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/>
  <mc:AlternateContent xmlns:mc="http://schemas.openxmlformats.org/markup-compatibility/2006">
    <mc:Choice Requires="x15">
      <x15ac:absPath xmlns:x15ac="http://schemas.microsoft.com/office/spreadsheetml/2010/11/ac" url="/Users/Yi/Downloads/"/>
    </mc:Choice>
  </mc:AlternateContent>
  <xr:revisionPtr revIDLastSave="0" documentId="13_ncr:1_{4E90C5B3-1D34-8C46-9AEC-1DAF9ED0C172}" xr6:coauthVersionLast="47" xr6:coauthVersionMax="47" xr10:uidLastSave="{00000000-0000-0000-0000-000000000000}"/>
  <bookViews>
    <workbookView xWindow="0" yWindow="500" windowWidth="28800" windowHeight="15760" xr2:uid="{00000000-000D-0000-FFFF-FFFF00000000}"/>
  </bookViews>
  <sheets>
    <sheet name="PL-PUN-6UAQU" sheetId="1" r:id="rId1"/>
    <sheet name="PL-PUN-6UBEG" sheetId="2" r:id="rId2"/>
    <sheet name="PL-PUN-6UGAST" sheetId="3" r:id="rId3"/>
    <sheet name="PL-PUN-6UGAST-C" sheetId="4" r:id="rId4"/>
    <sheet name="PL-PUN-6UGRY" sheetId="5" r:id="rId5"/>
    <sheet name="PL-PUN-6UNBST" sheetId="6" r:id="rId6"/>
    <sheet name="PL-PUN-6UNBST-C" sheetId="7" r:id="rId7"/>
    <sheet name="PL-PUN-6USGGN" sheetId="8" r:id="rId8"/>
    <sheet name="PL-PUN-6USGST" sheetId="9" r:id="rId9"/>
    <sheet name="PL-PUN-6USND" sheetId="10" r:id="rId10"/>
    <sheet name="PL-PUN-6UTNST" sheetId="11" r:id="rId11"/>
    <sheet name="PL-PUN-6UTNST-D" sheetId="12" r:id="rId12"/>
    <sheet name="PL-PUN-6USLBL" sheetId="13" r:id="rId13"/>
    <sheet name="PL-PUN-7UBEG" sheetId="14" r:id="rId14"/>
    <sheet name="PL-PUN-7USGGN" sheetId="15" r:id="rId15"/>
    <sheet name="PL-PUN-7UGRY" sheetId="16" r:id="rId16"/>
    <sheet name="PL-PUN-BUG-DUSTER" sheetId="17" r:id="rId17"/>
    <sheet name="PL-PUN-BUG-DUSTERM2" sheetId="18" r:id="rId18"/>
  </sheets>
  <calcPr calcId="191029"/>
</workbook>
</file>

<file path=xl/calcChain.xml><?xml version="1.0" encoding="utf-8"?>
<calcChain xmlns="http://schemas.openxmlformats.org/spreadsheetml/2006/main">
  <c r="R32" i="2" l="1"/>
  <c r="R32" i="3"/>
  <c r="R32" i="4"/>
  <c r="R32" i="5"/>
  <c r="R32" i="6"/>
  <c r="R32" i="7"/>
  <c r="R32" i="8"/>
  <c r="R32" i="9"/>
  <c r="R32" i="10"/>
  <c r="R32" i="11"/>
  <c r="R32" i="12"/>
  <c r="R32" i="13"/>
  <c r="R32" i="14"/>
  <c r="R32" i="15"/>
  <c r="R32" i="16"/>
  <c r="R32" i="17"/>
  <c r="R32" i="18"/>
  <c r="R32" i="1"/>
  <c r="AB32" i="18"/>
  <c r="AD32" i="18" s="1"/>
  <c r="J32" i="18" s="1"/>
  <c r="Y32" i="18"/>
  <c r="X32" i="18"/>
  <c r="V32" i="18"/>
  <c r="U32" i="18"/>
  <c r="T32" i="18"/>
  <c r="Q32" i="18"/>
  <c r="P32" i="18"/>
  <c r="O32" i="18"/>
  <c r="M32" i="18"/>
  <c r="H32" i="18"/>
  <c r="C32" i="18"/>
  <c r="AD31" i="18"/>
  <c r="J31" i="18" s="1"/>
  <c r="AB31" i="18"/>
  <c r="Y31" i="18"/>
  <c r="X31" i="18"/>
  <c r="P31" i="18"/>
  <c r="Q31" i="18" s="1"/>
  <c r="O31" i="18"/>
  <c r="M31" i="18"/>
  <c r="H31" i="18"/>
  <c r="C31" i="18"/>
  <c r="AD30" i="18"/>
  <c r="J30" i="18" s="1"/>
  <c r="AB30" i="18"/>
  <c r="Y30" i="18"/>
  <c r="X30" i="18"/>
  <c r="P30" i="18"/>
  <c r="O30" i="18"/>
  <c r="Q30" i="18" s="1"/>
  <c r="M30" i="18"/>
  <c r="H30" i="18"/>
  <c r="C30" i="18"/>
  <c r="AB29" i="18"/>
  <c r="AD29" i="18" s="1"/>
  <c r="J29" i="18" s="1"/>
  <c r="Y29" i="18"/>
  <c r="X29" i="18"/>
  <c r="P29" i="18"/>
  <c r="O29" i="18"/>
  <c r="Q29" i="18" s="1"/>
  <c r="M29" i="18"/>
  <c r="H29" i="18"/>
  <c r="C29" i="18"/>
  <c r="AD28" i="18"/>
  <c r="J28" i="18" s="1"/>
  <c r="AB28" i="18"/>
  <c r="Y28" i="18"/>
  <c r="X28" i="18"/>
  <c r="P28" i="18"/>
  <c r="O28" i="18"/>
  <c r="Q28" i="18" s="1"/>
  <c r="M28" i="18"/>
  <c r="H28" i="18"/>
  <c r="C28" i="18"/>
  <c r="AB27" i="18"/>
  <c r="AD27" i="18" s="1"/>
  <c r="J27" i="18" s="1"/>
  <c r="Y27" i="18"/>
  <c r="X27" i="18"/>
  <c r="Q27" i="18"/>
  <c r="P27" i="18"/>
  <c r="O27" i="18"/>
  <c r="M27" i="18"/>
  <c r="H27" i="18"/>
  <c r="C27" i="18"/>
  <c r="AD26" i="18"/>
  <c r="J26" i="18" s="1"/>
  <c r="AB26" i="18"/>
  <c r="Y26" i="18"/>
  <c r="X26" i="18"/>
  <c r="P26" i="18"/>
  <c r="O26" i="18"/>
  <c r="Q26" i="18" s="1"/>
  <c r="M26" i="18"/>
  <c r="H26" i="18"/>
  <c r="C26" i="18"/>
  <c r="AB25" i="18"/>
  <c r="AD25" i="18" s="1"/>
  <c r="J25" i="18" s="1"/>
  <c r="Y25" i="18"/>
  <c r="X25" i="18"/>
  <c r="P25" i="18"/>
  <c r="O25" i="18"/>
  <c r="Q25" i="18" s="1"/>
  <c r="M25" i="18"/>
  <c r="H25" i="18"/>
  <c r="C25" i="18"/>
  <c r="AD24" i="18"/>
  <c r="J24" i="18" s="1"/>
  <c r="AB24" i="18"/>
  <c r="Y24" i="18"/>
  <c r="X24" i="18"/>
  <c r="Q24" i="18"/>
  <c r="P24" i="18"/>
  <c r="O24" i="18"/>
  <c r="M24" i="18"/>
  <c r="H24" i="18"/>
  <c r="C24" i="18"/>
  <c r="AD23" i="18"/>
  <c r="J23" i="18" s="1"/>
  <c r="AB23" i="18"/>
  <c r="Y23" i="18"/>
  <c r="X23" i="18"/>
  <c r="P23" i="18"/>
  <c r="Q23" i="18" s="1"/>
  <c r="O23" i="18"/>
  <c r="M23" i="18"/>
  <c r="H23" i="18"/>
  <c r="C23" i="18"/>
  <c r="AD22" i="18"/>
  <c r="J22" i="18" s="1"/>
  <c r="AB22" i="18"/>
  <c r="Y22" i="18"/>
  <c r="X22" i="18"/>
  <c r="P22" i="18"/>
  <c r="O22" i="18"/>
  <c r="Q22" i="18" s="1"/>
  <c r="M22" i="18"/>
  <c r="H22" i="18"/>
  <c r="C22" i="18"/>
  <c r="AB21" i="18"/>
  <c r="AD21" i="18" s="1"/>
  <c r="J21" i="18" s="1"/>
  <c r="Y21" i="18"/>
  <c r="X21" i="18"/>
  <c r="P21" i="18"/>
  <c r="O21" i="18"/>
  <c r="Q21" i="18" s="1"/>
  <c r="M21" i="18"/>
  <c r="H21" i="18"/>
  <c r="C21" i="18"/>
  <c r="AD20" i="18"/>
  <c r="J20" i="18" s="1"/>
  <c r="AB20" i="18"/>
  <c r="Y20" i="18"/>
  <c r="X20" i="18"/>
  <c r="P20" i="18"/>
  <c r="O20" i="18"/>
  <c r="Q20" i="18" s="1"/>
  <c r="M20" i="18"/>
  <c r="H20" i="18"/>
  <c r="C20" i="18"/>
  <c r="AB19" i="18"/>
  <c r="AD19" i="18" s="1"/>
  <c r="J19" i="18" s="1"/>
  <c r="Y19" i="18"/>
  <c r="X19" i="18"/>
  <c r="Q19" i="18"/>
  <c r="P19" i="18"/>
  <c r="O19" i="18"/>
  <c r="M19" i="18"/>
  <c r="H19" i="18"/>
  <c r="C19" i="18"/>
  <c r="AB18" i="18"/>
  <c r="AD18" i="18" s="1"/>
  <c r="J18" i="18" s="1"/>
  <c r="Y18" i="18"/>
  <c r="X18" i="18"/>
  <c r="P18" i="18"/>
  <c r="O18" i="18"/>
  <c r="Q18" i="18" s="1"/>
  <c r="M18" i="18"/>
  <c r="H18" i="18"/>
  <c r="C18" i="18"/>
  <c r="AB17" i="18"/>
  <c r="AD17" i="18" s="1"/>
  <c r="J17" i="18" s="1"/>
  <c r="Y17" i="18"/>
  <c r="X17" i="18"/>
  <c r="P17" i="18"/>
  <c r="O17" i="18"/>
  <c r="Q17" i="18" s="1"/>
  <c r="M17" i="18"/>
  <c r="H17" i="18"/>
  <c r="C17" i="18"/>
  <c r="AB16" i="18"/>
  <c r="AD16" i="18" s="1"/>
  <c r="J16" i="18" s="1"/>
  <c r="Y16" i="18"/>
  <c r="X16" i="18"/>
  <c r="P16" i="18"/>
  <c r="Q16" i="18" s="1"/>
  <c r="O16" i="18"/>
  <c r="M16" i="18"/>
  <c r="H16" i="18"/>
  <c r="C16" i="18"/>
  <c r="AD15" i="18"/>
  <c r="J15" i="18" s="1"/>
  <c r="AB15" i="18"/>
  <c r="Y15" i="18"/>
  <c r="X15" i="18"/>
  <c r="Q15" i="18"/>
  <c r="P15" i="18"/>
  <c r="O15" i="18"/>
  <c r="M15" i="18"/>
  <c r="H15" i="18"/>
  <c r="C15" i="18"/>
  <c r="AD14" i="18"/>
  <c r="J14" i="18" s="1"/>
  <c r="AB14" i="18"/>
  <c r="Y14" i="18"/>
  <c r="X14" i="18"/>
  <c r="P14" i="18"/>
  <c r="O14" i="18"/>
  <c r="Q14" i="18" s="1"/>
  <c r="M14" i="18"/>
  <c r="H14" i="18"/>
  <c r="C14" i="18"/>
  <c r="AD13" i="18"/>
  <c r="J13" i="18" s="1"/>
  <c r="AB13" i="18"/>
  <c r="Y13" i="18"/>
  <c r="X13" i="18"/>
  <c r="P13" i="18"/>
  <c r="O13" i="18"/>
  <c r="Q13" i="18" s="1"/>
  <c r="M13" i="18"/>
  <c r="H13" i="18"/>
  <c r="C13" i="18"/>
  <c r="AB12" i="18"/>
  <c r="AD12" i="18" s="1"/>
  <c r="J12" i="18" s="1"/>
  <c r="Y12" i="18"/>
  <c r="X12" i="18"/>
  <c r="P12" i="18"/>
  <c r="O12" i="18"/>
  <c r="Q12" i="18" s="1"/>
  <c r="M12" i="18"/>
  <c r="H12" i="18"/>
  <c r="C12" i="18"/>
  <c r="AD11" i="18"/>
  <c r="J11" i="18" s="1"/>
  <c r="AB11" i="18"/>
  <c r="Y11" i="18"/>
  <c r="X11" i="18"/>
  <c r="Q11" i="18"/>
  <c r="P11" i="18"/>
  <c r="O11" i="18"/>
  <c r="M11" i="18"/>
  <c r="H11" i="18"/>
  <c r="C11" i="18"/>
  <c r="AB10" i="18"/>
  <c r="AD10" i="18" s="1"/>
  <c r="J10" i="18" s="1"/>
  <c r="Y10" i="18"/>
  <c r="X10" i="18"/>
  <c r="P10" i="18"/>
  <c r="O10" i="18"/>
  <c r="Q10" i="18" s="1"/>
  <c r="M10" i="18"/>
  <c r="H10" i="18"/>
  <c r="C10" i="18"/>
  <c r="AB9" i="18"/>
  <c r="AD9" i="18" s="1"/>
  <c r="J9" i="18" s="1"/>
  <c r="Y9" i="18"/>
  <c r="X9" i="18"/>
  <c r="P9" i="18"/>
  <c r="O9" i="18"/>
  <c r="Q9" i="18" s="1"/>
  <c r="M9" i="18"/>
  <c r="H9" i="18"/>
  <c r="C9" i="18"/>
  <c r="AB8" i="18"/>
  <c r="AD8" i="18" s="1"/>
  <c r="J8" i="18" s="1"/>
  <c r="Y8" i="18"/>
  <c r="X8" i="18"/>
  <c r="P8" i="18"/>
  <c r="Q8" i="18" s="1"/>
  <c r="O8" i="18"/>
  <c r="M8" i="18"/>
  <c r="H8" i="18"/>
  <c r="C8" i="18"/>
  <c r="AD7" i="18"/>
  <c r="J7" i="18" s="1"/>
  <c r="AB7" i="18"/>
  <c r="Y7" i="18"/>
  <c r="X7" i="18"/>
  <c r="Q7" i="18"/>
  <c r="P7" i="18"/>
  <c r="O7" i="18"/>
  <c r="M7" i="18"/>
  <c r="H7" i="18"/>
  <c r="C7" i="18"/>
  <c r="AD6" i="18"/>
  <c r="J6" i="18" s="1"/>
  <c r="AB6" i="18"/>
  <c r="Y6" i="18"/>
  <c r="X6" i="18"/>
  <c r="P6" i="18"/>
  <c r="O6" i="18"/>
  <c r="Q6" i="18" s="1"/>
  <c r="M6" i="18"/>
  <c r="H6" i="18"/>
  <c r="C6" i="18"/>
  <c r="AD5" i="18"/>
  <c r="J5" i="18" s="1"/>
  <c r="AB5" i="18"/>
  <c r="Y5" i="18"/>
  <c r="X5" i="18"/>
  <c r="P5" i="18"/>
  <c r="O5" i="18"/>
  <c r="Q5" i="18" s="1"/>
  <c r="M5" i="18"/>
  <c r="H5" i="18"/>
  <c r="C5" i="18"/>
  <c r="AB4" i="18"/>
  <c r="AD4" i="18" s="1"/>
  <c r="Y4" i="18"/>
  <c r="X4" i="18"/>
  <c r="P4" i="18"/>
  <c r="O4" i="18"/>
  <c r="Q4" i="18" s="1"/>
  <c r="M4" i="18"/>
  <c r="H4" i="18"/>
  <c r="C4" i="18"/>
  <c r="AG3" i="18"/>
  <c r="AF3" i="18"/>
  <c r="W3" i="18"/>
  <c r="X3" i="18" s="1"/>
  <c r="V3" i="18"/>
  <c r="U3" i="18"/>
  <c r="T3" i="18"/>
  <c r="O3" i="18"/>
  <c r="H3" i="18"/>
  <c r="G3" i="18"/>
  <c r="F3" i="18"/>
  <c r="D3" i="18"/>
  <c r="C3" i="18"/>
  <c r="A2" i="18"/>
  <c r="A1" i="18"/>
  <c r="AB32" i="17"/>
  <c r="AD32" i="17" s="1"/>
  <c r="J32" i="17" s="1"/>
  <c r="I32" i="17" s="1"/>
  <c r="Y32" i="17"/>
  <c r="X32" i="17"/>
  <c r="V32" i="17"/>
  <c r="U32" i="17"/>
  <c r="T32" i="17"/>
  <c r="P32" i="17"/>
  <c r="O32" i="17"/>
  <c r="Q32" i="17" s="1"/>
  <c r="M32" i="17"/>
  <c r="H32" i="17"/>
  <c r="C32" i="17"/>
  <c r="AB31" i="17"/>
  <c r="AD31" i="17" s="1"/>
  <c r="J31" i="17" s="1"/>
  <c r="Y31" i="17"/>
  <c r="X31" i="17"/>
  <c r="Q31" i="17"/>
  <c r="P31" i="17"/>
  <c r="O31" i="17"/>
  <c r="M31" i="17"/>
  <c r="H31" i="17"/>
  <c r="C31" i="17"/>
  <c r="AD30" i="17"/>
  <c r="J30" i="17" s="1"/>
  <c r="AB30" i="17"/>
  <c r="Y30" i="17"/>
  <c r="X30" i="17"/>
  <c r="P30" i="17"/>
  <c r="O30" i="17"/>
  <c r="Q30" i="17" s="1"/>
  <c r="M30" i="17"/>
  <c r="H30" i="17"/>
  <c r="C30" i="17"/>
  <c r="AB29" i="17"/>
  <c r="AD29" i="17" s="1"/>
  <c r="J29" i="17" s="1"/>
  <c r="Y29" i="17"/>
  <c r="X29" i="17"/>
  <c r="P29" i="17"/>
  <c r="O29" i="17"/>
  <c r="Q29" i="17" s="1"/>
  <c r="M29" i="17"/>
  <c r="H29" i="17"/>
  <c r="C29" i="17"/>
  <c r="AB28" i="17"/>
  <c r="AD28" i="17" s="1"/>
  <c r="J28" i="17" s="1"/>
  <c r="Y28" i="17"/>
  <c r="X28" i="17"/>
  <c r="Q28" i="17"/>
  <c r="P28" i="17"/>
  <c r="O28" i="17"/>
  <c r="M28" i="17"/>
  <c r="H28" i="17"/>
  <c r="C28" i="17"/>
  <c r="AD27" i="17"/>
  <c r="J27" i="17" s="1"/>
  <c r="AB27" i="17"/>
  <c r="Y27" i="17"/>
  <c r="X27" i="17"/>
  <c r="P27" i="17"/>
  <c r="Q27" i="17" s="1"/>
  <c r="O27" i="17"/>
  <c r="M27" i="17"/>
  <c r="H27" i="17"/>
  <c r="C27" i="17"/>
  <c r="AD26" i="17"/>
  <c r="J26" i="17" s="1"/>
  <c r="K26" i="17" s="1"/>
  <c r="AB26" i="17"/>
  <c r="Y26" i="17"/>
  <c r="X26" i="17"/>
  <c r="Q26" i="17"/>
  <c r="P26" i="17"/>
  <c r="O26" i="17"/>
  <c r="M26" i="17"/>
  <c r="I26" i="17"/>
  <c r="H26" i="17"/>
  <c r="C26" i="17"/>
  <c r="AB25" i="17"/>
  <c r="AD25" i="17" s="1"/>
  <c r="J25" i="17" s="1"/>
  <c r="Y25" i="17"/>
  <c r="X25" i="17"/>
  <c r="P25" i="17"/>
  <c r="O25" i="17"/>
  <c r="Q25" i="17" s="1"/>
  <c r="M25" i="17"/>
  <c r="H25" i="17"/>
  <c r="C25" i="17"/>
  <c r="AD24" i="17"/>
  <c r="J24" i="17" s="1"/>
  <c r="I24" i="17" s="1"/>
  <c r="AB24" i="17"/>
  <c r="Y24" i="17"/>
  <c r="X24" i="17"/>
  <c r="P24" i="17"/>
  <c r="O24" i="17"/>
  <c r="Q24" i="17" s="1"/>
  <c r="M24" i="17"/>
  <c r="K24" i="17"/>
  <c r="H24" i="17"/>
  <c r="C24" i="17"/>
  <c r="AB23" i="17"/>
  <c r="AD23" i="17" s="1"/>
  <c r="J23" i="17" s="1"/>
  <c r="Y23" i="17"/>
  <c r="X23" i="17"/>
  <c r="Q23" i="17"/>
  <c r="P23" i="17"/>
  <c r="O23" i="17"/>
  <c r="M23" i="17"/>
  <c r="H23" i="17"/>
  <c r="C23" i="17"/>
  <c r="AD22" i="17"/>
  <c r="J22" i="17" s="1"/>
  <c r="AB22" i="17"/>
  <c r="Y22" i="17"/>
  <c r="X22" i="17"/>
  <c r="P22" i="17"/>
  <c r="O22" i="17"/>
  <c r="Q22" i="17" s="1"/>
  <c r="M22" i="17"/>
  <c r="H22" i="17"/>
  <c r="C22" i="17"/>
  <c r="AB21" i="17"/>
  <c r="AD21" i="17" s="1"/>
  <c r="Y21" i="17"/>
  <c r="X21" i="17"/>
  <c r="P21" i="17"/>
  <c r="O21" i="17"/>
  <c r="Q21" i="17" s="1"/>
  <c r="M21" i="17"/>
  <c r="J21" i="17"/>
  <c r="H21" i="17"/>
  <c r="C21" i="17"/>
  <c r="AB20" i="17"/>
  <c r="AD20" i="17" s="1"/>
  <c r="J20" i="17" s="1"/>
  <c r="Y20" i="17"/>
  <c r="X20" i="17"/>
  <c r="Q20" i="17"/>
  <c r="P20" i="17"/>
  <c r="O20" i="17"/>
  <c r="M20" i="17"/>
  <c r="H20" i="17"/>
  <c r="C20" i="17"/>
  <c r="AD19" i="17"/>
  <c r="J19" i="17" s="1"/>
  <c r="AB19" i="17"/>
  <c r="Y19" i="17"/>
  <c r="X19" i="17"/>
  <c r="P19" i="17"/>
  <c r="Q19" i="17" s="1"/>
  <c r="O19" i="17"/>
  <c r="M19" i="17"/>
  <c r="H19" i="17"/>
  <c r="C19" i="17"/>
  <c r="AD18" i="17"/>
  <c r="J18" i="17" s="1"/>
  <c r="K18" i="17" s="1"/>
  <c r="AB18" i="17"/>
  <c r="Y18" i="17"/>
  <c r="X18" i="17"/>
  <c r="Q18" i="17"/>
  <c r="P18" i="17"/>
  <c r="O18" i="17"/>
  <c r="M18" i="17"/>
  <c r="I18" i="17"/>
  <c r="H18" i="17"/>
  <c r="C18" i="17"/>
  <c r="AB17" i="17"/>
  <c r="AD17" i="17" s="1"/>
  <c r="J17" i="17" s="1"/>
  <c r="Y17" i="17"/>
  <c r="X17" i="17"/>
  <c r="P17" i="17"/>
  <c r="O17" i="17"/>
  <c r="Q17" i="17" s="1"/>
  <c r="M17" i="17"/>
  <c r="H17" i="17"/>
  <c r="C17" i="17"/>
  <c r="AD16" i="17"/>
  <c r="J16" i="17" s="1"/>
  <c r="AB16" i="17"/>
  <c r="Y16" i="17"/>
  <c r="X16" i="17"/>
  <c r="P16" i="17"/>
  <c r="O16" i="17"/>
  <c r="Q16" i="17" s="1"/>
  <c r="M16" i="17"/>
  <c r="H16" i="17"/>
  <c r="C16" i="17"/>
  <c r="AB15" i="17"/>
  <c r="AD15" i="17" s="1"/>
  <c r="J15" i="17" s="1"/>
  <c r="Y15" i="17"/>
  <c r="X15" i="17"/>
  <c r="Q15" i="17"/>
  <c r="P15" i="17"/>
  <c r="O15" i="17"/>
  <c r="M15" i="17"/>
  <c r="H15" i="17"/>
  <c r="C15" i="17"/>
  <c r="AD14" i="17"/>
  <c r="J14" i="17" s="1"/>
  <c r="AB14" i="17"/>
  <c r="Y14" i="17"/>
  <c r="X14" i="17"/>
  <c r="P14" i="17"/>
  <c r="O14" i="17"/>
  <c r="Q14" i="17" s="1"/>
  <c r="M14" i="17"/>
  <c r="H14" i="17"/>
  <c r="C14" i="17"/>
  <c r="AB13" i="17"/>
  <c r="AD13" i="17" s="1"/>
  <c r="J13" i="17" s="1"/>
  <c r="Y13" i="17"/>
  <c r="X13" i="17"/>
  <c r="P13" i="17"/>
  <c r="O13" i="17"/>
  <c r="Q13" i="17" s="1"/>
  <c r="M13" i="17"/>
  <c r="H13" i="17"/>
  <c r="C13" i="17"/>
  <c r="AB12" i="17"/>
  <c r="AD12" i="17" s="1"/>
  <c r="J12" i="17" s="1"/>
  <c r="Y12" i="17"/>
  <c r="X12" i="17"/>
  <c r="Q12" i="17"/>
  <c r="P12" i="17"/>
  <c r="O12" i="17"/>
  <c r="M12" i="17"/>
  <c r="H12" i="17"/>
  <c r="C12" i="17"/>
  <c r="AD11" i="17"/>
  <c r="J11" i="17" s="1"/>
  <c r="AB11" i="17"/>
  <c r="Y11" i="17"/>
  <c r="X11" i="17"/>
  <c r="P11" i="17"/>
  <c r="Q11" i="17" s="1"/>
  <c r="O11" i="17"/>
  <c r="M11" i="17"/>
  <c r="H11" i="17"/>
  <c r="C11" i="17"/>
  <c r="AD10" i="17"/>
  <c r="J10" i="17" s="1"/>
  <c r="K10" i="17" s="1"/>
  <c r="AB10" i="17"/>
  <c r="Y10" i="17"/>
  <c r="X10" i="17"/>
  <c r="Q10" i="17"/>
  <c r="P10" i="17"/>
  <c r="O10" i="17"/>
  <c r="M10" i="17"/>
  <c r="I10" i="17"/>
  <c r="H10" i="17"/>
  <c r="C10" i="17"/>
  <c r="AB9" i="17"/>
  <c r="AD9" i="17" s="1"/>
  <c r="J9" i="17" s="1"/>
  <c r="Y9" i="17"/>
  <c r="X9" i="17"/>
  <c r="P9" i="17"/>
  <c r="O9" i="17"/>
  <c r="M9" i="17"/>
  <c r="H9" i="17"/>
  <c r="C9" i="17"/>
  <c r="AD8" i="17"/>
  <c r="J8" i="17" s="1"/>
  <c r="I8" i="17" s="1"/>
  <c r="AB8" i="17"/>
  <c r="Y8" i="17"/>
  <c r="X8" i="17"/>
  <c r="P8" i="17"/>
  <c r="O8" i="17"/>
  <c r="Q8" i="17" s="1"/>
  <c r="M8" i="17"/>
  <c r="H8" i="17"/>
  <c r="C8" i="17"/>
  <c r="AB7" i="17"/>
  <c r="AD7" i="17" s="1"/>
  <c r="J7" i="17" s="1"/>
  <c r="Y7" i="17"/>
  <c r="X7" i="17"/>
  <c r="Q7" i="17"/>
  <c r="P7" i="17"/>
  <c r="O7" i="17"/>
  <c r="M7" i="17"/>
  <c r="H7" i="17"/>
  <c r="C7" i="17"/>
  <c r="AD6" i="17"/>
  <c r="J6" i="17" s="1"/>
  <c r="AB6" i="17"/>
  <c r="Y6" i="17"/>
  <c r="X6" i="17"/>
  <c r="P6" i="17"/>
  <c r="O6" i="17"/>
  <c r="Q6" i="17" s="1"/>
  <c r="M6" i="17"/>
  <c r="H6" i="17"/>
  <c r="C6" i="17"/>
  <c r="AB5" i="17"/>
  <c r="AD5" i="17" s="1"/>
  <c r="Y5" i="17"/>
  <c r="X5" i="17"/>
  <c r="P5" i="17"/>
  <c r="O5" i="17"/>
  <c r="Q5" i="17" s="1"/>
  <c r="M5" i="17"/>
  <c r="J5" i="17"/>
  <c r="H5" i="17"/>
  <c r="C5" i="17"/>
  <c r="AB4" i="17"/>
  <c r="AD4" i="17" s="1"/>
  <c r="Y4" i="17"/>
  <c r="X4" i="17"/>
  <c r="Q4" i="17"/>
  <c r="P4" i="17"/>
  <c r="O4" i="17"/>
  <c r="M4" i="17"/>
  <c r="H4" i="17"/>
  <c r="C4" i="17"/>
  <c r="AG3" i="17"/>
  <c r="AF3" i="17"/>
  <c r="W3" i="17"/>
  <c r="X3" i="17" s="1"/>
  <c r="V3" i="17"/>
  <c r="U3" i="17"/>
  <c r="T3" i="17"/>
  <c r="O3" i="17"/>
  <c r="G3" i="17"/>
  <c r="H3" i="17" s="1"/>
  <c r="F3" i="17"/>
  <c r="D3" i="17"/>
  <c r="C3" i="17"/>
  <c r="A2" i="17"/>
  <c r="A1" i="17"/>
  <c r="AB32" i="16"/>
  <c r="AD32" i="16" s="1"/>
  <c r="J32" i="16" s="1"/>
  <c r="I32" i="16" s="1"/>
  <c r="Y32" i="16"/>
  <c r="X32" i="16"/>
  <c r="V32" i="16"/>
  <c r="U32" i="16"/>
  <c r="T32" i="16"/>
  <c r="P32" i="16"/>
  <c r="O32" i="16"/>
  <c r="Q32" i="16" s="1"/>
  <c r="M32" i="16"/>
  <c r="K32" i="16"/>
  <c r="H32" i="16"/>
  <c r="C32" i="16"/>
  <c r="AB31" i="16"/>
  <c r="AD31" i="16" s="1"/>
  <c r="J31" i="16" s="1"/>
  <c r="Y31" i="16"/>
  <c r="X31" i="16"/>
  <c r="Q31" i="16"/>
  <c r="P31" i="16"/>
  <c r="O31" i="16"/>
  <c r="M31" i="16"/>
  <c r="H31" i="16"/>
  <c r="C31" i="16"/>
  <c r="AD30" i="16"/>
  <c r="J30" i="16" s="1"/>
  <c r="AB30" i="16"/>
  <c r="Y30" i="16"/>
  <c r="X30" i="16"/>
  <c r="P30" i="16"/>
  <c r="O30" i="16"/>
  <c r="Q30" i="16" s="1"/>
  <c r="M30" i="16"/>
  <c r="H30" i="16"/>
  <c r="C30" i="16"/>
  <c r="AB29" i="16"/>
  <c r="AD29" i="16" s="1"/>
  <c r="J29" i="16" s="1"/>
  <c r="Y29" i="16"/>
  <c r="X29" i="16"/>
  <c r="P29" i="16"/>
  <c r="O29" i="16"/>
  <c r="Q29" i="16" s="1"/>
  <c r="M29" i="16"/>
  <c r="H29" i="16"/>
  <c r="C29" i="16"/>
  <c r="AB28" i="16"/>
  <c r="AD28" i="16" s="1"/>
  <c r="J28" i="16" s="1"/>
  <c r="Y28" i="16"/>
  <c r="X28" i="16"/>
  <c r="Q28" i="16"/>
  <c r="P28" i="16"/>
  <c r="O28" i="16"/>
  <c r="M28" i="16"/>
  <c r="H28" i="16"/>
  <c r="C28" i="16"/>
  <c r="AD27" i="16"/>
  <c r="AB27" i="16"/>
  <c r="X27" i="16"/>
  <c r="P27" i="16"/>
  <c r="O27" i="16"/>
  <c r="Q27" i="16" s="1"/>
  <c r="M27" i="16"/>
  <c r="K27" i="16"/>
  <c r="J27" i="16"/>
  <c r="H27" i="16"/>
  <c r="C27" i="16"/>
  <c r="AG3" i="16"/>
  <c r="AF3" i="16"/>
  <c r="X3" i="16"/>
  <c r="W3" i="16"/>
  <c r="V3" i="16"/>
  <c r="U3" i="16"/>
  <c r="T3" i="16"/>
  <c r="O3" i="16"/>
  <c r="H3" i="16"/>
  <c r="G3" i="16"/>
  <c r="F3" i="16"/>
  <c r="D3" i="16"/>
  <c r="C3" i="16"/>
  <c r="A2" i="16"/>
  <c r="A1" i="16"/>
  <c r="AD32" i="15"/>
  <c r="J32" i="15" s="1"/>
  <c r="I32" i="15" s="1"/>
  <c r="AB32" i="15"/>
  <c r="Y32" i="15"/>
  <c r="X32" i="15"/>
  <c r="V32" i="15"/>
  <c r="U32" i="15"/>
  <c r="T32" i="15"/>
  <c r="Q32" i="15"/>
  <c r="P32" i="15"/>
  <c r="O32" i="15"/>
  <c r="M32" i="15"/>
  <c r="K32" i="15"/>
  <c r="H32" i="15"/>
  <c r="C32" i="15"/>
  <c r="AD31" i="15"/>
  <c r="J31" i="15" s="1"/>
  <c r="AB31" i="15"/>
  <c r="Y31" i="15"/>
  <c r="X31" i="15"/>
  <c r="P31" i="15"/>
  <c r="Q31" i="15" s="1"/>
  <c r="O31" i="15"/>
  <c r="M31" i="15"/>
  <c r="H31" i="15"/>
  <c r="C31" i="15"/>
  <c r="AD30" i="15"/>
  <c r="J30" i="15" s="1"/>
  <c r="K30" i="15" s="1"/>
  <c r="AB30" i="15"/>
  <c r="Y30" i="15"/>
  <c r="X30" i="15"/>
  <c r="P30" i="15"/>
  <c r="O30" i="15"/>
  <c r="Q30" i="15" s="1"/>
  <c r="M30" i="15"/>
  <c r="I30" i="15"/>
  <c r="H30" i="15"/>
  <c r="C30" i="15"/>
  <c r="AB29" i="15"/>
  <c r="AD29" i="15" s="1"/>
  <c r="J29" i="15" s="1"/>
  <c r="Y29" i="15"/>
  <c r="X29" i="15"/>
  <c r="P29" i="15"/>
  <c r="O29" i="15"/>
  <c r="M29" i="15"/>
  <c r="H29" i="15"/>
  <c r="C29" i="15"/>
  <c r="AD28" i="15"/>
  <c r="AB28" i="15"/>
  <c r="Y28" i="15"/>
  <c r="X28" i="15"/>
  <c r="P28" i="15"/>
  <c r="O28" i="15"/>
  <c r="Q28" i="15" s="1"/>
  <c r="M28" i="15"/>
  <c r="H28" i="15"/>
  <c r="C28" i="15"/>
  <c r="AG3" i="15"/>
  <c r="AF3" i="15"/>
  <c r="W3" i="15"/>
  <c r="V3" i="15"/>
  <c r="U3" i="15"/>
  <c r="T3" i="15"/>
  <c r="O3" i="15"/>
  <c r="H3" i="15"/>
  <c r="G3" i="15"/>
  <c r="F3" i="15"/>
  <c r="D3" i="15"/>
  <c r="X3" i="15" s="1"/>
  <c r="C3" i="15"/>
  <c r="A2" i="15"/>
  <c r="A1" i="15"/>
  <c r="AD32" i="14"/>
  <c r="J32" i="14" s="1"/>
  <c r="AB32" i="14"/>
  <c r="Y32" i="14"/>
  <c r="X32" i="14"/>
  <c r="V32" i="14"/>
  <c r="U32" i="14"/>
  <c r="T32" i="14"/>
  <c r="Q32" i="14"/>
  <c r="P32" i="14"/>
  <c r="O32" i="14"/>
  <c r="M32" i="14"/>
  <c r="H32" i="14"/>
  <c r="C32" i="14"/>
  <c r="AD31" i="14"/>
  <c r="J31" i="14" s="1"/>
  <c r="AB31" i="14"/>
  <c r="Y31" i="14"/>
  <c r="X31" i="14"/>
  <c r="P31" i="14"/>
  <c r="Q31" i="14" s="1"/>
  <c r="O31" i="14"/>
  <c r="M31" i="14"/>
  <c r="H31" i="14"/>
  <c r="C31" i="14"/>
  <c r="AD30" i="14"/>
  <c r="J30" i="14" s="1"/>
  <c r="AB30" i="14"/>
  <c r="Y30" i="14"/>
  <c r="X30" i="14"/>
  <c r="P30" i="14"/>
  <c r="O30" i="14"/>
  <c r="Q30" i="14" s="1"/>
  <c r="M30" i="14"/>
  <c r="K30" i="14"/>
  <c r="I30" i="14"/>
  <c r="H30" i="14"/>
  <c r="C30" i="14"/>
  <c r="AB29" i="14"/>
  <c r="AD29" i="14" s="1"/>
  <c r="Y29" i="14"/>
  <c r="X29" i="14"/>
  <c r="P29" i="14"/>
  <c r="O29" i="14"/>
  <c r="Q29" i="14" s="1"/>
  <c r="M29" i="14"/>
  <c r="J29" i="14"/>
  <c r="H29" i="14"/>
  <c r="C29" i="14"/>
  <c r="AD28" i="14"/>
  <c r="AB28" i="14"/>
  <c r="Y28" i="14"/>
  <c r="X28" i="14"/>
  <c r="P28" i="14"/>
  <c r="O28" i="14"/>
  <c r="Q28" i="14" s="1"/>
  <c r="M28" i="14"/>
  <c r="H28" i="14"/>
  <c r="C28" i="14"/>
  <c r="AG3" i="14"/>
  <c r="AF3" i="14"/>
  <c r="X3" i="14"/>
  <c r="W3" i="14"/>
  <c r="V3" i="14"/>
  <c r="U3" i="14"/>
  <c r="T3" i="14"/>
  <c r="O3" i="14"/>
  <c r="H3" i="14"/>
  <c r="G3" i="14"/>
  <c r="F3" i="14"/>
  <c r="D3" i="14"/>
  <c r="C3" i="14"/>
  <c r="A2" i="14"/>
  <c r="A1" i="14"/>
  <c r="AD32" i="13"/>
  <c r="J32" i="13" s="1"/>
  <c r="AB32" i="13"/>
  <c r="Y32" i="13"/>
  <c r="X32" i="13"/>
  <c r="V32" i="13"/>
  <c r="U32" i="13"/>
  <c r="T32" i="13"/>
  <c r="Q32" i="13"/>
  <c r="P32" i="13"/>
  <c r="O32" i="13"/>
  <c r="M32" i="13"/>
  <c r="K32" i="13"/>
  <c r="I32" i="13"/>
  <c r="H32" i="13"/>
  <c r="C32" i="13"/>
  <c r="AD31" i="13"/>
  <c r="J31" i="13" s="1"/>
  <c r="AB31" i="13"/>
  <c r="Y31" i="13"/>
  <c r="X31" i="13"/>
  <c r="P31" i="13"/>
  <c r="Q31" i="13" s="1"/>
  <c r="O31" i="13"/>
  <c r="M31" i="13"/>
  <c r="H31" i="13"/>
  <c r="C31" i="13"/>
  <c r="AD30" i="13"/>
  <c r="J30" i="13" s="1"/>
  <c r="K30" i="13" s="1"/>
  <c r="AB30" i="13"/>
  <c r="Y30" i="13"/>
  <c r="X30" i="13"/>
  <c r="P30" i="13"/>
  <c r="O30" i="13"/>
  <c r="Q30" i="13" s="1"/>
  <c r="M30" i="13"/>
  <c r="I30" i="13"/>
  <c r="H30" i="13"/>
  <c r="C30" i="13"/>
  <c r="AB29" i="13"/>
  <c r="AD29" i="13" s="1"/>
  <c r="J29" i="13" s="1"/>
  <c r="Y29" i="13"/>
  <c r="X29" i="13"/>
  <c r="P29" i="13"/>
  <c r="O29" i="13"/>
  <c r="M29" i="13"/>
  <c r="H29" i="13"/>
  <c r="C29" i="13"/>
  <c r="AD28" i="13"/>
  <c r="J28" i="13" s="1"/>
  <c r="I28" i="13" s="1"/>
  <c r="AB28" i="13"/>
  <c r="Y28" i="13"/>
  <c r="X28" i="13"/>
  <c r="Q28" i="13"/>
  <c r="P28" i="13"/>
  <c r="O28" i="13"/>
  <c r="M28" i="13"/>
  <c r="K28" i="13"/>
  <c r="H28" i="13"/>
  <c r="C28" i="13"/>
  <c r="AB27" i="13"/>
  <c r="AD27" i="13" s="1"/>
  <c r="Y27" i="13"/>
  <c r="X27" i="13"/>
  <c r="Q27" i="13"/>
  <c r="P27" i="13"/>
  <c r="O27" i="13"/>
  <c r="M27" i="13"/>
  <c r="J27" i="13"/>
  <c r="H27" i="13"/>
  <c r="C27" i="13"/>
  <c r="AD26" i="13"/>
  <c r="J26" i="13" s="1"/>
  <c r="K26" i="13" s="1"/>
  <c r="AB26" i="13"/>
  <c r="Y26" i="13"/>
  <c r="X26" i="13"/>
  <c r="Q26" i="13"/>
  <c r="P26" i="13"/>
  <c r="O26" i="13"/>
  <c r="M26" i="13"/>
  <c r="I26" i="13"/>
  <c r="H26" i="13"/>
  <c r="C26" i="13"/>
  <c r="AB25" i="13"/>
  <c r="AD25" i="13" s="1"/>
  <c r="J25" i="13" s="1"/>
  <c r="Y25" i="13"/>
  <c r="X25" i="13"/>
  <c r="P25" i="13"/>
  <c r="O25" i="13"/>
  <c r="Q25" i="13" s="1"/>
  <c r="M25" i="13"/>
  <c r="H25" i="13"/>
  <c r="C25" i="13"/>
  <c r="AD24" i="13"/>
  <c r="J24" i="13" s="1"/>
  <c r="AB24" i="13"/>
  <c r="Y24" i="13"/>
  <c r="X24" i="13"/>
  <c r="Q24" i="13"/>
  <c r="P24" i="13"/>
  <c r="O24" i="13"/>
  <c r="M24" i="13"/>
  <c r="K24" i="13"/>
  <c r="I24" i="13"/>
  <c r="H24" i="13"/>
  <c r="C24" i="13"/>
  <c r="AD23" i="13"/>
  <c r="J23" i="13" s="1"/>
  <c r="AB23" i="13"/>
  <c r="Y23" i="13"/>
  <c r="X23" i="13"/>
  <c r="P23" i="13"/>
  <c r="Q23" i="13" s="1"/>
  <c r="O23" i="13"/>
  <c r="M23" i="13"/>
  <c r="H23" i="13"/>
  <c r="C23" i="13"/>
  <c r="AD22" i="13"/>
  <c r="J22" i="13" s="1"/>
  <c r="K22" i="13" s="1"/>
  <c r="AB22" i="13"/>
  <c r="Y22" i="13"/>
  <c r="X22" i="13"/>
  <c r="P22" i="13"/>
  <c r="O22" i="13"/>
  <c r="Q22" i="13" s="1"/>
  <c r="M22" i="13"/>
  <c r="I22" i="13"/>
  <c r="H22" i="13"/>
  <c r="C22" i="13"/>
  <c r="AB21" i="13"/>
  <c r="AD21" i="13" s="1"/>
  <c r="Y21" i="13"/>
  <c r="X21" i="13"/>
  <c r="P21" i="13"/>
  <c r="O21" i="13"/>
  <c r="M21" i="13"/>
  <c r="J21" i="13"/>
  <c r="H21" i="13"/>
  <c r="C21" i="13"/>
  <c r="AD20" i="13"/>
  <c r="J20" i="13" s="1"/>
  <c r="I20" i="13" s="1"/>
  <c r="AB20" i="13"/>
  <c r="Y20" i="13"/>
  <c r="X20" i="13"/>
  <c r="Q20" i="13"/>
  <c r="P20" i="13"/>
  <c r="O20" i="13"/>
  <c r="M20" i="13"/>
  <c r="K20" i="13"/>
  <c r="H20" i="13"/>
  <c r="C20" i="13"/>
  <c r="AD19" i="13"/>
  <c r="J19" i="13" s="1"/>
  <c r="I19" i="13" s="1"/>
  <c r="AB19" i="13"/>
  <c r="Y19" i="13"/>
  <c r="X19" i="13"/>
  <c r="Q19" i="13"/>
  <c r="P19" i="13"/>
  <c r="O19" i="13"/>
  <c r="M19" i="13"/>
  <c r="K19" i="13"/>
  <c r="H19" i="13"/>
  <c r="C19" i="13"/>
  <c r="AD18" i="13"/>
  <c r="J18" i="13" s="1"/>
  <c r="K18" i="13" s="1"/>
  <c r="AB18" i="13"/>
  <c r="Y18" i="13"/>
  <c r="X18" i="13"/>
  <c r="P18" i="13"/>
  <c r="O18" i="13"/>
  <c r="Q18" i="13" s="1"/>
  <c r="M18" i="13"/>
  <c r="I18" i="13"/>
  <c r="H18" i="13"/>
  <c r="C18" i="13"/>
  <c r="AB17" i="13"/>
  <c r="AD17" i="13" s="1"/>
  <c r="J17" i="13" s="1"/>
  <c r="Y17" i="13"/>
  <c r="X17" i="13"/>
  <c r="P17" i="13"/>
  <c r="O17" i="13"/>
  <c r="M17" i="13"/>
  <c r="H17" i="13"/>
  <c r="C17" i="13"/>
  <c r="AB16" i="13"/>
  <c r="AD16" i="13" s="1"/>
  <c r="J16" i="13" s="1"/>
  <c r="Y16" i="13"/>
  <c r="X16" i="13"/>
  <c r="Q16" i="13"/>
  <c r="P16" i="13"/>
  <c r="O16" i="13"/>
  <c r="M16" i="13"/>
  <c r="H16" i="13"/>
  <c r="C16" i="13"/>
  <c r="AD15" i="13"/>
  <c r="J15" i="13" s="1"/>
  <c r="I15" i="13" s="1"/>
  <c r="AB15" i="13"/>
  <c r="Y15" i="13"/>
  <c r="X15" i="13"/>
  <c r="Q15" i="13"/>
  <c r="P15" i="13"/>
  <c r="O15" i="13"/>
  <c r="M15" i="13"/>
  <c r="K15" i="13"/>
  <c r="H15" i="13"/>
  <c r="C15" i="13"/>
  <c r="AD14" i="13"/>
  <c r="J14" i="13" s="1"/>
  <c r="AB14" i="13"/>
  <c r="Y14" i="13"/>
  <c r="X14" i="13"/>
  <c r="P14" i="13"/>
  <c r="O14" i="13"/>
  <c r="Q14" i="13" s="1"/>
  <c r="M14" i="13"/>
  <c r="K14" i="13"/>
  <c r="I14" i="13"/>
  <c r="H14" i="13"/>
  <c r="C14" i="13"/>
  <c r="AB13" i="13"/>
  <c r="AD13" i="13" s="1"/>
  <c r="Y13" i="13"/>
  <c r="X13" i="13"/>
  <c r="P13" i="13"/>
  <c r="O13" i="13"/>
  <c r="Q13" i="13" s="1"/>
  <c r="M13" i="13"/>
  <c r="J13" i="13"/>
  <c r="H13" i="13"/>
  <c r="C13" i="13"/>
  <c r="AB12" i="13"/>
  <c r="AD12" i="13" s="1"/>
  <c r="J12" i="13" s="1"/>
  <c r="Y12" i="13"/>
  <c r="X12" i="13"/>
  <c r="Q12" i="13"/>
  <c r="P12" i="13"/>
  <c r="O12" i="13"/>
  <c r="M12" i="13"/>
  <c r="H12" i="13"/>
  <c r="C12" i="13"/>
  <c r="AD11" i="13"/>
  <c r="J11" i="13" s="1"/>
  <c r="I11" i="13" s="1"/>
  <c r="AB11" i="13"/>
  <c r="Y11" i="13"/>
  <c r="X11" i="13"/>
  <c r="Q11" i="13"/>
  <c r="P11" i="13"/>
  <c r="O11" i="13"/>
  <c r="M11" i="13"/>
  <c r="K11" i="13"/>
  <c r="H11" i="13"/>
  <c r="C11" i="13"/>
  <c r="AD10" i="13"/>
  <c r="J10" i="13" s="1"/>
  <c r="K10" i="13" s="1"/>
  <c r="AB10" i="13"/>
  <c r="Y10" i="13"/>
  <c r="X10" i="13"/>
  <c r="P10" i="13"/>
  <c r="O10" i="13"/>
  <c r="Q10" i="13" s="1"/>
  <c r="M10" i="13"/>
  <c r="I10" i="13"/>
  <c r="H10" i="13"/>
  <c r="C10" i="13"/>
  <c r="AB9" i="13"/>
  <c r="AD9" i="13" s="1"/>
  <c r="Y9" i="13"/>
  <c r="X9" i="13"/>
  <c r="P9" i="13"/>
  <c r="O9" i="13"/>
  <c r="M9" i="13"/>
  <c r="J9" i="13"/>
  <c r="K9" i="13" s="1"/>
  <c r="I9" i="13"/>
  <c r="H9" i="13"/>
  <c r="C9" i="13"/>
  <c r="AB8" i="13"/>
  <c r="AD8" i="13" s="1"/>
  <c r="Y8" i="13"/>
  <c r="X8" i="13"/>
  <c r="P8" i="13"/>
  <c r="Q8" i="13" s="1"/>
  <c r="O8" i="13"/>
  <c r="M8" i="13"/>
  <c r="J8" i="13"/>
  <c r="H8" i="13"/>
  <c r="C8" i="13"/>
  <c r="AD7" i="13"/>
  <c r="J7" i="13" s="1"/>
  <c r="I7" i="13" s="1"/>
  <c r="AB7" i="13"/>
  <c r="Y7" i="13"/>
  <c r="X7" i="13"/>
  <c r="Q7" i="13"/>
  <c r="P7" i="13"/>
  <c r="O7" i="13"/>
  <c r="M7" i="13"/>
  <c r="K7" i="13"/>
  <c r="H7" i="13"/>
  <c r="C7" i="13"/>
  <c r="AD6" i="13"/>
  <c r="J6" i="13" s="1"/>
  <c r="AB6" i="13"/>
  <c r="Y6" i="13"/>
  <c r="X6" i="13"/>
  <c r="P6" i="13"/>
  <c r="O6" i="13"/>
  <c r="Q6" i="13" s="1"/>
  <c r="M6" i="13"/>
  <c r="K6" i="13"/>
  <c r="I6" i="13"/>
  <c r="H6" i="13"/>
  <c r="C6" i="13"/>
  <c r="AB5" i="13"/>
  <c r="AD5" i="13" s="1"/>
  <c r="Y5" i="13"/>
  <c r="X5" i="13"/>
  <c r="P5" i="13"/>
  <c r="O5" i="13"/>
  <c r="Q5" i="13" s="1"/>
  <c r="M5" i="13"/>
  <c r="J5" i="13"/>
  <c r="H5" i="13"/>
  <c r="C5" i="13"/>
  <c r="AD4" i="13"/>
  <c r="AB4" i="13"/>
  <c r="Y4" i="13"/>
  <c r="X4" i="13"/>
  <c r="Q4" i="13"/>
  <c r="P4" i="13"/>
  <c r="O4" i="13"/>
  <c r="M4" i="13"/>
  <c r="H4" i="13"/>
  <c r="C4" i="13"/>
  <c r="AG3" i="13"/>
  <c r="AF3" i="13"/>
  <c r="W3" i="13"/>
  <c r="X3" i="13" s="1"/>
  <c r="V3" i="13"/>
  <c r="U3" i="13"/>
  <c r="T3" i="13"/>
  <c r="O3" i="13"/>
  <c r="H3" i="13"/>
  <c r="G3" i="13"/>
  <c r="F3" i="13"/>
  <c r="D3" i="13"/>
  <c r="C3" i="13"/>
  <c r="A2" i="13"/>
  <c r="A1" i="13"/>
  <c r="AD32" i="12"/>
  <c r="AB32" i="12"/>
  <c r="Y32" i="12"/>
  <c r="X32" i="12"/>
  <c r="V32" i="12"/>
  <c r="U32" i="12"/>
  <c r="T32" i="12"/>
  <c r="Q32" i="12"/>
  <c r="P32" i="12"/>
  <c r="O32" i="12"/>
  <c r="M32" i="12"/>
  <c r="J32" i="12"/>
  <c r="H32" i="12"/>
  <c r="C32" i="12"/>
  <c r="AD31" i="12"/>
  <c r="J31" i="12" s="1"/>
  <c r="I31" i="12" s="1"/>
  <c r="AB31" i="12"/>
  <c r="Y31" i="12"/>
  <c r="X31" i="12"/>
  <c r="Q31" i="12"/>
  <c r="P31" i="12"/>
  <c r="O31" i="12"/>
  <c r="M31" i="12"/>
  <c r="K31" i="12"/>
  <c r="H31" i="12"/>
  <c r="C31" i="12"/>
  <c r="AD30" i="12"/>
  <c r="J30" i="12" s="1"/>
  <c r="AB30" i="12"/>
  <c r="Y30" i="12"/>
  <c r="X30" i="12"/>
  <c r="P30" i="12"/>
  <c r="O30" i="12"/>
  <c r="Q30" i="12" s="1"/>
  <c r="M30" i="12"/>
  <c r="K30" i="12"/>
  <c r="I30" i="12"/>
  <c r="H30" i="12"/>
  <c r="C30" i="12"/>
  <c r="AB29" i="12"/>
  <c r="AD29" i="12" s="1"/>
  <c r="Y29" i="12"/>
  <c r="X29" i="12"/>
  <c r="P29" i="12"/>
  <c r="O29" i="12"/>
  <c r="Q29" i="12" s="1"/>
  <c r="M29" i="12"/>
  <c r="J29" i="12"/>
  <c r="H29" i="12"/>
  <c r="C29" i="12"/>
  <c r="AB28" i="12"/>
  <c r="AD28" i="12" s="1"/>
  <c r="J28" i="12" s="1"/>
  <c r="Y28" i="12"/>
  <c r="X28" i="12"/>
  <c r="P28" i="12"/>
  <c r="O28" i="12"/>
  <c r="Q28" i="12" s="1"/>
  <c r="M28" i="12"/>
  <c r="H28" i="12"/>
  <c r="C28" i="12"/>
  <c r="AD27" i="12"/>
  <c r="AB27" i="12"/>
  <c r="X27" i="12"/>
  <c r="Q27" i="12"/>
  <c r="P27" i="12"/>
  <c r="O27" i="12"/>
  <c r="M27" i="12"/>
  <c r="H27" i="12"/>
  <c r="C27" i="12"/>
  <c r="AG3" i="12"/>
  <c r="W3" i="12"/>
  <c r="X3" i="12" s="1"/>
  <c r="V3" i="12"/>
  <c r="U3" i="12"/>
  <c r="T3" i="12"/>
  <c r="O3" i="12"/>
  <c r="G3" i="12"/>
  <c r="F3" i="12"/>
  <c r="H3" i="12" s="1"/>
  <c r="D3" i="12"/>
  <c r="C3" i="12"/>
  <c r="A2" i="12"/>
  <c r="A1" i="12"/>
  <c r="AB32" i="11"/>
  <c r="AD32" i="11" s="1"/>
  <c r="J32" i="11" s="1"/>
  <c r="Y32" i="11"/>
  <c r="X32" i="11"/>
  <c r="V32" i="11"/>
  <c r="U32" i="11"/>
  <c r="T32" i="11"/>
  <c r="P32" i="11"/>
  <c r="O32" i="11"/>
  <c r="Q32" i="11" s="1"/>
  <c r="M32" i="11"/>
  <c r="H32" i="11"/>
  <c r="C32" i="11"/>
  <c r="AD31" i="11"/>
  <c r="J31" i="11" s="1"/>
  <c r="K31" i="11" s="1"/>
  <c r="AB31" i="11"/>
  <c r="Y31" i="11"/>
  <c r="X31" i="11"/>
  <c r="P31" i="11"/>
  <c r="Q31" i="11" s="1"/>
  <c r="O31" i="11"/>
  <c r="M31" i="11"/>
  <c r="I31" i="11"/>
  <c r="H31" i="11"/>
  <c r="C31" i="11"/>
  <c r="AD30" i="11"/>
  <c r="J30" i="11" s="1"/>
  <c r="I30" i="11" s="1"/>
  <c r="AB30" i="11"/>
  <c r="Y30" i="11"/>
  <c r="X30" i="11"/>
  <c r="P30" i="11"/>
  <c r="O30" i="11"/>
  <c r="Q30" i="11" s="1"/>
  <c r="M30" i="11"/>
  <c r="K30" i="11"/>
  <c r="H30" i="11"/>
  <c r="C30" i="11"/>
  <c r="AD29" i="11"/>
  <c r="J29" i="11" s="1"/>
  <c r="AB29" i="11"/>
  <c r="Y29" i="11"/>
  <c r="X29" i="11"/>
  <c r="P29" i="11"/>
  <c r="O29" i="11"/>
  <c r="Q29" i="11" s="1"/>
  <c r="M29" i="11"/>
  <c r="H29" i="11"/>
  <c r="C29" i="11"/>
  <c r="AB28" i="11"/>
  <c r="AD28" i="11" s="1"/>
  <c r="Y28" i="11"/>
  <c r="X28" i="11"/>
  <c r="P28" i="11"/>
  <c r="Q28" i="11" s="1"/>
  <c r="O28" i="11"/>
  <c r="M28" i="11"/>
  <c r="J28" i="11"/>
  <c r="K28" i="11" s="1"/>
  <c r="H28" i="11"/>
  <c r="C28" i="11"/>
  <c r="AB27" i="11"/>
  <c r="AD27" i="11" s="1"/>
  <c r="Y27" i="11"/>
  <c r="X27" i="11"/>
  <c r="P27" i="11"/>
  <c r="O27" i="11"/>
  <c r="Q27" i="11" s="1"/>
  <c r="M27" i="11"/>
  <c r="J27" i="11"/>
  <c r="H27" i="11"/>
  <c r="C27" i="11"/>
  <c r="AD26" i="11"/>
  <c r="J26" i="11" s="1"/>
  <c r="AB26" i="11"/>
  <c r="Y26" i="11"/>
  <c r="X26" i="11"/>
  <c r="Q26" i="11"/>
  <c r="P26" i="11"/>
  <c r="O26" i="11"/>
  <c r="M26" i="11"/>
  <c r="H26" i="11"/>
  <c r="C26" i="11"/>
  <c r="AD25" i="11"/>
  <c r="J25" i="11" s="1"/>
  <c r="K25" i="11" s="1"/>
  <c r="AB25" i="11"/>
  <c r="Y25" i="11"/>
  <c r="X25" i="11"/>
  <c r="P25" i="11"/>
  <c r="O25" i="11"/>
  <c r="Q25" i="11" s="1"/>
  <c r="M25" i="11"/>
  <c r="I25" i="11"/>
  <c r="H25" i="11"/>
  <c r="C25" i="11"/>
  <c r="AD24" i="11"/>
  <c r="AB24" i="11"/>
  <c r="Y24" i="11"/>
  <c r="X24" i="11"/>
  <c r="P24" i="11"/>
  <c r="O24" i="11"/>
  <c r="Q24" i="11" s="1"/>
  <c r="M24" i="11"/>
  <c r="K24" i="11"/>
  <c r="J24" i="11"/>
  <c r="I24" i="11" s="1"/>
  <c r="H24" i="11"/>
  <c r="C24" i="11"/>
  <c r="AB23" i="11"/>
  <c r="AD23" i="11" s="1"/>
  <c r="J23" i="11" s="1"/>
  <c r="Y23" i="11"/>
  <c r="X23" i="11"/>
  <c r="Q23" i="11"/>
  <c r="P23" i="11"/>
  <c r="O23" i="11"/>
  <c r="M23" i="11"/>
  <c r="H23" i="11"/>
  <c r="C23" i="11"/>
  <c r="AD22" i="11"/>
  <c r="J22" i="11" s="1"/>
  <c r="I22" i="11" s="1"/>
  <c r="AB22" i="11"/>
  <c r="Y22" i="11"/>
  <c r="X22" i="11"/>
  <c r="Q22" i="11"/>
  <c r="P22" i="11"/>
  <c r="O22" i="11"/>
  <c r="M22" i="11"/>
  <c r="K22" i="11"/>
  <c r="H22" i="11"/>
  <c r="C22" i="11"/>
  <c r="AB21" i="11"/>
  <c r="AD21" i="11" s="1"/>
  <c r="J21" i="11" s="1"/>
  <c r="Y21" i="11"/>
  <c r="X21" i="11"/>
  <c r="P21" i="11"/>
  <c r="O21" i="11"/>
  <c r="Q21" i="11" s="1"/>
  <c r="M21" i="11"/>
  <c r="H21" i="11"/>
  <c r="C21" i="11"/>
  <c r="AB20" i="11"/>
  <c r="AD20" i="11" s="1"/>
  <c r="Y20" i="11"/>
  <c r="X20" i="11"/>
  <c r="Q20" i="11"/>
  <c r="P20" i="11"/>
  <c r="O20" i="11"/>
  <c r="M20" i="11"/>
  <c r="J20" i="11"/>
  <c r="H20" i="11"/>
  <c r="C20" i="11"/>
  <c r="AD19" i="11"/>
  <c r="J19" i="11" s="1"/>
  <c r="I19" i="11" s="1"/>
  <c r="AB19" i="11"/>
  <c r="Y19" i="11"/>
  <c r="X19" i="11"/>
  <c r="Q19" i="11"/>
  <c r="P19" i="11"/>
  <c r="O19" i="11"/>
  <c r="M19" i="11"/>
  <c r="K19" i="11"/>
  <c r="H19" i="11"/>
  <c r="C19" i="11"/>
  <c r="AD18" i="11"/>
  <c r="J18" i="11" s="1"/>
  <c r="I18" i="11" s="1"/>
  <c r="AB18" i="11"/>
  <c r="Y18" i="11"/>
  <c r="X18" i="11"/>
  <c r="Q18" i="11"/>
  <c r="P18" i="11"/>
  <c r="O18" i="11"/>
  <c r="M18" i="11"/>
  <c r="K18" i="11"/>
  <c r="H18" i="11"/>
  <c r="C18" i="11"/>
  <c r="AD17" i="11"/>
  <c r="J17" i="11" s="1"/>
  <c r="K17" i="11" s="1"/>
  <c r="AB17" i="11"/>
  <c r="Y17" i="11"/>
  <c r="X17" i="11"/>
  <c r="P17" i="11"/>
  <c r="O17" i="11"/>
  <c r="Q17" i="11" s="1"/>
  <c r="M17" i="11"/>
  <c r="I17" i="11"/>
  <c r="H17" i="11"/>
  <c r="C17" i="11"/>
  <c r="AD16" i="11"/>
  <c r="AB16" i="11"/>
  <c r="Y16" i="11"/>
  <c r="X16" i="11"/>
  <c r="P16" i="11"/>
  <c r="O16" i="11"/>
  <c r="M16" i="11"/>
  <c r="J16" i="11"/>
  <c r="H16" i="11"/>
  <c r="C16" i="11"/>
  <c r="AD15" i="11"/>
  <c r="J15" i="11" s="1"/>
  <c r="AB15" i="11"/>
  <c r="Y15" i="11"/>
  <c r="X15" i="11"/>
  <c r="Q15" i="11"/>
  <c r="P15" i="11"/>
  <c r="O15" i="11"/>
  <c r="M15" i="11"/>
  <c r="K15" i="11"/>
  <c r="I15" i="11"/>
  <c r="H15" i="11"/>
  <c r="C15" i="11"/>
  <c r="AD14" i="11"/>
  <c r="J14" i="11" s="1"/>
  <c r="I14" i="11" s="1"/>
  <c r="AB14" i="11"/>
  <c r="Y14" i="11"/>
  <c r="X14" i="11"/>
  <c r="P14" i="11"/>
  <c r="Q14" i="11" s="1"/>
  <c r="O14" i="11"/>
  <c r="M14" i="11"/>
  <c r="K14" i="11"/>
  <c r="H14" i="11"/>
  <c r="C14" i="11"/>
  <c r="AD13" i="11"/>
  <c r="AB13" i="11"/>
  <c r="Y13" i="11"/>
  <c r="X13" i="11"/>
  <c r="P13" i="11"/>
  <c r="O13" i="11"/>
  <c r="Q13" i="11" s="1"/>
  <c r="M13" i="11"/>
  <c r="J13" i="11"/>
  <c r="H13" i="11"/>
  <c r="C13" i="11"/>
  <c r="AB12" i="11"/>
  <c r="AD12" i="11" s="1"/>
  <c r="J12" i="11" s="1"/>
  <c r="K12" i="11" s="1"/>
  <c r="Y12" i="11"/>
  <c r="X12" i="11"/>
  <c r="P12" i="11"/>
  <c r="Q12" i="11" s="1"/>
  <c r="O12" i="11"/>
  <c r="M12" i="11"/>
  <c r="H12" i="11"/>
  <c r="C12" i="11"/>
  <c r="AB11" i="11"/>
  <c r="AD11" i="11" s="1"/>
  <c r="Y11" i="11"/>
  <c r="X11" i="11"/>
  <c r="P11" i="11"/>
  <c r="O11" i="11"/>
  <c r="Q11" i="11" s="1"/>
  <c r="M11" i="11"/>
  <c r="J11" i="11"/>
  <c r="H11" i="11"/>
  <c r="C11" i="11"/>
  <c r="AD10" i="11"/>
  <c r="J10" i="11" s="1"/>
  <c r="I10" i="11" s="1"/>
  <c r="AB10" i="11"/>
  <c r="Y10" i="11"/>
  <c r="X10" i="11"/>
  <c r="Q10" i="11"/>
  <c r="P10" i="11"/>
  <c r="O10" i="11"/>
  <c r="M10" i="11"/>
  <c r="K10" i="11"/>
  <c r="H10" i="11"/>
  <c r="C10" i="11"/>
  <c r="AD9" i="11"/>
  <c r="J9" i="11" s="1"/>
  <c r="AB9" i="11"/>
  <c r="Y9" i="11"/>
  <c r="X9" i="11"/>
  <c r="P9" i="11"/>
  <c r="O9" i="11"/>
  <c r="Q9" i="11" s="1"/>
  <c r="M9" i="11"/>
  <c r="K9" i="11"/>
  <c r="I9" i="11"/>
  <c r="H9" i="11"/>
  <c r="C9" i="11"/>
  <c r="AD8" i="11"/>
  <c r="J8" i="11" s="1"/>
  <c r="AB8" i="11"/>
  <c r="Y8" i="11"/>
  <c r="X8" i="11"/>
  <c r="P8" i="11"/>
  <c r="Q8" i="11" s="1"/>
  <c r="O8" i="11"/>
  <c r="M8" i="11"/>
  <c r="H8" i="11"/>
  <c r="C8" i="11"/>
  <c r="AD7" i="11"/>
  <c r="J7" i="11" s="1"/>
  <c r="K7" i="11" s="1"/>
  <c r="AB7" i="11"/>
  <c r="Y7" i="11"/>
  <c r="X7" i="11"/>
  <c r="P7" i="11"/>
  <c r="O7" i="11"/>
  <c r="Q7" i="11" s="1"/>
  <c r="M7" i="11"/>
  <c r="I7" i="11"/>
  <c r="H7" i="11"/>
  <c r="C7" i="11"/>
  <c r="AB6" i="11"/>
  <c r="AD6" i="11" s="1"/>
  <c r="Y6" i="11"/>
  <c r="X6" i="11"/>
  <c r="P6" i="11"/>
  <c r="O6" i="11"/>
  <c r="M6" i="11"/>
  <c r="J6" i="11"/>
  <c r="H6" i="11"/>
  <c r="C6" i="11"/>
  <c r="AD5" i="11"/>
  <c r="J5" i="11" s="1"/>
  <c r="I5" i="11" s="1"/>
  <c r="AB5" i="11"/>
  <c r="Y5" i="11"/>
  <c r="X5" i="11"/>
  <c r="P5" i="11"/>
  <c r="O5" i="11"/>
  <c r="Q5" i="11" s="1"/>
  <c r="M5" i="11"/>
  <c r="K5" i="11"/>
  <c r="H5" i="11"/>
  <c r="C5" i="11"/>
  <c r="AB4" i="11"/>
  <c r="AD4" i="11" s="1"/>
  <c r="J4" i="11" s="1"/>
  <c r="Y4" i="11"/>
  <c r="X4" i="11"/>
  <c r="P4" i="11"/>
  <c r="O4" i="11"/>
  <c r="Q4" i="11" s="1"/>
  <c r="M4" i="11"/>
  <c r="H4" i="11"/>
  <c r="C4" i="11"/>
  <c r="AG3" i="11"/>
  <c r="AF3" i="11"/>
  <c r="W3" i="11"/>
  <c r="X3" i="11" s="1"/>
  <c r="V3" i="11"/>
  <c r="U3" i="11"/>
  <c r="T3" i="11"/>
  <c r="O3" i="11"/>
  <c r="H3" i="11"/>
  <c r="G3" i="11"/>
  <c r="F3" i="11"/>
  <c r="D3" i="11"/>
  <c r="C3" i="11"/>
  <c r="A2" i="11"/>
  <c r="A1" i="11"/>
  <c r="AB32" i="10"/>
  <c r="AD32" i="10" s="1"/>
  <c r="J32" i="10" s="1"/>
  <c r="Y32" i="10"/>
  <c r="X32" i="10"/>
  <c r="V32" i="10"/>
  <c r="U32" i="10"/>
  <c r="T32" i="10"/>
  <c r="P32" i="10"/>
  <c r="Q32" i="10" s="1"/>
  <c r="O32" i="10"/>
  <c r="M32" i="10"/>
  <c r="H32" i="10"/>
  <c r="C32" i="10"/>
  <c r="AD31" i="10"/>
  <c r="J31" i="10" s="1"/>
  <c r="K31" i="10" s="1"/>
  <c r="AB31" i="10"/>
  <c r="Y31" i="10"/>
  <c r="X31" i="10"/>
  <c r="P31" i="10"/>
  <c r="O31" i="10"/>
  <c r="Q31" i="10" s="1"/>
  <c r="M31" i="10"/>
  <c r="I31" i="10"/>
  <c r="H31" i="10"/>
  <c r="C31" i="10"/>
  <c r="AB30" i="10"/>
  <c r="AD30" i="10" s="1"/>
  <c r="J30" i="10" s="1"/>
  <c r="Y30" i="10"/>
  <c r="X30" i="10"/>
  <c r="P30" i="10"/>
  <c r="O30" i="10"/>
  <c r="M30" i="10"/>
  <c r="H30" i="10"/>
  <c r="C30" i="10"/>
  <c r="AD29" i="10"/>
  <c r="J29" i="10" s="1"/>
  <c r="I29" i="10" s="1"/>
  <c r="AB29" i="10"/>
  <c r="Y29" i="10"/>
  <c r="X29" i="10"/>
  <c r="Q29" i="10"/>
  <c r="P29" i="10"/>
  <c r="O29" i="10"/>
  <c r="M29" i="10"/>
  <c r="K29" i="10"/>
  <c r="H29" i="10"/>
  <c r="C29" i="10"/>
  <c r="AB28" i="10"/>
  <c r="AD28" i="10" s="1"/>
  <c r="Y28" i="10"/>
  <c r="X28" i="10"/>
  <c r="P28" i="10"/>
  <c r="O28" i="10"/>
  <c r="Q28" i="10" s="1"/>
  <c r="M28" i="10"/>
  <c r="J28" i="10"/>
  <c r="H28" i="10"/>
  <c r="C28" i="10"/>
  <c r="AB27" i="10"/>
  <c r="AD27" i="10" s="1"/>
  <c r="J27" i="10" s="1"/>
  <c r="X27" i="10"/>
  <c r="P27" i="10"/>
  <c r="Q27" i="10" s="1"/>
  <c r="O27" i="10"/>
  <c r="M27" i="10"/>
  <c r="H27" i="10"/>
  <c r="C27" i="10"/>
  <c r="AG3" i="10"/>
  <c r="AF3" i="10"/>
  <c r="W3" i="10"/>
  <c r="X3" i="10" s="1"/>
  <c r="V3" i="10"/>
  <c r="U3" i="10"/>
  <c r="T3" i="10"/>
  <c r="O3" i="10"/>
  <c r="G3" i="10"/>
  <c r="H3" i="10" s="1"/>
  <c r="F3" i="10"/>
  <c r="D3" i="10"/>
  <c r="C3" i="10"/>
  <c r="A2" i="10"/>
  <c r="A1" i="10"/>
  <c r="AB32" i="9"/>
  <c r="AD32" i="9" s="1"/>
  <c r="J32" i="9" s="1"/>
  <c r="Y32" i="9"/>
  <c r="X32" i="9"/>
  <c r="V32" i="9"/>
  <c r="U32" i="9"/>
  <c r="T32" i="9"/>
  <c r="P32" i="9"/>
  <c r="O32" i="9"/>
  <c r="Q32" i="9" s="1"/>
  <c r="M32" i="9"/>
  <c r="H32" i="9"/>
  <c r="C32" i="9"/>
  <c r="AB31" i="9"/>
  <c r="AD31" i="9" s="1"/>
  <c r="J31" i="9" s="1"/>
  <c r="K31" i="9" s="1"/>
  <c r="Y31" i="9"/>
  <c r="X31" i="9"/>
  <c r="Q31" i="9"/>
  <c r="P31" i="9"/>
  <c r="O31" i="9"/>
  <c r="M31" i="9"/>
  <c r="I31" i="9"/>
  <c r="H31" i="9"/>
  <c r="C31" i="9"/>
  <c r="AB30" i="9"/>
  <c r="AD30" i="9" s="1"/>
  <c r="J30" i="9" s="1"/>
  <c r="Y30" i="9"/>
  <c r="X30" i="9"/>
  <c r="P30" i="9"/>
  <c r="Q30" i="9" s="1"/>
  <c r="O30" i="9"/>
  <c r="M30" i="9"/>
  <c r="H30" i="9"/>
  <c r="C30" i="9"/>
  <c r="AD29" i="9"/>
  <c r="J29" i="9" s="1"/>
  <c r="I29" i="9" s="1"/>
  <c r="AB29" i="9"/>
  <c r="Y29" i="9"/>
  <c r="X29" i="9"/>
  <c r="Q29" i="9"/>
  <c r="P29" i="9"/>
  <c r="O29" i="9"/>
  <c r="M29" i="9"/>
  <c r="K29" i="9"/>
  <c r="H29" i="9"/>
  <c r="C29" i="9"/>
  <c r="AB28" i="9"/>
  <c r="AD28" i="9" s="1"/>
  <c r="J28" i="9" s="1"/>
  <c r="Y28" i="9"/>
  <c r="X28" i="9"/>
  <c r="P28" i="9"/>
  <c r="Q28" i="9" s="1"/>
  <c r="O28" i="9"/>
  <c r="M28" i="9"/>
  <c r="H28" i="9"/>
  <c r="C28" i="9"/>
  <c r="AD27" i="9"/>
  <c r="AB27" i="9"/>
  <c r="X27" i="9"/>
  <c r="P27" i="9"/>
  <c r="O27" i="9"/>
  <c r="Q27" i="9" s="1"/>
  <c r="M27" i="9"/>
  <c r="J27" i="9"/>
  <c r="H27" i="9"/>
  <c r="C27" i="9"/>
  <c r="AG3" i="9"/>
  <c r="AF3" i="9"/>
  <c r="W3" i="9"/>
  <c r="X3" i="9" s="1"/>
  <c r="V3" i="9"/>
  <c r="U3" i="9"/>
  <c r="T3" i="9"/>
  <c r="O3" i="9"/>
  <c r="G3" i="9"/>
  <c r="F3" i="9"/>
  <c r="H3" i="9" s="1"/>
  <c r="D3" i="9"/>
  <c r="C3" i="9"/>
  <c r="A2" i="9"/>
  <c r="A1" i="9"/>
  <c r="AB32" i="8"/>
  <c r="AD32" i="8" s="1"/>
  <c r="J32" i="8" s="1"/>
  <c r="Y32" i="8"/>
  <c r="X32" i="8"/>
  <c r="V32" i="8"/>
  <c r="U32" i="8"/>
  <c r="T32" i="8"/>
  <c r="P32" i="8"/>
  <c r="Q32" i="8" s="1"/>
  <c r="O32" i="8"/>
  <c r="M32" i="8"/>
  <c r="H32" i="8"/>
  <c r="C32" i="8"/>
  <c r="AD31" i="8"/>
  <c r="J31" i="8" s="1"/>
  <c r="AB31" i="8"/>
  <c r="Y31" i="8"/>
  <c r="X31" i="8"/>
  <c r="P31" i="8"/>
  <c r="O31" i="8"/>
  <c r="Q31" i="8" s="1"/>
  <c r="M31" i="8"/>
  <c r="K31" i="8"/>
  <c r="I31" i="8"/>
  <c r="H31" i="8"/>
  <c r="C31" i="8"/>
  <c r="AB30" i="8"/>
  <c r="AD30" i="8" s="1"/>
  <c r="Y30" i="8"/>
  <c r="X30" i="8"/>
  <c r="P30" i="8"/>
  <c r="O30" i="8"/>
  <c r="Q30" i="8" s="1"/>
  <c r="M30" i="8"/>
  <c r="J30" i="8"/>
  <c r="H30" i="8"/>
  <c r="C30" i="8"/>
  <c r="AD29" i="8"/>
  <c r="J29" i="8" s="1"/>
  <c r="I29" i="8" s="1"/>
  <c r="AB29" i="8"/>
  <c r="Y29" i="8"/>
  <c r="X29" i="8"/>
  <c r="Q29" i="8"/>
  <c r="P29" i="8"/>
  <c r="O29" i="8"/>
  <c r="M29" i="8"/>
  <c r="K29" i="8"/>
  <c r="H29" i="8"/>
  <c r="C29" i="8"/>
  <c r="AB28" i="8"/>
  <c r="AD28" i="8" s="1"/>
  <c r="J28" i="8" s="1"/>
  <c r="Y28" i="8"/>
  <c r="X28" i="8"/>
  <c r="P28" i="8"/>
  <c r="O28" i="8"/>
  <c r="Q28" i="8" s="1"/>
  <c r="M28" i="8"/>
  <c r="H28" i="8"/>
  <c r="C28" i="8"/>
  <c r="AB27" i="8"/>
  <c r="AD27" i="8" s="1"/>
  <c r="J27" i="8" s="1"/>
  <c r="K27" i="8" s="1"/>
  <c r="Y27" i="8"/>
  <c r="X27" i="8"/>
  <c r="Q27" i="8"/>
  <c r="P27" i="8"/>
  <c r="O27" i="8"/>
  <c r="M27" i="8"/>
  <c r="I27" i="8"/>
  <c r="H27" i="8"/>
  <c r="C27" i="8"/>
  <c r="AB26" i="8"/>
  <c r="AD26" i="8" s="1"/>
  <c r="Y26" i="8"/>
  <c r="X26" i="8"/>
  <c r="P26" i="8"/>
  <c r="Q26" i="8" s="1"/>
  <c r="O26" i="8"/>
  <c r="M26" i="8"/>
  <c r="J26" i="8"/>
  <c r="H26" i="8"/>
  <c r="C26" i="8"/>
  <c r="AD25" i="8"/>
  <c r="J25" i="8" s="1"/>
  <c r="I25" i="8" s="1"/>
  <c r="AB25" i="8"/>
  <c r="Y25" i="8"/>
  <c r="X25" i="8"/>
  <c r="Q25" i="8"/>
  <c r="P25" i="8"/>
  <c r="O25" i="8"/>
  <c r="M25" i="8"/>
  <c r="K25" i="8"/>
  <c r="H25" i="8"/>
  <c r="C25" i="8"/>
  <c r="AB24" i="8"/>
  <c r="AD24" i="8" s="1"/>
  <c r="J24" i="8" s="1"/>
  <c r="Y24" i="8"/>
  <c r="X24" i="8"/>
  <c r="P24" i="8"/>
  <c r="Q24" i="8" s="1"/>
  <c r="O24" i="8"/>
  <c r="M24" i="8"/>
  <c r="H24" i="8"/>
  <c r="C24" i="8"/>
  <c r="AD23" i="8"/>
  <c r="J23" i="8" s="1"/>
  <c r="K23" i="8" s="1"/>
  <c r="AB23" i="8"/>
  <c r="Y23" i="8"/>
  <c r="X23" i="8"/>
  <c r="P23" i="8"/>
  <c r="O23" i="8"/>
  <c r="Q23" i="8" s="1"/>
  <c r="M23" i="8"/>
  <c r="I23" i="8"/>
  <c r="H23" i="8"/>
  <c r="C23" i="8"/>
  <c r="AB22" i="8"/>
  <c r="AD22" i="8" s="1"/>
  <c r="Y22" i="8"/>
  <c r="X22" i="8"/>
  <c r="P22" i="8"/>
  <c r="O22" i="8"/>
  <c r="Q22" i="8" s="1"/>
  <c r="M22" i="8"/>
  <c r="J22" i="8"/>
  <c r="H22" i="8"/>
  <c r="C22" i="8"/>
  <c r="AD21" i="8"/>
  <c r="J21" i="8" s="1"/>
  <c r="I21" i="8" s="1"/>
  <c r="AB21" i="8"/>
  <c r="Y21" i="8"/>
  <c r="X21" i="8"/>
  <c r="Q21" i="8"/>
  <c r="P21" i="8"/>
  <c r="O21" i="8"/>
  <c r="M21" i="8"/>
  <c r="K21" i="8"/>
  <c r="H21" i="8"/>
  <c r="C21" i="8"/>
  <c r="AB20" i="8"/>
  <c r="AD20" i="8" s="1"/>
  <c r="J20" i="8" s="1"/>
  <c r="Y20" i="8"/>
  <c r="X20" i="8"/>
  <c r="P20" i="8"/>
  <c r="O20" i="8"/>
  <c r="Q20" i="8" s="1"/>
  <c r="M20" i="8"/>
  <c r="H20" i="8"/>
  <c r="C20" i="8"/>
  <c r="AB19" i="8"/>
  <c r="AD19" i="8" s="1"/>
  <c r="Y19" i="8"/>
  <c r="X19" i="8"/>
  <c r="P19" i="8"/>
  <c r="O19" i="8"/>
  <c r="Q19" i="8" s="1"/>
  <c r="M19" i="8"/>
  <c r="J19" i="8"/>
  <c r="K19" i="8" s="1"/>
  <c r="H19" i="8"/>
  <c r="C19" i="8"/>
  <c r="AB18" i="8"/>
  <c r="AD18" i="8" s="1"/>
  <c r="Y18" i="8"/>
  <c r="X18" i="8"/>
  <c r="P18" i="8"/>
  <c r="Q18" i="8" s="1"/>
  <c r="O18" i="8"/>
  <c r="M18" i="8"/>
  <c r="J18" i="8"/>
  <c r="H18" i="8"/>
  <c r="C18" i="8"/>
  <c r="AD17" i="8"/>
  <c r="J17" i="8" s="1"/>
  <c r="I17" i="8" s="1"/>
  <c r="AB17" i="8"/>
  <c r="Y17" i="8"/>
  <c r="X17" i="8"/>
  <c r="Q17" i="8"/>
  <c r="P17" i="8"/>
  <c r="O17" i="8"/>
  <c r="M17" i="8"/>
  <c r="K17" i="8"/>
  <c r="H17" i="8"/>
  <c r="C17" i="8"/>
  <c r="AB16" i="8"/>
  <c r="AD16" i="8" s="1"/>
  <c r="J16" i="8" s="1"/>
  <c r="K16" i="8" s="1"/>
  <c r="Y16" i="8"/>
  <c r="X16" i="8"/>
  <c r="P16" i="8"/>
  <c r="Q16" i="8" s="1"/>
  <c r="O16" i="8"/>
  <c r="M16" i="8"/>
  <c r="I16" i="8"/>
  <c r="H16" i="8"/>
  <c r="C16" i="8"/>
  <c r="AD15" i="8"/>
  <c r="J15" i="8" s="1"/>
  <c r="K15" i="8" s="1"/>
  <c r="AB15" i="8"/>
  <c r="Y15" i="8"/>
  <c r="X15" i="8"/>
  <c r="P15" i="8"/>
  <c r="O15" i="8"/>
  <c r="Q15" i="8" s="1"/>
  <c r="M15" i="8"/>
  <c r="I15" i="8"/>
  <c r="H15" i="8"/>
  <c r="C15" i="8"/>
  <c r="AB14" i="8"/>
  <c r="AD14" i="8" s="1"/>
  <c r="J14" i="8" s="1"/>
  <c r="Y14" i="8"/>
  <c r="X14" i="8"/>
  <c r="P14" i="8"/>
  <c r="O14" i="8"/>
  <c r="Q14" i="8" s="1"/>
  <c r="M14" i="8"/>
  <c r="H14" i="8"/>
  <c r="C14" i="8"/>
  <c r="AD13" i="8"/>
  <c r="J13" i="8" s="1"/>
  <c r="I13" i="8" s="1"/>
  <c r="AB13" i="8"/>
  <c r="Y13" i="8"/>
  <c r="X13" i="8"/>
  <c r="Q13" i="8"/>
  <c r="P13" i="8"/>
  <c r="O13" i="8"/>
  <c r="M13" i="8"/>
  <c r="K13" i="8"/>
  <c r="H13" i="8"/>
  <c r="C13" i="8"/>
  <c r="AB12" i="8"/>
  <c r="AD12" i="8" s="1"/>
  <c r="Y12" i="8"/>
  <c r="X12" i="8"/>
  <c r="P12" i="8"/>
  <c r="O12" i="8"/>
  <c r="Q12" i="8" s="1"/>
  <c r="M12" i="8"/>
  <c r="J12" i="8"/>
  <c r="H12" i="8"/>
  <c r="C12" i="8"/>
  <c r="AB11" i="8"/>
  <c r="AD11" i="8" s="1"/>
  <c r="J11" i="8" s="1"/>
  <c r="Y11" i="8"/>
  <c r="X11" i="8"/>
  <c r="Q11" i="8"/>
  <c r="P11" i="8"/>
  <c r="O11" i="8"/>
  <c r="M11" i="8"/>
  <c r="H11" i="8"/>
  <c r="C11" i="8"/>
  <c r="AB10" i="8"/>
  <c r="AD10" i="8" s="1"/>
  <c r="J10" i="8" s="1"/>
  <c r="Y10" i="8"/>
  <c r="X10" i="8"/>
  <c r="Q10" i="8"/>
  <c r="P10" i="8"/>
  <c r="O10" i="8"/>
  <c r="M10" i="8"/>
  <c r="H10" i="8"/>
  <c r="C10" i="8"/>
  <c r="AD9" i="8"/>
  <c r="J9" i="8" s="1"/>
  <c r="AB9" i="8"/>
  <c r="Y9" i="8"/>
  <c r="X9" i="8"/>
  <c r="Q9" i="8"/>
  <c r="P9" i="8"/>
  <c r="O9" i="8"/>
  <c r="M9" i="8"/>
  <c r="K9" i="8"/>
  <c r="I9" i="8"/>
  <c r="H9" i="8"/>
  <c r="C9" i="8"/>
  <c r="AB8" i="8"/>
  <c r="AD8" i="8" s="1"/>
  <c r="J8" i="8" s="1"/>
  <c r="K8" i="8" s="1"/>
  <c r="Y8" i="8"/>
  <c r="X8" i="8"/>
  <c r="P8" i="8"/>
  <c r="Q8" i="8" s="1"/>
  <c r="O8" i="8"/>
  <c r="M8" i="8"/>
  <c r="H8" i="8"/>
  <c r="C8" i="8"/>
  <c r="AD7" i="8"/>
  <c r="J7" i="8" s="1"/>
  <c r="K7" i="8" s="1"/>
  <c r="AB7" i="8"/>
  <c r="Y7" i="8"/>
  <c r="X7" i="8"/>
  <c r="P7" i="8"/>
  <c r="O7" i="8"/>
  <c r="M7" i="8"/>
  <c r="I7" i="8"/>
  <c r="H7" i="8"/>
  <c r="C7" i="8"/>
  <c r="AB6" i="8"/>
  <c r="AD6" i="8" s="1"/>
  <c r="J6" i="8" s="1"/>
  <c r="I6" i="8" s="1"/>
  <c r="Y6" i="8"/>
  <c r="X6" i="8"/>
  <c r="P6" i="8"/>
  <c r="O6" i="8"/>
  <c r="Q6" i="8" s="1"/>
  <c r="M6" i="8"/>
  <c r="H6" i="8"/>
  <c r="C6" i="8"/>
  <c r="AD5" i="8"/>
  <c r="J5" i="8" s="1"/>
  <c r="I5" i="8" s="1"/>
  <c r="AB5" i="8"/>
  <c r="Y5" i="8"/>
  <c r="X5" i="8"/>
  <c r="Q5" i="8"/>
  <c r="P5" i="8"/>
  <c r="O5" i="8"/>
  <c r="M5" i="8"/>
  <c r="K5" i="8"/>
  <c r="H5" i="8"/>
  <c r="C5" i="8"/>
  <c r="AB4" i="8"/>
  <c r="AD4" i="8" s="1"/>
  <c r="Y4" i="8"/>
  <c r="X4" i="8"/>
  <c r="P4" i="8"/>
  <c r="O4" i="8"/>
  <c r="Q4" i="8" s="1"/>
  <c r="M4" i="8"/>
  <c r="H4" i="8"/>
  <c r="C4" i="8"/>
  <c r="AG3" i="8"/>
  <c r="AF3" i="8"/>
  <c r="W3" i="8"/>
  <c r="X3" i="8" s="1"/>
  <c r="V3" i="8"/>
  <c r="U3" i="8"/>
  <c r="T3" i="8"/>
  <c r="O3" i="8"/>
  <c r="H3" i="8"/>
  <c r="G3" i="8"/>
  <c r="F3" i="8"/>
  <c r="D3" i="8"/>
  <c r="C3" i="8"/>
  <c r="A2" i="8"/>
  <c r="A1" i="8"/>
  <c r="AB32" i="7"/>
  <c r="AD32" i="7" s="1"/>
  <c r="J32" i="7" s="1"/>
  <c r="K32" i="7" s="1"/>
  <c r="Y32" i="7"/>
  <c r="X32" i="7"/>
  <c r="V32" i="7"/>
  <c r="U32" i="7"/>
  <c r="T32" i="7"/>
  <c r="P32" i="7"/>
  <c r="O32" i="7"/>
  <c r="M32" i="7"/>
  <c r="H32" i="7"/>
  <c r="C32" i="7"/>
  <c r="AD31" i="7"/>
  <c r="J31" i="7" s="1"/>
  <c r="K31" i="7" s="1"/>
  <c r="AB31" i="7"/>
  <c r="Y31" i="7"/>
  <c r="X31" i="7"/>
  <c r="P31" i="7"/>
  <c r="O31" i="7"/>
  <c r="M31" i="7"/>
  <c r="I31" i="7"/>
  <c r="H31" i="7"/>
  <c r="C31" i="7"/>
  <c r="AB30" i="7"/>
  <c r="AD30" i="7" s="1"/>
  <c r="J30" i="7" s="1"/>
  <c r="I30" i="7" s="1"/>
  <c r="Y30" i="7"/>
  <c r="X30" i="7"/>
  <c r="P30" i="7"/>
  <c r="O30" i="7"/>
  <c r="Q30" i="7" s="1"/>
  <c r="M30" i="7"/>
  <c r="H30" i="7"/>
  <c r="C30" i="7"/>
  <c r="AD29" i="7"/>
  <c r="J29" i="7" s="1"/>
  <c r="I29" i="7" s="1"/>
  <c r="AB29" i="7"/>
  <c r="Y29" i="7"/>
  <c r="X29" i="7"/>
  <c r="Q29" i="7"/>
  <c r="P29" i="7"/>
  <c r="O29" i="7"/>
  <c r="M29" i="7"/>
  <c r="K29" i="7"/>
  <c r="H29" i="7"/>
  <c r="C29" i="7"/>
  <c r="AB28" i="7"/>
  <c r="AD28" i="7" s="1"/>
  <c r="J28" i="7" s="1"/>
  <c r="Y28" i="7"/>
  <c r="X28" i="7"/>
  <c r="P28" i="7"/>
  <c r="O28" i="7"/>
  <c r="Q28" i="7" s="1"/>
  <c r="M28" i="7"/>
  <c r="H28" i="7"/>
  <c r="C28" i="7"/>
  <c r="AB27" i="7"/>
  <c r="AD27" i="7" s="1"/>
  <c r="Y27" i="7"/>
  <c r="X27" i="7"/>
  <c r="P27" i="7"/>
  <c r="O27" i="7"/>
  <c r="Q27" i="7" s="1"/>
  <c r="M27" i="7"/>
  <c r="J27" i="7"/>
  <c r="K27" i="7" s="1"/>
  <c r="I27" i="7"/>
  <c r="H27" i="7"/>
  <c r="C27" i="7"/>
  <c r="AB26" i="7"/>
  <c r="AD26" i="7" s="1"/>
  <c r="Y26" i="7"/>
  <c r="X26" i="7"/>
  <c r="P26" i="7"/>
  <c r="Q26" i="7" s="1"/>
  <c r="O26" i="7"/>
  <c r="M26" i="7"/>
  <c r="J26" i="7"/>
  <c r="H26" i="7"/>
  <c r="C26" i="7"/>
  <c r="AD25" i="7"/>
  <c r="J25" i="7" s="1"/>
  <c r="AB25" i="7"/>
  <c r="Y25" i="7"/>
  <c r="X25" i="7"/>
  <c r="Q25" i="7"/>
  <c r="P25" i="7"/>
  <c r="O25" i="7"/>
  <c r="M25" i="7"/>
  <c r="K25" i="7"/>
  <c r="I25" i="7"/>
  <c r="H25" i="7"/>
  <c r="C25" i="7"/>
  <c r="AB24" i="7"/>
  <c r="AD24" i="7" s="1"/>
  <c r="J24" i="7" s="1"/>
  <c r="K24" i="7" s="1"/>
  <c r="Y24" i="7"/>
  <c r="X24" i="7"/>
  <c r="P24" i="7"/>
  <c r="Q24" i="7" s="1"/>
  <c r="O24" i="7"/>
  <c r="M24" i="7"/>
  <c r="I24" i="7"/>
  <c r="H24" i="7"/>
  <c r="C24" i="7"/>
  <c r="AD23" i="7"/>
  <c r="J23" i="7" s="1"/>
  <c r="K23" i="7" s="1"/>
  <c r="AB23" i="7"/>
  <c r="Y23" i="7"/>
  <c r="X23" i="7"/>
  <c r="P23" i="7"/>
  <c r="O23" i="7"/>
  <c r="Q23" i="7" s="1"/>
  <c r="M23" i="7"/>
  <c r="I23" i="7"/>
  <c r="H23" i="7"/>
  <c r="C23" i="7"/>
  <c r="AB22" i="7"/>
  <c r="AD22" i="7" s="1"/>
  <c r="J22" i="7" s="1"/>
  <c r="Y22" i="7"/>
  <c r="X22" i="7"/>
  <c r="P22" i="7"/>
  <c r="O22" i="7"/>
  <c r="Q22" i="7" s="1"/>
  <c r="M22" i="7"/>
  <c r="H22" i="7"/>
  <c r="C22" i="7"/>
  <c r="AD21" i="7"/>
  <c r="J21" i="7" s="1"/>
  <c r="I21" i="7" s="1"/>
  <c r="AB21" i="7"/>
  <c r="Y21" i="7"/>
  <c r="X21" i="7"/>
  <c r="Q21" i="7"/>
  <c r="P21" i="7"/>
  <c r="O21" i="7"/>
  <c r="M21" i="7"/>
  <c r="H21" i="7"/>
  <c r="C21" i="7"/>
  <c r="AB20" i="7"/>
  <c r="AD20" i="7" s="1"/>
  <c r="Y20" i="7"/>
  <c r="X20" i="7"/>
  <c r="P20" i="7"/>
  <c r="O20" i="7"/>
  <c r="Q20" i="7" s="1"/>
  <c r="M20" i="7"/>
  <c r="J20" i="7"/>
  <c r="H20" i="7"/>
  <c r="C20" i="7"/>
  <c r="AB19" i="7"/>
  <c r="AD19" i="7" s="1"/>
  <c r="J19" i="7" s="1"/>
  <c r="Y19" i="7"/>
  <c r="X19" i="7"/>
  <c r="Q19" i="7"/>
  <c r="P19" i="7"/>
  <c r="O19" i="7"/>
  <c r="M19" i="7"/>
  <c r="H19" i="7"/>
  <c r="C19" i="7"/>
  <c r="AB18" i="7"/>
  <c r="AD18" i="7" s="1"/>
  <c r="J18" i="7" s="1"/>
  <c r="Y18" i="7"/>
  <c r="X18" i="7"/>
  <c r="Q18" i="7"/>
  <c r="P18" i="7"/>
  <c r="O18" i="7"/>
  <c r="M18" i="7"/>
  <c r="H18" i="7"/>
  <c r="C18" i="7"/>
  <c r="AD17" i="7"/>
  <c r="J17" i="7" s="1"/>
  <c r="AB17" i="7"/>
  <c r="Y17" i="7"/>
  <c r="X17" i="7"/>
  <c r="Q17" i="7"/>
  <c r="P17" i="7"/>
  <c r="O17" i="7"/>
  <c r="M17" i="7"/>
  <c r="K17" i="7"/>
  <c r="I17" i="7"/>
  <c r="H17" i="7"/>
  <c r="C17" i="7"/>
  <c r="AG3" i="7"/>
  <c r="AF3" i="7"/>
  <c r="X3" i="7"/>
  <c r="W3" i="7"/>
  <c r="V3" i="7"/>
  <c r="U3" i="7"/>
  <c r="T3" i="7"/>
  <c r="O3" i="7"/>
  <c r="G3" i="7"/>
  <c r="H3" i="7" s="1"/>
  <c r="F3" i="7"/>
  <c r="D3" i="7"/>
  <c r="C3" i="7"/>
  <c r="A2" i="7"/>
  <c r="A1" i="7"/>
  <c r="AD32" i="6"/>
  <c r="J32" i="6" s="1"/>
  <c r="I32" i="6" s="1"/>
  <c r="AB32" i="6"/>
  <c r="Y32" i="6"/>
  <c r="X32" i="6"/>
  <c r="V32" i="6"/>
  <c r="U32" i="6"/>
  <c r="T32" i="6"/>
  <c r="P32" i="6"/>
  <c r="O32" i="6"/>
  <c r="Q32" i="6" s="1"/>
  <c r="M32" i="6"/>
  <c r="K32" i="6"/>
  <c r="H32" i="6"/>
  <c r="C32" i="6"/>
  <c r="AD31" i="6"/>
  <c r="AB31" i="6"/>
  <c r="Y31" i="6"/>
  <c r="X31" i="6"/>
  <c r="P31" i="6"/>
  <c r="O31" i="6"/>
  <c r="Q31" i="6" s="1"/>
  <c r="M31" i="6"/>
  <c r="J31" i="6"/>
  <c r="H31" i="6"/>
  <c r="C31" i="6"/>
  <c r="AB30" i="6"/>
  <c r="AD30" i="6" s="1"/>
  <c r="J30" i="6" s="1"/>
  <c r="Y30" i="6"/>
  <c r="X30" i="6"/>
  <c r="P30" i="6"/>
  <c r="O30" i="6"/>
  <c r="Q30" i="6" s="1"/>
  <c r="M30" i="6"/>
  <c r="H30" i="6"/>
  <c r="C30" i="6"/>
  <c r="AB29" i="6"/>
  <c r="AD29" i="6" s="1"/>
  <c r="Y29" i="6"/>
  <c r="X29" i="6"/>
  <c r="P29" i="6"/>
  <c r="O29" i="6"/>
  <c r="Q29" i="6" s="1"/>
  <c r="M29" i="6"/>
  <c r="J29" i="6"/>
  <c r="H29" i="6"/>
  <c r="C29" i="6"/>
  <c r="AD28" i="6"/>
  <c r="J28" i="6" s="1"/>
  <c r="I28" i="6" s="1"/>
  <c r="AB28" i="6"/>
  <c r="Y28" i="6"/>
  <c r="X28" i="6"/>
  <c r="Q28" i="6"/>
  <c r="P28" i="6"/>
  <c r="O28" i="6"/>
  <c r="M28" i="6"/>
  <c r="K28" i="6"/>
  <c r="H28" i="6"/>
  <c r="C28" i="6"/>
  <c r="AB27" i="6"/>
  <c r="AD27" i="6" s="1"/>
  <c r="J27" i="6" s="1"/>
  <c r="Y27" i="6"/>
  <c r="X27" i="6"/>
  <c r="Q27" i="6"/>
  <c r="P27" i="6"/>
  <c r="O27" i="6"/>
  <c r="M27" i="6"/>
  <c r="H27" i="6"/>
  <c r="C27" i="6"/>
  <c r="AD26" i="6"/>
  <c r="J26" i="6" s="1"/>
  <c r="K26" i="6" s="1"/>
  <c r="AB26" i="6"/>
  <c r="Y26" i="6"/>
  <c r="X26" i="6"/>
  <c r="P26" i="6"/>
  <c r="O26" i="6"/>
  <c r="M26" i="6"/>
  <c r="I26" i="6"/>
  <c r="H26" i="6"/>
  <c r="C26" i="6"/>
  <c r="AB25" i="6"/>
  <c r="AD25" i="6" s="1"/>
  <c r="J25" i="6" s="1"/>
  <c r="Y25" i="6"/>
  <c r="X25" i="6"/>
  <c r="P25" i="6"/>
  <c r="O25" i="6"/>
  <c r="Q25" i="6" s="1"/>
  <c r="M25" i="6"/>
  <c r="H25" i="6"/>
  <c r="C25" i="6"/>
  <c r="AD24" i="6"/>
  <c r="J24" i="6" s="1"/>
  <c r="I24" i="6" s="1"/>
  <c r="AB24" i="6"/>
  <c r="Y24" i="6"/>
  <c r="X24" i="6"/>
  <c r="Q24" i="6"/>
  <c r="P24" i="6"/>
  <c r="O24" i="6"/>
  <c r="M24" i="6"/>
  <c r="K24" i="6"/>
  <c r="H24" i="6"/>
  <c r="C24" i="6"/>
  <c r="AB23" i="6"/>
  <c r="AD23" i="6" s="1"/>
  <c r="J23" i="6" s="1"/>
  <c r="I23" i="6" s="1"/>
  <c r="Y23" i="6"/>
  <c r="X23" i="6"/>
  <c r="P23" i="6"/>
  <c r="O23" i="6"/>
  <c r="Q23" i="6" s="1"/>
  <c r="M23" i="6"/>
  <c r="H23" i="6"/>
  <c r="C23" i="6"/>
  <c r="AB22" i="6"/>
  <c r="AD22" i="6" s="1"/>
  <c r="Y22" i="6"/>
  <c r="X22" i="6"/>
  <c r="Q22" i="6"/>
  <c r="P22" i="6"/>
  <c r="O22" i="6"/>
  <c r="M22" i="6"/>
  <c r="J22" i="6"/>
  <c r="H22" i="6"/>
  <c r="C22" i="6"/>
  <c r="AB21" i="6"/>
  <c r="AD21" i="6" s="1"/>
  <c r="J21" i="6" s="1"/>
  <c r="Y21" i="6"/>
  <c r="X21" i="6"/>
  <c r="P21" i="6"/>
  <c r="Q21" i="6" s="1"/>
  <c r="O21" i="6"/>
  <c r="M21" i="6"/>
  <c r="H21" i="6"/>
  <c r="C21" i="6"/>
  <c r="AB20" i="6"/>
  <c r="AD20" i="6" s="1"/>
  <c r="Y20" i="6"/>
  <c r="X20" i="6"/>
  <c r="Q20" i="6"/>
  <c r="P20" i="6"/>
  <c r="O20" i="6"/>
  <c r="M20" i="6"/>
  <c r="J20" i="6"/>
  <c r="K20" i="6" s="1"/>
  <c r="H20" i="6"/>
  <c r="C20" i="6"/>
  <c r="AB19" i="6"/>
  <c r="AD19" i="6" s="1"/>
  <c r="J19" i="6" s="1"/>
  <c r="K19" i="6" s="1"/>
  <c r="Y19" i="6"/>
  <c r="X19" i="6"/>
  <c r="P19" i="6"/>
  <c r="Q19" i="6" s="1"/>
  <c r="O19" i="6"/>
  <c r="M19" i="6"/>
  <c r="I19" i="6"/>
  <c r="H19" i="6"/>
  <c r="C19" i="6"/>
  <c r="AD18" i="6"/>
  <c r="J18" i="6" s="1"/>
  <c r="K18" i="6" s="1"/>
  <c r="AB18" i="6"/>
  <c r="Y18" i="6"/>
  <c r="X18" i="6"/>
  <c r="P18" i="6"/>
  <c r="O18" i="6"/>
  <c r="Q18" i="6" s="1"/>
  <c r="M18" i="6"/>
  <c r="H18" i="6"/>
  <c r="C18" i="6"/>
  <c r="AD17" i="6"/>
  <c r="AB17" i="6"/>
  <c r="Y17" i="6"/>
  <c r="X17" i="6"/>
  <c r="P17" i="6"/>
  <c r="O17" i="6"/>
  <c r="Q17" i="6" s="1"/>
  <c r="M17" i="6"/>
  <c r="K17" i="6"/>
  <c r="J17" i="6"/>
  <c r="I17" i="6" s="1"/>
  <c r="H17" i="6"/>
  <c r="C17" i="6"/>
  <c r="AD16" i="6"/>
  <c r="J16" i="6" s="1"/>
  <c r="AB16" i="6"/>
  <c r="Y16" i="6"/>
  <c r="X16" i="6"/>
  <c r="P16" i="6"/>
  <c r="O16" i="6"/>
  <c r="Q16" i="6" s="1"/>
  <c r="M16" i="6"/>
  <c r="K16" i="6"/>
  <c r="I16" i="6"/>
  <c r="H16" i="6"/>
  <c r="C16" i="6"/>
  <c r="AD15" i="6"/>
  <c r="AB15" i="6"/>
  <c r="Y15" i="6"/>
  <c r="X15" i="6"/>
  <c r="P15" i="6"/>
  <c r="O15" i="6"/>
  <c r="Q15" i="6" s="1"/>
  <c r="M15" i="6"/>
  <c r="K15" i="6"/>
  <c r="J15" i="6"/>
  <c r="I15" i="6" s="1"/>
  <c r="H15" i="6"/>
  <c r="C15" i="6"/>
  <c r="AB14" i="6"/>
  <c r="AD14" i="6" s="1"/>
  <c r="J14" i="6" s="1"/>
  <c r="K14" i="6" s="1"/>
  <c r="Y14" i="6"/>
  <c r="X14" i="6"/>
  <c r="Q14" i="6"/>
  <c r="P14" i="6"/>
  <c r="O14" i="6"/>
  <c r="M14" i="6"/>
  <c r="I14" i="6"/>
  <c r="H14" i="6"/>
  <c r="C14" i="6"/>
  <c r="AB13" i="6"/>
  <c r="AD13" i="6" s="1"/>
  <c r="J13" i="6" s="1"/>
  <c r="Y13" i="6"/>
  <c r="X13" i="6"/>
  <c r="P13" i="6"/>
  <c r="O13" i="6"/>
  <c r="Q13" i="6" s="1"/>
  <c r="M13" i="6"/>
  <c r="H13" i="6"/>
  <c r="C13" i="6"/>
  <c r="AD12" i="6"/>
  <c r="J12" i="6" s="1"/>
  <c r="I12" i="6" s="1"/>
  <c r="AB12" i="6"/>
  <c r="Y12" i="6"/>
  <c r="X12" i="6"/>
  <c r="P12" i="6"/>
  <c r="O12" i="6"/>
  <c r="Q12" i="6" s="1"/>
  <c r="M12" i="6"/>
  <c r="H12" i="6"/>
  <c r="C12" i="6"/>
  <c r="AB11" i="6"/>
  <c r="AD11" i="6" s="1"/>
  <c r="J11" i="6" s="1"/>
  <c r="K11" i="6" s="1"/>
  <c r="Y11" i="6"/>
  <c r="X11" i="6"/>
  <c r="Q11" i="6"/>
  <c r="P11" i="6"/>
  <c r="O11" i="6"/>
  <c r="M11" i="6"/>
  <c r="I11" i="6"/>
  <c r="H11" i="6"/>
  <c r="C11" i="6"/>
  <c r="AD10" i="6"/>
  <c r="J10" i="6" s="1"/>
  <c r="I10" i="6" s="1"/>
  <c r="AB10" i="6"/>
  <c r="Y10" i="6"/>
  <c r="X10" i="6"/>
  <c r="P10" i="6"/>
  <c r="O10" i="6"/>
  <c r="Q10" i="6" s="1"/>
  <c r="M10" i="6"/>
  <c r="H10" i="6"/>
  <c r="C10" i="6"/>
  <c r="AB9" i="6"/>
  <c r="AD9" i="6" s="1"/>
  <c r="J9" i="6" s="1"/>
  <c r="K9" i="6" s="1"/>
  <c r="Y9" i="6"/>
  <c r="X9" i="6"/>
  <c r="P9" i="6"/>
  <c r="O9" i="6"/>
  <c r="M9" i="6"/>
  <c r="H9" i="6"/>
  <c r="C9" i="6"/>
  <c r="AD8" i="6"/>
  <c r="J8" i="6" s="1"/>
  <c r="I8" i="6" s="1"/>
  <c r="AB8" i="6"/>
  <c r="Y8" i="6"/>
  <c r="X8" i="6"/>
  <c r="P8" i="6"/>
  <c r="O8" i="6"/>
  <c r="M8" i="6"/>
  <c r="H8" i="6"/>
  <c r="C8" i="6"/>
  <c r="AB7" i="6"/>
  <c r="AD7" i="6" s="1"/>
  <c r="J7" i="6" s="1"/>
  <c r="I7" i="6" s="1"/>
  <c r="Y7" i="6"/>
  <c r="X7" i="6"/>
  <c r="P7" i="6"/>
  <c r="O7" i="6"/>
  <c r="M7" i="6"/>
  <c r="K7" i="6"/>
  <c r="H7" i="6"/>
  <c r="C7" i="6"/>
  <c r="AB6" i="6"/>
  <c r="AD6" i="6" s="1"/>
  <c r="Y6" i="6"/>
  <c r="X6" i="6"/>
  <c r="P6" i="6"/>
  <c r="O6" i="6"/>
  <c r="Q6" i="6" s="1"/>
  <c r="M6" i="6"/>
  <c r="J6" i="6"/>
  <c r="H6" i="6"/>
  <c r="C6" i="6"/>
  <c r="AB5" i="6"/>
  <c r="AD5" i="6" s="1"/>
  <c r="Y5" i="6"/>
  <c r="X5" i="6"/>
  <c r="P5" i="6"/>
  <c r="Q5" i="6" s="1"/>
  <c r="O5" i="6"/>
  <c r="M5" i="6"/>
  <c r="J5" i="6"/>
  <c r="H5" i="6"/>
  <c r="C5" i="6"/>
  <c r="AD4" i="6"/>
  <c r="J4" i="6" s="1"/>
  <c r="J3" i="6" s="1"/>
  <c r="AB4" i="6"/>
  <c r="Y4" i="6"/>
  <c r="X4" i="6"/>
  <c r="Q4" i="6"/>
  <c r="P4" i="6"/>
  <c r="O4" i="6"/>
  <c r="M4" i="6"/>
  <c r="K4" i="6"/>
  <c r="I4" i="6"/>
  <c r="H4" i="6"/>
  <c r="C4" i="6"/>
  <c r="AG3" i="6"/>
  <c r="AF3" i="6"/>
  <c r="X3" i="6"/>
  <c r="W3" i="6"/>
  <c r="V3" i="6"/>
  <c r="U3" i="6"/>
  <c r="T3" i="6"/>
  <c r="O3" i="6"/>
  <c r="G3" i="6"/>
  <c r="H3" i="6" s="1"/>
  <c r="F3" i="6"/>
  <c r="D3" i="6"/>
  <c r="C3" i="6"/>
  <c r="A2" i="6"/>
  <c r="A1" i="6"/>
  <c r="AD32" i="5"/>
  <c r="AB32" i="5"/>
  <c r="Y32" i="5"/>
  <c r="X32" i="5"/>
  <c r="V32" i="5"/>
  <c r="U32" i="5"/>
  <c r="T32" i="5"/>
  <c r="P32" i="5"/>
  <c r="O32" i="5"/>
  <c r="Q32" i="5" s="1"/>
  <c r="M32" i="5"/>
  <c r="J32" i="5"/>
  <c r="H32" i="5"/>
  <c r="C32" i="5"/>
  <c r="AB31" i="5"/>
  <c r="AD31" i="5" s="1"/>
  <c r="Y31" i="5"/>
  <c r="X31" i="5"/>
  <c r="P31" i="5"/>
  <c r="O31" i="5"/>
  <c r="Q31" i="5" s="1"/>
  <c r="M31" i="5"/>
  <c r="J31" i="5"/>
  <c r="H31" i="5"/>
  <c r="C31" i="5"/>
  <c r="AD30" i="5"/>
  <c r="J30" i="5" s="1"/>
  <c r="I30" i="5" s="1"/>
  <c r="AB30" i="5"/>
  <c r="Y30" i="5"/>
  <c r="X30" i="5"/>
  <c r="Q30" i="5"/>
  <c r="P30" i="5"/>
  <c r="O30" i="5"/>
  <c r="M30" i="5"/>
  <c r="K30" i="5"/>
  <c r="H30" i="5"/>
  <c r="C30" i="5"/>
  <c r="AB29" i="5"/>
  <c r="AD29" i="5" s="1"/>
  <c r="J29" i="5" s="1"/>
  <c r="Y29" i="5"/>
  <c r="X29" i="5"/>
  <c r="P29" i="5"/>
  <c r="O29" i="5"/>
  <c r="Q29" i="5" s="1"/>
  <c r="M29" i="5"/>
  <c r="H29" i="5"/>
  <c r="C29" i="5"/>
  <c r="AB28" i="5"/>
  <c r="AD28" i="5" s="1"/>
  <c r="Y28" i="5"/>
  <c r="X28" i="5"/>
  <c r="Q28" i="5"/>
  <c r="P28" i="5"/>
  <c r="O28" i="5"/>
  <c r="M28" i="5"/>
  <c r="J28" i="5"/>
  <c r="K28" i="5" s="1"/>
  <c r="H28" i="5"/>
  <c r="C28" i="5"/>
  <c r="AB27" i="5"/>
  <c r="AD27" i="5" s="1"/>
  <c r="J27" i="5" s="1"/>
  <c r="K27" i="5" s="1"/>
  <c r="Y27" i="5"/>
  <c r="X27" i="5"/>
  <c r="P27" i="5"/>
  <c r="Q27" i="5" s="1"/>
  <c r="O27" i="5"/>
  <c r="M27" i="5"/>
  <c r="H27" i="5"/>
  <c r="C27" i="5"/>
  <c r="AD26" i="5"/>
  <c r="J26" i="5" s="1"/>
  <c r="I26" i="5" s="1"/>
  <c r="AB26" i="5"/>
  <c r="Y26" i="5"/>
  <c r="X26" i="5"/>
  <c r="P26" i="5"/>
  <c r="Q26" i="5" s="1"/>
  <c r="O26" i="5"/>
  <c r="M26" i="5"/>
  <c r="H26" i="5"/>
  <c r="C26" i="5"/>
  <c r="AD25" i="5"/>
  <c r="J25" i="5" s="1"/>
  <c r="AB25" i="5"/>
  <c r="Y25" i="5"/>
  <c r="X25" i="5"/>
  <c r="P25" i="5"/>
  <c r="Q25" i="5" s="1"/>
  <c r="O25" i="5"/>
  <c r="M25" i="5"/>
  <c r="K25" i="5"/>
  <c r="I25" i="5"/>
  <c r="H25" i="5"/>
  <c r="C25" i="5"/>
  <c r="AD24" i="5"/>
  <c r="J24" i="5" s="1"/>
  <c r="I24" i="5" s="1"/>
  <c r="AB24" i="5"/>
  <c r="Y24" i="5"/>
  <c r="X24" i="5"/>
  <c r="P24" i="5"/>
  <c r="O24" i="5"/>
  <c r="M24" i="5"/>
  <c r="H24" i="5"/>
  <c r="C24" i="5"/>
  <c r="AB23" i="5"/>
  <c r="AD23" i="5" s="1"/>
  <c r="J23" i="5" s="1"/>
  <c r="Y23" i="5"/>
  <c r="X23" i="5"/>
  <c r="P23" i="5"/>
  <c r="O23" i="5"/>
  <c r="Q23" i="5" s="1"/>
  <c r="M23" i="5"/>
  <c r="H23" i="5"/>
  <c r="C23" i="5"/>
  <c r="AB22" i="5"/>
  <c r="AD22" i="5" s="1"/>
  <c r="Y22" i="5"/>
  <c r="X22" i="5"/>
  <c r="P22" i="5"/>
  <c r="O22" i="5"/>
  <c r="Q22" i="5" s="1"/>
  <c r="M22" i="5"/>
  <c r="J22" i="5"/>
  <c r="H22" i="5"/>
  <c r="C22" i="5"/>
  <c r="AB21" i="5"/>
  <c r="AD21" i="5" s="1"/>
  <c r="J21" i="5" s="1"/>
  <c r="Y21" i="5"/>
  <c r="X21" i="5"/>
  <c r="P21" i="5"/>
  <c r="O21" i="5"/>
  <c r="Q21" i="5" s="1"/>
  <c r="M21" i="5"/>
  <c r="H21" i="5"/>
  <c r="C21" i="5"/>
  <c r="AB20" i="5"/>
  <c r="AD20" i="5" s="1"/>
  <c r="Y20" i="5"/>
  <c r="X20" i="5"/>
  <c r="Q20" i="5"/>
  <c r="P20" i="5"/>
  <c r="O20" i="5"/>
  <c r="M20" i="5"/>
  <c r="J20" i="5"/>
  <c r="K20" i="5" s="1"/>
  <c r="H20" i="5"/>
  <c r="C20" i="5"/>
  <c r="AB19" i="5"/>
  <c r="AD19" i="5" s="1"/>
  <c r="J19" i="5" s="1"/>
  <c r="K19" i="5" s="1"/>
  <c r="Y19" i="5"/>
  <c r="X19" i="5"/>
  <c r="P19" i="5"/>
  <c r="Q19" i="5" s="1"/>
  <c r="O19" i="5"/>
  <c r="M19" i="5"/>
  <c r="H19" i="5"/>
  <c r="C19" i="5"/>
  <c r="AD18" i="5"/>
  <c r="J18" i="5" s="1"/>
  <c r="AB18" i="5"/>
  <c r="Y18" i="5"/>
  <c r="X18" i="5"/>
  <c r="P18" i="5"/>
  <c r="Q18" i="5" s="1"/>
  <c r="O18" i="5"/>
  <c r="M18" i="5"/>
  <c r="K18" i="5"/>
  <c r="I18" i="5"/>
  <c r="H18" i="5"/>
  <c r="C18" i="5"/>
  <c r="AD17" i="5"/>
  <c r="J17" i="5" s="1"/>
  <c r="AB17" i="5"/>
  <c r="Y17" i="5"/>
  <c r="X17" i="5"/>
  <c r="P17" i="5"/>
  <c r="Q17" i="5" s="1"/>
  <c r="O17" i="5"/>
  <c r="M17" i="5"/>
  <c r="K17" i="5"/>
  <c r="I17" i="5"/>
  <c r="H17" i="5"/>
  <c r="C17" i="5"/>
  <c r="AD16" i="5"/>
  <c r="J16" i="5" s="1"/>
  <c r="I16" i="5" s="1"/>
  <c r="AB16" i="5"/>
  <c r="Y16" i="5"/>
  <c r="X16" i="5"/>
  <c r="P16" i="5"/>
  <c r="O16" i="5"/>
  <c r="M16" i="5"/>
  <c r="H16" i="5"/>
  <c r="C16" i="5"/>
  <c r="AB15" i="5"/>
  <c r="AD15" i="5" s="1"/>
  <c r="J15" i="5" s="1"/>
  <c r="Y15" i="5"/>
  <c r="X15" i="5"/>
  <c r="P15" i="5"/>
  <c r="O15" i="5"/>
  <c r="Q15" i="5" s="1"/>
  <c r="M15" i="5"/>
  <c r="H15" i="5"/>
  <c r="C15" i="5"/>
  <c r="AB14" i="5"/>
  <c r="AD14" i="5" s="1"/>
  <c r="Y14" i="5"/>
  <c r="X14" i="5"/>
  <c r="Q14" i="5"/>
  <c r="P14" i="5"/>
  <c r="O14" i="5"/>
  <c r="M14" i="5"/>
  <c r="J14" i="5"/>
  <c r="H14" i="5"/>
  <c r="C14" i="5"/>
  <c r="AB13" i="5"/>
  <c r="AD13" i="5" s="1"/>
  <c r="J13" i="5" s="1"/>
  <c r="Y13" i="5"/>
  <c r="X13" i="5"/>
  <c r="P13" i="5"/>
  <c r="O13" i="5"/>
  <c r="Q13" i="5" s="1"/>
  <c r="M13" i="5"/>
  <c r="H13" i="5"/>
  <c r="C13" i="5"/>
  <c r="AB12" i="5"/>
  <c r="AD12" i="5" s="1"/>
  <c r="Y12" i="5"/>
  <c r="X12" i="5"/>
  <c r="Q12" i="5"/>
  <c r="P12" i="5"/>
  <c r="O12" i="5"/>
  <c r="M12" i="5"/>
  <c r="J12" i="5"/>
  <c r="K12" i="5" s="1"/>
  <c r="H12" i="5"/>
  <c r="C12" i="5"/>
  <c r="AB11" i="5"/>
  <c r="AD11" i="5" s="1"/>
  <c r="J11" i="5" s="1"/>
  <c r="K11" i="5" s="1"/>
  <c r="Y11" i="5"/>
  <c r="X11" i="5"/>
  <c r="P11" i="5"/>
  <c r="Q11" i="5" s="1"/>
  <c r="O11" i="5"/>
  <c r="M11" i="5"/>
  <c r="H11" i="5"/>
  <c r="C11" i="5"/>
  <c r="AD10" i="5"/>
  <c r="J10" i="5" s="1"/>
  <c r="K10" i="5" s="1"/>
  <c r="AB10" i="5"/>
  <c r="Y10" i="5"/>
  <c r="X10" i="5"/>
  <c r="P10" i="5"/>
  <c r="Q10" i="5" s="1"/>
  <c r="O10" i="5"/>
  <c r="M10" i="5"/>
  <c r="I10" i="5"/>
  <c r="H10" i="5"/>
  <c r="C10" i="5"/>
  <c r="AD9" i="5"/>
  <c r="J9" i="5" s="1"/>
  <c r="AB9" i="5"/>
  <c r="Y9" i="5"/>
  <c r="X9" i="5"/>
  <c r="P9" i="5"/>
  <c r="Q9" i="5" s="1"/>
  <c r="O9" i="5"/>
  <c r="M9" i="5"/>
  <c r="K9" i="5"/>
  <c r="I9" i="5"/>
  <c r="H9" i="5"/>
  <c r="C9" i="5"/>
  <c r="AD8" i="5"/>
  <c r="J8" i="5" s="1"/>
  <c r="AB8" i="5"/>
  <c r="Y8" i="5"/>
  <c r="X8" i="5"/>
  <c r="P8" i="5"/>
  <c r="O8" i="5"/>
  <c r="M8" i="5"/>
  <c r="K8" i="5"/>
  <c r="I8" i="5"/>
  <c r="H8" i="5"/>
  <c r="C8" i="5"/>
  <c r="AD7" i="5"/>
  <c r="AB7" i="5"/>
  <c r="Y7" i="5"/>
  <c r="X7" i="5"/>
  <c r="P7" i="5"/>
  <c r="O7" i="5"/>
  <c r="M7" i="5"/>
  <c r="J7" i="5"/>
  <c r="I7" i="5" s="1"/>
  <c r="H7" i="5"/>
  <c r="C7" i="5"/>
  <c r="AB6" i="5"/>
  <c r="AD6" i="5" s="1"/>
  <c r="J6" i="5" s="1"/>
  <c r="Y6" i="5"/>
  <c r="X6" i="5"/>
  <c r="Q6" i="5"/>
  <c r="P6" i="5"/>
  <c r="O6" i="5"/>
  <c r="M6" i="5"/>
  <c r="H6" i="5"/>
  <c r="C6" i="5"/>
  <c r="AB5" i="5"/>
  <c r="AD5" i="5" s="1"/>
  <c r="J5" i="5" s="1"/>
  <c r="Y5" i="5"/>
  <c r="X5" i="5"/>
  <c r="P5" i="5"/>
  <c r="O5" i="5"/>
  <c r="Q5" i="5" s="1"/>
  <c r="M5" i="5"/>
  <c r="H5" i="5"/>
  <c r="C5" i="5"/>
  <c r="AB4" i="5"/>
  <c r="AD4" i="5" s="1"/>
  <c r="Y4" i="5"/>
  <c r="X4" i="5"/>
  <c r="P4" i="5"/>
  <c r="O4" i="5"/>
  <c r="Q4" i="5" s="1"/>
  <c r="M4" i="5"/>
  <c r="J4" i="5"/>
  <c r="K4" i="5" s="1"/>
  <c r="H4" i="5"/>
  <c r="C4" i="5"/>
  <c r="AG3" i="5"/>
  <c r="AF3" i="5"/>
  <c r="W3" i="5"/>
  <c r="X3" i="5" s="1"/>
  <c r="V3" i="5"/>
  <c r="U3" i="5"/>
  <c r="T3" i="5"/>
  <c r="O3" i="5"/>
  <c r="G3" i="5"/>
  <c r="H3" i="5" s="1"/>
  <c r="F3" i="5"/>
  <c r="D3" i="5"/>
  <c r="C3" i="5"/>
  <c r="A2" i="5"/>
  <c r="A1" i="5"/>
  <c r="AB32" i="4"/>
  <c r="AD32" i="4" s="1"/>
  <c r="J32" i="4" s="1"/>
  <c r="Y32" i="4"/>
  <c r="X32" i="4"/>
  <c r="V32" i="4"/>
  <c r="U32" i="4"/>
  <c r="T32" i="4"/>
  <c r="P32" i="4"/>
  <c r="O32" i="4"/>
  <c r="Q32" i="4" s="1"/>
  <c r="M32" i="4"/>
  <c r="K32" i="4"/>
  <c r="I32" i="4"/>
  <c r="H32" i="4"/>
  <c r="C32" i="4"/>
  <c r="AB31" i="4"/>
  <c r="AD31" i="4" s="1"/>
  <c r="J31" i="4" s="1"/>
  <c r="Y31" i="4"/>
  <c r="X31" i="4"/>
  <c r="P31" i="4"/>
  <c r="O31" i="4"/>
  <c r="Q31" i="4" s="1"/>
  <c r="M31" i="4"/>
  <c r="H31" i="4"/>
  <c r="C31" i="4"/>
  <c r="AB30" i="4"/>
  <c r="AD30" i="4" s="1"/>
  <c r="J30" i="4" s="1"/>
  <c r="Y30" i="4"/>
  <c r="X30" i="4"/>
  <c r="P30" i="4"/>
  <c r="O30" i="4"/>
  <c r="Q30" i="4" s="1"/>
  <c r="M30" i="4"/>
  <c r="H30" i="4"/>
  <c r="C30" i="4"/>
  <c r="AB29" i="4"/>
  <c r="AD29" i="4" s="1"/>
  <c r="Y29" i="4"/>
  <c r="X29" i="4"/>
  <c r="P29" i="4"/>
  <c r="O29" i="4"/>
  <c r="Q29" i="4" s="1"/>
  <c r="M29" i="4"/>
  <c r="J29" i="4"/>
  <c r="H29" i="4"/>
  <c r="C29" i="4"/>
  <c r="AB28" i="4"/>
  <c r="AD28" i="4" s="1"/>
  <c r="J28" i="4" s="1"/>
  <c r="Y28" i="4"/>
  <c r="X28" i="4"/>
  <c r="Q28" i="4"/>
  <c r="P28" i="4"/>
  <c r="O28" i="4"/>
  <c r="M28" i="4"/>
  <c r="H28" i="4"/>
  <c r="C28" i="4"/>
  <c r="AB27" i="4"/>
  <c r="AD27" i="4" s="1"/>
  <c r="J27" i="4" s="1"/>
  <c r="Y27" i="4"/>
  <c r="X27" i="4"/>
  <c r="P27" i="4"/>
  <c r="Q27" i="4" s="1"/>
  <c r="O27" i="4"/>
  <c r="M27" i="4"/>
  <c r="H27" i="4"/>
  <c r="C27" i="4"/>
  <c r="AD26" i="4"/>
  <c r="J26" i="4" s="1"/>
  <c r="AB26" i="4"/>
  <c r="Y26" i="4"/>
  <c r="X26" i="4"/>
  <c r="P26" i="4"/>
  <c r="Q26" i="4" s="1"/>
  <c r="O26" i="4"/>
  <c r="M26" i="4"/>
  <c r="K26" i="4"/>
  <c r="I26" i="4"/>
  <c r="H26" i="4"/>
  <c r="C26" i="4"/>
  <c r="AD25" i="4"/>
  <c r="J25" i="4" s="1"/>
  <c r="K25" i="4" s="1"/>
  <c r="AB25" i="4"/>
  <c r="Y25" i="4"/>
  <c r="X25" i="4"/>
  <c r="P25" i="4"/>
  <c r="Q25" i="4" s="1"/>
  <c r="O25" i="4"/>
  <c r="M25" i="4"/>
  <c r="H25" i="4"/>
  <c r="C25" i="4"/>
  <c r="AD24" i="4"/>
  <c r="J24" i="4" s="1"/>
  <c r="AB24" i="4"/>
  <c r="Y24" i="4"/>
  <c r="X24" i="4"/>
  <c r="P24" i="4"/>
  <c r="O24" i="4"/>
  <c r="Q24" i="4" s="1"/>
  <c r="M24" i="4"/>
  <c r="K24" i="4"/>
  <c r="I24" i="4"/>
  <c r="H24" i="4"/>
  <c r="C24" i="4"/>
  <c r="AD23" i="4"/>
  <c r="AB23" i="4"/>
  <c r="Y23" i="4"/>
  <c r="X23" i="4"/>
  <c r="P23" i="4"/>
  <c r="O23" i="4"/>
  <c r="M23" i="4"/>
  <c r="J23" i="4"/>
  <c r="I23" i="4" s="1"/>
  <c r="H23" i="4"/>
  <c r="C23" i="4"/>
  <c r="AB22" i="4"/>
  <c r="AD22" i="4" s="1"/>
  <c r="J22" i="4" s="1"/>
  <c r="Y22" i="4"/>
  <c r="X22" i="4"/>
  <c r="P22" i="4"/>
  <c r="O22" i="4"/>
  <c r="Q22" i="4" s="1"/>
  <c r="M22" i="4"/>
  <c r="H22" i="4"/>
  <c r="C22" i="4"/>
  <c r="AB21" i="4"/>
  <c r="AD21" i="4" s="1"/>
  <c r="J21" i="4" s="1"/>
  <c r="Y21" i="4"/>
  <c r="X21" i="4"/>
  <c r="P21" i="4"/>
  <c r="O21" i="4"/>
  <c r="Q21" i="4" s="1"/>
  <c r="M21" i="4"/>
  <c r="H21" i="4"/>
  <c r="C21" i="4"/>
  <c r="AB20" i="4"/>
  <c r="AD20" i="4" s="1"/>
  <c r="Y20" i="4"/>
  <c r="X20" i="4"/>
  <c r="Q20" i="4"/>
  <c r="P20" i="4"/>
  <c r="O20" i="4"/>
  <c r="M20" i="4"/>
  <c r="J20" i="4"/>
  <c r="K20" i="4" s="1"/>
  <c r="H20" i="4"/>
  <c r="C20" i="4"/>
  <c r="AB19" i="4"/>
  <c r="AD19" i="4" s="1"/>
  <c r="Y19" i="4"/>
  <c r="X19" i="4"/>
  <c r="P19" i="4"/>
  <c r="Q19" i="4" s="1"/>
  <c r="O19" i="4"/>
  <c r="M19" i="4"/>
  <c r="H19" i="4"/>
  <c r="C19" i="4"/>
  <c r="AD18" i="4"/>
  <c r="J18" i="4" s="1"/>
  <c r="AB18" i="4"/>
  <c r="Y18" i="4"/>
  <c r="X18" i="4"/>
  <c r="P18" i="4"/>
  <c r="Q18" i="4" s="1"/>
  <c r="O18" i="4"/>
  <c r="M18" i="4"/>
  <c r="K18" i="4"/>
  <c r="I18" i="4"/>
  <c r="H18" i="4"/>
  <c r="C18" i="4"/>
  <c r="AG3" i="4"/>
  <c r="AF3" i="4"/>
  <c r="W3" i="4"/>
  <c r="V3" i="4"/>
  <c r="U3" i="4"/>
  <c r="T3" i="4"/>
  <c r="O3" i="4"/>
  <c r="G3" i="4"/>
  <c r="H3" i="4" s="1"/>
  <c r="F3" i="4"/>
  <c r="D3" i="4"/>
  <c r="X3" i="4" s="1"/>
  <c r="C3" i="4"/>
  <c r="A2" i="4"/>
  <c r="A1" i="4"/>
  <c r="AD32" i="3"/>
  <c r="J32" i="3" s="1"/>
  <c r="AB32" i="3"/>
  <c r="Y32" i="3"/>
  <c r="X32" i="3"/>
  <c r="V32" i="3"/>
  <c r="U32" i="3"/>
  <c r="T32" i="3"/>
  <c r="Q32" i="3"/>
  <c r="P32" i="3"/>
  <c r="O32" i="3"/>
  <c r="M32" i="3"/>
  <c r="H32" i="3"/>
  <c r="C32" i="3"/>
  <c r="AB31" i="3"/>
  <c r="AD31" i="3" s="1"/>
  <c r="J31" i="3" s="1"/>
  <c r="Y31" i="3"/>
  <c r="X31" i="3"/>
  <c r="P31" i="3"/>
  <c r="O31" i="3"/>
  <c r="Q31" i="3" s="1"/>
  <c r="M31" i="3"/>
  <c r="H31" i="3"/>
  <c r="C31" i="3"/>
  <c r="AB30" i="3"/>
  <c r="AD30" i="3" s="1"/>
  <c r="Y30" i="3"/>
  <c r="X30" i="3"/>
  <c r="P30" i="3"/>
  <c r="O30" i="3"/>
  <c r="Q30" i="3" s="1"/>
  <c r="M30" i="3"/>
  <c r="J30" i="3"/>
  <c r="K30" i="3" s="1"/>
  <c r="H30" i="3"/>
  <c r="C30" i="3"/>
  <c r="AB29" i="3"/>
  <c r="AD29" i="3" s="1"/>
  <c r="Y29" i="3"/>
  <c r="X29" i="3"/>
  <c r="Q29" i="3"/>
  <c r="P29" i="3"/>
  <c r="O29" i="3"/>
  <c r="M29" i="3"/>
  <c r="J29" i="3"/>
  <c r="K29" i="3" s="1"/>
  <c r="H29" i="3"/>
  <c r="C29" i="3"/>
  <c r="AD28" i="3"/>
  <c r="J28" i="3" s="1"/>
  <c r="I28" i="3" s="1"/>
  <c r="AB28" i="3"/>
  <c r="Y28" i="3"/>
  <c r="X28" i="3"/>
  <c r="Q28" i="3"/>
  <c r="P28" i="3"/>
  <c r="O28" i="3"/>
  <c r="M28" i="3"/>
  <c r="K28" i="3"/>
  <c r="H28" i="3"/>
  <c r="C28" i="3"/>
  <c r="AD27" i="3"/>
  <c r="J27" i="3" s="1"/>
  <c r="K27" i="3" s="1"/>
  <c r="AB27" i="3"/>
  <c r="Y27" i="3"/>
  <c r="X27" i="3"/>
  <c r="P27" i="3"/>
  <c r="Q27" i="3" s="1"/>
  <c r="O27" i="3"/>
  <c r="M27" i="3"/>
  <c r="I27" i="3"/>
  <c r="H27" i="3"/>
  <c r="C27" i="3"/>
  <c r="AD26" i="3"/>
  <c r="J26" i="3" s="1"/>
  <c r="K26" i="3" s="1"/>
  <c r="AB26" i="3"/>
  <c r="Y26" i="3"/>
  <c r="X26" i="3"/>
  <c r="P26" i="3"/>
  <c r="O26" i="3"/>
  <c r="Q26" i="3" s="1"/>
  <c r="M26" i="3"/>
  <c r="H26" i="3"/>
  <c r="C26" i="3"/>
  <c r="AD25" i="3"/>
  <c r="AB25" i="3"/>
  <c r="Y25" i="3"/>
  <c r="X25" i="3"/>
  <c r="P25" i="3"/>
  <c r="O25" i="3"/>
  <c r="Q25" i="3" s="1"/>
  <c r="M25" i="3"/>
  <c r="K25" i="3"/>
  <c r="J25" i="3"/>
  <c r="I25" i="3" s="1"/>
  <c r="H25" i="3"/>
  <c r="C25" i="3"/>
  <c r="AB24" i="3"/>
  <c r="AD24" i="3" s="1"/>
  <c r="J24" i="3" s="1"/>
  <c r="Y24" i="3"/>
  <c r="X24" i="3"/>
  <c r="Q24" i="3"/>
  <c r="P24" i="3"/>
  <c r="O24" i="3"/>
  <c r="M24" i="3"/>
  <c r="H24" i="3"/>
  <c r="C24" i="3"/>
  <c r="AB23" i="3"/>
  <c r="AD23" i="3" s="1"/>
  <c r="Y23" i="3"/>
  <c r="X23" i="3"/>
  <c r="P23" i="3"/>
  <c r="O23" i="3"/>
  <c r="Q23" i="3" s="1"/>
  <c r="M23" i="3"/>
  <c r="J23" i="3"/>
  <c r="H23" i="3"/>
  <c r="C23" i="3"/>
  <c r="AB22" i="3"/>
  <c r="AD22" i="3" s="1"/>
  <c r="Y22" i="3"/>
  <c r="X22" i="3"/>
  <c r="P22" i="3"/>
  <c r="O22" i="3"/>
  <c r="Q22" i="3" s="1"/>
  <c r="M22" i="3"/>
  <c r="J22" i="3"/>
  <c r="K22" i="3" s="1"/>
  <c r="H22" i="3"/>
  <c r="C22" i="3"/>
  <c r="AB21" i="3"/>
  <c r="AD21" i="3" s="1"/>
  <c r="J21" i="3" s="1"/>
  <c r="Y21" i="3"/>
  <c r="X21" i="3"/>
  <c r="Q21" i="3"/>
  <c r="P21" i="3"/>
  <c r="O21" i="3"/>
  <c r="M21" i="3"/>
  <c r="H21" i="3"/>
  <c r="C21" i="3"/>
  <c r="AD20" i="3"/>
  <c r="J20" i="3" s="1"/>
  <c r="AB20" i="3"/>
  <c r="Y20" i="3"/>
  <c r="X20" i="3"/>
  <c r="P20" i="3"/>
  <c r="Q20" i="3" s="1"/>
  <c r="O20" i="3"/>
  <c r="M20" i="3"/>
  <c r="H20" i="3"/>
  <c r="C20" i="3"/>
  <c r="AD19" i="3"/>
  <c r="J19" i="3" s="1"/>
  <c r="K19" i="3" s="1"/>
  <c r="AB19" i="3"/>
  <c r="Y19" i="3"/>
  <c r="X19" i="3"/>
  <c r="Q19" i="3"/>
  <c r="P19" i="3"/>
  <c r="O19" i="3"/>
  <c r="M19" i="3"/>
  <c r="I19" i="3"/>
  <c r="H19" i="3"/>
  <c r="C19" i="3"/>
  <c r="AD18" i="3"/>
  <c r="J18" i="3" s="1"/>
  <c r="AB18" i="3"/>
  <c r="Y18" i="3"/>
  <c r="X18" i="3"/>
  <c r="P18" i="3"/>
  <c r="O18" i="3"/>
  <c r="Q18" i="3" s="1"/>
  <c r="M18" i="3"/>
  <c r="K18" i="3"/>
  <c r="I18" i="3"/>
  <c r="H18" i="3"/>
  <c r="C18" i="3"/>
  <c r="AB17" i="3"/>
  <c r="AD17" i="3" s="1"/>
  <c r="J17" i="3" s="1"/>
  <c r="Y17" i="3"/>
  <c r="X17" i="3"/>
  <c r="P17" i="3"/>
  <c r="O17" i="3"/>
  <c r="M17" i="3"/>
  <c r="H17" i="3"/>
  <c r="C17" i="3"/>
  <c r="AD16" i="3"/>
  <c r="J16" i="3" s="1"/>
  <c r="AB16" i="3"/>
  <c r="Y16" i="3"/>
  <c r="X16" i="3"/>
  <c r="P16" i="3"/>
  <c r="O16" i="3"/>
  <c r="Q16" i="3" s="1"/>
  <c r="M16" i="3"/>
  <c r="H16" i="3"/>
  <c r="C16" i="3"/>
  <c r="AB15" i="3"/>
  <c r="AD15" i="3" s="1"/>
  <c r="J15" i="3" s="1"/>
  <c r="Y15" i="3"/>
  <c r="X15" i="3"/>
  <c r="Q15" i="3"/>
  <c r="P15" i="3"/>
  <c r="O15" i="3"/>
  <c r="M15" i="3"/>
  <c r="H15" i="3"/>
  <c r="C15" i="3"/>
  <c r="AB14" i="3"/>
  <c r="AD14" i="3" s="1"/>
  <c r="Y14" i="3"/>
  <c r="X14" i="3"/>
  <c r="P14" i="3"/>
  <c r="O14" i="3"/>
  <c r="Q14" i="3" s="1"/>
  <c r="M14" i="3"/>
  <c r="J14" i="3"/>
  <c r="H14" i="3"/>
  <c r="C14" i="3"/>
  <c r="AB13" i="3"/>
  <c r="AD13" i="3" s="1"/>
  <c r="J13" i="3" s="1"/>
  <c r="Y13" i="3"/>
  <c r="X13" i="3"/>
  <c r="P13" i="3"/>
  <c r="Q13" i="3" s="1"/>
  <c r="O13" i="3"/>
  <c r="M13" i="3"/>
  <c r="H13" i="3"/>
  <c r="C13" i="3"/>
  <c r="AB12" i="3"/>
  <c r="AD12" i="3" s="1"/>
  <c r="Y12" i="3"/>
  <c r="X12" i="3"/>
  <c r="P12" i="3"/>
  <c r="Q12" i="3" s="1"/>
  <c r="O12" i="3"/>
  <c r="M12" i="3"/>
  <c r="J12" i="3"/>
  <c r="H12" i="3"/>
  <c r="C12" i="3"/>
  <c r="AD11" i="3"/>
  <c r="J11" i="3" s="1"/>
  <c r="I11" i="3" s="1"/>
  <c r="AB11" i="3"/>
  <c r="Y11" i="3"/>
  <c r="X11" i="3"/>
  <c r="Q11" i="3"/>
  <c r="P11" i="3"/>
  <c r="O11" i="3"/>
  <c r="M11" i="3"/>
  <c r="K11" i="3"/>
  <c r="H11" i="3"/>
  <c r="C11" i="3"/>
  <c r="AD10" i="3"/>
  <c r="J10" i="3" s="1"/>
  <c r="K10" i="3" s="1"/>
  <c r="AB10" i="3"/>
  <c r="Y10" i="3"/>
  <c r="X10" i="3"/>
  <c r="P10" i="3"/>
  <c r="O10" i="3"/>
  <c r="M10" i="3"/>
  <c r="H10" i="3"/>
  <c r="C10" i="3"/>
  <c r="AB9" i="3"/>
  <c r="AD9" i="3" s="1"/>
  <c r="J9" i="3" s="1"/>
  <c r="Y9" i="3"/>
  <c r="X9" i="3"/>
  <c r="P9" i="3"/>
  <c r="O9" i="3"/>
  <c r="Q9" i="3" s="1"/>
  <c r="M9" i="3"/>
  <c r="H9" i="3"/>
  <c r="C9" i="3"/>
  <c r="AB8" i="3"/>
  <c r="AD8" i="3" s="1"/>
  <c r="Y8" i="3"/>
  <c r="X8" i="3"/>
  <c r="P8" i="3"/>
  <c r="O8" i="3"/>
  <c r="Q8" i="3" s="1"/>
  <c r="M8" i="3"/>
  <c r="J8" i="3"/>
  <c r="H8" i="3"/>
  <c r="C8" i="3"/>
  <c r="AB7" i="3"/>
  <c r="AD7" i="3" s="1"/>
  <c r="J7" i="3" s="1"/>
  <c r="Y7" i="3"/>
  <c r="X7" i="3"/>
  <c r="Q7" i="3"/>
  <c r="P7" i="3"/>
  <c r="O7" i="3"/>
  <c r="M7" i="3"/>
  <c r="H7" i="3"/>
  <c r="C7" i="3"/>
  <c r="AB6" i="3"/>
  <c r="AD6" i="3" s="1"/>
  <c r="J6" i="3" s="1"/>
  <c r="K6" i="3" s="1"/>
  <c r="Y6" i="3"/>
  <c r="X6" i="3"/>
  <c r="P6" i="3"/>
  <c r="O6" i="3"/>
  <c r="Q6" i="3" s="1"/>
  <c r="M6" i="3"/>
  <c r="I6" i="3"/>
  <c r="H6" i="3"/>
  <c r="C6" i="3"/>
  <c r="AB5" i="3"/>
  <c r="AD5" i="3" s="1"/>
  <c r="J5" i="3" s="1"/>
  <c r="Y5" i="3"/>
  <c r="X5" i="3"/>
  <c r="P5" i="3"/>
  <c r="Q5" i="3" s="1"/>
  <c r="O5" i="3"/>
  <c r="M5" i="3"/>
  <c r="H5" i="3"/>
  <c r="C5" i="3"/>
  <c r="AD4" i="3"/>
  <c r="AB4" i="3"/>
  <c r="Y4" i="3"/>
  <c r="X4" i="3"/>
  <c r="P4" i="3"/>
  <c r="O4" i="3"/>
  <c r="Q4" i="3" s="1"/>
  <c r="M4" i="3"/>
  <c r="H4" i="3"/>
  <c r="C4" i="3"/>
  <c r="AG3" i="3"/>
  <c r="AF3" i="3"/>
  <c r="X3" i="3"/>
  <c r="W3" i="3"/>
  <c r="V3" i="3"/>
  <c r="U3" i="3"/>
  <c r="T3" i="3"/>
  <c r="O3" i="3"/>
  <c r="H3" i="3"/>
  <c r="G3" i="3"/>
  <c r="F3" i="3"/>
  <c r="D3" i="3"/>
  <c r="C3" i="3"/>
  <c r="A2" i="3"/>
  <c r="A1" i="3"/>
  <c r="AD32" i="2"/>
  <c r="J32" i="2" s="1"/>
  <c r="AB32" i="2"/>
  <c r="Y32" i="2"/>
  <c r="X32" i="2"/>
  <c r="V32" i="2"/>
  <c r="U32" i="2"/>
  <c r="T32" i="2"/>
  <c r="Q32" i="2"/>
  <c r="P32" i="2"/>
  <c r="O32" i="2"/>
  <c r="M32" i="2"/>
  <c r="H32" i="2"/>
  <c r="C32" i="2"/>
  <c r="AD31" i="2"/>
  <c r="J31" i="2" s="1"/>
  <c r="AB31" i="2"/>
  <c r="Y31" i="2"/>
  <c r="X31" i="2"/>
  <c r="P31" i="2"/>
  <c r="O31" i="2"/>
  <c r="Q31" i="2" s="1"/>
  <c r="M31" i="2"/>
  <c r="H31" i="2"/>
  <c r="C31" i="2"/>
  <c r="AB30" i="2"/>
  <c r="AD30" i="2" s="1"/>
  <c r="J30" i="2" s="1"/>
  <c r="K30" i="2" s="1"/>
  <c r="Y30" i="2"/>
  <c r="X30" i="2"/>
  <c r="P30" i="2"/>
  <c r="O30" i="2"/>
  <c r="Q30" i="2" s="1"/>
  <c r="M30" i="2"/>
  <c r="I30" i="2"/>
  <c r="H30" i="2"/>
  <c r="C30" i="2"/>
  <c r="AB29" i="2"/>
  <c r="AD29" i="2" s="1"/>
  <c r="J29" i="2" s="1"/>
  <c r="Y29" i="2"/>
  <c r="X29" i="2"/>
  <c r="P29" i="2"/>
  <c r="Q29" i="2" s="1"/>
  <c r="O29" i="2"/>
  <c r="M29" i="2"/>
  <c r="H29" i="2"/>
  <c r="C29" i="2"/>
  <c r="AD28" i="2"/>
  <c r="J28" i="2" s="1"/>
  <c r="I28" i="2" s="1"/>
  <c r="AB28" i="2"/>
  <c r="Y28" i="2"/>
  <c r="X28" i="2"/>
  <c r="P28" i="2"/>
  <c r="O28" i="2"/>
  <c r="Q28" i="2" s="1"/>
  <c r="M28" i="2"/>
  <c r="H28" i="2"/>
  <c r="C28" i="2"/>
  <c r="AB27" i="2"/>
  <c r="AD27" i="2" s="1"/>
  <c r="J27" i="2" s="1"/>
  <c r="Y27" i="2"/>
  <c r="X27" i="2"/>
  <c r="Q27" i="2"/>
  <c r="P27" i="2"/>
  <c r="O27" i="2"/>
  <c r="M27" i="2"/>
  <c r="H27" i="2"/>
  <c r="C27" i="2"/>
  <c r="AD26" i="2"/>
  <c r="J26" i="2" s="1"/>
  <c r="AB26" i="2"/>
  <c r="Y26" i="2"/>
  <c r="X26" i="2"/>
  <c r="P26" i="2"/>
  <c r="O26" i="2"/>
  <c r="Q26" i="2" s="1"/>
  <c r="M26" i="2"/>
  <c r="H26" i="2"/>
  <c r="C26" i="2"/>
  <c r="AB25" i="2"/>
  <c r="AD25" i="2" s="1"/>
  <c r="Y25" i="2"/>
  <c r="X25" i="2"/>
  <c r="P25" i="2"/>
  <c r="O25" i="2"/>
  <c r="Q25" i="2" s="1"/>
  <c r="M25" i="2"/>
  <c r="J25" i="2"/>
  <c r="H25" i="2"/>
  <c r="C25" i="2"/>
  <c r="AD24" i="2"/>
  <c r="J24" i="2" s="1"/>
  <c r="AB24" i="2"/>
  <c r="Y24" i="2"/>
  <c r="X24" i="2"/>
  <c r="Q24" i="2"/>
  <c r="P24" i="2"/>
  <c r="O24" i="2"/>
  <c r="M24" i="2"/>
  <c r="H24" i="2"/>
  <c r="C24" i="2"/>
  <c r="AD23" i="2"/>
  <c r="J23" i="2" s="1"/>
  <c r="AB23" i="2"/>
  <c r="Y23" i="2"/>
  <c r="X23" i="2"/>
  <c r="P23" i="2"/>
  <c r="O23" i="2"/>
  <c r="Q23" i="2" s="1"/>
  <c r="M23" i="2"/>
  <c r="H23" i="2"/>
  <c r="C23" i="2"/>
  <c r="AB22" i="2"/>
  <c r="AD22" i="2" s="1"/>
  <c r="J22" i="2" s="1"/>
  <c r="K22" i="2" s="1"/>
  <c r="Y22" i="2"/>
  <c r="X22" i="2"/>
  <c r="P22" i="2"/>
  <c r="O22" i="2"/>
  <c r="Q22" i="2" s="1"/>
  <c r="M22" i="2"/>
  <c r="H22" i="2"/>
  <c r="C22" i="2"/>
  <c r="AB21" i="2"/>
  <c r="AD21" i="2" s="1"/>
  <c r="J21" i="2" s="1"/>
  <c r="Y21" i="2"/>
  <c r="X21" i="2"/>
  <c r="P21" i="2"/>
  <c r="Q21" i="2" s="1"/>
  <c r="O21" i="2"/>
  <c r="M21" i="2"/>
  <c r="H21" i="2"/>
  <c r="C21" i="2"/>
  <c r="AD20" i="2"/>
  <c r="J20" i="2" s="1"/>
  <c r="I20" i="2" s="1"/>
  <c r="AB20" i="2"/>
  <c r="Y20" i="2"/>
  <c r="X20" i="2"/>
  <c r="P20" i="2"/>
  <c r="O20" i="2"/>
  <c r="Q20" i="2" s="1"/>
  <c r="M20" i="2"/>
  <c r="H20" i="2"/>
  <c r="C20" i="2"/>
  <c r="AB19" i="2"/>
  <c r="AD19" i="2" s="1"/>
  <c r="J19" i="2" s="1"/>
  <c r="Y19" i="2"/>
  <c r="X19" i="2"/>
  <c r="Q19" i="2"/>
  <c r="P19" i="2"/>
  <c r="O19" i="2"/>
  <c r="M19" i="2"/>
  <c r="H19" i="2"/>
  <c r="C19" i="2"/>
  <c r="AD18" i="2"/>
  <c r="J18" i="2" s="1"/>
  <c r="AB18" i="2"/>
  <c r="Y18" i="2"/>
  <c r="X18" i="2"/>
  <c r="P18" i="2"/>
  <c r="O18" i="2"/>
  <c r="Q18" i="2" s="1"/>
  <c r="M18" i="2"/>
  <c r="H18" i="2"/>
  <c r="C18" i="2"/>
  <c r="AB17" i="2"/>
  <c r="AD17" i="2" s="1"/>
  <c r="Y17" i="2"/>
  <c r="X17" i="2"/>
  <c r="P17" i="2"/>
  <c r="O17" i="2"/>
  <c r="Q17" i="2" s="1"/>
  <c r="M17" i="2"/>
  <c r="J17" i="2"/>
  <c r="H17" i="2"/>
  <c r="C17" i="2"/>
  <c r="AD16" i="2"/>
  <c r="J16" i="2" s="1"/>
  <c r="AB16" i="2"/>
  <c r="Y16" i="2"/>
  <c r="X16" i="2"/>
  <c r="Q16" i="2"/>
  <c r="P16" i="2"/>
  <c r="O16" i="2"/>
  <c r="M16" i="2"/>
  <c r="H16" i="2"/>
  <c r="C16" i="2"/>
  <c r="AD15" i="2"/>
  <c r="J15" i="2" s="1"/>
  <c r="AB15" i="2"/>
  <c r="Y15" i="2"/>
  <c r="X15" i="2"/>
  <c r="P15" i="2"/>
  <c r="O15" i="2"/>
  <c r="Q15" i="2" s="1"/>
  <c r="M15" i="2"/>
  <c r="H15" i="2"/>
  <c r="C15" i="2"/>
  <c r="AB14" i="2"/>
  <c r="AD14" i="2" s="1"/>
  <c r="J14" i="2" s="1"/>
  <c r="K14" i="2" s="1"/>
  <c r="Y14" i="2"/>
  <c r="X14" i="2"/>
  <c r="P14" i="2"/>
  <c r="O14" i="2"/>
  <c r="Q14" i="2" s="1"/>
  <c r="M14" i="2"/>
  <c r="H14" i="2"/>
  <c r="C14" i="2"/>
  <c r="AB13" i="2"/>
  <c r="AD13" i="2" s="1"/>
  <c r="J13" i="2" s="1"/>
  <c r="Y13" i="2"/>
  <c r="X13" i="2"/>
  <c r="P13" i="2"/>
  <c r="Q13" i="2" s="1"/>
  <c r="O13" i="2"/>
  <c r="M13" i="2"/>
  <c r="H13" i="2"/>
  <c r="C13" i="2"/>
  <c r="AD12" i="2"/>
  <c r="J12" i="2" s="1"/>
  <c r="I12" i="2" s="1"/>
  <c r="AB12" i="2"/>
  <c r="Y12" i="2"/>
  <c r="X12" i="2"/>
  <c r="P12" i="2"/>
  <c r="O12" i="2"/>
  <c r="Q12" i="2" s="1"/>
  <c r="M12" i="2"/>
  <c r="H12" i="2"/>
  <c r="C12" i="2"/>
  <c r="AB11" i="2"/>
  <c r="AD11" i="2" s="1"/>
  <c r="J11" i="2" s="1"/>
  <c r="Y11" i="2"/>
  <c r="X11" i="2"/>
  <c r="Q11" i="2"/>
  <c r="P11" i="2"/>
  <c r="O11" i="2"/>
  <c r="M11" i="2"/>
  <c r="H11" i="2"/>
  <c r="C11" i="2"/>
  <c r="AD10" i="2"/>
  <c r="J10" i="2" s="1"/>
  <c r="AB10" i="2"/>
  <c r="Y10" i="2"/>
  <c r="X10" i="2"/>
  <c r="P10" i="2"/>
  <c r="O10" i="2"/>
  <c r="Q10" i="2" s="1"/>
  <c r="M10" i="2"/>
  <c r="H10" i="2"/>
  <c r="C10" i="2"/>
  <c r="AB9" i="2"/>
  <c r="AD9" i="2" s="1"/>
  <c r="Y9" i="2"/>
  <c r="X9" i="2"/>
  <c r="P9" i="2"/>
  <c r="O9" i="2"/>
  <c r="Q9" i="2" s="1"/>
  <c r="M9" i="2"/>
  <c r="K9" i="2"/>
  <c r="J9" i="2"/>
  <c r="I9" i="2" s="1"/>
  <c r="H9" i="2"/>
  <c r="C9" i="2"/>
  <c r="AD8" i="2"/>
  <c r="J8" i="2" s="1"/>
  <c r="AB8" i="2"/>
  <c r="Y8" i="2"/>
  <c r="X8" i="2"/>
  <c r="Q8" i="2"/>
  <c r="P8" i="2"/>
  <c r="O8" i="2"/>
  <c r="M8" i="2"/>
  <c r="H8" i="2"/>
  <c r="C8" i="2"/>
  <c r="AD7" i="2"/>
  <c r="J7" i="2" s="1"/>
  <c r="J3" i="2" s="1"/>
  <c r="AB7" i="2"/>
  <c r="Y7" i="2"/>
  <c r="X7" i="2"/>
  <c r="P7" i="2"/>
  <c r="O7" i="2"/>
  <c r="Q7" i="2" s="1"/>
  <c r="M7" i="2"/>
  <c r="H7" i="2"/>
  <c r="C7" i="2"/>
  <c r="AB6" i="2"/>
  <c r="AD6" i="2" s="1"/>
  <c r="Y6" i="2"/>
  <c r="X6" i="2"/>
  <c r="P6" i="2"/>
  <c r="O6" i="2"/>
  <c r="Q6" i="2" s="1"/>
  <c r="M6" i="2"/>
  <c r="J6" i="2"/>
  <c r="K6" i="2" s="1"/>
  <c r="I6" i="2"/>
  <c r="H6" i="2"/>
  <c r="C6" i="2"/>
  <c r="AB5" i="2"/>
  <c r="AD5" i="2" s="1"/>
  <c r="J5" i="2" s="1"/>
  <c r="Y5" i="2"/>
  <c r="X5" i="2"/>
  <c r="P5" i="2"/>
  <c r="Q5" i="2" s="1"/>
  <c r="O5" i="2"/>
  <c r="M5" i="2"/>
  <c r="H5" i="2"/>
  <c r="C5" i="2"/>
  <c r="AD4" i="2"/>
  <c r="J4" i="2" s="1"/>
  <c r="I4" i="2" s="1"/>
  <c r="AB4" i="2"/>
  <c r="Y4" i="2"/>
  <c r="X4" i="2"/>
  <c r="P4" i="2"/>
  <c r="O4" i="2"/>
  <c r="Q4" i="2" s="1"/>
  <c r="M4" i="2"/>
  <c r="K4" i="2"/>
  <c r="H4" i="2"/>
  <c r="C4" i="2"/>
  <c r="AG3" i="2"/>
  <c r="AF3" i="2"/>
  <c r="AD3" i="2"/>
  <c r="X3" i="2"/>
  <c r="W3" i="2"/>
  <c r="V3" i="2"/>
  <c r="U3" i="2"/>
  <c r="T3" i="2"/>
  <c r="O3" i="2"/>
  <c r="H3" i="2"/>
  <c r="G3" i="2"/>
  <c r="F3" i="2"/>
  <c r="D3" i="2"/>
  <c r="C3" i="2"/>
  <c r="A2" i="2"/>
  <c r="A1" i="2"/>
  <c r="AD32" i="1"/>
  <c r="J32" i="1" s="1"/>
  <c r="AB32" i="1"/>
  <c r="Y32" i="1"/>
  <c r="X32" i="1"/>
  <c r="V32" i="1"/>
  <c r="U32" i="1"/>
  <c r="T32" i="1"/>
  <c r="Q32" i="1"/>
  <c r="P32" i="1"/>
  <c r="O32" i="1"/>
  <c r="M32" i="1"/>
  <c r="H32" i="1"/>
  <c r="C32" i="1"/>
  <c r="AD31" i="1"/>
  <c r="J31" i="1" s="1"/>
  <c r="AB31" i="1"/>
  <c r="Y31" i="1"/>
  <c r="X31" i="1"/>
  <c r="P31" i="1"/>
  <c r="O31" i="1"/>
  <c r="Q31" i="1" s="1"/>
  <c r="M31" i="1"/>
  <c r="H31" i="1"/>
  <c r="C31" i="1"/>
  <c r="AB30" i="1"/>
  <c r="AD30" i="1" s="1"/>
  <c r="J30" i="1" s="1"/>
  <c r="Y30" i="1"/>
  <c r="X30" i="1"/>
  <c r="P30" i="1"/>
  <c r="O30" i="1"/>
  <c r="Q30" i="1" s="1"/>
  <c r="M30" i="1"/>
  <c r="H30" i="1"/>
  <c r="C30" i="1"/>
  <c r="AB29" i="1"/>
  <c r="AD29" i="1" s="1"/>
  <c r="J29" i="1" s="1"/>
  <c r="Y29" i="1"/>
  <c r="X29" i="1"/>
  <c r="Q29" i="1"/>
  <c r="P29" i="1"/>
  <c r="O29" i="1"/>
  <c r="M29" i="1"/>
  <c r="H29" i="1"/>
  <c r="C29" i="1"/>
  <c r="AD28" i="1"/>
  <c r="J28" i="1" s="1"/>
  <c r="I28" i="1" s="1"/>
  <c r="AB28" i="1"/>
  <c r="Y28" i="1"/>
  <c r="X28" i="1"/>
  <c r="P28" i="1"/>
  <c r="O28" i="1"/>
  <c r="Q28" i="1" s="1"/>
  <c r="M28" i="1"/>
  <c r="K28" i="1"/>
  <c r="H28" i="1"/>
  <c r="C28" i="1"/>
  <c r="AB27" i="1"/>
  <c r="AD27" i="1" s="1"/>
  <c r="J27" i="1" s="1"/>
  <c r="K27" i="1" s="1"/>
  <c r="Y27" i="1"/>
  <c r="X27" i="1"/>
  <c r="Q27" i="1"/>
  <c r="P27" i="1"/>
  <c r="O27" i="1"/>
  <c r="M27" i="1"/>
  <c r="I27" i="1"/>
  <c r="H27" i="1"/>
  <c r="C27" i="1"/>
  <c r="AD26" i="1"/>
  <c r="J26" i="1" s="1"/>
  <c r="AB26" i="1"/>
  <c r="Y26" i="1"/>
  <c r="X26" i="1"/>
  <c r="P26" i="1"/>
  <c r="O26" i="1"/>
  <c r="M26" i="1"/>
  <c r="H26" i="1"/>
  <c r="C26" i="1"/>
  <c r="AB25" i="1"/>
  <c r="AD25" i="1" s="1"/>
  <c r="Y25" i="1"/>
  <c r="X25" i="1"/>
  <c r="P25" i="1"/>
  <c r="O25" i="1"/>
  <c r="Q25" i="1" s="1"/>
  <c r="M25" i="1"/>
  <c r="H25" i="1"/>
  <c r="C25" i="1"/>
  <c r="AB24" i="1"/>
  <c r="AD24" i="1" s="1"/>
  <c r="J24" i="1" s="1"/>
  <c r="Y24" i="1"/>
  <c r="X24" i="1"/>
  <c r="Q24" i="1"/>
  <c r="P24" i="1"/>
  <c r="O24" i="1"/>
  <c r="M24" i="1"/>
  <c r="H24" i="1"/>
  <c r="C24" i="1"/>
  <c r="AD23" i="1"/>
  <c r="J23" i="1" s="1"/>
  <c r="AB23" i="1"/>
  <c r="Y23" i="1"/>
  <c r="X23" i="1"/>
  <c r="P23" i="1"/>
  <c r="O23" i="1"/>
  <c r="Q23" i="1" s="1"/>
  <c r="M23" i="1"/>
  <c r="H23" i="1"/>
  <c r="C23" i="1"/>
  <c r="AB22" i="1"/>
  <c r="AD22" i="1" s="1"/>
  <c r="Y22" i="1"/>
  <c r="X22" i="1"/>
  <c r="P22" i="1"/>
  <c r="O22" i="1"/>
  <c r="Q22" i="1" s="1"/>
  <c r="M22" i="1"/>
  <c r="J22" i="1"/>
  <c r="K22" i="1" s="1"/>
  <c r="H22" i="1"/>
  <c r="C22" i="1"/>
  <c r="AB21" i="1"/>
  <c r="AD21" i="1" s="1"/>
  <c r="J21" i="1" s="1"/>
  <c r="Y21" i="1"/>
  <c r="X21" i="1"/>
  <c r="Q21" i="1"/>
  <c r="P21" i="1"/>
  <c r="O21" i="1"/>
  <c r="M21" i="1"/>
  <c r="H21" i="1"/>
  <c r="C21" i="1"/>
  <c r="AD20" i="1"/>
  <c r="J20" i="1" s="1"/>
  <c r="I20" i="1" s="1"/>
  <c r="AB20" i="1"/>
  <c r="Y20" i="1"/>
  <c r="X20" i="1"/>
  <c r="P20" i="1"/>
  <c r="O20" i="1"/>
  <c r="Q20" i="1" s="1"/>
  <c r="M20" i="1"/>
  <c r="H20" i="1"/>
  <c r="C20" i="1"/>
  <c r="AB19" i="1"/>
  <c r="AD19" i="1" s="1"/>
  <c r="J19" i="1" s="1"/>
  <c r="K19" i="1" s="1"/>
  <c r="Y19" i="1"/>
  <c r="X19" i="1"/>
  <c r="Q19" i="1"/>
  <c r="P19" i="1"/>
  <c r="O19" i="1"/>
  <c r="M19" i="1"/>
  <c r="I19" i="1"/>
  <c r="H19" i="1"/>
  <c r="C19" i="1"/>
  <c r="AD18" i="1"/>
  <c r="J18" i="1" s="1"/>
  <c r="AB18" i="1"/>
  <c r="Y18" i="1"/>
  <c r="X18" i="1"/>
  <c r="P18" i="1"/>
  <c r="O18" i="1"/>
  <c r="Q18" i="1" s="1"/>
  <c r="M18" i="1"/>
  <c r="H18" i="1"/>
  <c r="C18" i="1"/>
  <c r="AD17" i="1"/>
  <c r="AB17" i="1"/>
  <c r="Y17" i="1"/>
  <c r="X17" i="1"/>
  <c r="P17" i="1"/>
  <c r="O17" i="1"/>
  <c r="Q17" i="1" s="1"/>
  <c r="M17" i="1"/>
  <c r="J17" i="1"/>
  <c r="I17" i="1" s="1"/>
  <c r="H17" i="1"/>
  <c r="C17" i="1"/>
  <c r="AB16" i="1"/>
  <c r="AD16" i="1" s="1"/>
  <c r="J16" i="1" s="1"/>
  <c r="Y16" i="1"/>
  <c r="X16" i="1"/>
  <c r="Q16" i="1"/>
  <c r="P16" i="1"/>
  <c r="O16" i="1"/>
  <c r="M16" i="1"/>
  <c r="H16" i="1"/>
  <c r="C16" i="1"/>
  <c r="AD15" i="1"/>
  <c r="J15" i="1" s="1"/>
  <c r="AB15" i="1"/>
  <c r="Y15" i="1"/>
  <c r="X15" i="1"/>
  <c r="P15" i="1"/>
  <c r="O15" i="1"/>
  <c r="Q15" i="1" s="1"/>
  <c r="M15" i="1"/>
  <c r="H15" i="1"/>
  <c r="C15" i="1"/>
  <c r="AB14" i="1"/>
  <c r="AD14" i="1" s="1"/>
  <c r="Y14" i="1"/>
  <c r="X14" i="1"/>
  <c r="P14" i="1"/>
  <c r="O14" i="1"/>
  <c r="Q14" i="1" s="1"/>
  <c r="M14" i="1"/>
  <c r="J14" i="1"/>
  <c r="K14" i="1" s="1"/>
  <c r="I14" i="1"/>
  <c r="H14" i="1"/>
  <c r="C14" i="1"/>
  <c r="AB13" i="1"/>
  <c r="AD13" i="1" s="1"/>
  <c r="J13" i="1" s="1"/>
  <c r="Y13" i="1"/>
  <c r="X13" i="1"/>
  <c r="P13" i="1"/>
  <c r="Q13" i="1" s="1"/>
  <c r="O13" i="1"/>
  <c r="M13" i="1"/>
  <c r="H13" i="1"/>
  <c r="C13" i="1"/>
  <c r="AD12" i="1"/>
  <c r="J12" i="1" s="1"/>
  <c r="I12" i="1" s="1"/>
  <c r="AB12" i="1"/>
  <c r="Y12" i="1"/>
  <c r="X12" i="1"/>
  <c r="P12" i="1"/>
  <c r="O12" i="1"/>
  <c r="Q12" i="1" s="1"/>
  <c r="M12" i="1"/>
  <c r="H12" i="1"/>
  <c r="C12" i="1"/>
  <c r="AB11" i="1"/>
  <c r="AD11" i="1" s="1"/>
  <c r="J11" i="1" s="1"/>
  <c r="K11" i="1" s="1"/>
  <c r="Y11" i="1"/>
  <c r="X11" i="1"/>
  <c r="Q11" i="1"/>
  <c r="P11" i="1"/>
  <c r="O11" i="1"/>
  <c r="M11" i="1"/>
  <c r="H11" i="1"/>
  <c r="C11" i="1"/>
  <c r="AB10" i="1"/>
  <c r="AD10" i="1" s="1"/>
  <c r="J10" i="1" s="1"/>
  <c r="Y10" i="1"/>
  <c r="X10" i="1"/>
  <c r="P10" i="1"/>
  <c r="O10" i="1"/>
  <c r="Q10" i="1" s="1"/>
  <c r="M10" i="1"/>
  <c r="H10" i="1"/>
  <c r="C10" i="1"/>
  <c r="AD9" i="1"/>
  <c r="J9" i="1" s="1"/>
  <c r="AB9" i="1"/>
  <c r="Y9" i="1"/>
  <c r="X9" i="1"/>
  <c r="P9" i="1"/>
  <c r="O9" i="1"/>
  <c r="Q9" i="1" s="1"/>
  <c r="M9" i="1"/>
  <c r="H9" i="1"/>
  <c r="C9" i="1"/>
  <c r="AB8" i="1"/>
  <c r="AD8" i="1" s="1"/>
  <c r="J8" i="1" s="1"/>
  <c r="Y8" i="1"/>
  <c r="X8" i="1"/>
  <c r="P8" i="1"/>
  <c r="Q8" i="1" s="1"/>
  <c r="O8" i="1"/>
  <c r="M8" i="1"/>
  <c r="H8" i="1"/>
  <c r="C8" i="1"/>
  <c r="AD7" i="1"/>
  <c r="J7" i="1" s="1"/>
  <c r="I7" i="1" s="1"/>
  <c r="AB7" i="1"/>
  <c r="Y7" i="1"/>
  <c r="X7" i="1"/>
  <c r="P7" i="1"/>
  <c r="O7" i="1"/>
  <c r="Q7" i="1" s="1"/>
  <c r="M7" i="1"/>
  <c r="K7" i="1"/>
  <c r="H7" i="1"/>
  <c r="C7" i="1"/>
  <c r="AB6" i="1"/>
  <c r="AD6" i="1" s="1"/>
  <c r="J6" i="1" s="1"/>
  <c r="Y6" i="1"/>
  <c r="X6" i="1"/>
  <c r="P6" i="1"/>
  <c r="O6" i="1"/>
  <c r="Q6" i="1" s="1"/>
  <c r="M6" i="1"/>
  <c r="H6" i="1"/>
  <c r="C6" i="1"/>
  <c r="AB5" i="1"/>
  <c r="AD5" i="1" s="1"/>
  <c r="J5" i="1" s="1"/>
  <c r="Y5" i="1"/>
  <c r="X5" i="1"/>
  <c r="Q5" i="1"/>
  <c r="P5" i="1"/>
  <c r="O5" i="1"/>
  <c r="M5" i="1"/>
  <c r="H5" i="1"/>
  <c r="C5" i="1"/>
  <c r="AD4" i="1"/>
  <c r="AB4" i="1"/>
  <c r="Y4" i="1"/>
  <c r="X4" i="1"/>
  <c r="P4" i="1"/>
  <c r="O4" i="1"/>
  <c r="Q4" i="1" s="1"/>
  <c r="M4" i="1"/>
  <c r="K4" i="1"/>
  <c r="J4" i="1"/>
  <c r="I4" i="1" s="1"/>
  <c r="H4" i="1"/>
  <c r="C4" i="1"/>
  <c r="AG3" i="1"/>
  <c r="AF3" i="1"/>
  <c r="X3" i="1"/>
  <c r="W3" i="1"/>
  <c r="V3" i="1"/>
  <c r="U3" i="1"/>
  <c r="T3" i="1"/>
  <c r="O3" i="1"/>
  <c r="H3" i="1"/>
  <c r="G3" i="1"/>
  <c r="F3" i="1"/>
  <c r="D3" i="1"/>
  <c r="C3" i="1"/>
  <c r="A2" i="1"/>
  <c r="A1" i="1"/>
  <c r="K30" i="1" l="1"/>
  <c r="I30" i="1"/>
  <c r="K6" i="1"/>
  <c r="I6" i="1"/>
  <c r="K3" i="2"/>
  <c r="I3" i="2"/>
  <c r="I9" i="1"/>
  <c r="K9" i="1"/>
  <c r="AD3" i="1"/>
  <c r="J25" i="1"/>
  <c r="J3" i="1" s="1"/>
  <c r="I25" i="2"/>
  <c r="K25" i="2"/>
  <c r="K14" i="3"/>
  <c r="I14" i="3"/>
  <c r="K21" i="3"/>
  <c r="I21" i="3"/>
  <c r="I16" i="1"/>
  <c r="K16" i="1"/>
  <c r="K21" i="2"/>
  <c r="I21" i="2"/>
  <c r="I8" i="3"/>
  <c r="K8" i="3"/>
  <c r="K28" i="4"/>
  <c r="I28" i="4"/>
  <c r="K20" i="1"/>
  <c r="K21" i="1"/>
  <c r="I21" i="1"/>
  <c r="K26" i="1"/>
  <c r="I26" i="1"/>
  <c r="K31" i="1"/>
  <c r="I31" i="1"/>
  <c r="K8" i="2"/>
  <c r="I8" i="2"/>
  <c r="K15" i="2"/>
  <c r="I15" i="2"/>
  <c r="K20" i="2"/>
  <c r="K29" i="2"/>
  <c r="I29" i="2"/>
  <c r="K32" i="2"/>
  <c r="I32" i="2"/>
  <c r="I10" i="3"/>
  <c r="I30" i="4"/>
  <c r="K30" i="4"/>
  <c r="I31" i="4"/>
  <c r="K31" i="4"/>
  <c r="K3" i="6"/>
  <c r="I3" i="6"/>
  <c r="K13" i="6"/>
  <c r="I13" i="6"/>
  <c r="K32" i="1"/>
  <c r="I32" i="1"/>
  <c r="I11" i="1"/>
  <c r="I14" i="2"/>
  <c r="K23" i="2"/>
  <c r="I23" i="2"/>
  <c r="K28" i="2"/>
  <c r="I24" i="3"/>
  <c r="K24" i="3"/>
  <c r="K13" i="5"/>
  <c r="I13" i="5"/>
  <c r="K8" i="1"/>
  <c r="I8" i="1"/>
  <c r="K16" i="2"/>
  <c r="I16" i="2"/>
  <c r="I22" i="2"/>
  <c r="K31" i="2"/>
  <c r="I31" i="2"/>
  <c r="J4" i="3"/>
  <c r="AD3" i="3"/>
  <c r="K5" i="3"/>
  <c r="I5" i="3"/>
  <c r="K15" i="1"/>
  <c r="I15" i="1"/>
  <c r="K7" i="2"/>
  <c r="I7" i="2"/>
  <c r="K13" i="2"/>
  <c r="I13" i="2"/>
  <c r="K12" i="1"/>
  <c r="K13" i="1"/>
  <c r="I13" i="1"/>
  <c r="K17" i="1"/>
  <c r="K18" i="1"/>
  <c r="I18" i="1"/>
  <c r="I22" i="1"/>
  <c r="K23" i="1"/>
  <c r="I23" i="1"/>
  <c r="Q26" i="1"/>
  <c r="K5" i="2"/>
  <c r="I5" i="2"/>
  <c r="K10" i="2"/>
  <c r="I10" i="2"/>
  <c r="K24" i="2"/>
  <c r="I24" i="2"/>
  <c r="K13" i="3"/>
  <c r="I13" i="3"/>
  <c r="I32" i="3"/>
  <c r="K32" i="3"/>
  <c r="AD3" i="4"/>
  <c r="I15" i="5"/>
  <c r="K15" i="5"/>
  <c r="K30" i="6"/>
  <c r="I30" i="6"/>
  <c r="K10" i="1"/>
  <c r="I10" i="1"/>
  <c r="I27" i="2"/>
  <c r="K27" i="2"/>
  <c r="I17" i="3"/>
  <c r="K17" i="3"/>
  <c r="K27" i="4"/>
  <c r="I27" i="4"/>
  <c r="K12" i="2"/>
  <c r="I24" i="1"/>
  <c r="K24" i="1"/>
  <c r="I11" i="2"/>
  <c r="K11" i="2"/>
  <c r="K18" i="2"/>
  <c r="I18" i="2"/>
  <c r="K7" i="3"/>
  <c r="I7" i="3"/>
  <c r="K5" i="5"/>
  <c r="I5" i="5"/>
  <c r="K21" i="5"/>
  <c r="I21" i="5"/>
  <c r="K29" i="5"/>
  <c r="I29" i="5"/>
  <c r="K25" i="6"/>
  <c r="I25" i="6"/>
  <c r="I16" i="3"/>
  <c r="K16" i="3"/>
  <c r="K5" i="1"/>
  <c r="I5" i="1"/>
  <c r="K29" i="1"/>
  <c r="I29" i="1"/>
  <c r="I17" i="2"/>
  <c r="K17" i="2"/>
  <c r="K19" i="2"/>
  <c r="I19" i="2"/>
  <c r="K26" i="2"/>
  <c r="I26" i="2"/>
  <c r="K9" i="3"/>
  <c r="I9" i="3"/>
  <c r="I12" i="3"/>
  <c r="K12" i="3"/>
  <c r="I15" i="3"/>
  <c r="K15" i="3"/>
  <c r="K20" i="3"/>
  <c r="I20" i="3"/>
  <c r="K31" i="3"/>
  <c r="I31" i="3"/>
  <c r="K21" i="4"/>
  <c r="I21" i="4"/>
  <c r="I22" i="4"/>
  <c r="K22" i="4"/>
  <c r="I6" i="5"/>
  <c r="K6" i="5"/>
  <c r="I23" i="5"/>
  <c r="K23" i="5"/>
  <c r="K23" i="3"/>
  <c r="I23" i="3"/>
  <c r="K22" i="5"/>
  <c r="I22" i="5"/>
  <c r="I31" i="5"/>
  <c r="K31" i="5"/>
  <c r="K22" i="6"/>
  <c r="I22" i="6"/>
  <c r="K29" i="6"/>
  <c r="I29" i="6"/>
  <c r="K10" i="8"/>
  <c r="I10" i="8"/>
  <c r="K30" i="9"/>
  <c r="I30" i="9"/>
  <c r="I6" i="11"/>
  <c r="K6" i="11"/>
  <c r="K23" i="11"/>
  <c r="I23" i="11"/>
  <c r="AD3" i="12"/>
  <c r="J27" i="12"/>
  <c r="K19" i="18"/>
  <c r="I19" i="18"/>
  <c r="K28" i="18"/>
  <c r="I28" i="18"/>
  <c r="K29" i="18"/>
  <c r="I29" i="18"/>
  <c r="I26" i="3"/>
  <c r="J19" i="4"/>
  <c r="K7" i="5"/>
  <c r="K16" i="5"/>
  <c r="I19" i="5"/>
  <c r="I18" i="6"/>
  <c r="K27" i="6"/>
  <c r="I27" i="6"/>
  <c r="K11" i="8"/>
  <c r="I11" i="8"/>
  <c r="AD3" i="11"/>
  <c r="K29" i="16"/>
  <c r="I29" i="16"/>
  <c r="K5" i="17"/>
  <c r="I5" i="17"/>
  <c r="K7" i="17"/>
  <c r="I7" i="17"/>
  <c r="K29" i="17"/>
  <c r="I29" i="17"/>
  <c r="I25" i="4"/>
  <c r="AD3" i="5"/>
  <c r="I22" i="7"/>
  <c r="K22" i="7"/>
  <c r="K29" i="11"/>
  <c r="I29" i="11"/>
  <c r="K21" i="13"/>
  <c r="I21" i="13"/>
  <c r="Q10" i="3"/>
  <c r="I29" i="3"/>
  <c r="I20" i="4"/>
  <c r="J3" i="5"/>
  <c r="Q7" i="5"/>
  <c r="Q16" i="5"/>
  <c r="I20" i="5"/>
  <c r="K26" i="5"/>
  <c r="I31" i="6"/>
  <c r="K31" i="6"/>
  <c r="K6" i="8"/>
  <c r="K28" i="8"/>
  <c r="I28" i="8"/>
  <c r="K4" i="11"/>
  <c r="I4" i="11"/>
  <c r="J3" i="11"/>
  <c r="K32" i="5"/>
  <c r="I32" i="5"/>
  <c r="AD3" i="9"/>
  <c r="K14" i="5"/>
  <c r="I14" i="5"/>
  <c r="Q8" i="6"/>
  <c r="I9" i="6"/>
  <c r="I20" i="6"/>
  <c r="J3" i="7"/>
  <c r="K28" i="7"/>
  <c r="I28" i="7"/>
  <c r="K21" i="11"/>
  <c r="I21" i="11"/>
  <c r="K8" i="6"/>
  <c r="K12" i="6"/>
  <c r="K23" i="6"/>
  <c r="K21" i="7"/>
  <c r="K30" i="7"/>
  <c r="I27" i="11"/>
  <c r="K27" i="11"/>
  <c r="I22" i="3"/>
  <c r="K23" i="4"/>
  <c r="I11" i="5"/>
  <c r="K24" i="5"/>
  <c r="I27" i="5"/>
  <c r="AD3" i="6"/>
  <c r="K21" i="6"/>
  <c r="I21" i="6"/>
  <c r="K18" i="7"/>
  <c r="I18" i="7"/>
  <c r="AD3" i="8"/>
  <c r="J4" i="8"/>
  <c r="I14" i="8"/>
  <c r="K14" i="8"/>
  <c r="K24" i="8"/>
  <c r="I24" i="8"/>
  <c r="K28" i="10"/>
  <c r="I28" i="10"/>
  <c r="K20" i="11"/>
  <c r="I20" i="11"/>
  <c r="Q17" i="3"/>
  <c r="I30" i="3"/>
  <c r="Q8" i="5"/>
  <c r="K5" i="6"/>
  <c r="I5" i="6"/>
  <c r="K10" i="6"/>
  <c r="AD3" i="7"/>
  <c r="K19" i="7"/>
  <c r="I19" i="7"/>
  <c r="K20" i="8"/>
  <c r="I20" i="8"/>
  <c r="K32" i="9"/>
  <c r="I32" i="9"/>
  <c r="I30" i="10"/>
  <c r="K30" i="10"/>
  <c r="Q23" i="4"/>
  <c r="K29" i="4"/>
  <c r="I29" i="4"/>
  <c r="I4" i="5"/>
  <c r="I12" i="5"/>
  <c r="Q24" i="5"/>
  <c r="I28" i="5"/>
  <c r="K6" i="6"/>
  <c r="I6" i="6"/>
  <c r="I19" i="8"/>
  <c r="J3" i="9"/>
  <c r="K16" i="13"/>
  <c r="I16" i="13"/>
  <c r="K32" i="10"/>
  <c r="I32" i="10"/>
  <c r="K32" i="11"/>
  <c r="I32" i="11"/>
  <c r="I28" i="12"/>
  <c r="K28" i="12"/>
  <c r="AD3" i="13"/>
  <c r="J4" i="13"/>
  <c r="I16" i="17"/>
  <c r="K16" i="17"/>
  <c r="I17" i="17"/>
  <c r="K17" i="17"/>
  <c r="K21" i="17"/>
  <c r="I21" i="17"/>
  <c r="K23" i="17"/>
  <c r="I23" i="17"/>
  <c r="K32" i="8"/>
  <c r="I32" i="8"/>
  <c r="Q6" i="11"/>
  <c r="K8" i="11"/>
  <c r="I8" i="11"/>
  <c r="I12" i="13"/>
  <c r="K12" i="13"/>
  <c r="K27" i="13"/>
  <c r="I27" i="13"/>
  <c r="K28" i="9"/>
  <c r="I28" i="9"/>
  <c r="I11" i="11"/>
  <c r="K11" i="11"/>
  <c r="K32" i="12"/>
  <c r="I32" i="12"/>
  <c r="K8" i="13"/>
  <c r="I8" i="13"/>
  <c r="K17" i="13"/>
  <c r="I17" i="13"/>
  <c r="I29" i="14"/>
  <c r="K29" i="14"/>
  <c r="K32" i="14"/>
  <c r="I32" i="14"/>
  <c r="I29" i="15"/>
  <c r="K29" i="15"/>
  <c r="K13" i="18"/>
  <c r="I13" i="18"/>
  <c r="Q7" i="6"/>
  <c r="Q9" i="6"/>
  <c r="Q31" i="7"/>
  <c r="I32" i="7"/>
  <c r="Q7" i="8"/>
  <c r="I8" i="8"/>
  <c r="AD3" i="10"/>
  <c r="I12" i="11"/>
  <c r="K26" i="11"/>
  <c r="I26" i="11"/>
  <c r="K29" i="12"/>
  <c r="I29" i="12"/>
  <c r="K5" i="13"/>
  <c r="I5" i="13"/>
  <c r="K25" i="13"/>
  <c r="I25" i="13"/>
  <c r="I29" i="13"/>
  <c r="K29" i="13"/>
  <c r="K26" i="7"/>
  <c r="I26" i="7"/>
  <c r="K18" i="8"/>
  <c r="I18" i="8"/>
  <c r="I30" i="8"/>
  <c r="K30" i="8"/>
  <c r="K27" i="9"/>
  <c r="I27" i="9"/>
  <c r="K27" i="10"/>
  <c r="I27" i="10"/>
  <c r="I13" i="11"/>
  <c r="K13" i="11"/>
  <c r="K16" i="11"/>
  <c r="I16" i="11"/>
  <c r="K13" i="13"/>
  <c r="I13" i="13"/>
  <c r="K31" i="14"/>
  <c r="I31" i="14"/>
  <c r="K19" i="17"/>
  <c r="I19" i="17"/>
  <c r="Q26" i="6"/>
  <c r="K20" i="7"/>
  <c r="I20" i="7"/>
  <c r="Q32" i="7"/>
  <c r="K12" i="8"/>
  <c r="I12" i="8"/>
  <c r="I22" i="8"/>
  <c r="K22" i="8"/>
  <c r="K26" i="8"/>
  <c r="I26" i="8"/>
  <c r="J3" i="10"/>
  <c r="Q30" i="10"/>
  <c r="K13" i="17"/>
  <c r="I13" i="17"/>
  <c r="AD3" i="14"/>
  <c r="J28" i="14"/>
  <c r="J4" i="17"/>
  <c r="AD3" i="17"/>
  <c r="I30" i="17"/>
  <c r="K30" i="17"/>
  <c r="K7" i="18"/>
  <c r="I7" i="18"/>
  <c r="K8" i="18"/>
  <c r="I8" i="18"/>
  <c r="I9" i="18"/>
  <c r="K9" i="18"/>
  <c r="K10" i="18"/>
  <c r="I10" i="18"/>
  <c r="K20" i="18"/>
  <c r="I20" i="18"/>
  <c r="K21" i="18"/>
  <c r="I21" i="18"/>
  <c r="I30" i="18"/>
  <c r="K30" i="18"/>
  <c r="I28" i="11"/>
  <c r="Q21" i="13"/>
  <c r="AD3" i="15"/>
  <c r="J28" i="15"/>
  <c r="AD3" i="16"/>
  <c r="Q9" i="17"/>
  <c r="K11" i="17"/>
  <c r="I11" i="17"/>
  <c r="I25" i="17"/>
  <c r="K25" i="17"/>
  <c r="K31" i="17"/>
  <c r="I31" i="17"/>
  <c r="I22" i="18"/>
  <c r="K22" i="18"/>
  <c r="K31" i="18"/>
  <c r="I31" i="18"/>
  <c r="Q9" i="13"/>
  <c r="K23" i="13"/>
  <c r="I23" i="13"/>
  <c r="J3" i="16"/>
  <c r="K28" i="16"/>
  <c r="I28" i="16"/>
  <c r="I6" i="17"/>
  <c r="K6" i="17"/>
  <c r="K12" i="17"/>
  <c r="I12" i="17"/>
  <c r="K11" i="18"/>
  <c r="I11" i="18"/>
  <c r="K12" i="18"/>
  <c r="I12" i="18"/>
  <c r="K23" i="18"/>
  <c r="I23" i="18"/>
  <c r="Q17" i="13"/>
  <c r="Q29" i="13"/>
  <c r="K31" i="13"/>
  <c r="I31" i="13"/>
  <c r="I30" i="16"/>
  <c r="K30" i="16"/>
  <c r="I14" i="17"/>
  <c r="K14" i="17"/>
  <c r="K20" i="17"/>
  <c r="I20" i="17"/>
  <c r="K32" i="17"/>
  <c r="J4" i="18"/>
  <c r="AD3" i="18"/>
  <c r="I14" i="18"/>
  <c r="K14" i="18"/>
  <c r="K24" i="18"/>
  <c r="I24" i="18"/>
  <c r="I25" i="18"/>
  <c r="K25" i="18"/>
  <c r="K31" i="16"/>
  <c r="I31" i="16"/>
  <c r="I9" i="17"/>
  <c r="K9" i="17"/>
  <c r="K15" i="17"/>
  <c r="I15" i="17"/>
  <c r="K27" i="17"/>
  <c r="I27" i="17"/>
  <c r="K5" i="18"/>
  <c r="I5" i="18"/>
  <c r="K26" i="18"/>
  <c r="I26" i="18"/>
  <c r="Q16" i="11"/>
  <c r="Q29" i="15"/>
  <c r="K31" i="15"/>
  <c r="I31" i="15"/>
  <c r="K8" i="17"/>
  <c r="I22" i="17"/>
  <c r="K22" i="17"/>
  <c r="K28" i="17"/>
  <c r="I28" i="17"/>
  <c r="I6" i="18"/>
  <c r="K6" i="18"/>
  <c r="K15" i="18"/>
  <c r="I15" i="18"/>
  <c r="K16" i="18"/>
  <c r="I16" i="18"/>
  <c r="I17" i="18"/>
  <c r="K17" i="18"/>
  <c r="K18" i="18"/>
  <c r="I18" i="18"/>
  <c r="K27" i="18"/>
  <c r="I27" i="18"/>
  <c r="K32" i="18"/>
  <c r="I32" i="18"/>
  <c r="I27" i="16"/>
  <c r="K3" i="1" l="1"/>
  <c r="I3" i="1"/>
  <c r="I3" i="16"/>
  <c r="K3" i="16"/>
  <c r="J3" i="15"/>
  <c r="I28" i="15"/>
  <c r="K28" i="15"/>
  <c r="I3" i="5"/>
  <c r="K3" i="5"/>
  <c r="I3" i="9"/>
  <c r="K3" i="9"/>
  <c r="I4" i="3"/>
  <c r="J3" i="3"/>
  <c r="K4" i="3"/>
  <c r="J3" i="13"/>
  <c r="I4" i="13"/>
  <c r="K4" i="13"/>
  <c r="K4" i="18"/>
  <c r="I4" i="18"/>
  <c r="J3" i="18"/>
  <c r="K3" i="7"/>
  <c r="I3" i="7"/>
  <c r="K3" i="10"/>
  <c r="I3" i="10"/>
  <c r="K4" i="8"/>
  <c r="I4" i="8"/>
  <c r="J3" i="8"/>
  <c r="I3" i="11"/>
  <c r="K3" i="11"/>
  <c r="I25" i="1"/>
  <c r="K25" i="1"/>
  <c r="J3" i="14"/>
  <c r="I28" i="14"/>
  <c r="K28" i="14"/>
  <c r="K19" i="4"/>
  <c r="I19" i="4"/>
  <c r="J3" i="4"/>
  <c r="J3" i="12"/>
  <c r="K27" i="12"/>
  <c r="I27" i="12"/>
  <c r="K4" i="17"/>
  <c r="I4" i="17"/>
  <c r="J3" i="17"/>
  <c r="I3" i="14" l="1"/>
  <c r="K3" i="14"/>
  <c r="I3" i="12"/>
  <c r="K3" i="12"/>
  <c r="K3" i="4"/>
  <c r="I3" i="4"/>
  <c r="K3" i="3"/>
  <c r="I3" i="3"/>
  <c r="K3" i="15"/>
  <c r="I3" i="15"/>
  <c r="I3" i="18"/>
  <c r="K3" i="18"/>
  <c r="I3" i="17"/>
  <c r="K3" i="17"/>
  <c r="I3" i="8"/>
  <c r="K3" i="8"/>
  <c r="I3" i="13"/>
  <c r="K3" i="1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11"/>
            <color rgb="FF000000"/>
            <rFont val="Calibri"/>
          </rPr>
          <t>Same- I know on inventory age report, but move towards 20% margin since none on water
	-Pam Galeone
----
I know this is on the inventory age report, but it will pick up in March and April.  there are none on water, so we should probably move towards 20% margin.
	-Pam Galeone
----
Same- I know on inventory age report, but move towards 20% margin since none on water
	-Pam Galeone
----
I know this is on the inventory age report, but it will pick up in March and April.  there are none on water, so we should probably move towards 20% margin.
	-Pam Galeone
----
Same- I know on inventory age report, but move towards 20% margin since none on water
	-Pam Galeone
----
I know this is on the inventory age report, but it will pick up in March and April.  there are none on water, so we should probably move towards 20% margin.
	-Pam Galeone
----
Same- I know on inventory age report, but move towards 20% margin since none on water
	-Pam Galeone
----
I know this is on the inventory age report, but it will pick up in March and April.  there are none on water, so we should probably move towards 20% margin.
	-Pam Galeone
----
Same- I know on inventory age report, but move towards 20% margin since none on water
	-Pam Galeone
----
I know this is on the inventory age report, but it will pick up in March and April.  there are none on water, so we should probably move towards 20% margin.
	-Pam Galeone
----
Same- I know on inventory age report, but move towards 20% margin since none on water
	-Pam Galeone
----
I know this is on the inventory age report, but it will pick up in March and April.  there are none on water, so we should probably move towards 20% margin.
	-Pam Galeone
----
Same- I know on inventory age report, but move towards 20% margin since none on water
	-Pam Galeone
----
I know this is on the inventory age report, but it will pick up in March and April.  there are none on water, so we should probably move towards 20% margin.
	-Pam Galeone
----
Same- I know on inventory age report, but move towards 20% margin since none on water
	-Pam Galeone
----
I know this is on the inventory age report, but it will pick up in March and April.  there are none on water, so we should probably move towards 20% margin.
	-Pam Galeone
----
Same- I know on inventory age report, but move towards 20% margin since none on water
	-Pam Galeone
----
I know this is on the inventory age report, but it will pick up in March and April.  there are none on water, so we should probably move towards 20% margin.
	-Pam Galeone
----
Same- I know on inventory age report, but move towards 20% margin since none on water
	-Pam Galeone
----
I know this is on the inventory age report, but it will pick up in March and April.  there are none on water, so we should probably move towards 20% margin.
	-Pam Galeone
----
Same- I know on inventory age report, but move towards 20% margin since none on water
	-Pam Galeone
----
I know this is on the inventory age report, but it will pick up in March and April.  there are none on water, so we should probably move towards 20% margin.
	-Pam Galeone
----
Same- I know on inventory age report, but move towards 20% margin since none on water
	-Pam Galeone
----
I know this is on the inventory age report, but it will pick up in March and April.  there are none on water, so we should probably move towards 20% margin.
	-Pam Galeone
----
Same- I know on inventory age report, but move towards 20% margin since none on water
	-Pam Galeone
----
I know this is on the inventory age report, but it will pick up in March and April.  there are none on water, so we should probably move towards 20% margin.
	-Pam Galeone
----
Same- I know on inventory age report, but move towards 20% margin since none on water
	-Pam Galeone
----
I know this is on the inventory age report, but it will pick up in March and April.  there are none on water, so we should probably move towards 20% margin.
	-Pam Galeone
----
Same- I know on inventory age report, but move towards 20% margin since none on water
	-Pam Galeone
----
I know this is on the inventory age report, but it will pick up in March and April.  there are none on water, so we should probably move towards 20% margin.
	-Pam Galeone
----
Same- I know on inventory age report, but move towards 20% margin since none on water
	-Pam Galeone
----
I know this is on the inventory age report, but it will pick up in March and April.  there are none on water, so we should probably move towards 20% margin.
	-Pam Galeone
----
Same- I know on inventory age report, but move towards 20% margin since none on water
	-Pam Galeone
----
I know this is on the inventory age report, but it will pick up in March and April.  there are none on water, so we should probably move towards 20% margin.
	-Pam Galeone
----
Same- I know on inventory age report, but move towards 20% margin since none on water
	-Pam Galeone
----
I know this is on the inventory age report, but it will pick up in March and April.  there are none on water, so we should probably move towards 20% margin.
	-Pam Galeone
----
Same- I know on inventory age report, but move towards 20% margin since none on water
	-Pam Galeone
----
I know this is on the inventory age report, but it will pick up in March and April.  there are none on water, so we should probably move towards 20% margin.
	-Pam Galeone
----
Same- I know on inventory age report, but move towards 20% margin since none on water
	-Pam Galeone
----
I know this is on the inventory age report, but it will pick up in March and April.  there are none on water, so we should probably move towards 20% margin.
	-Pam Galeone
----
Same- I know on inventory age report, but move towards 20% margin since none on water
	-Pam Galeone
----
I know this is on the inventory age report, but it will pick up in March and April.  there are none on water, so we should probably move towards 20% margin.
	-Pam Galeone
----
Same- I know on inventory age report, but move towards 20% margin since none on water
	-Pam Galeone
----
I know this is on the inventory age report, but it will pick up in March and April.  there are none on water, so we should probably move towards 20% margin.
	-Pam Galeone
----
Same- I know on inventory age report, but move towards 20% margin since none on water
	-Pam Galeone
----
I know this is on the inventory age report, but it will pick up in March and April.  there are none on water, so we should probably move towards 20% margin.
	-Pam Galeone
----
Same- I know on inventory age report, but move towards 20% margin since none on water
	-Pam Galeone
----
I know this is on the inventory age report, but it will pick up in March and April.  there are none on water, so we should probably move towards 20% margin.
	-Pam Galeone</t>
        </r>
      </text>
    </comment>
    <comment ref="C3" authorId="0" shapeId="0" xr:uid="{00000000-0006-0000-0000-000002000000}">
      <text>
        <r>
          <rPr>
            <sz val="11"/>
            <color rgb="FF000000"/>
            <rFont val="Calibri"/>
          </rPr>
          <t>Cassidy:
Break Even Price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3" authorId="0" shapeId="0" xr:uid="{00000000-0006-0000-0900-000001000000}">
      <text>
        <r>
          <rPr>
            <sz val="11"/>
            <color rgb="FF000000"/>
            <rFont val="Calibri"/>
          </rPr>
          <t>Cassidy:
Break Even Price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3" authorId="0" shapeId="0" xr:uid="{00000000-0006-0000-0A00-000001000000}">
      <text>
        <r>
          <rPr>
            <sz val="11"/>
            <color rgb="FF000000"/>
            <rFont val="Calibri"/>
          </rPr>
          <t>Cassidy:
Break Even Price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3" authorId="0" shapeId="0" xr:uid="{00000000-0006-0000-0B00-000001000000}">
      <text>
        <r>
          <rPr>
            <sz val="11"/>
            <color rgb="FF000000"/>
            <rFont val="Calibri"/>
          </rPr>
          <t>Cassidy:
Break Even Price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3" authorId="0" shapeId="0" xr:uid="{00000000-0006-0000-0C00-000001000000}">
      <text>
        <r>
          <rPr>
            <sz val="11"/>
            <color rgb="FF000000"/>
            <rFont val="Calibri"/>
          </rPr>
          <t>Cassidy:
Break Even Price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3" authorId="0" shapeId="0" xr:uid="{00000000-0006-0000-0D00-000001000000}">
      <text>
        <r>
          <rPr>
            <sz val="11"/>
            <color rgb="FF000000"/>
            <rFont val="Calibri"/>
          </rPr>
          <t>Cassidy:
Break Even Price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3" authorId="0" shapeId="0" xr:uid="{00000000-0006-0000-0E00-000001000000}">
      <text>
        <r>
          <rPr>
            <sz val="11"/>
            <color rgb="FF000000"/>
            <rFont val="Calibri"/>
          </rPr>
          <t>Cassidy:
Break Even Price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3" authorId="0" shapeId="0" xr:uid="{00000000-0006-0000-0F00-000001000000}">
      <text>
        <r>
          <rPr>
            <sz val="11"/>
            <color rgb="FF000000"/>
            <rFont val="Calibri"/>
          </rPr>
          <t>Cassidy:
Break Even Price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3" authorId="0" shapeId="0" xr:uid="{00000000-0006-0000-1000-000001000000}">
      <text>
        <r>
          <rPr>
            <sz val="11"/>
            <color rgb="FF000000"/>
            <rFont val="Calibri"/>
          </rPr>
          <t>Cassidy:
Break Even Price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3" authorId="0" shapeId="0" xr:uid="{00000000-0006-0000-1100-000001000000}">
      <text>
        <r>
          <rPr>
            <sz val="11"/>
            <color rgb="FF000000"/>
            <rFont val="Calibri"/>
          </rPr>
          <t>Cassidy:
Break Even Price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3" authorId="0" shapeId="0" xr:uid="{00000000-0006-0000-0100-000001000000}">
      <text>
        <r>
          <rPr>
            <sz val="11"/>
            <color rgb="FF000000"/>
            <rFont val="Calibri"/>
          </rPr>
          <t>Cassidy:
Break Even Price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3" authorId="0" shapeId="0" xr:uid="{00000000-0006-0000-0200-000001000000}">
      <text>
        <r>
          <rPr>
            <sz val="11"/>
            <color rgb="FF000000"/>
            <rFont val="Calibri"/>
          </rPr>
          <t>Cassidy:
Break Even Price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3" authorId="0" shapeId="0" xr:uid="{00000000-0006-0000-0300-000001000000}">
      <text>
        <r>
          <rPr>
            <sz val="11"/>
            <color rgb="FF000000"/>
            <rFont val="Calibri"/>
          </rPr>
          <t>Cassidy:
Break Even Price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3" authorId="0" shapeId="0" xr:uid="{00000000-0006-0000-0400-000001000000}">
      <text>
        <r>
          <rPr>
            <sz val="11"/>
            <color rgb="FF000000"/>
            <rFont val="Calibri"/>
          </rPr>
          <t>Cassidy:
Break Even Price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3" authorId="0" shapeId="0" xr:uid="{00000000-0006-0000-0500-000001000000}">
      <text>
        <r>
          <rPr>
            <sz val="11"/>
            <color rgb="FF000000"/>
            <rFont val="Calibri"/>
          </rPr>
          <t>Cassidy:
Break Even Price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3" authorId="0" shapeId="0" xr:uid="{00000000-0006-0000-0600-000001000000}">
      <text>
        <r>
          <rPr>
            <sz val="11"/>
            <color rgb="FF000000"/>
            <rFont val="Calibri"/>
          </rPr>
          <t>Cassidy:
Break Even Price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3" authorId="0" shapeId="0" xr:uid="{00000000-0006-0000-0700-000001000000}">
      <text>
        <r>
          <rPr>
            <sz val="11"/>
            <color rgb="FF000000"/>
            <rFont val="Calibri"/>
          </rPr>
          <t>Cassidy:
Break Even Price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3" authorId="0" shapeId="0" xr:uid="{00000000-0006-0000-0800-000001000000}">
      <text>
        <r>
          <rPr>
            <sz val="11"/>
            <color rgb="FF000000"/>
            <rFont val="Calibri"/>
          </rPr>
          <t>Cassidy:
Break Even Price</t>
        </r>
      </text>
    </comment>
  </commentList>
</comments>
</file>

<file path=xl/sharedStrings.xml><?xml version="1.0" encoding="utf-8"?>
<sst xmlns="http://schemas.openxmlformats.org/spreadsheetml/2006/main" count="2141" uniqueCount="333">
  <si>
    <t>Price</t>
  </si>
  <si>
    <t>AMZ
Sales</t>
  </si>
  <si>
    <t>Non-AMZ 
Sales</t>
  </si>
  <si>
    <t>Revenue</t>
  </si>
  <si>
    <t>PPC Spend</t>
  </si>
  <si>
    <t>% 
Ad Spend</t>
  </si>
  <si>
    <t>Margin
(Incl. Storage)</t>
  </si>
  <si>
    <t>Net Profit 
(Incl. Storage)</t>
  </si>
  <si>
    <t>Profit / 
Piece</t>
  </si>
  <si>
    <t>Sessions</t>
  </si>
  <si>
    <t>Conversion
Rate</t>
  </si>
  <si>
    <t>QTY</t>
  </si>
  <si>
    <t>AMZ
7D Velocity</t>
  </si>
  <si>
    <t>Non-AMZ
7D Velocity</t>
  </si>
  <si>
    <t>DOH</t>
  </si>
  <si>
    <t>DOH of Comp Inv</t>
  </si>
  <si>
    <t>Sell
Through</t>
  </si>
  <si>
    <t>In 
Transit</t>
  </si>
  <si>
    <t>Arrival Date</t>
  </si>
  <si>
    <t xml:space="preserve">PPC
Sales </t>
  </si>
  <si>
    <t>% PPC Sales</t>
  </si>
  <si>
    <t>Cost per PPC Sale</t>
  </si>
  <si>
    <t>PPC Sales 
(Other SKUs)</t>
  </si>
  <si>
    <t>Size Tier</t>
  </si>
  <si>
    <t>Storage Per 
Cubic Ft.</t>
  </si>
  <si>
    <t xml:space="preserve">Volume </t>
  </si>
  <si>
    <t>Storage
Cost</t>
  </si>
  <si>
    <t>FBA 
Fee</t>
  </si>
  <si>
    <t>Blended 
Landed Cost</t>
  </si>
  <si>
    <t>Coupons</t>
  </si>
  <si>
    <t>PL-PUN-6UAQU</t>
  </si>
  <si>
    <t>Totals</t>
  </si>
  <si>
    <t>12/28 to 1/3</t>
  </si>
  <si>
    <t/>
  </si>
  <si>
    <t>1/4 to 1/10</t>
  </si>
  <si>
    <t>1/11 to 1/17</t>
  </si>
  <si>
    <t xml:space="preserve">:  -  :  -  :  -  :  -  :  -  :  -  :  -  :  -  :  -  :  - :  -  :  -  :  -  :  -  :  -  :  -  :  -  :  -  :  - </t>
  </si>
  <si>
    <t>1/18 to 1/24</t>
  </si>
  <si>
    <t xml:space="preserve">#352: 230 - 03/01/21 :  -  :  -  :  -  :  -  :  -  :  -  :  -  :  -  :  - :  -  :  -  :  -  :  -  :  -  :  -  :  -  :  -  :  - </t>
  </si>
  <si>
    <t>1/25 to 1/31</t>
  </si>
  <si>
    <t>#352: 230 - 03/04/21</t>
  </si>
  <si>
    <t>2/1 to 2/7</t>
  </si>
  <si>
    <t>#352: 230 - 03/14/21</t>
  </si>
  <si>
    <t>2/8 to 2/14</t>
  </si>
  <si>
    <t>2/15 to 2/21</t>
  </si>
  <si>
    <t>#352: 230 - 03/17/21</t>
  </si>
  <si>
    <t>2/22 to 2/28</t>
  </si>
  <si>
    <t>3/1 to 3/7</t>
  </si>
  <si>
    <t>3/8 to 3/14</t>
  </si>
  <si>
    <t>3/15 to 3/21</t>
  </si>
  <si>
    <t>#352: 230 - 03/27/21</t>
  </si>
  <si>
    <t>3/22 to 3/28</t>
  </si>
  <si>
    <t>44.99-49.99</t>
  </si>
  <si>
    <t>#356: 230 - 05/20/21</t>
  </si>
  <si>
    <t>3/29 to 4/4</t>
  </si>
  <si>
    <t>PPeak 49.99-57.99</t>
  </si>
  <si>
    <t>UsSmallOversize</t>
  </si>
  <si>
    <t>4/5 to 4/11</t>
  </si>
  <si>
    <t>Pausing PPC increasing PPeak 59.99-67.99</t>
  </si>
  <si>
    <t>#356: 230 - 04/28/21</t>
  </si>
  <si>
    <t>4/12 to 4/18</t>
  </si>
  <si>
    <t>65.99-71.99</t>
  </si>
  <si>
    <t>#356: 340 - 04/28/21</t>
  </si>
  <si>
    <t>4/19 to 4/25</t>
  </si>
  <si>
    <t>65.99-75.99</t>
  </si>
  <si>
    <t>#356: 340 - 05/12/21</t>
  </si>
  <si>
    <t>4/26 to 5/2</t>
  </si>
  <si>
    <t>65.99-69.99</t>
  </si>
  <si>
    <t>#356: 340 - 05/16/21</t>
  </si>
  <si>
    <t>5/3 to 5/9</t>
  </si>
  <si>
    <t>Out with restock 5/16</t>
  </si>
  <si>
    <t>5/10 to 5/16</t>
  </si>
  <si>
    <t xml:space="preserve">Out </t>
  </si>
  <si>
    <t>#356: 340 - TBD</t>
  </si>
  <si>
    <t>5/17 to 5/23</t>
  </si>
  <si>
    <t>5/24 to 5/30</t>
  </si>
  <si>
    <t>63.99-69.99 to get velocity back up</t>
  </si>
  <si>
    <t>5/31 to 6/6</t>
  </si>
  <si>
    <t>Continue with PPeak</t>
  </si>
  <si>
    <t>6/7 to 6/13</t>
  </si>
  <si>
    <t>64.99-69.99</t>
  </si>
  <si>
    <t>6/14 to 6/20</t>
  </si>
  <si>
    <t>61.99-67.99 to make sure none are leftover 8/15</t>
  </si>
  <si>
    <t>6/21 to 6/27</t>
  </si>
  <si>
    <t>6/28 to 7/4</t>
  </si>
  <si>
    <t>Price scheduling at 51.99 - added a 5% coupon Thurs</t>
  </si>
  <si>
    <t>7/5 to 7/11</t>
  </si>
  <si>
    <t>Continue at 49.99 with 5% off coupon and PPC</t>
  </si>
  <si>
    <t>**No Inventory In The Works**</t>
  </si>
  <si>
    <t>7/12 to 7/18</t>
  </si>
  <si>
    <t>PL-PUN-6UBEG</t>
  </si>
  <si>
    <t xml:space="preserve">#352: 777 - 03/01/21 :  -  :  -  :  -  :  -  :  -  :  -  :  -  :  -  :  - :  -  :  -  :  -  :  -  :  -  :  -  :  -  :  -  :  - </t>
  </si>
  <si>
    <t>#352: 899 - 03/04/21</t>
  </si>
  <si>
    <t>#352: 899 - 03/14/21</t>
  </si>
  <si>
    <t>#352: 899 - 03/17/21</t>
  </si>
  <si>
    <t>#352: 1173 - 03/17/21</t>
  </si>
  <si>
    <t>#352: 1173 - 03/27/21</t>
  </si>
  <si>
    <t>46.99-51.99</t>
  </si>
  <si>
    <t>#356: 1173 - 05/20/21</t>
  </si>
  <si>
    <t>Increasing PPeak 63.99-69.99</t>
  </si>
  <si>
    <t>#356: 1173 - 04/28/21</t>
  </si>
  <si>
    <t>#356: 117 - 04/28/21</t>
  </si>
  <si>
    <t>64.99-75.99 target of 18</t>
  </si>
  <si>
    <t>#356: 117 - 05/12/21</t>
  </si>
  <si>
    <t>64.99-75.99</t>
  </si>
  <si>
    <t>#356: 117 - 05/16/21</t>
  </si>
  <si>
    <t>61.99-69.99 to get up to sell out target</t>
  </si>
  <si>
    <t>#356: 117 - TBD</t>
  </si>
  <si>
    <t>63.99-69.99 (monitoring velocity daily)</t>
  </si>
  <si>
    <t>63.99-69.99</t>
  </si>
  <si>
    <t>66.99-73.99</t>
  </si>
  <si>
    <t>68.99-75.99 to prolong stock</t>
  </si>
  <si>
    <t>Out</t>
  </si>
  <si>
    <t>PL-PUN-6UGAST</t>
  </si>
  <si>
    <t>Out - 18 in processing (case in)</t>
  </si>
  <si>
    <t>2 units active - maintain</t>
  </si>
  <si>
    <t xml:space="preserve">#352: 199 - 03/01/21 :  -  :  -  :  -  :  -  :  -  :  -  :  -  :  -  :  - :  -  :  -  :  -  :  -  :  -  :  -  :  -  :  -  :  - </t>
  </si>
  <si>
    <t>2 units left - maintain</t>
  </si>
  <si>
    <t>Paused PPC</t>
  </si>
  <si>
    <t>#352: 200 - 03/17/21</t>
  </si>
  <si>
    <t>#352: 200 - 03/27/21</t>
  </si>
  <si>
    <t>Stranded - need to merge listings</t>
  </si>
  <si>
    <t>#356: 200 - 05/20/21</t>
  </si>
  <si>
    <t>#356: 200 - 05/20/21 | AGL202: 362 - 06/01/21</t>
  </si>
  <si>
    <t>In PPeak now - setting 59.99-67.99</t>
  </si>
  <si>
    <t>#356: 200 - 04/28/21 | AGL202: 362 - 06/01/21</t>
  </si>
  <si>
    <t>59.99-67.99 (trying to merge with -C)</t>
  </si>
  <si>
    <t xml:space="preserve"> | AGL202: 362 - 06/01/21</t>
  </si>
  <si>
    <t>59.99-67.99 target of 6</t>
  </si>
  <si>
    <t xml:space="preserve"> | AGL 202: 362 - 05/27/21</t>
  </si>
  <si>
    <t>65.99-71.99 (still trying to merge with -C)</t>
  </si>
  <si>
    <t xml:space="preserve"> | AGL 202: 362 - 06/09/21</t>
  </si>
  <si>
    <t>AGL202: 362 - 06/19/21</t>
  </si>
  <si>
    <t>AGL202: 362 - 06/25/21</t>
  </si>
  <si>
    <t>1 in stranded - added to request log</t>
  </si>
  <si>
    <t>PL-PUN-6UGAST-C</t>
  </si>
  <si>
    <t>Optimizing PPC (need these merged) - increasing to 49.99</t>
  </si>
  <si>
    <t>Pausing PPC (working on getting these merged) - still priced at 59.99</t>
  </si>
  <si>
    <t>Working on getting these merged</t>
  </si>
  <si>
    <t>59.99-69.99 to get sell trhough up (now on parent listing)</t>
  </si>
  <si>
    <t>63.99-69.99 and pausing PPC to get more $$$ out of last units</t>
  </si>
  <si>
    <t>3 units left - maintain</t>
  </si>
  <si>
    <t>PL-PUN-6UGRY</t>
  </si>
  <si>
    <t xml:space="preserve">#352: 540 - 03/01/21 :  -  :  -  :  -  :  -  :  -  :  -  :  -  :  -  :  - :  -  :  -  :  -  :  -  :  -  :  -  :  -  :  -  :  - </t>
  </si>
  <si>
    <t>#352: 640 - 03/04/21</t>
  </si>
  <si>
    <t>#352: 640 - 03/14/21</t>
  </si>
  <si>
    <t>#352: 640 - 03/17/21</t>
  </si>
  <si>
    <t>#352: 646 - 03/17/21</t>
  </si>
  <si>
    <t>#352: 646 - 03/27/21</t>
  </si>
  <si>
    <t>43.99-49.99</t>
  </si>
  <si>
    <t>#356: 646 - 05/20/21</t>
  </si>
  <si>
    <t>#356: 646 - 05/20/21 | AGL202: 113 - 06/01/21</t>
  </si>
  <si>
    <t>Increasing PPeak 59.99-67.99</t>
  </si>
  <si>
    <t>#356: 646 - 04/28/21 | AGL202: 113 - 06/01/21</t>
  </si>
  <si>
    <t>59.99-67.99</t>
  </si>
  <si>
    <t>#356: 77 - 04/28/21 | AGL202: 113 - 06/01/21</t>
  </si>
  <si>
    <t>59.99-67.99 target of 11</t>
  </si>
  <si>
    <t>#356: 77 - 05/12/21 | AGL202: 113 - 06/01/21</t>
  </si>
  <si>
    <t>#356: 77 - 05/16/21 | AGL 202: 113 - 05/27/21</t>
  </si>
  <si>
    <t>57.99-67.99 to get up to sell out target and get sell through up</t>
  </si>
  <si>
    <t>#356: 77 - TBD | AGL 202: 113 - 05/27/21</t>
  </si>
  <si>
    <t>61.99-69.99 and optimizing PPC (monitoring velocity every day)</t>
  </si>
  <si>
    <t>#356: 77 - TBD | AGL 202: 113 - 06/09/21</t>
  </si>
  <si>
    <t>59.99-69.99</t>
  </si>
  <si>
    <t>AGL202: 113 - 06/19/21</t>
  </si>
  <si>
    <t>61.99-69.99</t>
  </si>
  <si>
    <t>AGL202: 113 - 06/25/21</t>
  </si>
  <si>
    <t>61.99-69.99 and decreasing PPC budget</t>
  </si>
  <si>
    <t>Maintain until new restock hits</t>
  </si>
  <si>
    <t>PL-PUN-6UNBST</t>
  </si>
  <si>
    <t xml:space="preserve">#352: 360 - 03/01/21 :  -  :  -  :  -  :  -  :  -  :  -  :  -  :  -  :  - :  -  :  -  :  -  :  -  :  -  :  -  :  -  :  -  :  - </t>
  </si>
  <si>
    <t>#352: 201 - 03/17/21</t>
  </si>
  <si>
    <t>#352: 201 - 03/27/21</t>
  </si>
  <si>
    <t>Case 8165660001</t>
  </si>
  <si>
    <t>#356: 201 - 05/20/21</t>
  </si>
  <si>
    <t>Trying to merge with -C</t>
  </si>
  <si>
    <t>In PPeak now - set to 59.99-67.99</t>
  </si>
  <si>
    <t>#356: 201 - 04/28/21</t>
  </si>
  <si>
    <t>66.99-71.99</t>
  </si>
  <si>
    <t>#356: 364 - 04/28/21</t>
  </si>
  <si>
    <t>64.99-71.99</t>
  </si>
  <si>
    <t>#356: 364 - 05/12/21</t>
  </si>
  <si>
    <t>#356: 364 - 05/16/21</t>
  </si>
  <si>
    <t>68.99-75.99</t>
  </si>
  <si>
    <t>#356: 364 - TBD</t>
  </si>
  <si>
    <t>59.99-69.99 to get velocity back up (all units in transfer right now)</t>
  </si>
  <si>
    <t>59.99-65.99 to get velocity up</t>
  </si>
  <si>
    <t>Maintain (other SKU selling out then this will pick up)</t>
  </si>
  <si>
    <t>Maintain (other SKU sold out so this should start picking up)</t>
  </si>
  <si>
    <t>Price scheduling at 49.99 (-C is sold out now) and enabling PPC with $5 budget - added a 5% coupon Thurs</t>
  </si>
  <si>
    <t>Enabling PPC (priced at 49.99 with 5% off coupon)</t>
  </si>
  <si>
    <t>PPC is all waste so pausing - price scheduling at 43.99 with 5% off coupon and 5% off promotion</t>
  </si>
  <si>
    <t>PL-PUN-6UNBST-C</t>
  </si>
  <si>
    <t>Trying to merge with original SKU - in the meantine synching with PPeak (this is on parent with other umbrellas) and increasing to 46.99</t>
  </si>
  <si>
    <t>Pausing PPC and increasing PPeak 59.99-67.99</t>
  </si>
  <si>
    <t>69.99-76.99</t>
  </si>
  <si>
    <t>Maintain so other SKU can start selling</t>
  </si>
  <si>
    <t>PL-PUN-6USGGN</t>
  </si>
  <si>
    <t xml:space="preserve">#352: 370 - 03/01/21 :  -  :  -  :  -  :  -  :  -  :  -  :  -  :  -  :  - :  -  :  -  :  -  :  -  :  -  :  -  :  -  :  -  :  - </t>
  </si>
  <si>
    <t>#352: 470 - 03/04/21</t>
  </si>
  <si>
    <t>#352: 470 - 03/14/21</t>
  </si>
  <si>
    <t>#352: 470 - 03/17/21</t>
  </si>
  <si>
    <t>#352: 471 - 03/17/21</t>
  </si>
  <si>
    <t>#352: 471 - 03/27/21</t>
  </si>
  <si>
    <t>#356: 471 - 05/20/21</t>
  </si>
  <si>
    <t>Increasing PPeak 59.99-67.99 and optimizing PPC</t>
  </si>
  <si>
    <t>#356: 471 - 04/28/21</t>
  </si>
  <si>
    <t>#356: 175 - 04/28/21</t>
  </si>
  <si>
    <t>59.99-67.99 with target of 8</t>
  </si>
  <si>
    <t>#356: 175 - 05/12/21</t>
  </si>
  <si>
    <t>#356: 175 - 05/16/21</t>
  </si>
  <si>
    <t>#356: 175 - TBD</t>
  </si>
  <si>
    <t>59.99-69.99 and optimizing PPC (monitoring velocity every day)</t>
  </si>
  <si>
    <t>57.99-67.99</t>
  </si>
  <si>
    <t>Continue at 57.99-67.99 with PPC</t>
  </si>
  <si>
    <t>Price scheduling at 56.99</t>
  </si>
  <si>
    <t>Increasing PPC budget</t>
  </si>
  <si>
    <t>Price scheduling at 49.99 - added a 5% coupon Thurs</t>
  </si>
  <si>
    <t>Lowering price schedule to 45.99 (still using coupon)</t>
  </si>
  <si>
    <t>Optimizing PPC and lowering price to 43.99 (5% coupon and 5% promotion)</t>
  </si>
  <si>
    <t>PL-PUN-6USGST</t>
  </si>
  <si>
    <t>$5 PPC budget priced at 59.99</t>
  </si>
  <si>
    <t>Maintain</t>
  </si>
  <si>
    <t>Decreasing price to 56.99</t>
  </si>
  <si>
    <t>Optimizing PPC (5% coupon and 5% promotion)</t>
  </si>
  <si>
    <t>PL-PUN-6USND</t>
  </si>
  <si>
    <t>No PPC priced at 59.99 - synching product feed to get this on PPeak</t>
  </si>
  <si>
    <t>PPeak 63.99-69.99 to get more $$$ out of last units</t>
  </si>
  <si>
    <t>PL-PUN-6UTNST</t>
  </si>
  <si>
    <t>Out - case in for remaining unit</t>
  </si>
  <si>
    <t>41.99-49.99</t>
  </si>
  <si>
    <t>48.99-55.99</t>
  </si>
  <si>
    <t>Paused PPC increased PPeak 59.99-67.99</t>
  </si>
  <si>
    <t>69.99-75.99</t>
  </si>
  <si>
    <t>71.99-77.99 - 200 incoming under -D SKU</t>
  </si>
  <si>
    <t>67.99-73.99</t>
  </si>
  <si>
    <t>59.99-69.99 to get velocity back up</t>
  </si>
  <si>
    <t>57.99-65.99 to get velocity back up</t>
  </si>
  <si>
    <t>Turning on auto PPC with $5 budget</t>
  </si>
  <si>
    <t>Increasing PPC budget and lowering min to 55.99 (should pick up even more when -D sells out)</t>
  </si>
  <si>
    <t>Enabling PPC again (downstream turned it off) -D is sold out now - price scheduling at 49.99 - added a 5% coupon Thurs</t>
  </si>
  <si>
    <t>Lowering price schedule to 47.99 (still using 5% off coupon and PPC)</t>
  </si>
  <si>
    <t>Lowering price schedule to 45.99 and optimizing PPC</t>
  </si>
  <si>
    <t>PL-PUN-6UTNST-D</t>
  </si>
  <si>
    <t>Maintain - getting merged with original SKU</t>
  </si>
  <si>
    <t>Price scheduling at 55.99 so we can sell through and start selling original SKU</t>
  </si>
  <si>
    <t>PL-PUN-6USLBL</t>
  </si>
  <si>
    <t xml:space="preserve">#352: 200 - 03/01/21 :  -  :  -  :  -  :  -  :  -  :  -  :  -  :  -  :  - :  -  :  -  :  -  :  -  :  -  :  -  :  -  :  -  :  - </t>
  </si>
  <si>
    <t>#352: 200 - 03/04/21</t>
  </si>
  <si>
    <t>#352: 200 - 03/14/21</t>
  </si>
  <si>
    <t>45.99-49.99</t>
  </si>
  <si>
    <t>#356: 200 - 04/28/21</t>
  </si>
  <si>
    <t>#356: 343 - 04/28/21</t>
  </si>
  <si>
    <t>64.99-73.99 added a target ot 4</t>
  </si>
  <si>
    <t>#356: 343 - 05/12/21</t>
  </si>
  <si>
    <t>#356: 343 - 05/16/21</t>
  </si>
  <si>
    <t>63.99-69.99 PPC off</t>
  </si>
  <si>
    <t>4 units left - maintain</t>
  </si>
  <si>
    <t>#356: 343 - TBD</t>
  </si>
  <si>
    <t>59.99-69.99 to get velocty back up</t>
  </si>
  <si>
    <t>Enabling auto PPC again to get sessions up</t>
  </si>
  <si>
    <t>57.99-65.99 and increasing PPC budget</t>
  </si>
  <si>
    <t>Increasing PPC budget and price scheduling at 56.99</t>
  </si>
  <si>
    <t>Increasing PPC budget and price scheduling at 55.99</t>
  </si>
  <si>
    <t>Great improvement WoW - optimizing PPC and lowering to 43.99</t>
  </si>
  <si>
    <t>PL-PUN-7UBEG</t>
  </si>
  <si>
    <t>PL-PUN-7USGGN</t>
  </si>
  <si>
    <t>Dropping price to 47.99</t>
  </si>
  <si>
    <t>Dropping to 43.99 (5% coupon and 5% promotion)</t>
  </si>
  <si>
    <t>PL-PUN-7UGRY</t>
  </si>
  <si>
    <t>PL-PUN-BUG-DUSTER</t>
  </si>
  <si>
    <t>adjust the ppc, min $17.99</t>
  </si>
  <si>
    <t>UsLargeStandardSize</t>
  </si>
  <si>
    <t>reactivate the coupon</t>
  </si>
  <si>
    <t>min $19.99</t>
  </si>
  <si>
    <t>min $21.99</t>
  </si>
  <si>
    <t>new ads campaign</t>
  </si>
  <si>
    <t>maintain</t>
  </si>
  <si>
    <t>Optimizing PPC and decreasing min to 19.99</t>
  </si>
  <si>
    <t>Maintain (ended bug duster coupon)</t>
  </si>
  <si>
    <t>Continue with PPeak (no coupon running anymore)</t>
  </si>
  <si>
    <t>Trimmed PPC budget</t>
  </si>
  <si>
    <t>Further trimming PPC budget and increasing min to 20.99</t>
  </si>
  <si>
    <t>AGL184: 732 - 05/06/21</t>
  </si>
  <si>
    <t xml:space="preserve">Continue with PPeak </t>
  </si>
  <si>
    <t>AGL184: 732 - 05/02/21</t>
  </si>
  <si>
    <t>Increasing min to 22.99</t>
  </si>
  <si>
    <t>Increasing min to 23.99</t>
  </si>
  <si>
    <t>AGL184: 732 - 05/01/21</t>
  </si>
  <si>
    <t>Increasing PPeak 27.99-35.99 increase only - PPC paused</t>
  </si>
  <si>
    <t>AGL184: 732 - 05/03/21</t>
  </si>
  <si>
    <t>PPeak 29.99-35.99</t>
  </si>
  <si>
    <t>AGL184: 732 - 04/30/21</t>
  </si>
  <si>
    <t>23.99-29.99 enabled manual PPC</t>
  </si>
  <si>
    <t>21.99-29.99</t>
  </si>
  <si>
    <t>AGL 215: 372 - 06/13/21</t>
  </si>
  <si>
    <t>19.99-29.99 Increasing PPC budget to get sell through up and DOH down</t>
  </si>
  <si>
    <t>AGL 215: 372 - 06/29/21</t>
  </si>
  <si>
    <t>23.99-29.99 to get more margin</t>
  </si>
  <si>
    <t>AGL215: 372 - 06/30/21</t>
  </si>
  <si>
    <t>24.99-31.99</t>
  </si>
  <si>
    <t>AGL215: 372 - 07/01/21</t>
  </si>
  <si>
    <t>Dropping min to 22.99 and enabling PPC</t>
  </si>
  <si>
    <t>| S210705  - 300 units 09/17</t>
  </si>
  <si>
    <t>Increasing min to 24.99</t>
  </si>
  <si>
    <t>PL-PUN-BUG-DUSTERM2</t>
  </si>
  <si>
    <t>turn off the auto, min $18.99</t>
  </si>
  <si>
    <t>min $20.99</t>
  </si>
  <si>
    <t>turn off the coupon, min $21.99</t>
  </si>
  <si>
    <t>target 5</t>
  </si>
  <si>
    <t>Increasing min to 21.99 and ending coupon</t>
  </si>
  <si>
    <t>Increasing min to 23.99 (no coupon running anymore)</t>
  </si>
  <si>
    <t>Increasing min to 26.99 (38 sales since Monday - multiple bulk orders)</t>
  </si>
  <si>
    <t>Multiple bulk orders last week - increasing min to 28.99</t>
  </si>
  <si>
    <t>AGL184: 624 - 05/06/21</t>
  </si>
  <si>
    <t>AGL184: 624 - 05/02/21</t>
  </si>
  <si>
    <t>Increasing PPeak 29.99-35.99</t>
  </si>
  <si>
    <t>AGL184: 624 - 05/01/21</t>
  </si>
  <si>
    <t>AGL184: 624 - 05/03/21</t>
  </si>
  <si>
    <t>AGL184: 624 - 04/30/21</t>
  </si>
  <si>
    <t>25.99-31.99</t>
  </si>
  <si>
    <t>AGL 215: 504 - 06/13/21</t>
  </si>
  <si>
    <t>21.99-29.99 Enabling auto PPC with $5 budget to get sell through up and DOH down</t>
  </si>
  <si>
    <t>AGL 215: 504 - 06/29/21</t>
  </si>
  <si>
    <t>Optimizing PPC to work on margin and get up to seasonal target</t>
  </si>
  <si>
    <t>AGL215: 504 - 06/30/21</t>
  </si>
  <si>
    <t>AGL215: 504 - 07/01/21</t>
  </si>
  <si>
    <t xml:space="preserve">PPeak 24.99-29.99 (landed cost increased $5) </t>
  </si>
  <si>
    <t>PPC off - increasing min to 25.99</t>
  </si>
  <si>
    <t>Landed cost dropped back down - lowering min to 22.99 and enabling PPC</t>
  </si>
  <si>
    <t>No Transit, But 504 At Factory 50-75 days from Earliest Arrival</t>
  </si>
  <si>
    <t>Decreasing min to 21.99</t>
  </si>
  <si>
    <t>At Factory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</si>
</sst>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164" formatCode="&quot;$&quot;#,##0.00"/>
    <numFmt numFmtId="165" formatCode="0.0%"/>
    <numFmt numFmtId="166" formatCode="0.000"/>
    <numFmt numFmtId="167" formatCode="_([$$-409]* #,##0.00_);_([$$-409]* \(#,##0.00\);_([$$-409]* &quot;-&quot;??_);_(@_)"/>
  </numFmts>
  <fonts count="10" x14ac:knownFonts="1">
    <font>
      <sz val="11"/>
      <color rgb="FF000000"/>
      <name val="Calibri"/>
    </font>
    <font>
      <sz val="11"/>
      <color theme="1"/>
      <name val="Calibri"/>
      <family val="2"/>
    </font>
    <font>
      <sz val="10"/>
      <color rgb="FF000000"/>
      <name val="Calibri"/>
      <family val="2"/>
    </font>
    <font>
      <b/>
      <sz val="12"/>
      <color rgb="FF000000"/>
      <name val="Calibri"/>
      <family val="2"/>
    </font>
    <font>
      <sz val="11"/>
      <name val="Calibri"/>
      <family val="2"/>
    </font>
    <font>
      <b/>
      <sz val="11"/>
      <color rgb="FF3F3F3F"/>
      <name val="Calibri"/>
      <family val="2"/>
    </font>
    <font>
      <b/>
      <sz val="11"/>
      <color rgb="FFF2F2F2"/>
      <name val="Calibri"/>
      <family val="2"/>
    </font>
    <font>
      <sz val="11"/>
      <color rgb="FF000000"/>
      <name val="Roboto"/>
    </font>
    <font>
      <sz val="11"/>
      <color rgb="FF000000"/>
      <name val="Arial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</fills>
  <borders count="12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3F3F3F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3F3F3F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thick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72">
    <xf numFmtId="0" fontId="0" fillId="0" borderId="0" xfId="0" applyFont="1" applyAlignment="1"/>
    <xf numFmtId="0" fontId="0" fillId="0" borderId="0" xfId="0" applyFont="1" applyAlignment="1">
      <alignment horizontal="left"/>
    </xf>
    <xf numFmtId="0" fontId="0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4" fontId="5" fillId="2" borderId="9" xfId="0" applyNumberFormat="1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 wrapText="1"/>
    </xf>
    <xf numFmtId="44" fontId="5" fillId="2" borderId="9" xfId="0" applyNumberFormat="1" applyFont="1" applyFill="1" applyBorder="1" applyAlignment="1">
      <alignment horizontal="center" vertical="center" wrapText="1"/>
    </xf>
    <xf numFmtId="9" fontId="5" fillId="2" borderId="9" xfId="0" applyNumberFormat="1" applyFont="1" applyFill="1" applyBorder="1" applyAlignment="1">
      <alignment horizontal="center" vertical="center" wrapText="1"/>
    </xf>
    <xf numFmtId="9" fontId="5" fillId="2" borderId="9" xfId="0" applyNumberFormat="1" applyFont="1" applyFill="1" applyBorder="1" applyAlignment="1">
      <alignment horizontal="center" vertical="center"/>
    </xf>
    <xf numFmtId="165" fontId="5" fillId="2" borderId="9" xfId="0" applyNumberFormat="1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/>
    </xf>
    <xf numFmtId="14" fontId="6" fillId="2" borderId="9" xfId="0" applyNumberFormat="1" applyFont="1" applyFill="1" applyBorder="1" applyAlignment="1">
      <alignment horizontal="center" vertical="center" wrapText="1"/>
    </xf>
    <xf numFmtId="2" fontId="5" fillId="2" borderId="9" xfId="0" applyNumberFormat="1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 wrapText="1"/>
    </xf>
    <xf numFmtId="44" fontId="5" fillId="2" borderId="9" xfId="0" applyNumberFormat="1" applyFont="1" applyFill="1" applyBorder="1" applyAlignment="1">
      <alignment horizontal="center" vertical="center"/>
    </xf>
    <xf numFmtId="0" fontId="0" fillId="0" borderId="0" xfId="0" applyFont="1"/>
    <xf numFmtId="164" fontId="1" fillId="2" borderId="11" xfId="0" applyNumberFormat="1" applyFont="1" applyFill="1" applyBorder="1" applyAlignment="1">
      <alignment horizontal="center" vertical="center" wrapText="1"/>
    </xf>
    <xf numFmtId="0" fontId="0" fillId="2" borderId="11" xfId="0" applyFont="1" applyFill="1" applyBorder="1" applyAlignment="1">
      <alignment horizontal="center"/>
    </xf>
    <xf numFmtId="44" fontId="0" fillId="2" borderId="11" xfId="0" applyNumberFormat="1" applyFont="1" applyFill="1" applyBorder="1" applyAlignment="1">
      <alignment horizontal="center"/>
    </xf>
    <xf numFmtId="9" fontId="0" fillId="2" borderId="11" xfId="0" applyNumberFormat="1" applyFont="1" applyFill="1" applyBorder="1" applyAlignment="1">
      <alignment horizontal="center"/>
    </xf>
    <xf numFmtId="165" fontId="0" fillId="2" borderId="11" xfId="0" applyNumberFormat="1" applyFont="1" applyFill="1" applyBorder="1" applyAlignment="1">
      <alignment horizontal="center"/>
    </xf>
    <xf numFmtId="2" fontId="0" fillId="2" borderId="11" xfId="0" applyNumberFormat="1" applyFont="1" applyFill="1" applyBorder="1" applyAlignment="1">
      <alignment horizontal="center"/>
    </xf>
    <xf numFmtId="2" fontId="0" fillId="0" borderId="0" xfId="0" applyNumberFormat="1" applyFont="1"/>
    <xf numFmtId="0" fontId="0" fillId="0" borderId="0" xfId="0" applyFont="1" applyAlignment="1">
      <alignment horizontal="right"/>
    </xf>
    <xf numFmtId="14" fontId="0" fillId="0" borderId="0" xfId="0" applyNumberFormat="1" applyFont="1" applyAlignment="1">
      <alignment horizontal="left"/>
    </xf>
    <xf numFmtId="9" fontId="0" fillId="0" borderId="0" xfId="0" applyNumberFormat="1" applyFont="1"/>
    <xf numFmtId="44" fontId="0" fillId="0" borderId="0" xfId="0" applyNumberFormat="1" applyFont="1"/>
    <xf numFmtId="44" fontId="0" fillId="0" borderId="0" xfId="0" applyNumberFormat="1" applyFont="1" applyAlignment="1">
      <alignment horizontal="center"/>
    </xf>
    <xf numFmtId="166" fontId="0" fillId="0" borderId="0" xfId="0" applyNumberFormat="1" applyFont="1"/>
    <xf numFmtId="0" fontId="1" fillId="0" borderId="0" xfId="0" applyFont="1"/>
    <xf numFmtId="0" fontId="1" fillId="2" borderId="11" xfId="0" applyFont="1" applyFill="1" applyBorder="1" applyAlignment="1">
      <alignment horizontal="center"/>
    </xf>
    <xf numFmtId="44" fontId="1" fillId="2" borderId="11" xfId="0" applyNumberFormat="1" applyFont="1" applyFill="1" applyBorder="1"/>
    <xf numFmtId="9" fontId="1" fillId="2" borderId="11" xfId="0" applyNumberFormat="1" applyFont="1" applyFill="1" applyBorder="1" applyAlignment="1">
      <alignment horizontal="center"/>
    </xf>
    <xf numFmtId="44" fontId="1" fillId="2" borderId="11" xfId="0" applyNumberFormat="1" applyFont="1" applyFill="1" applyBorder="1" applyAlignment="1">
      <alignment horizontal="center"/>
    </xf>
    <xf numFmtId="165" fontId="1" fillId="2" borderId="11" xfId="0" applyNumberFormat="1" applyFont="1" applyFill="1" applyBorder="1" applyAlignment="1">
      <alignment horizontal="center"/>
    </xf>
    <xf numFmtId="2" fontId="1" fillId="2" borderId="11" xfId="0" applyNumberFormat="1" applyFont="1" applyFill="1" applyBorder="1" applyAlignment="1">
      <alignment horizontal="center"/>
    </xf>
    <xf numFmtId="2" fontId="1" fillId="0" borderId="0" xfId="0" applyNumberFormat="1" applyFont="1"/>
    <xf numFmtId="0" fontId="1" fillId="0" borderId="0" xfId="0" applyFont="1" applyAlignment="1">
      <alignment horizontal="right"/>
    </xf>
    <xf numFmtId="14" fontId="1" fillId="0" borderId="0" xfId="0" applyNumberFormat="1" applyFont="1" applyAlignment="1">
      <alignment horizontal="left"/>
    </xf>
    <xf numFmtId="9" fontId="1" fillId="0" borderId="0" xfId="0" applyNumberFormat="1" applyFont="1"/>
    <xf numFmtId="44" fontId="1" fillId="0" borderId="0" xfId="0" applyNumberFormat="1" applyFont="1"/>
    <xf numFmtId="44" fontId="1" fillId="0" borderId="0" xfId="0" applyNumberFormat="1" applyFont="1" applyAlignment="1">
      <alignment horizontal="center"/>
    </xf>
    <xf numFmtId="166" fontId="1" fillId="0" borderId="0" xfId="0" applyNumberFormat="1" applyFont="1"/>
    <xf numFmtId="44" fontId="0" fillId="2" borderId="11" xfId="0" applyNumberFormat="1" applyFont="1" applyFill="1" applyBorder="1"/>
    <xf numFmtId="167" fontId="0" fillId="0" borderId="0" xfId="0" applyNumberFormat="1" applyFont="1"/>
    <xf numFmtId="164" fontId="0" fillId="2" borderId="11" xfId="0" applyNumberFormat="1" applyFont="1" applyFill="1" applyBorder="1" applyAlignment="1">
      <alignment horizontal="center"/>
    </xf>
    <xf numFmtId="0" fontId="0" fillId="2" borderId="11" xfId="0" applyFont="1" applyFill="1" applyBorder="1"/>
    <xf numFmtId="0" fontId="7" fillId="3" borderId="11" xfId="0" applyFont="1" applyFill="1" applyBorder="1"/>
    <xf numFmtId="0" fontId="8" fillId="0" borderId="0" xfId="0" applyFont="1" applyAlignment="1"/>
    <xf numFmtId="0" fontId="0" fillId="0" borderId="0" xfId="0" applyFont="1" applyAlignment="1">
      <alignment horizontal="left" wrapText="1"/>
    </xf>
    <xf numFmtId="0" fontId="1" fillId="0" borderId="0" xfId="0" applyFont="1" applyAlignment="1">
      <alignment wrapText="1"/>
    </xf>
    <xf numFmtId="0" fontId="0" fillId="0" borderId="0" xfId="0" applyFont="1" applyAlignment="1">
      <alignment horizontal="left"/>
    </xf>
    <xf numFmtId="0" fontId="0" fillId="0" borderId="0" xfId="0" applyFont="1" applyAlignment="1"/>
    <xf numFmtId="164" fontId="0" fillId="2" borderId="1" xfId="0" applyNumberFormat="1" applyFont="1" applyFill="1" applyBorder="1" applyAlignment="1">
      <alignment horizontal="center" vertical="center" wrapText="1"/>
    </xf>
    <xf numFmtId="0" fontId="4" fillId="0" borderId="2" xfId="0" applyFont="1" applyBorder="1"/>
    <xf numFmtId="0" fontId="0" fillId="2" borderId="1" xfId="0" applyFont="1" applyFill="1" applyBorder="1" applyAlignment="1">
      <alignment horizontal="center" vertical="center" wrapText="1"/>
    </xf>
    <xf numFmtId="0" fontId="4" fillId="0" borderId="3" xfId="0" applyFont="1" applyBorder="1"/>
    <xf numFmtId="44" fontId="0" fillId="2" borderId="1" xfId="0" applyNumberFormat="1" applyFont="1" applyFill="1" applyBorder="1" applyAlignment="1">
      <alignment horizontal="center" vertical="center"/>
    </xf>
    <xf numFmtId="44" fontId="0" fillId="2" borderId="1" xfId="0" applyNumberFormat="1" applyFont="1" applyFill="1" applyBorder="1" applyAlignment="1">
      <alignment horizontal="center" vertical="center" wrapText="1"/>
    </xf>
    <xf numFmtId="0" fontId="4" fillId="0" borderId="4" xfId="0" applyFont="1" applyBorder="1"/>
    <xf numFmtId="0" fontId="5" fillId="2" borderId="7" xfId="0" applyFont="1" applyFill="1" applyBorder="1" applyAlignment="1">
      <alignment horizontal="left" vertical="center"/>
    </xf>
    <xf numFmtId="0" fontId="4" fillId="0" borderId="8" xfId="0" applyFont="1" applyBorder="1"/>
    <xf numFmtId="165" fontId="0" fillId="2" borderId="1" xfId="0" applyNumberFormat="1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/>
    </xf>
    <xf numFmtId="2" fontId="0" fillId="0" borderId="0" xfId="0" applyNumberFormat="1" applyFont="1" applyAlignment="1">
      <alignment horizontal="center" vertical="center" wrapText="1"/>
    </xf>
    <xf numFmtId="0" fontId="4" fillId="0" borderId="5" xfId="0" applyFont="1" applyBorder="1"/>
    <xf numFmtId="0" fontId="0" fillId="0" borderId="0" xfId="0" applyFont="1" applyAlignment="1">
      <alignment horizontal="center" vertical="center" wrapText="1"/>
    </xf>
    <xf numFmtId="0" fontId="4" fillId="0" borderId="6" xfId="0" applyFont="1" applyBorder="1"/>
    <xf numFmtId="0" fontId="1" fillId="0" borderId="0" xfId="0" applyFont="1" applyAlignment="1">
      <alignment horizontal="center" vertical="center" wrapText="1"/>
    </xf>
    <xf numFmtId="44" fontId="0" fillId="0" borderId="0" xfId="0" applyNumberFormat="1" applyFont="1" applyAlignment="1">
      <alignment horizontal="center" vertical="center" wrapText="1"/>
    </xf>
    <xf numFmtId="44" fontId="2" fillId="0" borderId="0" xfId="0" applyNumberFormat="1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000"/>
  <sheetViews>
    <sheetView tabSelected="1" workbookViewId="0">
      <pane xSplit="2" ySplit="3" topLeftCell="F16" activePane="bottomRight" state="frozen"/>
      <selection pane="topRight" activeCell="C1" sqref="C1"/>
      <selection pane="bottomLeft" activeCell="A4" sqref="A4"/>
      <selection pane="bottomRight" activeCell="T3" sqref="T3"/>
    </sheetView>
  </sheetViews>
  <sheetFormatPr baseColWidth="10" defaultColWidth="14.5" defaultRowHeight="15" customHeight="1" x14ac:dyDescent="0.2"/>
  <cols>
    <col min="1" max="1" width="15.1640625" customWidth="1"/>
    <col min="2" max="2" width="21.83203125" customWidth="1"/>
    <col min="3" max="3" width="9.1640625" customWidth="1"/>
    <col min="4" max="4" width="6.5" customWidth="1"/>
    <col min="5" max="5" width="12" customWidth="1"/>
    <col min="6" max="6" width="12.1640625" customWidth="1"/>
    <col min="7" max="7" width="11.5" customWidth="1"/>
    <col min="8" max="8" width="10.33203125" customWidth="1"/>
    <col min="9" max="10" width="13.5" customWidth="1"/>
    <col min="11" max="12" width="10" customWidth="1"/>
    <col min="13" max="13" width="11" customWidth="1"/>
    <col min="14" max="14" width="5.5" customWidth="1"/>
    <col min="15" max="15" width="16" customWidth="1"/>
    <col min="16" max="16" width="11" customWidth="1"/>
    <col min="17" max="18" width="8.5" customWidth="1"/>
    <col min="19" max="19" width="8.33203125" customWidth="1"/>
    <col min="20" max="20" width="12.83203125" customWidth="1"/>
    <col min="21" max="21" width="15.5" customWidth="1"/>
    <col min="22" max="22" width="29.33203125" customWidth="1"/>
    <col min="23" max="23" width="8.83203125" customWidth="1"/>
    <col min="24" max="24" width="8.6640625" customWidth="1"/>
    <col min="25" max="25" width="9.33203125" customWidth="1"/>
    <col min="26" max="26" width="12.83203125" customWidth="1"/>
    <col min="27" max="27" width="17.5" customWidth="1"/>
    <col min="28" max="28" width="11.1640625" customWidth="1"/>
    <col min="29" max="29" width="8.1640625" customWidth="1"/>
    <col min="30" max="30" width="12.5" customWidth="1"/>
    <col min="31" max="31" width="8.6640625" customWidth="1"/>
    <col min="32" max="32" width="11.5" customWidth="1"/>
    <col min="33" max="33" width="10.1640625" customWidth="1"/>
  </cols>
  <sheetData>
    <row r="1" spans="1:33" ht="18.75" customHeight="1" x14ac:dyDescent="0.2">
      <c r="A1" s="51" t="str">
        <f ca="1">IFERROR(__xludf.DUMMYFUNCTION("IFERROR(VLOOKUP(B2,IMPORTRANGE(""https://docs.google.com/spreadsheets/d/1x0DhHglkXKoEBOD2MBsuK_EyIr1ouxD2ftIpqOYFa-k/edit?usp=sharing"",""Ubiquitty-SKU-Specific Info!B1:BJ5000""),3,FALSE),"""")"),"6 Ft Outdoor Patio Umbrella with Tilt - Aqua Market Umbrella")</f>
        <v>6 Ft Outdoor Patio Umbrella with Tilt - Aqua Market Umbrella</v>
      </c>
      <c r="B1" s="52"/>
      <c r="C1" s="53" t="s">
        <v>0</v>
      </c>
      <c r="D1" s="55" t="s">
        <v>1</v>
      </c>
      <c r="E1" s="55" t="s">
        <v>2</v>
      </c>
      <c r="F1" s="57" t="s">
        <v>3</v>
      </c>
      <c r="G1" s="57" t="s">
        <v>4</v>
      </c>
      <c r="H1" s="58" t="s">
        <v>5</v>
      </c>
      <c r="I1" s="55" t="s">
        <v>6</v>
      </c>
      <c r="J1" s="55" t="s">
        <v>7</v>
      </c>
      <c r="K1" s="55" t="s">
        <v>8</v>
      </c>
      <c r="L1" s="55" t="s">
        <v>9</v>
      </c>
      <c r="M1" s="62" t="s">
        <v>10</v>
      </c>
      <c r="N1" s="63" t="s">
        <v>11</v>
      </c>
      <c r="O1" s="55" t="s">
        <v>12</v>
      </c>
      <c r="P1" s="55" t="s">
        <v>13</v>
      </c>
      <c r="Q1" s="55" t="s">
        <v>14</v>
      </c>
      <c r="R1" s="55" t="s">
        <v>15</v>
      </c>
      <c r="S1" s="64" t="s">
        <v>16</v>
      </c>
      <c r="T1" s="71" t="s">
        <v>332</v>
      </c>
      <c r="U1" s="66" t="s">
        <v>17</v>
      </c>
      <c r="V1" s="66" t="s">
        <v>18</v>
      </c>
      <c r="W1" s="66" t="s">
        <v>19</v>
      </c>
      <c r="X1" s="66" t="s">
        <v>20</v>
      </c>
      <c r="Y1" s="66" t="s">
        <v>21</v>
      </c>
      <c r="Z1" s="66" t="s">
        <v>22</v>
      </c>
      <c r="AA1" s="66" t="s">
        <v>23</v>
      </c>
      <c r="AB1" s="66" t="s">
        <v>24</v>
      </c>
      <c r="AC1" s="66" t="s">
        <v>25</v>
      </c>
      <c r="AD1" s="68" t="s">
        <v>26</v>
      </c>
      <c r="AE1" s="69" t="s">
        <v>27</v>
      </c>
      <c r="AF1" s="70" t="s">
        <v>28</v>
      </c>
      <c r="AG1" s="69" t="s">
        <v>29</v>
      </c>
    </row>
    <row r="2" spans="1:33" ht="15.75" customHeight="1" x14ac:dyDescent="0.2">
      <c r="A2" s="2" t="str">
        <f ca="1">IFERROR(__xludf.DUMMYFUNCTION("IFERROR(VLOOKUP(B2,IMPORTRANGE(""https://docs.google.com/spreadsheets/d/1x0DhHglkXKoEBOD2MBsuK_EyIr1ouxD2ftIpqOYFa-k/edit?usp=sharing"",""Ubiquitty-SKU-Specific Info!B1:BJ5000""),2,FALSE),"""")"),"B078D7S8FQ")</f>
        <v>B078D7S8FQ</v>
      </c>
      <c r="B2" s="3" t="s">
        <v>30</v>
      </c>
      <c r="C2" s="54"/>
      <c r="D2" s="54"/>
      <c r="E2" s="56"/>
      <c r="F2" s="54"/>
      <c r="G2" s="54"/>
      <c r="H2" s="59"/>
      <c r="I2" s="54"/>
      <c r="J2" s="54"/>
      <c r="K2" s="59"/>
      <c r="L2" s="59"/>
      <c r="M2" s="59"/>
      <c r="N2" s="54"/>
      <c r="O2" s="54"/>
      <c r="P2" s="56"/>
      <c r="Q2" s="54"/>
      <c r="R2" s="54"/>
      <c r="S2" s="65"/>
      <c r="T2" s="52"/>
      <c r="U2" s="67"/>
      <c r="V2" s="67"/>
      <c r="W2" s="52"/>
      <c r="X2" s="52"/>
      <c r="Y2" s="52"/>
      <c r="Z2" s="52"/>
      <c r="AA2" s="67"/>
      <c r="AB2" s="67"/>
      <c r="AC2" s="67"/>
      <c r="AD2" s="67"/>
      <c r="AE2" s="52"/>
      <c r="AF2" s="52"/>
      <c r="AG2" s="52"/>
    </row>
    <row r="3" spans="1:33" ht="50.25" customHeight="1" x14ac:dyDescent="0.2">
      <c r="A3" s="60" t="s">
        <v>31</v>
      </c>
      <c r="B3" s="61"/>
      <c r="C3" s="4">
        <f>((AE32+AF32)/0.85)*-1</f>
        <v>35.511748941176471</v>
      </c>
      <c r="D3" s="5">
        <f>SUM(D4:D99764)</f>
        <v>461</v>
      </c>
      <c r="E3" s="5"/>
      <c r="F3" s="6">
        <f t="shared" ref="F3:G3" si="0">SUM(F4:F99764)</f>
        <v>27767.66</v>
      </c>
      <c r="G3" s="6">
        <f t="shared" si="0"/>
        <v>-265.3</v>
      </c>
      <c r="H3" s="7">
        <f t="shared" ref="H3:H32" si="1">G3/F3*-1</f>
        <v>9.5542800509657647E-3</v>
      </c>
      <c r="I3" s="8">
        <f t="shared" ref="I3:I32" si="2">J3/F3</f>
        <v>0.35109230170244543</v>
      </c>
      <c r="J3" s="6">
        <f>SUM(J4:J99764)</f>
        <v>9749.0116622909263</v>
      </c>
      <c r="K3" s="6">
        <f t="shared" ref="K3:K32" si="3">J3/D3</f>
        <v>21.147530720804614</v>
      </c>
      <c r="L3" s="5"/>
      <c r="M3" s="9"/>
      <c r="N3" s="10"/>
      <c r="O3" s="5" t="str">
        <f ca="1">IFERROR(__xludf.DUMMYFUNCTION("IFERROR(VLOOKUP(B2,IMPORTRANGE(""https://docs.google.com/spreadsheets/d/1N8jvpEHDVkurDv7NrPxwI3eH6hQsvtb1QltGNCalRjU/edit#gid=865736387"",""Compiled Sheet!a1:g5000""),2,FALSE),"""")"),"")</f>
        <v/>
      </c>
      <c r="P3" s="5"/>
      <c r="Q3" s="11"/>
      <c r="R3" s="11"/>
      <c r="S3" s="12"/>
      <c r="T3" s="13" t="str">
        <f ca="1">IFERROR(__xludf.DUMMYFUNCTION("CONCATENATE(""Del QTY"", ""-"",iferror(VLOOKUP($B$2,IMPORTRANGE(""https://docs.google.com/spreadsheets/d/1_esbIR7_dYaLQXq3pOe98A6enPdKY7UPO5aCcj2tn1I/edit#gid=973934429"",""Inventory Input!A1:AD5000""),2,FALSE),""""))"),"Del QTY-")</f>
        <v>Del QTY-</v>
      </c>
      <c r="U3" s="13" t="str">
        <f ca="1">IFERROR(__xludf.DUMMYFUNCTION("CONCATENATE(""US QTY"", ""-"",iferror(VLOOKUP($B$2,IMPORTRANGE(""https://docs.google.com/spreadsheets/d/11afDUGgwIurytGWIAj1e7JPdtkZEoccxCski0CJdjqQ/edit#gid=1950799886"",""US Storage!a1:AD5000""),2,FALSE),""""))"),"US QTY-")</f>
        <v>US QTY-</v>
      </c>
      <c r="V3" s="13" t="str">
        <f ca="1">IFERROR(__xludf.DUMMYFUNCTION("CONCATENATE(""In Transit"", ""-"",IFERROR(VLOOKUP($B$2,IMPORTRANGE(""https://docs.google.com/spreadsheets/d/11afDUGgwIurytGWIAj1e7JPdtkZEoccxCski0CJdjqQ/edit#gid=1950799886"",""US Storage!a1:AD5000""),3,FALSE),""""))"),"In Transit-")</f>
        <v>In Transit-</v>
      </c>
      <c r="W3" s="5">
        <f>SUM(W4:W99764)</f>
        <v>10</v>
      </c>
      <c r="X3" s="7">
        <f>W3/D3</f>
        <v>2.1691973969631236E-2</v>
      </c>
      <c r="Y3" s="6"/>
      <c r="Z3" s="5"/>
      <c r="AA3" s="5"/>
      <c r="AB3" s="5"/>
      <c r="AC3" s="5"/>
      <c r="AD3" s="6">
        <f>SUM(AD4:AD99764)</f>
        <v>-324.79755000000006</v>
      </c>
      <c r="AE3" s="14"/>
      <c r="AF3" s="6">
        <f ca="1">IFERROR(__xludf.DUMMYFUNCTION("IFERROR(IFERROR(IFERROR(VLOOKUP($B$2,IMPORTRANGE(""https://docs.google.com/spreadsheets/d/1x0DhHglkXKoEBOD2MBsuK_EyIr1ouxD2ftIpqOYFa-k/edit#gid=2093395059"",""Ubiquitty-SKU-Specific Info!B2:BZ3000""),51,FALSE),VLOOKUP($B$2,IMPORTRANGE(""https://docs.googl"&amp;"e.com/spreadsheets/d/1x0DhHglkXKoEBOD2MBsuK_EyIr1ouxD2ftIpqOYFa-k/edit#gid=2093395059"",""OllieShops-SKU-Specific Info!B2:BZ3000""),36,FALSE)),VLOOKUP($B$2,IMPORTRANGE(""https://docs.google.com/spreadsheets/d/1x0DhHglkXKoEBOD2MBsuK_EyIr1ouxD2ftIpqOYFa-k/e"&amp;"dit#gid=2093395059"",""SecondStar-SKU-Specific Info!B2:BZ3000""),37,FALSE)),"""")*-1"),-18.1049866)</f>
        <v>-18.1049866</v>
      </c>
      <c r="AG3" s="6">
        <f>SUM(AG4:AG99764)</f>
        <v>-39.770000000000003</v>
      </c>
    </row>
    <row r="4" spans="1:33" ht="15.75" hidden="1" customHeight="1" x14ac:dyDescent="0.2">
      <c r="A4" s="15" t="s">
        <v>32</v>
      </c>
      <c r="B4" s="15"/>
      <c r="C4" s="16" t="str">
        <f t="shared" ref="C4:C32" si="4">IFERROR(F4/D4," - ")</f>
        <v xml:space="preserve"> - </v>
      </c>
      <c r="D4" s="17">
        <v>0</v>
      </c>
      <c r="E4" s="17">
        <v>0</v>
      </c>
      <c r="F4" s="18">
        <v>0</v>
      </c>
      <c r="G4" s="18">
        <v>0</v>
      </c>
      <c r="H4" s="19" t="e">
        <f t="shared" si="1"/>
        <v>#DIV/0!</v>
      </c>
      <c r="I4" s="19" t="e">
        <f t="shared" si="2"/>
        <v>#DIV/0!</v>
      </c>
      <c r="J4" s="18">
        <f t="shared" ref="J4:J32" si="5">F4*0.85+G4+AF4*D4+D4*AE4+AG4+AD4</f>
        <v>0</v>
      </c>
      <c r="K4" s="18" t="e">
        <f t="shared" si="3"/>
        <v>#DIV/0!</v>
      </c>
      <c r="L4" s="17">
        <v>0</v>
      </c>
      <c r="M4" s="20" t="str">
        <f t="shared" ref="M4:M32" si="6">IFERROR(D4/L4,"-")</f>
        <v>-</v>
      </c>
      <c r="N4" s="17">
        <v>0</v>
      </c>
      <c r="O4" s="21">
        <f t="shared" ref="O4:P4" si="7">D4/7</f>
        <v>0</v>
      </c>
      <c r="P4" s="21">
        <f t="shared" si="7"/>
        <v>0</v>
      </c>
      <c r="Q4" s="17" t="e">
        <f t="shared" ref="Q4:Q32" si="8">ROUNDDOWN(N4/(O4+P4),0)</f>
        <v>#DIV/0!</v>
      </c>
      <c r="R4" s="17"/>
      <c r="S4" s="22" t="e">
        <v>#N/A</v>
      </c>
      <c r="T4" s="15">
        <v>570</v>
      </c>
      <c r="U4" s="23" t="s">
        <v>33</v>
      </c>
      <c r="V4" s="24" t="s">
        <v>33</v>
      </c>
      <c r="W4" s="15">
        <v>0</v>
      </c>
      <c r="X4" s="25">
        <f t="shared" ref="X4:X32" si="9">IFERROR(W4/D4,0)</f>
        <v>0</v>
      </c>
      <c r="Y4" s="26">
        <f t="shared" ref="Y4:Y32" si="10">IFERROR(G4/(W4+Z4)*-1,0)</f>
        <v>0</v>
      </c>
      <c r="Z4" s="15">
        <v>0</v>
      </c>
      <c r="AA4" s="2" t="e">
        <v>#N/A</v>
      </c>
      <c r="AB4" s="27" t="e">
        <f t="shared" ref="AB4:AB32" si="11">IF(OR(AA4="UsLargeStandardSize",AA4="UsSmallStandardSize"),-0.69,-0.48)</f>
        <v>#N/A</v>
      </c>
      <c r="AC4" s="28" t="e">
        <v>#N/A</v>
      </c>
      <c r="AD4" s="26">
        <f t="shared" ref="AD4:AD32" si="12">IFERROR(AB4*AC4*D4*2,0)</f>
        <v>0</v>
      </c>
      <c r="AE4" s="26">
        <v>0</v>
      </c>
      <c r="AF4" s="26">
        <v>-15.670982575757575</v>
      </c>
      <c r="AG4" s="26">
        <v>0</v>
      </c>
    </row>
    <row r="5" spans="1:33" ht="15.75" hidden="1" customHeight="1" x14ac:dyDescent="0.2">
      <c r="A5" s="29" t="s">
        <v>34</v>
      </c>
      <c r="B5" s="29"/>
      <c r="C5" s="16" t="str">
        <f t="shared" si="4"/>
        <v xml:space="preserve"> - </v>
      </c>
      <c r="D5" s="30">
        <v>0</v>
      </c>
      <c r="E5" s="30">
        <v>0</v>
      </c>
      <c r="F5" s="31">
        <v>0</v>
      </c>
      <c r="G5" s="31">
        <v>0</v>
      </c>
      <c r="H5" s="32" t="e">
        <f t="shared" si="1"/>
        <v>#DIV/0!</v>
      </c>
      <c r="I5" s="32" t="e">
        <f t="shared" si="2"/>
        <v>#DIV/0!</v>
      </c>
      <c r="J5" s="33">
        <f t="shared" si="5"/>
        <v>0</v>
      </c>
      <c r="K5" s="33" t="e">
        <f t="shared" si="3"/>
        <v>#DIV/0!</v>
      </c>
      <c r="L5" s="30">
        <v>0</v>
      </c>
      <c r="M5" s="34" t="str">
        <f t="shared" si="6"/>
        <v>-</v>
      </c>
      <c r="N5" s="30">
        <v>0</v>
      </c>
      <c r="O5" s="35">
        <f t="shared" ref="O5:P5" si="13">D5/7</f>
        <v>0</v>
      </c>
      <c r="P5" s="35">
        <f t="shared" si="13"/>
        <v>0</v>
      </c>
      <c r="Q5" s="30" t="e">
        <f t="shared" si="8"/>
        <v>#DIV/0!</v>
      </c>
      <c r="R5" s="30"/>
      <c r="S5" s="36" t="e">
        <v>#N/A</v>
      </c>
      <c r="T5" s="29">
        <v>570</v>
      </c>
      <c r="U5" s="37" t="s">
        <v>33</v>
      </c>
      <c r="V5" s="38" t="s">
        <v>33</v>
      </c>
      <c r="W5" s="29">
        <v>0</v>
      </c>
      <c r="X5" s="39">
        <f t="shared" si="9"/>
        <v>0</v>
      </c>
      <c r="Y5" s="40">
        <f t="shared" si="10"/>
        <v>0</v>
      </c>
      <c r="Z5" s="29">
        <v>0</v>
      </c>
      <c r="AA5" s="29" t="e">
        <v>#N/A</v>
      </c>
      <c r="AB5" s="41" t="e">
        <f t="shared" si="11"/>
        <v>#N/A</v>
      </c>
      <c r="AC5" s="42" t="e">
        <v>#N/A</v>
      </c>
      <c r="AD5" s="40">
        <f t="shared" si="12"/>
        <v>0</v>
      </c>
      <c r="AE5" s="40">
        <v>0</v>
      </c>
      <c r="AF5" s="40">
        <v>-15.670982575757575</v>
      </c>
      <c r="AG5" s="40">
        <v>0</v>
      </c>
    </row>
    <row r="6" spans="1:33" ht="15.75" hidden="1" customHeight="1" x14ac:dyDescent="0.2">
      <c r="A6" s="29" t="s">
        <v>35</v>
      </c>
      <c r="B6" s="29"/>
      <c r="C6" s="16" t="str">
        <f t="shared" si="4"/>
        <v xml:space="preserve"> - </v>
      </c>
      <c r="D6" s="30">
        <v>0</v>
      </c>
      <c r="E6" s="30">
        <v>0</v>
      </c>
      <c r="F6" s="31">
        <v>0</v>
      </c>
      <c r="G6" s="31">
        <v>0</v>
      </c>
      <c r="H6" s="32" t="e">
        <f t="shared" si="1"/>
        <v>#DIV/0!</v>
      </c>
      <c r="I6" s="32" t="e">
        <f t="shared" si="2"/>
        <v>#DIV/0!</v>
      </c>
      <c r="J6" s="33">
        <f t="shared" si="5"/>
        <v>0</v>
      </c>
      <c r="K6" s="33" t="e">
        <f t="shared" si="3"/>
        <v>#DIV/0!</v>
      </c>
      <c r="L6" s="30">
        <v>0</v>
      </c>
      <c r="M6" s="34" t="str">
        <f t="shared" si="6"/>
        <v>-</v>
      </c>
      <c r="N6" s="30">
        <v>0</v>
      </c>
      <c r="O6" s="35">
        <f t="shared" ref="O6:P6" si="14">D6/7</f>
        <v>0</v>
      </c>
      <c r="P6" s="35">
        <f t="shared" si="14"/>
        <v>0</v>
      </c>
      <c r="Q6" s="30" t="e">
        <f t="shared" si="8"/>
        <v>#DIV/0!</v>
      </c>
      <c r="R6" s="30"/>
      <c r="S6" s="36" t="e">
        <v>#N/A</v>
      </c>
      <c r="T6" s="29">
        <v>570</v>
      </c>
      <c r="U6" s="37" t="s">
        <v>33</v>
      </c>
      <c r="V6" s="38" t="s">
        <v>36</v>
      </c>
      <c r="W6" s="29">
        <v>0</v>
      </c>
      <c r="X6" s="39">
        <f t="shared" si="9"/>
        <v>0</v>
      </c>
      <c r="Y6" s="40">
        <f t="shared" si="10"/>
        <v>0</v>
      </c>
      <c r="Z6" s="29">
        <v>0</v>
      </c>
      <c r="AA6" s="29" t="e">
        <v>#N/A</v>
      </c>
      <c r="AB6" s="41" t="e">
        <f t="shared" si="11"/>
        <v>#N/A</v>
      </c>
      <c r="AC6" s="42" t="e">
        <v>#N/A</v>
      </c>
      <c r="AD6" s="40">
        <f t="shared" si="12"/>
        <v>0</v>
      </c>
      <c r="AE6" s="40">
        <v>0</v>
      </c>
      <c r="AF6" s="40">
        <v>-15.670982575757575</v>
      </c>
      <c r="AG6" s="40">
        <v>0</v>
      </c>
    </row>
    <row r="7" spans="1:33" ht="15.75" hidden="1" customHeight="1" x14ac:dyDescent="0.2">
      <c r="A7" s="29" t="s">
        <v>37</v>
      </c>
      <c r="B7" s="29"/>
      <c r="C7" s="16" t="str">
        <f t="shared" si="4"/>
        <v xml:space="preserve"> - </v>
      </c>
      <c r="D7" s="30">
        <v>0</v>
      </c>
      <c r="E7" s="30">
        <v>0</v>
      </c>
      <c r="F7" s="31">
        <v>0</v>
      </c>
      <c r="G7" s="31">
        <v>0</v>
      </c>
      <c r="H7" s="32" t="e">
        <f t="shared" si="1"/>
        <v>#DIV/0!</v>
      </c>
      <c r="I7" s="32" t="e">
        <f t="shared" si="2"/>
        <v>#DIV/0!</v>
      </c>
      <c r="J7" s="33">
        <f t="shared" si="5"/>
        <v>0</v>
      </c>
      <c r="K7" s="33" t="e">
        <f t="shared" si="3"/>
        <v>#DIV/0!</v>
      </c>
      <c r="L7" s="30">
        <v>0</v>
      </c>
      <c r="M7" s="34" t="str">
        <f t="shared" si="6"/>
        <v>-</v>
      </c>
      <c r="N7" s="30">
        <v>0</v>
      </c>
      <c r="O7" s="35">
        <f t="shared" ref="O7:P7" si="15">D7/7</f>
        <v>0</v>
      </c>
      <c r="P7" s="35">
        <f t="shared" si="15"/>
        <v>0</v>
      </c>
      <c r="Q7" s="30" t="e">
        <f t="shared" si="8"/>
        <v>#DIV/0!</v>
      </c>
      <c r="R7" s="30"/>
      <c r="S7" s="36" t="e">
        <v>#N/A</v>
      </c>
      <c r="T7" s="29">
        <v>1480</v>
      </c>
      <c r="U7" s="37">
        <v>230</v>
      </c>
      <c r="V7" s="38" t="s">
        <v>38</v>
      </c>
      <c r="W7" s="29">
        <v>0</v>
      </c>
      <c r="X7" s="39">
        <f t="shared" si="9"/>
        <v>0</v>
      </c>
      <c r="Y7" s="40">
        <f t="shared" si="10"/>
        <v>0</v>
      </c>
      <c r="Z7" s="29">
        <v>0</v>
      </c>
      <c r="AA7" s="29" t="e">
        <v>#N/A</v>
      </c>
      <c r="AB7" s="41" t="e">
        <f t="shared" si="11"/>
        <v>#N/A</v>
      </c>
      <c r="AC7" s="42" t="e">
        <v>#N/A</v>
      </c>
      <c r="AD7" s="40">
        <f t="shared" si="12"/>
        <v>0</v>
      </c>
      <c r="AE7" s="40">
        <v>0</v>
      </c>
      <c r="AF7" s="40">
        <v>-15.670982575757575</v>
      </c>
      <c r="AG7" s="40">
        <v>0</v>
      </c>
    </row>
    <row r="8" spans="1:33" ht="15.75" hidden="1" customHeight="1" x14ac:dyDescent="0.2">
      <c r="A8" s="29" t="s">
        <v>39</v>
      </c>
      <c r="B8" s="29"/>
      <c r="C8" s="16" t="str">
        <f t="shared" si="4"/>
        <v xml:space="preserve"> - </v>
      </c>
      <c r="D8" s="30">
        <v>0</v>
      </c>
      <c r="E8" s="30">
        <v>0</v>
      </c>
      <c r="F8" s="31">
        <v>0</v>
      </c>
      <c r="G8" s="31">
        <v>0</v>
      </c>
      <c r="H8" s="32" t="e">
        <f t="shared" si="1"/>
        <v>#DIV/0!</v>
      </c>
      <c r="I8" s="32" t="e">
        <f t="shared" si="2"/>
        <v>#DIV/0!</v>
      </c>
      <c r="J8" s="33">
        <f t="shared" si="5"/>
        <v>0</v>
      </c>
      <c r="K8" s="33" t="e">
        <f t="shared" si="3"/>
        <v>#DIV/0!</v>
      </c>
      <c r="L8" s="30">
        <v>0</v>
      </c>
      <c r="M8" s="34" t="str">
        <f t="shared" si="6"/>
        <v>-</v>
      </c>
      <c r="N8" s="30">
        <v>0</v>
      </c>
      <c r="O8" s="35">
        <f t="shared" ref="O8:P8" si="16">D8/7</f>
        <v>0</v>
      </c>
      <c r="P8" s="35">
        <f t="shared" si="16"/>
        <v>0</v>
      </c>
      <c r="Q8" s="30" t="e">
        <f t="shared" si="8"/>
        <v>#DIV/0!</v>
      </c>
      <c r="R8" s="30"/>
      <c r="S8" s="36" t="e">
        <v>#N/A</v>
      </c>
      <c r="T8" s="29">
        <v>1480</v>
      </c>
      <c r="U8" s="37">
        <v>230</v>
      </c>
      <c r="V8" s="38" t="s">
        <v>40</v>
      </c>
      <c r="W8" s="29">
        <v>0</v>
      </c>
      <c r="X8" s="39">
        <f t="shared" si="9"/>
        <v>0</v>
      </c>
      <c r="Y8" s="40">
        <f t="shared" si="10"/>
        <v>0</v>
      </c>
      <c r="Z8" s="29">
        <v>0</v>
      </c>
      <c r="AA8" s="29" t="e">
        <v>#N/A</v>
      </c>
      <c r="AB8" s="41" t="e">
        <f t="shared" si="11"/>
        <v>#N/A</v>
      </c>
      <c r="AC8" s="42" t="e">
        <v>#N/A</v>
      </c>
      <c r="AD8" s="40">
        <f t="shared" si="12"/>
        <v>0</v>
      </c>
      <c r="AE8" s="40">
        <v>0</v>
      </c>
      <c r="AF8" s="40">
        <v>-15.67</v>
      </c>
      <c r="AG8" s="40">
        <v>0</v>
      </c>
    </row>
    <row r="9" spans="1:33" ht="15.75" hidden="1" customHeight="1" x14ac:dyDescent="0.2">
      <c r="A9" s="29" t="s">
        <v>41</v>
      </c>
      <c r="B9" s="29"/>
      <c r="C9" s="16" t="str">
        <f t="shared" si="4"/>
        <v xml:space="preserve"> - </v>
      </c>
      <c r="D9" s="30">
        <v>0</v>
      </c>
      <c r="E9" s="30">
        <v>0</v>
      </c>
      <c r="F9" s="31">
        <v>0</v>
      </c>
      <c r="G9" s="31">
        <v>0</v>
      </c>
      <c r="H9" s="32" t="e">
        <f t="shared" si="1"/>
        <v>#DIV/0!</v>
      </c>
      <c r="I9" s="32" t="e">
        <f t="shared" si="2"/>
        <v>#DIV/0!</v>
      </c>
      <c r="J9" s="33">
        <f t="shared" si="5"/>
        <v>0</v>
      </c>
      <c r="K9" s="33" t="e">
        <f t="shared" si="3"/>
        <v>#DIV/0!</v>
      </c>
      <c r="L9" s="30">
        <v>0</v>
      </c>
      <c r="M9" s="34" t="str">
        <f t="shared" si="6"/>
        <v>-</v>
      </c>
      <c r="N9" s="30">
        <v>0</v>
      </c>
      <c r="O9" s="35">
        <f t="shared" ref="O9:P9" si="17">D9/7</f>
        <v>0</v>
      </c>
      <c r="P9" s="35">
        <f t="shared" si="17"/>
        <v>0</v>
      </c>
      <c r="Q9" s="30" t="e">
        <f t="shared" si="8"/>
        <v>#DIV/0!</v>
      </c>
      <c r="R9" s="30"/>
      <c r="S9" s="36" t="e">
        <v>#N/A</v>
      </c>
      <c r="T9" s="29">
        <v>1480</v>
      </c>
      <c r="U9" s="37">
        <v>230</v>
      </c>
      <c r="V9" s="38" t="s">
        <v>42</v>
      </c>
      <c r="W9" s="29">
        <v>0</v>
      </c>
      <c r="X9" s="39">
        <f t="shared" si="9"/>
        <v>0</v>
      </c>
      <c r="Y9" s="40">
        <f t="shared" si="10"/>
        <v>0</v>
      </c>
      <c r="Z9" s="29">
        <v>0</v>
      </c>
      <c r="AA9" s="29" t="e">
        <v>#N/A</v>
      </c>
      <c r="AB9" s="41" t="e">
        <f t="shared" si="11"/>
        <v>#N/A</v>
      </c>
      <c r="AC9" s="42" t="e">
        <v>#N/A</v>
      </c>
      <c r="AD9" s="40">
        <f t="shared" si="12"/>
        <v>0</v>
      </c>
      <c r="AE9" s="40">
        <v>0</v>
      </c>
      <c r="AF9" s="40">
        <v>-16.257794696969601</v>
      </c>
      <c r="AG9" s="40">
        <v>0</v>
      </c>
    </row>
    <row r="10" spans="1:33" ht="15.75" hidden="1" customHeight="1" x14ac:dyDescent="0.2">
      <c r="A10" s="29" t="s">
        <v>43</v>
      </c>
      <c r="B10" s="29"/>
      <c r="C10" s="16" t="str">
        <f t="shared" si="4"/>
        <v xml:space="preserve"> - </v>
      </c>
      <c r="D10" s="30">
        <v>0</v>
      </c>
      <c r="E10" s="30">
        <v>0</v>
      </c>
      <c r="F10" s="31">
        <v>0</v>
      </c>
      <c r="G10" s="31">
        <v>0</v>
      </c>
      <c r="H10" s="32" t="e">
        <f t="shared" si="1"/>
        <v>#DIV/0!</v>
      </c>
      <c r="I10" s="32" t="e">
        <f t="shared" si="2"/>
        <v>#DIV/0!</v>
      </c>
      <c r="J10" s="33">
        <f t="shared" si="5"/>
        <v>0</v>
      </c>
      <c r="K10" s="33" t="e">
        <f t="shared" si="3"/>
        <v>#DIV/0!</v>
      </c>
      <c r="L10" s="30">
        <v>0</v>
      </c>
      <c r="M10" s="34" t="str">
        <f t="shared" si="6"/>
        <v>-</v>
      </c>
      <c r="N10" s="30">
        <v>0</v>
      </c>
      <c r="O10" s="35">
        <f t="shared" ref="O10:P10" si="18">D10/7</f>
        <v>0</v>
      </c>
      <c r="P10" s="35">
        <f t="shared" si="18"/>
        <v>0</v>
      </c>
      <c r="Q10" s="30" t="e">
        <f t="shared" si="8"/>
        <v>#DIV/0!</v>
      </c>
      <c r="R10" s="30"/>
      <c r="S10" s="36" t="e">
        <v>#N/A</v>
      </c>
      <c r="T10" s="29">
        <v>1480</v>
      </c>
      <c r="U10" s="37">
        <v>230</v>
      </c>
      <c r="V10" s="38" t="s">
        <v>42</v>
      </c>
      <c r="W10" s="29">
        <v>0</v>
      </c>
      <c r="X10" s="39">
        <f t="shared" si="9"/>
        <v>0</v>
      </c>
      <c r="Y10" s="40">
        <f t="shared" si="10"/>
        <v>0</v>
      </c>
      <c r="Z10" s="29">
        <v>0</v>
      </c>
      <c r="AA10" s="29" t="e">
        <v>#N/A</v>
      </c>
      <c r="AB10" s="41" t="e">
        <f t="shared" si="11"/>
        <v>#N/A</v>
      </c>
      <c r="AC10" s="42" t="e">
        <v>#N/A</v>
      </c>
      <c r="AD10" s="40">
        <f t="shared" si="12"/>
        <v>0</v>
      </c>
      <c r="AE10" s="40">
        <v>0</v>
      </c>
      <c r="AF10" s="40">
        <v>-16.257794696969601</v>
      </c>
      <c r="AG10" s="40">
        <v>0</v>
      </c>
    </row>
    <row r="11" spans="1:33" ht="15.75" hidden="1" customHeight="1" x14ac:dyDescent="0.2">
      <c r="A11" s="29" t="s">
        <v>44</v>
      </c>
      <c r="B11" s="29"/>
      <c r="C11" s="16" t="str">
        <f t="shared" si="4"/>
        <v xml:space="preserve"> - </v>
      </c>
      <c r="D11" s="30">
        <v>0</v>
      </c>
      <c r="E11" s="30">
        <v>0</v>
      </c>
      <c r="F11" s="31">
        <v>0</v>
      </c>
      <c r="G11" s="31">
        <v>0</v>
      </c>
      <c r="H11" s="32" t="e">
        <f t="shared" si="1"/>
        <v>#DIV/0!</v>
      </c>
      <c r="I11" s="32" t="e">
        <f t="shared" si="2"/>
        <v>#DIV/0!</v>
      </c>
      <c r="J11" s="33">
        <f t="shared" si="5"/>
        <v>0</v>
      </c>
      <c r="K11" s="33" t="e">
        <f t="shared" si="3"/>
        <v>#DIV/0!</v>
      </c>
      <c r="L11" s="30">
        <v>0</v>
      </c>
      <c r="M11" s="34" t="str">
        <f t="shared" si="6"/>
        <v>-</v>
      </c>
      <c r="N11" s="30">
        <v>0</v>
      </c>
      <c r="O11" s="35">
        <f t="shared" ref="O11:P11" si="19">D11/7</f>
        <v>0</v>
      </c>
      <c r="P11" s="35">
        <f t="shared" si="19"/>
        <v>0</v>
      </c>
      <c r="Q11" s="30" t="e">
        <f t="shared" si="8"/>
        <v>#DIV/0!</v>
      </c>
      <c r="R11" s="30"/>
      <c r="S11" s="36" t="e">
        <v>#N/A</v>
      </c>
      <c r="T11" s="29">
        <v>1480</v>
      </c>
      <c r="U11" s="37">
        <v>230</v>
      </c>
      <c r="V11" s="38" t="s">
        <v>45</v>
      </c>
      <c r="W11" s="29">
        <v>0</v>
      </c>
      <c r="X11" s="39">
        <f t="shared" si="9"/>
        <v>0</v>
      </c>
      <c r="Y11" s="40">
        <f t="shared" si="10"/>
        <v>0</v>
      </c>
      <c r="Z11" s="29">
        <v>0</v>
      </c>
      <c r="AA11" s="29" t="e">
        <v>#N/A</v>
      </c>
      <c r="AB11" s="41" t="e">
        <f t="shared" si="11"/>
        <v>#N/A</v>
      </c>
      <c r="AC11" s="42" t="e">
        <v>#N/A</v>
      </c>
      <c r="AD11" s="40">
        <f t="shared" si="12"/>
        <v>0</v>
      </c>
      <c r="AE11" s="40">
        <v>0</v>
      </c>
      <c r="AF11" s="40">
        <v>-16.257794696969601</v>
      </c>
      <c r="AG11" s="40">
        <v>0</v>
      </c>
    </row>
    <row r="12" spans="1:33" ht="15.75" hidden="1" customHeight="1" x14ac:dyDescent="0.2">
      <c r="A12" s="29" t="s">
        <v>46</v>
      </c>
      <c r="B12" s="29"/>
      <c r="C12" s="16" t="str">
        <f t="shared" si="4"/>
        <v xml:space="preserve"> - </v>
      </c>
      <c r="D12" s="30">
        <v>0</v>
      </c>
      <c r="E12" s="30">
        <v>0</v>
      </c>
      <c r="F12" s="31">
        <v>0</v>
      </c>
      <c r="G12" s="31">
        <v>0</v>
      </c>
      <c r="H12" s="32" t="e">
        <f t="shared" si="1"/>
        <v>#DIV/0!</v>
      </c>
      <c r="I12" s="32" t="e">
        <f t="shared" si="2"/>
        <v>#DIV/0!</v>
      </c>
      <c r="J12" s="33">
        <f t="shared" si="5"/>
        <v>0</v>
      </c>
      <c r="K12" s="33" t="e">
        <f t="shared" si="3"/>
        <v>#DIV/0!</v>
      </c>
      <c r="L12" s="30">
        <v>0</v>
      </c>
      <c r="M12" s="34" t="str">
        <f t="shared" si="6"/>
        <v>-</v>
      </c>
      <c r="N12" s="30">
        <v>0</v>
      </c>
      <c r="O12" s="35">
        <f t="shared" ref="O12:P12" si="20">D12/7</f>
        <v>0</v>
      </c>
      <c r="P12" s="35">
        <f t="shared" si="20"/>
        <v>0</v>
      </c>
      <c r="Q12" s="30" t="e">
        <f t="shared" si="8"/>
        <v>#DIV/0!</v>
      </c>
      <c r="R12" s="30"/>
      <c r="S12" s="36" t="e">
        <v>#N/A</v>
      </c>
      <c r="T12" s="29">
        <v>261</v>
      </c>
      <c r="U12" s="37">
        <v>230</v>
      </c>
      <c r="V12" s="38" t="s">
        <v>45</v>
      </c>
      <c r="W12" s="29">
        <v>0</v>
      </c>
      <c r="X12" s="39">
        <f t="shared" si="9"/>
        <v>0</v>
      </c>
      <c r="Y12" s="40">
        <f t="shared" si="10"/>
        <v>0</v>
      </c>
      <c r="Z12" s="29">
        <v>0</v>
      </c>
      <c r="AA12" s="29" t="e">
        <v>#N/A</v>
      </c>
      <c r="AB12" s="41" t="e">
        <f t="shared" si="11"/>
        <v>#N/A</v>
      </c>
      <c r="AC12" s="42" t="e">
        <v>#N/A</v>
      </c>
      <c r="AD12" s="40">
        <f t="shared" si="12"/>
        <v>0</v>
      </c>
      <c r="AE12" s="40">
        <v>0</v>
      </c>
      <c r="AF12" s="40">
        <v>-16.257794696969601</v>
      </c>
      <c r="AG12" s="40">
        <v>0</v>
      </c>
    </row>
    <row r="13" spans="1:33" ht="15.75" hidden="1" customHeight="1" x14ac:dyDescent="0.2">
      <c r="A13" s="29" t="s">
        <v>47</v>
      </c>
      <c r="B13" s="29"/>
      <c r="C13" s="16" t="str">
        <f t="shared" si="4"/>
        <v xml:space="preserve"> - </v>
      </c>
      <c r="D13" s="30">
        <v>0</v>
      </c>
      <c r="E13" s="30">
        <v>0</v>
      </c>
      <c r="F13" s="33">
        <v>0</v>
      </c>
      <c r="G13" s="31">
        <v>0</v>
      </c>
      <c r="H13" s="32" t="e">
        <f t="shared" si="1"/>
        <v>#DIV/0!</v>
      </c>
      <c r="I13" s="32" t="e">
        <f t="shared" si="2"/>
        <v>#DIV/0!</v>
      </c>
      <c r="J13" s="33">
        <f t="shared" si="5"/>
        <v>0</v>
      </c>
      <c r="K13" s="33" t="e">
        <f t="shared" si="3"/>
        <v>#DIV/0!</v>
      </c>
      <c r="L13" s="30">
        <v>0</v>
      </c>
      <c r="M13" s="34" t="str">
        <f t="shared" si="6"/>
        <v>-</v>
      </c>
      <c r="N13" s="30">
        <v>0</v>
      </c>
      <c r="O13" s="35">
        <f t="shared" ref="O13:P13" si="21">D13/7</f>
        <v>0</v>
      </c>
      <c r="P13" s="35">
        <f t="shared" si="21"/>
        <v>0</v>
      </c>
      <c r="Q13" s="30" t="e">
        <f t="shared" si="8"/>
        <v>#DIV/0!</v>
      </c>
      <c r="R13" s="30"/>
      <c r="S13" s="36" t="e">
        <v>#N/A</v>
      </c>
      <c r="T13" s="29">
        <v>261</v>
      </c>
      <c r="U13" s="37">
        <v>230</v>
      </c>
      <c r="V13" s="38" t="s">
        <v>45</v>
      </c>
      <c r="W13" s="29">
        <v>0</v>
      </c>
      <c r="X13" s="39">
        <f t="shared" si="9"/>
        <v>0</v>
      </c>
      <c r="Y13" s="40">
        <f t="shared" si="10"/>
        <v>0</v>
      </c>
      <c r="Z13" s="29">
        <v>0</v>
      </c>
      <c r="AA13" s="29" t="e">
        <v>#N/A</v>
      </c>
      <c r="AB13" s="41" t="e">
        <f t="shared" si="11"/>
        <v>#N/A</v>
      </c>
      <c r="AC13" s="42" t="e">
        <v>#N/A</v>
      </c>
      <c r="AD13" s="40">
        <f t="shared" si="12"/>
        <v>0</v>
      </c>
      <c r="AE13" s="40">
        <v>0</v>
      </c>
      <c r="AF13" s="40">
        <v>-16.566643181818101</v>
      </c>
      <c r="AG13" s="40">
        <v>0</v>
      </c>
    </row>
    <row r="14" spans="1:33" ht="15.75" hidden="1" customHeight="1" x14ac:dyDescent="0.2">
      <c r="A14" s="29" t="s">
        <v>48</v>
      </c>
      <c r="B14" s="29"/>
      <c r="C14" s="16" t="str">
        <f t="shared" si="4"/>
        <v xml:space="preserve"> - </v>
      </c>
      <c r="D14" s="30">
        <v>0</v>
      </c>
      <c r="E14" s="30">
        <v>0</v>
      </c>
      <c r="F14" s="33">
        <v>0</v>
      </c>
      <c r="G14" s="31">
        <v>0</v>
      </c>
      <c r="H14" s="32" t="e">
        <f t="shared" si="1"/>
        <v>#DIV/0!</v>
      </c>
      <c r="I14" s="32" t="e">
        <f t="shared" si="2"/>
        <v>#DIV/0!</v>
      </c>
      <c r="J14" s="33">
        <f t="shared" si="5"/>
        <v>0</v>
      </c>
      <c r="K14" s="33" t="e">
        <f t="shared" si="3"/>
        <v>#DIV/0!</v>
      </c>
      <c r="L14" s="30">
        <v>0</v>
      </c>
      <c r="M14" s="34" t="str">
        <f t="shared" si="6"/>
        <v>-</v>
      </c>
      <c r="N14" s="30">
        <v>0</v>
      </c>
      <c r="O14" s="35">
        <f t="shared" ref="O14:P14" si="22">D14/7</f>
        <v>0</v>
      </c>
      <c r="P14" s="35">
        <f t="shared" si="22"/>
        <v>0</v>
      </c>
      <c r="Q14" s="30" t="e">
        <f t="shared" si="8"/>
        <v>#DIV/0!</v>
      </c>
      <c r="R14" s="30"/>
      <c r="S14" s="36" t="e">
        <v>#N/A</v>
      </c>
      <c r="T14" s="29">
        <v>261</v>
      </c>
      <c r="U14" s="37">
        <v>230</v>
      </c>
      <c r="V14" s="38" t="s">
        <v>45</v>
      </c>
      <c r="W14" s="29">
        <v>0</v>
      </c>
      <c r="X14" s="39">
        <f t="shared" si="9"/>
        <v>0</v>
      </c>
      <c r="Y14" s="40">
        <f t="shared" si="10"/>
        <v>0</v>
      </c>
      <c r="Z14" s="29">
        <v>0</v>
      </c>
      <c r="AA14" s="29" t="e">
        <v>#N/A</v>
      </c>
      <c r="AB14" s="41" t="e">
        <f t="shared" si="11"/>
        <v>#N/A</v>
      </c>
      <c r="AC14" s="42" t="e">
        <v>#N/A</v>
      </c>
      <c r="AD14" s="40">
        <f t="shared" si="12"/>
        <v>0</v>
      </c>
      <c r="AE14" s="40">
        <v>0</v>
      </c>
      <c r="AF14" s="40">
        <v>-16.566643181818101</v>
      </c>
      <c r="AG14" s="40">
        <v>0</v>
      </c>
    </row>
    <row r="15" spans="1:33" ht="15.75" hidden="1" customHeight="1" x14ac:dyDescent="0.2">
      <c r="A15" s="29" t="s">
        <v>49</v>
      </c>
      <c r="B15" s="29"/>
      <c r="C15" s="16" t="str">
        <f t="shared" si="4"/>
        <v xml:space="preserve"> - </v>
      </c>
      <c r="D15" s="30">
        <v>0</v>
      </c>
      <c r="E15" s="30">
        <v>0</v>
      </c>
      <c r="F15" s="33">
        <v>0</v>
      </c>
      <c r="G15" s="31">
        <v>0</v>
      </c>
      <c r="H15" s="32" t="e">
        <f t="shared" si="1"/>
        <v>#DIV/0!</v>
      </c>
      <c r="I15" s="32" t="e">
        <f t="shared" si="2"/>
        <v>#DIV/0!</v>
      </c>
      <c r="J15" s="33">
        <f t="shared" si="5"/>
        <v>0</v>
      </c>
      <c r="K15" s="33" t="e">
        <f t="shared" si="3"/>
        <v>#DIV/0!</v>
      </c>
      <c r="L15" s="30">
        <v>0</v>
      </c>
      <c r="M15" s="34" t="str">
        <f t="shared" si="6"/>
        <v>-</v>
      </c>
      <c r="N15" s="30">
        <v>0</v>
      </c>
      <c r="O15" s="35">
        <f t="shared" ref="O15:P15" si="23">D15/7</f>
        <v>0</v>
      </c>
      <c r="P15" s="35">
        <f t="shared" si="23"/>
        <v>0</v>
      </c>
      <c r="Q15" s="30" t="e">
        <f t="shared" si="8"/>
        <v>#DIV/0!</v>
      </c>
      <c r="R15" s="30"/>
      <c r="S15" s="36" t="e">
        <v>#N/A</v>
      </c>
      <c r="T15" s="29">
        <v>570</v>
      </c>
      <c r="U15" s="37">
        <v>230</v>
      </c>
      <c r="V15" s="38" t="s">
        <v>50</v>
      </c>
      <c r="W15" s="29">
        <v>0</v>
      </c>
      <c r="X15" s="39">
        <f t="shared" si="9"/>
        <v>0</v>
      </c>
      <c r="Y15" s="40">
        <f t="shared" si="10"/>
        <v>0</v>
      </c>
      <c r="Z15" s="29">
        <v>0</v>
      </c>
      <c r="AA15" s="29" t="e">
        <v>#N/A</v>
      </c>
      <c r="AB15" s="41" t="e">
        <f t="shared" si="11"/>
        <v>#N/A</v>
      </c>
      <c r="AC15" s="42" t="e">
        <v>#N/A</v>
      </c>
      <c r="AD15" s="40">
        <f t="shared" si="12"/>
        <v>0</v>
      </c>
      <c r="AE15" s="40">
        <v>0</v>
      </c>
      <c r="AF15" s="40">
        <v>-16.566643181818101</v>
      </c>
      <c r="AG15" s="40">
        <v>0</v>
      </c>
    </row>
    <row r="16" spans="1:33" ht="15.75" customHeight="1" x14ac:dyDescent="0.2">
      <c r="A16" s="29" t="s">
        <v>51</v>
      </c>
      <c r="B16" s="29" t="s">
        <v>52</v>
      </c>
      <c r="C16" s="16" t="str">
        <f t="shared" si="4"/>
        <v xml:space="preserve"> - </v>
      </c>
      <c r="D16" s="30">
        <v>0</v>
      </c>
      <c r="E16" s="30">
        <v>0</v>
      </c>
      <c r="F16" s="33">
        <v>0</v>
      </c>
      <c r="G16" s="31">
        <v>0</v>
      </c>
      <c r="H16" s="32" t="e">
        <f t="shared" si="1"/>
        <v>#DIV/0!</v>
      </c>
      <c r="I16" s="32" t="e">
        <f t="shared" si="2"/>
        <v>#DIV/0!</v>
      </c>
      <c r="J16" s="33">
        <f t="shared" si="5"/>
        <v>0</v>
      </c>
      <c r="K16" s="33" t="e">
        <f t="shared" si="3"/>
        <v>#DIV/0!</v>
      </c>
      <c r="L16" s="30">
        <v>0</v>
      </c>
      <c r="M16" s="34" t="str">
        <f t="shared" si="6"/>
        <v>-</v>
      </c>
      <c r="N16" s="30">
        <v>230</v>
      </c>
      <c r="O16" s="35">
        <f t="shared" ref="O16:P16" si="24">D16/7</f>
        <v>0</v>
      </c>
      <c r="P16" s="35">
        <f t="shared" si="24"/>
        <v>0</v>
      </c>
      <c r="Q16" s="30" t="e">
        <f t="shared" si="8"/>
        <v>#DIV/0!</v>
      </c>
      <c r="R16" s="30"/>
      <c r="S16" s="36">
        <v>0</v>
      </c>
      <c r="T16" s="29">
        <v>570</v>
      </c>
      <c r="U16" s="37">
        <v>230</v>
      </c>
      <c r="V16" s="38" t="s">
        <v>53</v>
      </c>
      <c r="W16" s="29">
        <v>0</v>
      </c>
      <c r="X16" s="39">
        <f t="shared" si="9"/>
        <v>0</v>
      </c>
      <c r="Y16" s="40">
        <f t="shared" si="10"/>
        <v>0</v>
      </c>
      <c r="Z16" s="29">
        <v>0</v>
      </c>
      <c r="AA16" s="29" t="e">
        <v>#N/A</v>
      </c>
      <c r="AB16" s="41" t="e">
        <f t="shared" si="11"/>
        <v>#N/A</v>
      </c>
      <c r="AC16" s="42" t="e">
        <v>#N/A</v>
      </c>
      <c r="AD16" s="40">
        <f t="shared" si="12"/>
        <v>0</v>
      </c>
      <c r="AE16" s="40">
        <v>0</v>
      </c>
      <c r="AF16" s="40">
        <v>-16.566643181818101</v>
      </c>
      <c r="AG16" s="40">
        <v>0</v>
      </c>
    </row>
    <row r="17" spans="1:33" ht="15.75" customHeight="1" x14ac:dyDescent="0.2">
      <c r="A17" s="29" t="s">
        <v>54</v>
      </c>
      <c r="B17" s="29" t="s">
        <v>55</v>
      </c>
      <c r="C17" s="16">
        <f t="shared" si="4"/>
        <v>47.369210526315783</v>
      </c>
      <c r="D17" s="30">
        <v>38</v>
      </c>
      <c r="E17" s="30">
        <v>0</v>
      </c>
      <c r="F17" s="33">
        <v>1800.0299999999997</v>
      </c>
      <c r="G17" s="31">
        <v>-170.64</v>
      </c>
      <c r="H17" s="32">
        <f t="shared" si="1"/>
        <v>9.4798420026332902E-2</v>
      </c>
      <c r="I17" s="32">
        <f t="shared" si="2"/>
        <v>0.14401991027422434</v>
      </c>
      <c r="J17" s="33">
        <f t="shared" si="5"/>
        <v>259.24015909091202</v>
      </c>
      <c r="K17" s="33">
        <f t="shared" si="3"/>
        <v>6.8221094497608421</v>
      </c>
      <c r="L17" s="30">
        <v>342</v>
      </c>
      <c r="M17" s="34">
        <f t="shared" si="6"/>
        <v>0.1111111111111111</v>
      </c>
      <c r="N17" s="30">
        <v>211</v>
      </c>
      <c r="O17" s="35">
        <f t="shared" ref="O17:P17" si="25">D17/7</f>
        <v>5.4285714285714288</v>
      </c>
      <c r="P17" s="35">
        <f t="shared" si="25"/>
        <v>0</v>
      </c>
      <c r="Q17" s="30">
        <f t="shared" si="8"/>
        <v>38</v>
      </c>
      <c r="R17" s="30"/>
      <c r="S17" s="36">
        <v>0.23853211009174299</v>
      </c>
      <c r="T17" s="29">
        <v>230</v>
      </c>
      <c r="U17" s="37">
        <v>230</v>
      </c>
      <c r="V17" s="38" t="s">
        <v>53</v>
      </c>
      <c r="W17" s="29">
        <v>6</v>
      </c>
      <c r="X17" s="39">
        <f t="shared" si="9"/>
        <v>0.15789473684210525</v>
      </c>
      <c r="Y17" s="40">
        <f t="shared" si="10"/>
        <v>7.7563636363636359</v>
      </c>
      <c r="Z17" s="29">
        <v>16</v>
      </c>
      <c r="AA17" s="29" t="s">
        <v>56</v>
      </c>
      <c r="AB17" s="41">
        <f t="shared" si="11"/>
        <v>-0.48</v>
      </c>
      <c r="AC17" s="42">
        <v>0.7339062500000002</v>
      </c>
      <c r="AD17" s="40">
        <f t="shared" si="12"/>
        <v>-26.772900000000003</v>
      </c>
      <c r="AE17" s="40">
        <v>-11.68</v>
      </c>
      <c r="AF17" s="40">
        <v>-16.566643181818101</v>
      </c>
      <c r="AG17" s="40">
        <v>0</v>
      </c>
    </row>
    <row r="18" spans="1:33" ht="15.75" customHeight="1" x14ac:dyDescent="0.2">
      <c r="A18" s="29" t="s">
        <v>57</v>
      </c>
      <c r="B18" s="29" t="s">
        <v>58</v>
      </c>
      <c r="C18" s="16">
        <f t="shared" si="4"/>
        <v>55.929661016949169</v>
      </c>
      <c r="D18" s="30">
        <v>59</v>
      </c>
      <c r="E18" s="30">
        <v>0</v>
      </c>
      <c r="F18" s="33">
        <v>3299.8500000000008</v>
      </c>
      <c r="G18" s="31">
        <v>-45.029999999999994</v>
      </c>
      <c r="H18" s="32">
        <f t="shared" si="1"/>
        <v>1.3646074821582794E-2</v>
      </c>
      <c r="I18" s="32">
        <f t="shared" si="2"/>
        <v>0.31871815454421631</v>
      </c>
      <c r="J18" s="33">
        <f t="shared" si="5"/>
        <v>1051.7221022727324</v>
      </c>
      <c r="K18" s="33">
        <f t="shared" si="3"/>
        <v>17.825798343605634</v>
      </c>
      <c r="L18" s="30">
        <v>439</v>
      </c>
      <c r="M18" s="34">
        <f t="shared" si="6"/>
        <v>0.13439635535307518</v>
      </c>
      <c r="N18" s="30">
        <v>125</v>
      </c>
      <c r="O18" s="35">
        <f t="shared" ref="O18:P18" si="26">D18/7</f>
        <v>8.4285714285714288</v>
      </c>
      <c r="P18" s="35">
        <f t="shared" si="26"/>
        <v>0</v>
      </c>
      <c r="Q18" s="30">
        <f t="shared" si="8"/>
        <v>14</v>
      </c>
      <c r="R18" s="30"/>
      <c r="S18" s="36">
        <v>1.8364779874213799</v>
      </c>
      <c r="T18" s="29">
        <v>230</v>
      </c>
      <c r="U18" s="37">
        <v>230</v>
      </c>
      <c r="V18" s="38" t="s">
        <v>59</v>
      </c>
      <c r="W18" s="29">
        <v>1</v>
      </c>
      <c r="X18" s="39">
        <f t="shared" si="9"/>
        <v>1.6949152542372881E-2</v>
      </c>
      <c r="Y18" s="40">
        <f t="shared" si="10"/>
        <v>11.257499999999999</v>
      </c>
      <c r="Z18" s="29">
        <v>3</v>
      </c>
      <c r="AA18" s="29" t="s">
        <v>56</v>
      </c>
      <c r="AB18" s="41">
        <f t="shared" si="11"/>
        <v>-0.48</v>
      </c>
      <c r="AC18" s="42">
        <v>0.7339062500000002</v>
      </c>
      <c r="AD18" s="40">
        <f t="shared" si="12"/>
        <v>-41.568450000000006</v>
      </c>
      <c r="AE18" s="40">
        <v>-11.68</v>
      </c>
      <c r="AF18" s="40">
        <v>-16.566643181818101</v>
      </c>
      <c r="AG18" s="40">
        <v>0</v>
      </c>
    </row>
    <row r="19" spans="1:33" ht="15.75" customHeight="1" x14ac:dyDescent="0.2">
      <c r="A19" s="29" t="s">
        <v>60</v>
      </c>
      <c r="B19" s="29" t="s">
        <v>61</v>
      </c>
      <c r="C19" s="16">
        <f t="shared" si="4"/>
        <v>61.436904761904771</v>
      </c>
      <c r="D19" s="30">
        <v>42</v>
      </c>
      <c r="E19" s="30">
        <v>1</v>
      </c>
      <c r="F19" s="33">
        <v>2580.3500000000004</v>
      </c>
      <c r="G19" s="31">
        <v>-5.09</v>
      </c>
      <c r="H19" s="32">
        <f t="shared" si="1"/>
        <v>1.9726006161954772E-3</v>
      </c>
      <c r="I19" s="32">
        <f t="shared" si="2"/>
        <v>0.37679283289617155</v>
      </c>
      <c r="J19" s="33">
        <f t="shared" si="5"/>
        <v>972.25738636363633</v>
      </c>
      <c r="K19" s="33">
        <f t="shared" si="3"/>
        <v>23.148985389610388</v>
      </c>
      <c r="L19" s="30">
        <v>402</v>
      </c>
      <c r="M19" s="34">
        <f t="shared" si="6"/>
        <v>0.1044776119402985</v>
      </c>
      <c r="N19" s="30">
        <v>73</v>
      </c>
      <c r="O19" s="35">
        <f t="shared" ref="O19:P19" si="27">D19/7</f>
        <v>6</v>
      </c>
      <c r="P19" s="35">
        <f t="shared" si="27"/>
        <v>0.14285714285714285</v>
      </c>
      <c r="Q19" s="30">
        <f t="shared" si="8"/>
        <v>11</v>
      </c>
      <c r="R19" s="30"/>
      <c r="S19" s="36">
        <v>5.5064935064935003</v>
      </c>
      <c r="T19" s="29">
        <v>340</v>
      </c>
      <c r="U19" s="37">
        <v>340</v>
      </c>
      <c r="V19" s="38" t="s">
        <v>62</v>
      </c>
      <c r="W19" s="29">
        <v>1</v>
      </c>
      <c r="X19" s="39">
        <f t="shared" si="9"/>
        <v>2.3809523809523808E-2</v>
      </c>
      <c r="Y19" s="40">
        <f t="shared" si="10"/>
        <v>5.09</v>
      </c>
      <c r="Z19" s="29">
        <v>0</v>
      </c>
      <c r="AA19" s="29" t="s">
        <v>56</v>
      </c>
      <c r="AB19" s="41">
        <f t="shared" si="11"/>
        <v>-0.48</v>
      </c>
      <c r="AC19" s="42">
        <v>0.7339062500000002</v>
      </c>
      <c r="AD19" s="40">
        <f t="shared" si="12"/>
        <v>-29.591100000000004</v>
      </c>
      <c r="AE19" s="40">
        <v>-11.68</v>
      </c>
      <c r="AF19" s="40">
        <v>-16.566643181818183</v>
      </c>
      <c r="AG19" s="40">
        <v>0</v>
      </c>
    </row>
    <row r="20" spans="1:33" ht="15.75" customHeight="1" x14ac:dyDescent="0.2">
      <c r="A20" s="29" t="s">
        <v>63</v>
      </c>
      <c r="B20" s="29" t="s">
        <v>64</v>
      </c>
      <c r="C20" s="16">
        <f t="shared" si="4"/>
        <v>68.122799999999998</v>
      </c>
      <c r="D20" s="30">
        <v>25</v>
      </c>
      <c r="E20" s="30">
        <v>1</v>
      </c>
      <c r="F20" s="33">
        <v>1703.07</v>
      </c>
      <c r="G20" s="31">
        <v>-0.08</v>
      </c>
      <c r="H20" s="32">
        <f t="shared" si="1"/>
        <v>4.6973994022559264E-5</v>
      </c>
      <c r="I20" s="32">
        <f t="shared" si="2"/>
        <v>0.42496765867201314</v>
      </c>
      <c r="J20" s="33">
        <f t="shared" si="5"/>
        <v>723.74967045454537</v>
      </c>
      <c r="K20" s="33">
        <f t="shared" si="3"/>
        <v>28.949986818181813</v>
      </c>
      <c r="L20" s="30">
        <v>364</v>
      </c>
      <c r="M20" s="34">
        <f t="shared" si="6"/>
        <v>6.8681318681318687E-2</v>
      </c>
      <c r="N20" s="30">
        <v>58</v>
      </c>
      <c r="O20" s="35">
        <f t="shared" ref="O20:P20" si="28">D20/7</f>
        <v>3.5714285714285716</v>
      </c>
      <c r="P20" s="35">
        <f t="shared" si="28"/>
        <v>0.14285714285714285</v>
      </c>
      <c r="Q20" s="30">
        <f t="shared" si="8"/>
        <v>15</v>
      </c>
      <c r="R20" s="30"/>
      <c r="S20" s="36">
        <v>9.5625</v>
      </c>
      <c r="T20" s="29">
        <v>340</v>
      </c>
      <c r="U20" s="37">
        <v>340</v>
      </c>
      <c r="V20" s="38" t="s">
        <v>65</v>
      </c>
      <c r="W20" s="29">
        <v>0</v>
      </c>
      <c r="X20" s="39">
        <f t="shared" si="9"/>
        <v>0</v>
      </c>
      <c r="Y20" s="40">
        <f t="shared" si="10"/>
        <v>0</v>
      </c>
      <c r="Z20" s="29">
        <v>0</v>
      </c>
      <c r="AA20" s="29" t="s">
        <v>56</v>
      </c>
      <c r="AB20" s="41">
        <f t="shared" si="11"/>
        <v>-0.48</v>
      </c>
      <c r="AC20" s="42">
        <v>0.7339062500000002</v>
      </c>
      <c r="AD20" s="40">
        <f t="shared" si="12"/>
        <v>-17.613750000000003</v>
      </c>
      <c r="AE20" s="40">
        <v>-11.68</v>
      </c>
      <c r="AF20" s="40">
        <v>-16.566643181818183</v>
      </c>
      <c r="AG20" s="40">
        <v>0</v>
      </c>
    </row>
    <row r="21" spans="1:33" ht="15.75" customHeight="1" x14ac:dyDescent="0.2">
      <c r="A21" s="29" t="s">
        <v>66</v>
      </c>
      <c r="B21" s="29" t="s">
        <v>67</v>
      </c>
      <c r="C21" s="16">
        <f t="shared" si="4"/>
        <v>66.84454545454544</v>
      </c>
      <c r="D21" s="30">
        <v>33</v>
      </c>
      <c r="E21" s="30">
        <v>1</v>
      </c>
      <c r="F21" s="33">
        <v>2205.8699999999994</v>
      </c>
      <c r="G21" s="31">
        <v>-0.02</v>
      </c>
      <c r="H21" s="32">
        <f t="shared" si="1"/>
        <v>9.0667174402843351E-6</v>
      </c>
      <c r="I21" s="32">
        <f t="shared" si="2"/>
        <v>0.41687865785381717</v>
      </c>
      <c r="J21" s="33">
        <f t="shared" si="5"/>
        <v>919.58012499999938</v>
      </c>
      <c r="K21" s="33">
        <f t="shared" si="3"/>
        <v>27.866064393939375</v>
      </c>
      <c r="L21" s="30">
        <v>196</v>
      </c>
      <c r="M21" s="34">
        <f t="shared" si="6"/>
        <v>0.1683673469387755</v>
      </c>
      <c r="N21" s="30">
        <v>42</v>
      </c>
      <c r="O21" s="35">
        <f t="shared" ref="O21:P21" si="29">D21/7</f>
        <v>4.7142857142857144</v>
      </c>
      <c r="P21" s="35">
        <f t="shared" si="29"/>
        <v>0.14285714285714285</v>
      </c>
      <c r="Q21" s="30">
        <f t="shared" si="8"/>
        <v>8</v>
      </c>
      <c r="R21" s="30"/>
      <c r="S21" s="36">
        <v>2.7259259259259201</v>
      </c>
      <c r="T21" s="29">
        <v>340</v>
      </c>
      <c r="U21" s="37">
        <v>340</v>
      </c>
      <c r="V21" s="38" t="s">
        <v>68</v>
      </c>
      <c r="W21" s="29">
        <v>0</v>
      </c>
      <c r="X21" s="39">
        <f t="shared" si="9"/>
        <v>0</v>
      </c>
      <c r="Y21" s="40">
        <f t="shared" si="10"/>
        <v>0</v>
      </c>
      <c r="Z21" s="29">
        <v>0</v>
      </c>
      <c r="AA21" s="29" t="s">
        <v>56</v>
      </c>
      <c r="AB21" s="41">
        <f t="shared" si="11"/>
        <v>-0.48</v>
      </c>
      <c r="AC21" s="42">
        <v>0.7339062500000002</v>
      </c>
      <c r="AD21" s="40">
        <f t="shared" si="12"/>
        <v>-23.250150000000005</v>
      </c>
      <c r="AE21" s="40">
        <v>-11.68</v>
      </c>
      <c r="AF21" s="40">
        <v>-16.566643181818183</v>
      </c>
      <c r="AG21" s="40">
        <v>0</v>
      </c>
    </row>
    <row r="22" spans="1:33" ht="15.75" customHeight="1" x14ac:dyDescent="0.2">
      <c r="A22" s="29" t="s">
        <v>69</v>
      </c>
      <c r="B22" s="29" t="s">
        <v>70</v>
      </c>
      <c r="C22" s="16">
        <f t="shared" si="4"/>
        <v>66.808709677419344</v>
      </c>
      <c r="D22" s="30">
        <v>31</v>
      </c>
      <c r="E22" s="30">
        <v>0</v>
      </c>
      <c r="F22" s="31">
        <v>2071.0699999999997</v>
      </c>
      <c r="G22" s="31">
        <v>-7.0000000000000007E-2</v>
      </c>
      <c r="H22" s="32">
        <f t="shared" si="1"/>
        <v>3.3798954163789738E-5</v>
      </c>
      <c r="I22" s="32">
        <f t="shared" si="2"/>
        <v>0.41662160688129152</v>
      </c>
      <c r="J22" s="33">
        <f t="shared" si="5"/>
        <v>862.85251136363627</v>
      </c>
      <c r="K22" s="33">
        <f t="shared" si="3"/>
        <v>27.833951979472136</v>
      </c>
      <c r="L22" s="30">
        <v>435</v>
      </c>
      <c r="M22" s="34">
        <f t="shared" si="6"/>
        <v>7.1264367816091953E-2</v>
      </c>
      <c r="N22" s="30">
        <v>7</v>
      </c>
      <c r="O22" s="35">
        <f t="shared" ref="O22:P22" si="30">D22/7</f>
        <v>4.4285714285714288</v>
      </c>
      <c r="P22" s="35">
        <f t="shared" si="30"/>
        <v>0</v>
      </c>
      <c r="Q22" s="30">
        <f t="shared" si="8"/>
        <v>1</v>
      </c>
      <c r="R22" s="30"/>
      <c r="S22" s="36">
        <v>4.6844919786096204</v>
      </c>
      <c r="T22" s="29">
        <v>340</v>
      </c>
      <c r="U22" s="37">
        <v>340</v>
      </c>
      <c r="V22" s="38" t="s">
        <v>68</v>
      </c>
      <c r="W22" s="29">
        <v>0</v>
      </c>
      <c r="X22" s="39">
        <f t="shared" si="9"/>
        <v>0</v>
      </c>
      <c r="Y22" s="40">
        <f t="shared" si="10"/>
        <v>0</v>
      </c>
      <c r="Z22" s="29">
        <v>0</v>
      </c>
      <c r="AA22" s="29" t="s">
        <v>56</v>
      </c>
      <c r="AB22" s="41">
        <f t="shared" si="11"/>
        <v>-0.48</v>
      </c>
      <c r="AC22" s="42">
        <v>0.7339062500000002</v>
      </c>
      <c r="AD22" s="40">
        <f t="shared" si="12"/>
        <v>-21.841050000000003</v>
      </c>
      <c r="AE22" s="40">
        <v>-11.68</v>
      </c>
      <c r="AF22" s="40">
        <v>-16.566643181818183</v>
      </c>
      <c r="AG22" s="40">
        <v>0</v>
      </c>
    </row>
    <row r="23" spans="1:33" ht="15.75" customHeight="1" x14ac:dyDescent="0.2">
      <c r="A23" s="29" t="s">
        <v>71</v>
      </c>
      <c r="B23" s="29" t="s">
        <v>72</v>
      </c>
      <c r="C23" s="16" t="str">
        <f t="shared" si="4"/>
        <v xml:space="preserve"> - </v>
      </c>
      <c r="D23" s="30">
        <v>0</v>
      </c>
      <c r="E23" s="30">
        <v>1</v>
      </c>
      <c r="F23" s="33">
        <v>0</v>
      </c>
      <c r="G23" s="31">
        <v>0</v>
      </c>
      <c r="H23" s="32" t="e">
        <f t="shared" si="1"/>
        <v>#DIV/0!</v>
      </c>
      <c r="I23" s="32" t="e">
        <f t="shared" si="2"/>
        <v>#DIV/0!</v>
      </c>
      <c r="J23" s="33">
        <f t="shared" si="5"/>
        <v>0</v>
      </c>
      <c r="K23" s="33" t="e">
        <f t="shared" si="3"/>
        <v>#DIV/0!</v>
      </c>
      <c r="L23" s="30">
        <v>0</v>
      </c>
      <c r="M23" s="34" t="str">
        <f t="shared" si="6"/>
        <v>-</v>
      </c>
      <c r="N23" s="30">
        <v>2</v>
      </c>
      <c r="O23" s="35">
        <f t="shared" ref="O23:P23" si="31">D23/7</f>
        <v>0</v>
      </c>
      <c r="P23" s="35">
        <f t="shared" si="31"/>
        <v>0.14285714285714285</v>
      </c>
      <c r="Q23" s="30">
        <f t="shared" si="8"/>
        <v>14</v>
      </c>
      <c r="R23" s="30"/>
      <c r="S23" s="36" t="e">
        <v>#N/A</v>
      </c>
      <c r="T23" s="29">
        <v>340</v>
      </c>
      <c r="U23" s="37" t="s">
        <v>33</v>
      </c>
      <c r="V23" s="38" t="s">
        <v>73</v>
      </c>
      <c r="W23" s="29">
        <v>0</v>
      </c>
      <c r="X23" s="39">
        <f t="shared" si="9"/>
        <v>0</v>
      </c>
      <c r="Y23" s="40">
        <f t="shared" si="10"/>
        <v>0</v>
      </c>
      <c r="Z23" s="29">
        <v>0</v>
      </c>
      <c r="AA23" s="29" t="s">
        <v>56</v>
      </c>
      <c r="AB23" s="41">
        <f t="shared" si="11"/>
        <v>-0.48</v>
      </c>
      <c r="AC23" s="42">
        <v>0.7339062500000002</v>
      </c>
      <c r="AD23" s="40">
        <f t="shared" si="12"/>
        <v>0</v>
      </c>
      <c r="AE23" s="40">
        <v>-11.68</v>
      </c>
      <c r="AF23" s="40">
        <v>-16.566643181818183</v>
      </c>
      <c r="AG23" s="40">
        <v>0</v>
      </c>
    </row>
    <row r="24" spans="1:33" ht="15.75" customHeight="1" x14ac:dyDescent="0.2">
      <c r="A24" s="29" t="s">
        <v>74</v>
      </c>
      <c r="B24" s="29"/>
      <c r="C24" s="16" t="str">
        <f t="shared" si="4"/>
        <v xml:space="preserve"> - </v>
      </c>
      <c r="D24" s="30">
        <v>0</v>
      </c>
      <c r="E24" s="30">
        <v>0</v>
      </c>
      <c r="F24" s="33">
        <v>0</v>
      </c>
      <c r="G24" s="33">
        <v>0</v>
      </c>
      <c r="H24" s="32" t="e">
        <f t="shared" si="1"/>
        <v>#DIV/0!</v>
      </c>
      <c r="I24" s="32" t="e">
        <f t="shared" si="2"/>
        <v>#DIV/0!</v>
      </c>
      <c r="J24" s="33">
        <f t="shared" si="5"/>
        <v>0</v>
      </c>
      <c r="K24" s="33" t="e">
        <f t="shared" si="3"/>
        <v>#DIV/0!</v>
      </c>
      <c r="L24" s="30">
        <v>0</v>
      </c>
      <c r="M24" s="34" t="str">
        <f t="shared" si="6"/>
        <v>-</v>
      </c>
      <c r="N24" s="30">
        <v>2</v>
      </c>
      <c r="O24" s="35">
        <f t="shared" ref="O24:P24" si="32">D24/7</f>
        <v>0</v>
      </c>
      <c r="P24" s="35">
        <f t="shared" si="32"/>
        <v>0</v>
      </c>
      <c r="Q24" s="30" t="e">
        <f t="shared" si="8"/>
        <v>#DIV/0!</v>
      </c>
      <c r="R24" s="30"/>
      <c r="S24" s="36" t="e">
        <v>#N/A</v>
      </c>
      <c r="T24" s="29">
        <v>340</v>
      </c>
      <c r="U24" s="37" t="s">
        <v>33</v>
      </c>
      <c r="V24" s="38" t="s">
        <v>73</v>
      </c>
      <c r="W24" s="29">
        <v>0</v>
      </c>
      <c r="X24" s="39">
        <f t="shared" si="9"/>
        <v>0</v>
      </c>
      <c r="Y24" s="40">
        <f t="shared" si="10"/>
        <v>0</v>
      </c>
      <c r="Z24" s="29">
        <v>0</v>
      </c>
      <c r="AA24" s="29" t="s">
        <v>56</v>
      </c>
      <c r="AB24" s="41">
        <f t="shared" si="11"/>
        <v>-0.48</v>
      </c>
      <c r="AC24" s="42">
        <v>0.7339062500000002</v>
      </c>
      <c r="AD24" s="40">
        <f t="shared" si="12"/>
        <v>0</v>
      </c>
      <c r="AE24" s="40">
        <v>-11.68</v>
      </c>
      <c r="AF24" s="40">
        <v>-16.566643181818183</v>
      </c>
      <c r="AG24" s="40">
        <v>0</v>
      </c>
    </row>
    <row r="25" spans="1:33" ht="15.75" customHeight="1" x14ac:dyDescent="0.2">
      <c r="A25" s="29" t="s">
        <v>75</v>
      </c>
      <c r="B25" s="15" t="s">
        <v>76</v>
      </c>
      <c r="C25" s="16">
        <f t="shared" si="4"/>
        <v>67.989999999999995</v>
      </c>
      <c r="D25" s="30">
        <v>9</v>
      </c>
      <c r="E25" s="30">
        <v>0</v>
      </c>
      <c r="F25" s="33">
        <v>611.91</v>
      </c>
      <c r="G25" s="33">
        <v>0</v>
      </c>
      <c r="H25" s="32">
        <f t="shared" si="1"/>
        <v>0</v>
      </c>
      <c r="I25" s="32">
        <f t="shared" si="2"/>
        <v>0.42413516693631403</v>
      </c>
      <c r="J25" s="33">
        <f t="shared" si="5"/>
        <v>259.5325499999999</v>
      </c>
      <c r="K25" s="33">
        <f t="shared" si="3"/>
        <v>28.836949999999987</v>
      </c>
      <c r="L25" s="30">
        <v>157</v>
      </c>
      <c r="M25" s="34">
        <f t="shared" si="6"/>
        <v>5.7324840764331211E-2</v>
      </c>
      <c r="N25" s="30">
        <v>54</v>
      </c>
      <c r="O25" s="35">
        <f t="shared" ref="O25:P25" si="33">D25/7</f>
        <v>1.2857142857142858</v>
      </c>
      <c r="P25" s="35">
        <f t="shared" si="33"/>
        <v>0</v>
      </c>
      <c r="Q25" s="30">
        <f t="shared" si="8"/>
        <v>42</v>
      </c>
      <c r="R25" s="30"/>
      <c r="S25" s="36">
        <v>2.5988700564971752</v>
      </c>
      <c r="T25" s="29">
        <v>0</v>
      </c>
      <c r="U25" s="37" t="s">
        <v>33</v>
      </c>
      <c r="V25" s="38" t="s">
        <v>33</v>
      </c>
      <c r="W25" s="15">
        <v>0</v>
      </c>
      <c r="X25" s="39">
        <f t="shared" si="9"/>
        <v>0</v>
      </c>
      <c r="Y25" s="40">
        <f t="shared" si="10"/>
        <v>0</v>
      </c>
      <c r="Z25" s="15">
        <v>0</v>
      </c>
      <c r="AA25" s="29" t="s">
        <v>56</v>
      </c>
      <c r="AB25" s="41">
        <f t="shared" si="11"/>
        <v>-0.48</v>
      </c>
      <c r="AC25" s="42">
        <v>0.7339062500000002</v>
      </c>
      <c r="AD25" s="40">
        <f t="shared" si="12"/>
        <v>-6.3409500000000012</v>
      </c>
      <c r="AE25" s="40">
        <v>-11.68</v>
      </c>
      <c r="AF25" s="40">
        <v>-16.57</v>
      </c>
      <c r="AG25" s="40">
        <v>0</v>
      </c>
    </row>
    <row r="26" spans="1:33" ht="15.75" customHeight="1" x14ac:dyDescent="0.2">
      <c r="A26" s="15" t="s">
        <v>77</v>
      </c>
      <c r="B26" s="15" t="s">
        <v>78</v>
      </c>
      <c r="C26" s="16">
        <f t="shared" si="4"/>
        <v>65.120526315789476</v>
      </c>
      <c r="D26" s="17">
        <v>19</v>
      </c>
      <c r="E26" s="17">
        <v>0</v>
      </c>
      <c r="F26" s="18">
        <v>1237.29</v>
      </c>
      <c r="G26" s="18">
        <v>-0.08</v>
      </c>
      <c r="H26" s="32">
        <f t="shared" si="1"/>
        <v>6.4657436817560965E-5</v>
      </c>
      <c r="I26" s="32">
        <f t="shared" si="2"/>
        <v>0.39921427437824292</v>
      </c>
      <c r="J26" s="33">
        <f t="shared" si="5"/>
        <v>493.94382954545614</v>
      </c>
      <c r="K26" s="33">
        <f t="shared" si="3"/>
        <v>25.997043660287165</v>
      </c>
      <c r="L26" s="17">
        <v>299</v>
      </c>
      <c r="M26" s="34">
        <f t="shared" si="6"/>
        <v>6.354515050167224E-2</v>
      </c>
      <c r="N26" s="17">
        <v>196</v>
      </c>
      <c r="O26" s="35">
        <f t="shared" ref="O26:P26" si="34">D26/7</f>
        <v>2.7142857142857144</v>
      </c>
      <c r="P26" s="35">
        <f t="shared" si="34"/>
        <v>0</v>
      </c>
      <c r="Q26" s="30">
        <f t="shared" si="8"/>
        <v>72</v>
      </c>
      <c r="R26" s="30"/>
      <c r="S26" s="22">
        <v>2.1198156682027651</v>
      </c>
      <c r="T26" s="29">
        <v>0</v>
      </c>
      <c r="U26" s="37" t="s">
        <v>33</v>
      </c>
      <c r="V26" s="38" t="s">
        <v>33</v>
      </c>
      <c r="W26" s="15">
        <v>0</v>
      </c>
      <c r="X26" s="39">
        <f t="shared" si="9"/>
        <v>0</v>
      </c>
      <c r="Y26" s="40">
        <f t="shared" si="10"/>
        <v>0</v>
      </c>
      <c r="Z26" s="15">
        <v>0</v>
      </c>
      <c r="AA26" s="29" t="s">
        <v>56</v>
      </c>
      <c r="AB26" s="41">
        <f t="shared" si="11"/>
        <v>-0.48</v>
      </c>
      <c r="AC26" s="42">
        <v>0.7339062500000002</v>
      </c>
      <c r="AD26" s="40">
        <f t="shared" si="12"/>
        <v>-13.386450000000002</v>
      </c>
      <c r="AE26" s="26">
        <v>-12.08</v>
      </c>
      <c r="AF26" s="26">
        <v>-16.566643181818101</v>
      </c>
      <c r="AG26" s="26">
        <v>0</v>
      </c>
    </row>
    <row r="27" spans="1:33" ht="15.75" customHeight="1" x14ac:dyDescent="0.2">
      <c r="A27" s="15" t="s">
        <v>79</v>
      </c>
      <c r="B27" s="15" t="s">
        <v>80</v>
      </c>
      <c r="C27" s="16">
        <f t="shared" si="4"/>
        <v>64.158235294117645</v>
      </c>
      <c r="D27" s="17">
        <v>34</v>
      </c>
      <c r="E27" s="17">
        <v>1</v>
      </c>
      <c r="F27" s="18">
        <v>2181.38</v>
      </c>
      <c r="G27" s="18">
        <v>0</v>
      </c>
      <c r="H27" s="32">
        <f t="shared" si="1"/>
        <v>0</v>
      </c>
      <c r="I27" s="32">
        <f t="shared" si="2"/>
        <v>0.39251869542133166</v>
      </c>
      <c r="J27" s="33">
        <f t="shared" si="5"/>
        <v>856.23243181818452</v>
      </c>
      <c r="K27" s="33">
        <f t="shared" si="3"/>
        <v>25.183306818181897</v>
      </c>
      <c r="L27" s="17">
        <v>383</v>
      </c>
      <c r="M27" s="34">
        <f t="shared" si="6"/>
        <v>8.877284595300261E-2</v>
      </c>
      <c r="N27" s="17">
        <v>229</v>
      </c>
      <c r="O27" s="35">
        <f t="shared" ref="O27:P27" si="35">D27/7</f>
        <v>4.8571428571428568</v>
      </c>
      <c r="P27" s="35">
        <f t="shared" si="35"/>
        <v>0.14285714285714285</v>
      </c>
      <c r="Q27" s="30">
        <f t="shared" si="8"/>
        <v>45</v>
      </c>
      <c r="R27" s="30"/>
      <c r="S27" s="22">
        <v>3.4556962025316462</v>
      </c>
      <c r="T27" s="29">
        <v>0</v>
      </c>
      <c r="U27" s="37" t="s">
        <v>33</v>
      </c>
      <c r="V27" s="38" t="s">
        <v>33</v>
      </c>
      <c r="W27" s="15">
        <v>0</v>
      </c>
      <c r="X27" s="39">
        <f t="shared" si="9"/>
        <v>0</v>
      </c>
      <c r="Y27" s="40">
        <f t="shared" si="10"/>
        <v>0</v>
      </c>
      <c r="Z27" s="15">
        <v>0</v>
      </c>
      <c r="AA27" s="29" t="s">
        <v>56</v>
      </c>
      <c r="AB27" s="41">
        <f t="shared" si="11"/>
        <v>-0.48</v>
      </c>
      <c r="AC27" s="42">
        <v>0.7339062500000002</v>
      </c>
      <c r="AD27" s="40">
        <f t="shared" si="12"/>
        <v>-23.954700000000003</v>
      </c>
      <c r="AE27" s="26">
        <v>-12.08</v>
      </c>
      <c r="AF27" s="26">
        <v>-16.566643181818101</v>
      </c>
      <c r="AG27" s="26">
        <v>0</v>
      </c>
    </row>
    <row r="28" spans="1:33" ht="15.75" customHeight="1" x14ac:dyDescent="0.2">
      <c r="A28" s="15" t="s">
        <v>81</v>
      </c>
      <c r="B28" s="15" t="s">
        <v>82</v>
      </c>
      <c r="C28" s="16">
        <f t="shared" si="4"/>
        <v>65.497428571428571</v>
      </c>
      <c r="D28" s="17">
        <v>35</v>
      </c>
      <c r="E28" s="17">
        <v>0</v>
      </c>
      <c r="F28" s="18">
        <v>2292.41</v>
      </c>
      <c r="G28" s="18">
        <v>-0.14000000000000001</v>
      </c>
      <c r="H28" s="32">
        <f t="shared" si="1"/>
        <v>6.1071099846886034E-5</v>
      </c>
      <c r="I28" s="32">
        <f t="shared" si="2"/>
        <v>0.40181151654213959</v>
      </c>
      <c r="J28" s="33">
        <f t="shared" si="5"/>
        <v>921.11673863636622</v>
      </c>
      <c r="K28" s="33">
        <f t="shared" si="3"/>
        <v>26.317621103896176</v>
      </c>
      <c r="L28" s="17">
        <v>314</v>
      </c>
      <c r="M28" s="34">
        <f t="shared" si="6"/>
        <v>0.11146496815286625</v>
      </c>
      <c r="N28" s="17">
        <v>257</v>
      </c>
      <c r="O28" s="35">
        <f t="shared" ref="O28:P28" si="36">D28/7</f>
        <v>5</v>
      </c>
      <c r="P28" s="35">
        <f t="shared" si="36"/>
        <v>0</v>
      </c>
      <c r="Q28" s="30">
        <f t="shared" si="8"/>
        <v>51</v>
      </c>
      <c r="R28" s="30"/>
      <c r="S28" s="22">
        <v>3.393258426966292</v>
      </c>
      <c r="T28" s="29">
        <v>0</v>
      </c>
      <c r="U28" s="37" t="s">
        <v>33</v>
      </c>
      <c r="V28" s="38" t="s">
        <v>33</v>
      </c>
      <c r="W28" s="15">
        <v>0</v>
      </c>
      <c r="X28" s="39">
        <f t="shared" si="9"/>
        <v>0</v>
      </c>
      <c r="Y28" s="40">
        <f t="shared" si="10"/>
        <v>0</v>
      </c>
      <c r="Z28" s="15">
        <v>0</v>
      </c>
      <c r="AA28" s="29" t="s">
        <v>56</v>
      </c>
      <c r="AB28" s="41">
        <f t="shared" si="11"/>
        <v>-0.48</v>
      </c>
      <c r="AC28" s="42">
        <v>0.7339062500000002</v>
      </c>
      <c r="AD28" s="40">
        <f t="shared" si="12"/>
        <v>-24.659250000000004</v>
      </c>
      <c r="AE28" s="26">
        <v>-12.08</v>
      </c>
      <c r="AF28" s="26">
        <v>-16.566643181818101</v>
      </c>
      <c r="AG28" s="26">
        <v>0</v>
      </c>
    </row>
    <row r="29" spans="1:33" ht="15.75" customHeight="1" x14ac:dyDescent="0.2">
      <c r="A29" s="29" t="s">
        <v>83</v>
      </c>
      <c r="B29" s="15" t="s">
        <v>82</v>
      </c>
      <c r="C29" s="16">
        <f t="shared" si="4"/>
        <v>65.768292682926827</v>
      </c>
      <c r="D29" s="30">
        <v>41</v>
      </c>
      <c r="E29" s="30">
        <v>0</v>
      </c>
      <c r="F29" s="33">
        <v>2696.5</v>
      </c>
      <c r="G29" s="33">
        <v>-0.03</v>
      </c>
      <c r="H29" s="32">
        <f t="shared" si="1"/>
        <v>1.1125533098460967E-5</v>
      </c>
      <c r="I29" s="32">
        <f t="shared" si="2"/>
        <v>0.40370705712792804</v>
      </c>
      <c r="J29" s="33">
        <f t="shared" si="5"/>
        <v>1088.596079545458</v>
      </c>
      <c r="K29" s="33">
        <f t="shared" si="3"/>
        <v>26.551123891352635</v>
      </c>
      <c r="L29" s="30">
        <v>278</v>
      </c>
      <c r="M29" s="34">
        <f t="shared" si="6"/>
        <v>0.14748201438848921</v>
      </c>
      <c r="N29" s="17">
        <v>213</v>
      </c>
      <c r="O29" s="35">
        <f t="shared" ref="O29:P29" si="37">D29/7</f>
        <v>5.8571428571428568</v>
      </c>
      <c r="P29" s="35">
        <f t="shared" si="37"/>
        <v>0</v>
      </c>
      <c r="Q29" s="30">
        <f t="shared" si="8"/>
        <v>36</v>
      </c>
      <c r="R29" s="30"/>
      <c r="S29" s="22">
        <v>2.3630136986301369</v>
      </c>
      <c r="T29" s="29">
        <v>0</v>
      </c>
      <c r="U29" s="37" t="s">
        <v>33</v>
      </c>
      <c r="V29" s="38" t="s">
        <v>33</v>
      </c>
      <c r="W29" s="15">
        <v>0</v>
      </c>
      <c r="X29" s="39">
        <f t="shared" si="9"/>
        <v>0</v>
      </c>
      <c r="Y29" s="40">
        <f t="shared" si="10"/>
        <v>0</v>
      </c>
      <c r="Z29" s="15">
        <v>0</v>
      </c>
      <c r="AA29" s="29" t="s">
        <v>56</v>
      </c>
      <c r="AB29" s="41">
        <f t="shared" si="11"/>
        <v>-0.48</v>
      </c>
      <c r="AC29" s="42">
        <v>0.7339062500000002</v>
      </c>
      <c r="AD29" s="40">
        <f t="shared" si="12"/>
        <v>-28.886550000000003</v>
      </c>
      <c r="AE29" s="40">
        <v>-12.08</v>
      </c>
      <c r="AF29" s="40">
        <v>-16.566643181818101</v>
      </c>
      <c r="AG29" s="40">
        <v>0</v>
      </c>
    </row>
    <row r="30" spans="1:33" ht="15.75" customHeight="1" x14ac:dyDescent="0.2">
      <c r="A30" s="15" t="s">
        <v>84</v>
      </c>
      <c r="B30" s="15" t="s">
        <v>85</v>
      </c>
      <c r="C30" s="16">
        <f t="shared" si="4"/>
        <v>57.66636363636362</v>
      </c>
      <c r="D30" s="17">
        <v>22</v>
      </c>
      <c r="E30" s="17">
        <v>0</v>
      </c>
      <c r="F30" s="18">
        <v>1268.6599999999996</v>
      </c>
      <c r="G30" s="18">
        <v>-0.91999999999999993</v>
      </c>
      <c r="H30" s="32">
        <f t="shared" si="1"/>
        <v>7.251745936657577E-4</v>
      </c>
      <c r="I30" s="32">
        <f t="shared" si="2"/>
        <v>0.34029192218561444</v>
      </c>
      <c r="J30" s="33">
        <f t="shared" si="5"/>
        <v>431.71475000000146</v>
      </c>
      <c r="K30" s="33">
        <f t="shared" si="3"/>
        <v>19.623397727272792</v>
      </c>
      <c r="L30" s="17">
        <v>235</v>
      </c>
      <c r="M30" s="34">
        <f t="shared" si="6"/>
        <v>9.3617021276595741E-2</v>
      </c>
      <c r="N30" s="17">
        <v>192</v>
      </c>
      <c r="O30" s="35">
        <f t="shared" ref="O30:P30" si="38">D30/7</f>
        <v>3.1428571428571428</v>
      </c>
      <c r="P30" s="35">
        <f t="shared" si="38"/>
        <v>0</v>
      </c>
      <c r="Q30" s="30">
        <f t="shared" si="8"/>
        <v>61</v>
      </c>
      <c r="R30" s="30"/>
      <c r="S30" s="22">
        <v>2.6061705989110711</v>
      </c>
      <c r="T30" s="29">
        <v>0</v>
      </c>
      <c r="U30" s="37" t="s">
        <v>33</v>
      </c>
      <c r="V30" s="38" t="s">
        <v>33</v>
      </c>
      <c r="W30" s="15">
        <v>0</v>
      </c>
      <c r="X30" s="39">
        <f t="shared" si="9"/>
        <v>0</v>
      </c>
      <c r="Y30" s="40">
        <f t="shared" si="10"/>
        <v>0</v>
      </c>
      <c r="Z30" s="15">
        <v>0</v>
      </c>
      <c r="AA30" s="29" t="s">
        <v>56</v>
      </c>
      <c r="AB30" s="41">
        <f t="shared" si="11"/>
        <v>-0.48</v>
      </c>
      <c r="AC30" s="42">
        <v>0.7339062500000002</v>
      </c>
      <c r="AD30" s="40">
        <f t="shared" si="12"/>
        <v>-15.500100000000003</v>
      </c>
      <c r="AE30" s="26">
        <v>-12.08</v>
      </c>
      <c r="AF30" s="40">
        <v>-16.566643181818101</v>
      </c>
      <c r="AG30" s="26">
        <v>0</v>
      </c>
    </row>
    <row r="31" spans="1:33" ht="15.75" customHeight="1" x14ac:dyDescent="0.2">
      <c r="A31" s="15" t="s">
        <v>86</v>
      </c>
      <c r="B31" s="15" t="s">
        <v>87</v>
      </c>
      <c r="C31" s="16">
        <f t="shared" si="4"/>
        <v>55.656666666666666</v>
      </c>
      <c r="D31" s="17">
        <v>30</v>
      </c>
      <c r="E31" s="17">
        <v>0</v>
      </c>
      <c r="F31" s="18">
        <v>1669.7</v>
      </c>
      <c r="G31" s="43">
        <v>-14.63</v>
      </c>
      <c r="H31" s="32">
        <f t="shared" si="1"/>
        <v>8.7620530634245682E-3</v>
      </c>
      <c r="I31" s="32">
        <f t="shared" si="2"/>
        <v>0.28168467509133366</v>
      </c>
      <c r="J31" s="33">
        <f t="shared" si="5"/>
        <v>470.3289019999998</v>
      </c>
      <c r="K31" s="33">
        <f t="shared" si="3"/>
        <v>15.67763006666666</v>
      </c>
      <c r="L31" s="17">
        <v>242</v>
      </c>
      <c r="M31" s="34">
        <f t="shared" si="6"/>
        <v>0.12396694214876033</v>
      </c>
      <c r="N31" s="17">
        <v>163</v>
      </c>
      <c r="O31" s="35">
        <f t="shared" ref="O31:P31" si="39">D31/7</f>
        <v>4.2857142857142856</v>
      </c>
      <c r="P31" s="35">
        <f t="shared" si="39"/>
        <v>0</v>
      </c>
      <c r="Q31" s="30">
        <f t="shared" si="8"/>
        <v>38</v>
      </c>
      <c r="R31" s="30"/>
      <c r="S31" s="22">
        <v>1.92419825072886</v>
      </c>
      <c r="T31" s="15" t="s">
        <v>33</v>
      </c>
      <c r="U31" s="23" t="s">
        <v>33</v>
      </c>
      <c r="V31" s="1" t="s">
        <v>88</v>
      </c>
      <c r="W31" s="15">
        <v>1</v>
      </c>
      <c r="X31" s="39">
        <f t="shared" si="9"/>
        <v>3.3333333333333333E-2</v>
      </c>
      <c r="Y31" s="40">
        <f t="shared" si="10"/>
        <v>3.6575000000000002</v>
      </c>
      <c r="Z31" s="15">
        <v>3</v>
      </c>
      <c r="AA31" s="15" t="s">
        <v>56</v>
      </c>
      <c r="AB31" s="41">
        <f t="shared" si="11"/>
        <v>-0.48</v>
      </c>
      <c r="AC31" s="28">
        <v>0.7339062500000002</v>
      </c>
      <c r="AD31" s="40">
        <f t="shared" si="12"/>
        <v>-21.136500000000005</v>
      </c>
      <c r="AE31" s="44">
        <v>-12.08</v>
      </c>
      <c r="AF31" s="44">
        <v>-18.1049866</v>
      </c>
      <c r="AG31" s="26">
        <v>-7.6</v>
      </c>
    </row>
    <row r="32" spans="1:33" ht="15.75" customHeight="1" x14ac:dyDescent="0.2">
      <c r="A32" s="15" t="s">
        <v>89</v>
      </c>
      <c r="B32" s="15" t="s">
        <v>87</v>
      </c>
      <c r="C32" s="16">
        <f t="shared" si="4"/>
        <v>49.99</v>
      </c>
      <c r="D32" s="17">
        <v>43</v>
      </c>
      <c r="E32" s="17">
        <v>0</v>
      </c>
      <c r="F32" s="18">
        <v>2149.5700000000002</v>
      </c>
      <c r="G32" s="18">
        <v>-28.57</v>
      </c>
      <c r="H32" s="32">
        <f t="shared" si="1"/>
        <v>1.3291030299083071E-2</v>
      </c>
      <c r="I32" s="32">
        <f t="shared" si="2"/>
        <v>0.20382887098349903</v>
      </c>
      <c r="J32" s="33">
        <f t="shared" si="5"/>
        <v>438.14442620000005</v>
      </c>
      <c r="K32" s="33">
        <f t="shared" si="3"/>
        <v>10.189405260465117</v>
      </c>
      <c r="L32" s="17">
        <v>286</v>
      </c>
      <c r="M32" s="34">
        <f t="shared" si="6"/>
        <v>0.15034965034965034</v>
      </c>
      <c r="N32" s="17">
        <v>128</v>
      </c>
      <c r="O32" s="35">
        <f t="shared" ref="O32:P32" si="40">D32/7</f>
        <v>6.1428571428571432</v>
      </c>
      <c r="P32" s="35">
        <f t="shared" si="40"/>
        <v>0</v>
      </c>
      <c r="Q32" s="30">
        <f t="shared" si="8"/>
        <v>20</v>
      </c>
      <c r="R32" s="30" t="str">
        <f ca="1">IFERROR(VLOOKUP($B$2,IMPORTRANGE("https://docs.google.com/spreadsheets/d/1KiWZV1ko8G7lnRucBRBd29jj3Be6ltMfljMDqzOkQmI/edit#gid=1381463014","Lookup!A:F"),6,FALSE),"")</f>
        <v/>
      </c>
      <c r="S32" s="22">
        <v>2.481113320079523</v>
      </c>
      <c r="T32" s="15" t="str">
        <f ca="1">IFERROR(__xludf.DUMMYFUNCTION("IFERROR(VLOOKUP($B$2,IMPORTRANGE(""https://docs.google.com/spreadsheets/d/1KiWZV1ko8G7lnRucBRBd29jj3Be6ltMfljMDqzOkQmI/edit#gid=1381463014"",""Lookup!A:D""),4,FALSE),"""")"),"")</f>
        <v/>
      </c>
      <c r="U32" s="23">
        <f ca="1">IFERROR(__xludf.DUMMYFUNCTION("IFERROR(VLOOKUP($B$2,IMPORTRANGE(""https://docs.google.com/spreadsheets/d/1KiWZV1ko8G7lnRucBRBd29jj3Be6ltMfljMDqzOkQmI/edit#gid=1381463014"",""Lookup!A:D""),3,FALSE),"""")"),0)</f>
        <v>0</v>
      </c>
      <c r="V32" s="1" t="str">
        <f ca="1">IFERROR(__xludf.DUMMYFUNCTION("IFERROR(VLOOKUP($B$2,IMPORTRANGE(""https://docs.google.com/spreadsheets/d/1KiWZV1ko8G7lnRucBRBd29jj3Be6ltMfljMDqzOkQmI/edit#gid=1381463014"",""Lookup!A:D""),2,FALSE),"""")"),"| 356  - 340 units 09/17")</f>
        <v>| 356  - 340 units 09/17</v>
      </c>
      <c r="W32" s="15">
        <v>1</v>
      </c>
      <c r="X32" s="39">
        <f t="shared" si="9"/>
        <v>2.3255813953488372E-2</v>
      </c>
      <c r="Y32" s="40">
        <f t="shared" si="10"/>
        <v>9.5233333333333334</v>
      </c>
      <c r="Z32" s="15">
        <v>2</v>
      </c>
      <c r="AA32" s="15" t="s">
        <v>56</v>
      </c>
      <c r="AB32" s="41">
        <f t="shared" si="11"/>
        <v>-0.48</v>
      </c>
      <c r="AC32" s="28">
        <v>0.7339062500000002</v>
      </c>
      <c r="AD32" s="40">
        <f t="shared" si="12"/>
        <v>-30.295650000000006</v>
      </c>
      <c r="AE32" s="26">
        <v>-12.08</v>
      </c>
      <c r="AF32" s="26">
        <v>-18.1049866</v>
      </c>
      <c r="AG32" s="26">
        <v>-32.17</v>
      </c>
    </row>
    <row r="33" spans="1:33" ht="15.75" customHeight="1" x14ac:dyDescent="0.2">
      <c r="A33" s="15"/>
      <c r="B33" s="15"/>
      <c r="C33" s="45"/>
      <c r="D33" s="17"/>
      <c r="E33" s="17"/>
      <c r="F33" s="18"/>
      <c r="G33" s="18"/>
      <c r="H33" s="18"/>
      <c r="I33" s="17"/>
      <c r="J33" s="17"/>
      <c r="K33" s="17"/>
      <c r="L33" s="17"/>
      <c r="M33" s="20"/>
      <c r="N33" s="17"/>
      <c r="O33" s="17"/>
      <c r="P33" s="17"/>
      <c r="Q33" s="17"/>
      <c r="R33" s="17"/>
      <c r="S33" s="22"/>
      <c r="T33" s="15"/>
      <c r="U33" s="23"/>
      <c r="V33" s="1"/>
      <c r="W33" s="15"/>
      <c r="X33" s="15"/>
      <c r="Y33" s="15"/>
      <c r="Z33" s="15"/>
      <c r="AA33" s="2"/>
      <c r="AB33" s="15"/>
      <c r="AC33" s="15"/>
      <c r="AD33" s="15"/>
      <c r="AE33" s="26"/>
      <c r="AF33" s="26"/>
      <c r="AG33" s="26"/>
    </row>
    <row r="34" spans="1:33" ht="15.75" customHeight="1" x14ac:dyDescent="0.2">
      <c r="A34" s="15"/>
      <c r="B34" s="15"/>
      <c r="C34" s="45"/>
      <c r="D34" s="17"/>
      <c r="E34" s="17"/>
      <c r="F34" s="18"/>
      <c r="G34" s="18"/>
      <c r="H34" s="18"/>
      <c r="I34" s="17"/>
      <c r="J34" s="17"/>
      <c r="K34" s="17"/>
      <c r="L34" s="17"/>
      <c r="M34" s="20"/>
      <c r="N34" s="17"/>
      <c r="O34" s="17"/>
      <c r="P34" s="17"/>
      <c r="Q34" s="17"/>
      <c r="R34" s="17"/>
      <c r="S34" s="22"/>
      <c r="T34" s="15"/>
      <c r="U34" s="23"/>
      <c r="V34" s="1"/>
      <c r="W34" s="15"/>
      <c r="X34" s="15"/>
      <c r="Y34" s="15"/>
      <c r="Z34" s="15"/>
      <c r="AA34" s="2"/>
      <c r="AB34" s="15"/>
      <c r="AC34" s="15"/>
      <c r="AD34" s="15"/>
      <c r="AE34" s="26"/>
      <c r="AF34" s="26"/>
      <c r="AG34" s="26"/>
    </row>
    <row r="35" spans="1:33" ht="15.75" customHeight="1" x14ac:dyDescent="0.2">
      <c r="A35" s="15"/>
      <c r="B35" s="15"/>
      <c r="C35" s="45"/>
      <c r="D35" s="17"/>
      <c r="E35" s="17"/>
      <c r="F35" s="18"/>
      <c r="G35" s="18"/>
      <c r="H35" s="18"/>
      <c r="I35" s="17"/>
      <c r="J35" s="17"/>
      <c r="K35" s="17"/>
      <c r="L35" s="17"/>
      <c r="M35" s="20"/>
      <c r="N35" s="17"/>
      <c r="O35" s="17"/>
      <c r="P35" s="17"/>
      <c r="Q35" s="17"/>
      <c r="R35" s="17"/>
      <c r="S35" s="22"/>
      <c r="T35" s="15"/>
      <c r="U35" s="23"/>
      <c r="V35" s="1"/>
      <c r="W35" s="15"/>
      <c r="X35" s="15"/>
      <c r="Y35" s="15"/>
      <c r="Z35" s="15"/>
      <c r="AA35" s="2"/>
      <c r="AB35" s="15"/>
      <c r="AC35" s="15"/>
      <c r="AD35" s="15"/>
      <c r="AE35" s="26"/>
      <c r="AF35" s="26"/>
      <c r="AG35" s="26"/>
    </row>
    <row r="36" spans="1:33" ht="15.75" customHeight="1" x14ac:dyDescent="0.2">
      <c r="A36" s="15"/>
      <c r="B36" s="15"/>
      <c r="C36" s="45"/>
      <c r="D36" s="17"/>
      <c r="E36" s="17"/>
      <c r="F36" s="18"/>
      <c r="G36" s="18"/>
      <c r="H36" s="18"/>
      <c r="I36" s="17"/>
      <c r="J36" s="17"/>
      <c r="K36" s="17"/>
      <c r="L36" s="17"/>
      <c r="M36" s="20"/>
      <c r="N36" s="17"/>
      <c r="O36" s="17"/>
      <c r="P36" s="17"/>
      <c r="Q36" s="17"/>
      <c r="R36" s="17"/>
      <c r="S36" s="22"/>
      <c r="T36" s="15"/>
      <c r="U36" s="23"/>
      <c r="V36" s="1"/>
      <c r="W36" s="15"/>
      <c r="X36" s="15"/>
      <c r="Y36" s="15"/>
      <c r="Z36" s="15"/>
      <c r="AA36" s="2"/>
      <c r="AB36" s="15"/>
      <c r="AC36" s="15"/>
      <c r="AD36" s="15"/>
      <c r="AE36" s="26"/>
      <c r="AF36" s="26"/>
      <c r="AG36" s="26"/>
    </row>
    <row r="37" spans="1:33" ht="15.75" customHeight="1" x14ac:dyDescent="0.2">
      <c r="A37" s="15"/>
      <c r="B37" s="15"/>
      <c r="C37" s="45"/>
      <c r="D37" s="17"/>
      <c r="E37" s="17"/>
      <c r="F37" s="18"/>
      <c r="G37" s="18"/>
      <c r="H37" s="18"/>
      <c r="I37" s="17"/>
      <c r="J37" s="17"/>
      <c r="K37" s="17"/>
      <c r="L37" s="17"/>
      <c r="M37" s="20"/>
      <c r="N37" s="17"/>
      <c r="O37" s="17"/>
      <c r="P37" s="17"/>
      <c r="Q37" s="17"/>
      <c r="R37" s="17"/>
      <c r="S37" s="22"/>
      <c r="T37" s="15"/>
      <c r="U37" s="23"/>
      <c r="V37" s="1"/>
      <c r="W37" s="15"/>
      <c r="X37" s="15"/>
      <c r="Y37" s="15"/>
      <c r="Z37" s="15"/>
      <c r="AA37" s="2"/>
      <c r="AB37" s="15"/>
      <c r="AC37" s="15"/>
      <c r="AD37" s="15"/>
      <c r="AE37" s="26"/>
      <c r="AF37" s="26"/>
      <c r="AG37" s="26"/>
    </row>
    <row r="38" spans="1:33" ht="15.75" customHeight="1" x14ac:dyDescent="0.2">
      <c r="A38" s="15"/>
      <c r="B38" s="15"/>
      <c r="C38" s="45"/>
      <c r="D38" s="17"/>
      <c r="E38" s="17"/>
      <c r="F38" s="18"/>
      <c r="G38" s="18"/>
      <c r="H38" s="18"/>
      <c r="I38" s="17"/>
      <c r="J38" s="17"/>
      <c r="K38" s="17"/>
      <c r="L38" s="17"/>
      <c r="M38" s="20"/>
      <c r="N38" s="17"/>
      <c r="O38" s="17"/>
      <c r="P38" s="17"/>
      <c r="Q38" s="17"/>
      <c r="R38" s="17"/>
      <c r="S38" s="22"/>
      <c r="T38" s="15"/>
      <c r="U38" s="23"/>
      <c r="V38" s="1"/>
      <c r="W38" s="15"/>
      <c r="X38" s="15"/>
      <c r="Y38" s="15"/>
      <c r="Z38" s="15"/>
      <c r="AA38" s="2"/>
      <c r="AB38" s="15"/>
      <c r="AC38" s="15"/>
      <c r="AD38" s="15"/>
      <c r="AE38" s="26"/>
      <c r="AF38" s="26"/>
      <c r="AG38" s="26"/>
    </row>
    <row r="39" spans="1:33" ht="15.75" customHeight="1" x14ac:dyDescent="0.2">
      <c r="A39" s="15"/>
      <c r="B39" s="15"/>
      <c r="C39" s="45"/>
      <c r="D39" s="17"/>
      <c r="E39" s="17"/>
      <c r="F39" s="18"/>
      <c r="G39" s="18"/>
      <c r="H39" s="18"/>
      <c r="I39" s="17"/>
      <c r="J39" s="17"/>
      <c r="K39" s="17"/>
      <c r="L39" s="17"/>
      <c r="M39" s="20"/>
      <c r="N39" s="17"/>
      <c r="O39" s="17"/>
      <c r="P39" s="17"/>
      <c r="Q39" s="17"/>
      <c r="R39" s="17"/>
      <c r="S39" s="22"/>
      <c r="T39" s="15"/>
      <c r="U39" s="23"/>
      <c r="V39" s="1"/>
      <c r="W39" s="15"/>
      <c r="X39" s="15"/>
      <c r="Y39" s="15"/>
      <c r="Z39" s="15"/>
      <c r="AA39" s="2"/>
      <c r="AB39" s="15"/>
      <c r="AC39" s="15"/>
      <c r="AD39" s="15"/>
      <c r="AE39" s="26"/>
      <c r="AF39" s="26"/>
      <c r="AG39" s="26"/>
    </row>
    <row r="40" spans="1:33" ht="15.75" customHeight="1" x14ac:dyDescent="0.2">
      <c r="A40" s="15"/>
      <c r="B40" s="15"/>
      <c r="C40" s="45"/>
      <c r="D40" s="17"/>
      <c r="E40" s="17"/>
      <c r="F40" s="18"/>
      <c r="G40" s="18"/>
      <c r="H40" s="18"/>
      <c r="I40" s="17"/>
      <c r="J40" s="17"/>
      <c r="K40" s="17"/>
      <c r="L40" s="17"/>
      <c r="M40" s="20"/>
      <c r="N40" s="17"/>
      <c r="O40" s="17"/>
      <c r="P40" s="17"/>
      <c r="Q40" s="17"/>
      <c r="R40" s="17"/>
      <c r="S40" s="22"/>
      <c r="T40" s="15"/>
      <c r="U40" s="23"/>
      <c r="V40" s="1"/>
      <c r="W40" s="15"/>
      <c r="X40" s="15"/>
      <c r="Y40" s="15"/>
      <c r="Z40" s="15"/>
      <c r="AA40" s="2"/>
      <c r="AB40" s="15"/>
      <c r="AC40" s="15"/>
      <c r="AD40" s="15"/>
      <c r="AE40" s="26"/>
      <c r="AF40" s="26"/>
      <c r="AG40" s="26"/>
    </row>
    <row r="41" spans="1:33" ht="15.75" customHeight="1" x14ac:dyDescent="0.2">
      <c r="A41" s="15"/>
      <c r="B41" s="15"/>
      <c r="C41" s="45"/>
      <c r="D41" s="17"/>
      <c r="E41" s="17"/>
      <c r="F41" s="18"/>
      <c r="G41" s="18"/>
      <c r="H41" s="18"/>
      <c r="I41" s="17"/>
      <c r="J41" s="17"/>
      <c r="K41" s="17"/>
      <c r="L41" s="17"/>
      <c r="M41" s="20"/>
      <c r="N41" s="17"/>
      <c r="O41" s="17"/>
      <c r="P41" s="17"/>
      <c r="Q41" s="17"/>
      <c r="R41" s="17"/>
      <c r="S41" s="22"/>
      <c r="T41" s="15"/>
      <c r="U41" s="23"/>
      <c r="V41" s="1"/>
      <c r="W41" s="15"/>
      <c r="X41" s="15"/>
      <c r="Y41" s="15"/>
      <c r="Z41" s="15"/>
      <c r="AA41" s="2"/>
      <c r="AB41" s="15"/>
      <c r="AC41" s="15"/>
      <c r="AD41" s="15"/>
      <c r="AE41" s="26"/>
      <c r="AF41" s="26"/>
      <c r="AG41" s="26"/>
    </row>
    <row r="42" spans="1:33" ht="15.75" customHeight="1" x14ac:dyDescent="0.2">
      <c r="A42" s="15"/>
      <c r="B42" s="15"/>
      <c r="C42" s="45"/>
      <c r="D42" s="17"/>
      <c r="E42" s="17"/>
      <c r="F42" s="18"/>
      <c r="G42" s="18"/>
      <c r="H42" s="18"/>
      <c r="I42" s="17"/>
      <c r="J42" s="17"/>
      <c r="K42" s="17"/>
      <c r="L42" s="17"/>
      <c r="M42" s="20"/>
      <c r="N42" s="17"/>
      <c r="O42" s="17"/>
      <c r="P42" s="17"/>
      <c r="Q42" s="17"/>
      <c r="R42" s="17"/>
      <c r="S42" s="22"/>
      <c r="T42" s="15"/>
      <c r="U42" s="23"/>
      <c r="V42" s="1"/>
      <c r="W42" s="15"/>
      <c r="X42" s="15"/>
      <c r="Y42" s="15"/>
      <c r="Z42" s="15"/>
      <c r="AA42" s="2"/>
      <c r="AB42" s="15"/>
      <c r="AC42" s="15"/>
      <c r="AD42" s="15"/>
      <c r="AE42" s="26"/>
      <c r="AF42" s="26"/>
      <c r="AG42" s="26"/>
    </row>
    <row r="43" spans="1:33" ht="15.75" customHeight="1" x14ac:dyDescent="0.2">
      <c r="A43" s="15"/>
      <c r="B43" s="15"/>
      <c r="C43" s="45"/>
      <c r="D43" s="17"/>
      <c r="E43" s="17"/>
      <c r="F43" s="18"/>
      <c r="G43" s="18"/>
      <c r="H43" s="18"/>
      <c r="I43" s="17"/>
      <c r="J43" s="17"/>
      <c r="K43" s="17"/>
      <c r="L43" s="17"/>
      <c r="M43" s="20"/>
      <c r="N43" s="17"/>
      <c r="O43" s="17"/>
      <c r="P43" s="17"/>
      <c r="Q43" s="17"/>
      <c r="R43" s="17"/>
      <c r="S43" s="22"/>
      <c r="T43" s="15"/>
      <c r="U43" s="23"/>
      <c r="V43" s="1"/>
      <c r="W43" s="15"/>
      <c r="X43" s="15"/>
      <c r="Y43" s="15"/>
      <c r="Z43" s="15"/>
      <c r="AA43" s="2"/>
      <c r="AB43" s="15"/>
      <c r="AC43" s="15"/>
      <c r="AD43" s="15"/>
      <c r="AE43" s="26"/>
      <c r="AF43" s="26"/>
      <c r="AG43" s="26"/>
    </row>
    <row r="44" spans="1:33" ht="15.75" customHeight="1" x14ac:dyDescent="0.2">
      <c r="A44" s="15"/>
      <c r="B44" s="15"/>
      <c r="C44" s="45"/>
      <c r="D44" s="17"/>
      <c r="E44" s="17"/>
      <c r="F44" s="18"/>
      <c r="G44" s="18"/>
      <c r="H44" s="18"/>
      <c r="I44" s="17"/>
      <c r="J44" s="17"/>
      <c r="K44" s="17"/>
      <c r="L44" s="17"/>
      <c r="M44" s="20"/>
      <c r="N44" s="17"/>
      <c r="O44" s="17"/>
      <c r="P44" s="17"/>
      <c r="Q44" s="17"/>
      <c r="R44" s="17"/>
      <c r="S44" s="22"/>
      <c r="T44" s="15"/>
      <c r="U44" s="23"/>
      <c r="V44" s="1"/>
      <c r="W44" s="15"/>
      <c r="X44" s="15"/>
      <c r="Y44" s="15"/>
      <c r="Z44" s="15"/>
      <c r="AA44" s="2"/>
      <c r="AB44" s="15"/>
      <c r="AC44" s="15"/>
      <c r="AD44" s="15"/>
      <c r="AE44" s="26"/>
      <c r="AF44" s="26"/>
      <c r="AG44" s="26"/>
    </row>
    <row r="45" spans="1:33" ht="15.75" customHeight="1" x14ac:dyDescent="0.2">
      <c r="A45" s="15"/>
      <c r="B45" s="15"/>
      <c r="C45" s="45"/>
      <c r="D45" s="17"/>
      <c r="E45" s="17"/>
      <c r="F45" s="18"/>
      <c r="G45" s="18"/>
      <c r="H45" s="18"/>
      <c r="I45" s="17"/>
      <c r="J45" s="17"/>
      <c r="K45" s="17"/>
      <c r="L45" s="17"/>
      <c r="M45" s="20"/>
      <c r="N45" s="17"/>
      <c r="O45" s="17"/>
      <c r="P45" s="17"/>
      <c r="Q45" s="17"/>
      <c r="R45" s="17"/>
      <c r="S45" s="22"/>
      <c r="T45" s="15"/>
      <c r="U45" s="23"/>
      <c r="V45" s="1"/>
      <c r="W45" s="15"/>
      <c r="X45" s="15"/>
      <c r="Y45" s="15"/>
      <c r="Z45" s="15"/>
      <c r="AA45" s="2"/>
      <c r="AB45" s="15"/>
      <c r="AC45" s="15"/>
      <c r="AD45" s="15"/>
      <c r="AE45" s="26"/>
      <c r="AF45" s="26"/>
      <c r="AG45" s="26"/>
    </row>
    <row r="46" spans="1:33" ht="15.75" customHeight="1" x14ac:dyDescent="0.2">
      <c r="A46" s="15"/>
      <c r="B46" s="15"/>
      <c r="C46" s="45"/>
      <c r="D46" s="17"/>
      <c r="E46" s="17"/>
      <c r="F46" s="18"/>
      <c r="G46" s="18"/>
      <c r="H46" s="18"/>
      <c r="I46" s="17"/>
      <c r="J46" s="17"/>
      <c r="K46" s="17"/>
      <c r="L46" s="17"/>
      <c r="M46" s="20"/>
      <c r="N46" s="17"/>
      <c r="O46" s="17"/>
      <c r="P46" s="17"/>
      <c r="Q46" s="17"/>
      <c r="R46" s="17"/>
      <c r="S46" s="22"/>
      <c r="T46" s="15"/>
      <c r="U46" s="23"/>
      <c r="V46" s="1"/>
      <c r="W46" s="15"/>
      <c r="X46" s="15"/>
      <c r="Y46" s="15"/>
      <c r="Z46" s="15"/>
      <c r="AA46" s="2"/>
      <c r="AB46" s="15"/>
      <c r="AC46" s="15"/>
      <c r="AD46" s="15"/>
      <c r="AE46" s="26"/>
      <c r="AF46" s="26"/>
      <c r="AG46" s="26"/>
    </row>
    <row r="47" spans="1:33" ht="15.75" customHeight="1" x14ac:dyDescent="0.2">
      <c r="A47" s="15"/>
      <c r="B47" s="15"/>
      <c r="C47" s="45"/>
      <c r="D47" s="17"/>
      <c r="E47" s="17"/>
      <c r="F47" s="18"/>
      <c r="G47" s="18"/>
      <c r="H47" s="18"/>
      <c r="I47" s="17"/>
      <c r="J47" s="17"/>
      <c r="K47" s="17"/>
      <c r="L47" s="17"/>
      <c r="M47" s="20"/>
      <c r="N47" s="17"/>
      <c r="O47" s="17"/>
      <c r="P47" s="17"/>
      <c r="Q47" s="17"/>
      <c r="R47" s="17"/>
      <c r="S47" s="22"/>
      <c r="T47" s="15"/>
      <c r="U47" s="23"/>
      <c r="V47" s="1"/>
      <c r="W47" s="15"/>
      <c r="X47" s="15"/>
      <c r="Y47" s="15"/>
      <c r="Z47" s="15"/>
      <c r="AA47" s="2"/>
      <c r="AB47" s="15"/>
      <c r="AC47" s="15"/>
      <c r="AD47" s="15"/>
      <c r="AE47" s="26"/>
      <c r="AF47" s="26"/>
      <c r="AG47" s="26"/>
    </row>
    <row r="48" spans="1:33" ht="15.75" customHeight="1" x14ac:dyDescent="0.2">
      <c r="A48" s="15"/>
      <c r="B48" s="15"/>
      <c r="C48" s="45"/>
      <c r="D48" s="17"/>
      <c r="E48" s="17"/>
      <c r="F48" s="18"/>
      <c r="G48" s="18"/>
      <c r="H48" s="18"/>
      <c r="I48" s="17"/>
      <c r="J48" s="17"/>
      <c r="K48" s="17"/>
      <c r="L48" s="17"/>
      <c r="M48" s="20"/>
      <c r="N48" s="17"/>
      <c r="O48" s="17"/>
      <c r="P48" s="17"/>
      <c r="Q48" s="17"/>
      <c r="R48" s="17"/>
      <c r="S48" s="22"/>
      <c r="T48" s="15"/>
      <c r="U48" s="23"/>
      <c r="V48" s="1"/>
      <c r="W48" s="15"/>
      <c r="X48" s="15"/>
      <c r="Y48" s="15"/>
      <c r="Z48" s="15"/>
      <c r="AA48" s="2"/>
      <c r="AB48" s="15"/>
      <c r="AC48" s="15"/>
      <c r="AD48" s="15"/>
      <c r="AE48" s="26"/>
      <c r="AF48" s="26"/>
      <c r="AG48" s="26"/>
    </row>
    <row r="49" spans="1:33" ht="15.75" customHeight="1" x14ac:dyDescent="0.2">
      <c r="A49" s="15"/>
      <c r="B49" s="15"/>
      <c r="C49" s="45"/>
      <c r="D49" s="17"/>
      <c r="E49" s="17"/>
      <c r="F49" s="18"/>
      <c r="G49" s="18"/>
      <c r="H49" s="18"/>
      <c r="I49" s="17"/>
      <c r="J49" s="17"/>
      <c r="K49" s="17"/>
      <c r="L49" s="17"/>
      <c r="M49" s="20"/>
      <c r="N49" s="17"/>
      <c r="O49" s="17"/>
      <c r="P49" s="17"/>
      <c r="Q49" s="17"/>
      <c r="R49" s="17"/>
      <c r="S49" s="22"/>
      <c r="T49" s="15"/>
      <c r="U49" s="23"/>
      <c r="V49" s="1"/>
      <c r="W49" s="15"/>
      <c r="X49" s="15"/>
      <c r="Y49" s="15"/>
      <c r="Z49" s="15"/>
      <c r="AA49" s="2"/>
      <c r="AB49" s="15"/>
      <c r="AC49" s="15"/>
      <c r="AD49" s="15"/>
      <c r="AE49" s="26"/>
      <c r="AF49" s="26"/>
      <c r="AG49" s="26"/>
    </row>
    <row r="50" spans="1:33" ht="15.75" customHeight="1" x14ac:dyDescent="0.2">
      <c r="A50" s="15"/>
      <c r="B50" s="15"/>
      <c r="C50" s="45"/>
      <c r="D50" s="17"/>
      <c r="E50" s="17"/>
      <c r="F50" s="18"/>
      <c r="G50" s="18"/>
      <c r="H50" s="18"/>
      <c r="I50" s="17"/>
      <c r="J50" s="17"/>
      <c r="K50" s="17"/>
      <c r="L50" s="17"/>
      <c r="M50" s="20"/>
      <c r="N50" s="17"/>
      <c r="O50" s="17"/>
      <c r="P50" s="17"/>
      <c r="Q50" s="17"/>
      <c r="R50" s="17"/>
      <c r="S50" s="22"/>
      <c r="T50" s="15"/>
      <c r="U50" s="23"/>
      <c r="V50" s="1"/>
      <c r="W50" s="15"/>
      <c r="X50" s="15"/>
      <c r="Y50" s="15"/>
      <c r="Z50" s="15"/>
      <c r="AA50" s="2"/>
      <c r="AB50" s="15"/>
      <c r="AC50" s="15"/>
      <c r="AD50" s="15"/>
      <c r="AE50" s="26"/>
      <c r="AF50" s="26"/>
      <c r="AG50" s="26"/>
    </row>
    <row r="51" spans="1:33" ht="15.75" customHeight="1" x14ac:dyDescent="0.2">
      <c r="A51" s="15"/>
      <c r="B51" s="15"/>
      <c r="C51" s="45"/>
      <c r="D51" s="17"/>
      <c r="E51" s="17"/>
      <c r="F51" s="18"/>
      <c r="G51" s="18"/>
      <c r="H51" s="18"/>
      <c r="I51" s="17"/>
      <c r="J51" s="17"/>
      <c r="K51" s="17"/>
      <c r="L51" s="17"/>
      <c r="M51" s="20"/>
      <c r="N51" s="17"/>
      <c r="O51" s="17"/>
      <c r="P51" s="17"/>
      <c r="Q51" s="17"/>
      <c r="R51" s="17"/>
      <c r="S51" s="22"/>
      <c r="T51" s="15"/>
      <c r="U51" s="23"/>
      <c r="V51" s="1"/>
      <c r="W51" s="15"/>
      <c r="X51" s="15"/>
      <c r="Y51" s="15"/>
      <c r="Z51" s="15"/>
      <c r="AA51" s="2"/>
      <c r="AB51" s="15"/>
      <c r="AC51" s="15"/>
      <c r="AD51" s="15"/>
      <c r="AE51" s="26"/>
      <c r="AF51" s="26"/>
      <c r="AG51" s="26"/>
    </row>
    <row r="52" spans="1:33" ht="15.75" customHeight="1" x14ac:dyDescent="0.2">
      <c r="A52" s="15"/>
      <c r="B52" s="15"/>
      <c r="C52" s="45"/>
      <c r="D52" s="17"/>
      <c r="E52" s="17"/>
      <c r="F52" s="18"/>
      <c r="G52" s="18"/>
      <c r="H52" s="18"/>
      <c r="I52" s="17"/>
      <c r="J52" s="17"/>
      <c r="K52" s="17"/>
      <c r="L52" s="17"/>
      <c r="M52" s="20"/>
      <c r="N52" s="17"/>
      <c r="O52" s="17"/>
      <c r="P52" s="17"/>
      <c r="Q52" s="17"/>
      <c r="R52" s="17"/>
      <c r="S52" s="22"/>
      <c r="T52" s="15"/>
      <c r="U52" s="23"/>
      <c r="V52" s="1"/>
      <c r="W52" s="15"/>
      <c r="X52" s="15"/>
      <c r="Y52" s="15"/>
      <c r="Z52" s="15"/>
      <c r="AA52" s="2"/>
      <c r="AB52" s="15"/>
      <c r="AC52" s="15"/>
      <c r="AD52" s="15"/>
      <c r="AE52" s="26"/>
      <c r="AF52" s="26"/>
      <c r="AG52" s="26"/>
    </row>
    <row r="53" spans="1:33" ht="15.75" customHeight="1" x14ac:dyDescent="0.2">
      <c r="A53" s="15"/>
      <c r="B53" s="15"/>
      <c r="C53" s="45"/>
      <c r="D53" s="17"/>
      <c r="E53" s="17"/>
      <c r="F53" s="18"/>
      <c r="G53" s="18"/>
      <c r="H53" s="18"/>
      <c r="I53" s="17"/>
      <c r="J53" s="17"/>
      <c r="K53" s="17"/>
      <c r="L53" s="17"/>
      <c r="M53" s="20"/>
      <c r="N53" s="17"/>
      <c r="O53" s="17"/>
      <c r="P53" s="17"/>
      <c r="Q53" s="17"/>
      <c r="R53" s="17"/>
      <c r="S53" s="22"/>
      <c r="T53" s="15"/>
      <c r="U53" s="23"/>
      <c r="V53" s="1"/>
      <c r="W53" s="15"/>
      <c r="X53" s="15"/>
      <c r="Y53" s="15"/>
      <c r="Z53" s="15"/>
      <c r="AA53" s="2"/>
      <c r="AB53" s="15"/>
      <c r="AC53" s="15"/>
      <c r="AD53" s="15"/>
      <c r="AE53" s="26"/>
      <c r="AF53" s="26"/>
      <c r="AG53" s="26"/>
    </row>
    <row r="54" spans="1:33" ht="15.75" customHeight="1" x14ac:dyDescent="0.2">
      <c r="A54" s="15"/>
      <c r="B54" s="15"/>
      <c r="C54" s="45"/>
      <c r="D54" s="17"/>
      <c r="E54" s="17"/>
      <c r="F54" s="18"/>
      <c r="G54" s="18"/>
      <c r="H54" s="18"/>
      <c r="I54" s="17"/>
      <c r="J54" s="17"/>
      <c r="K54" s="17"/>
      <c r="L54" s="17"/>
      <c r="M54" s="20"/>
      <c r="N54" s="17"/>
      <c r="O54" s="17"/>
      <c r="P54" s="17"/>
      <c r="Q54" s="17"/>
      <c r="R54" s="17"/>
      <c r="S54" s="22"/>
      <c r="T54" s="15"/>
      <c r="U54" s="23"/>
      <c r="V54" s="1"/>
      <c r="W54" s="15"/>
      <c r="X54" s="15"/>
      <c r="Y54" s="15"/>
      <c r="Z54" s="15"/>
      <c r="AA54" s="2"/>
      <c r="AB54" s="15"/>
      <c r="AC54" s="15"/>
      <c r="AD54" s="15"/>
      <c r="AE54" s="26"/>
      <c r="AF54" s="26"/>
      <c r="AG54" s="26"/>
    </row>
    <row r="55" spans="1:33" ht="15.75" customHeight="1" x14ac:dyDescent="0.2">
      <c r="A55" s="15"/>
      <c r="B55" s="15"/>
      <c r="C55" s="45"/>
      <c r="D55" s="17"/>
      <c r="E55" s="17"/>
      <c r="F55" s="18"/>
      <c r="G55" s="18"/>
      <c r="H55" s="18"/>
      <c r="I55" s="17"/>
      <c r="J55" s="17"/>
      <c r="K55" s="17"/>
      <c r="L55" s="17"/>
      <c r="M55" s="20"/>
      <c r="N55" s="17"/>
      <c r="O55" s="17"/>
      <c r="P55" s="17"/>
      <c r="Q55" s="17"/>
      <c r="R55" s="17"/>
      <c r="S55" s="22"/>
      <c r="T55" s="15"/>
      <c r="U55" s="23"/>
      <c r="V55" s="1"/>
      <c r="W55" s="15"/>
      <c r="X55" s="15"/>
      <c r="Y55" s="15"/>
      <c r="Z55" s="15"/>
      <c r="AA55" s="2"/>
      <c r="AB55" s="15"/>
      <c r="AC55" s="15"/>
      <c r="AD55" s="15"/>
      <c r="AE55" s="26"/>
      <c r="AF55" s="26"/>
      <c r="AG55" s="26"/>
    </row>
    <row r="56" spans="1:33" ht="15.75" customHeight="1" x14ac:dyDescent="0.2">
      <c r="A56" s="15"/>
      <c r="B56" s="15"/>
      <c r="C56" s="45"/>
      <c r="D56" s="17"/>
      <c r="E56" s="17"/>
      <c r="F56" s="18"/>
      <c r="G56" s="18"/>
      <c r="H56" s="18"/>
      <c r="I56" s="17"/>
      <c r="J56" s="17"/>
      <c r="K56" s="17"/>
      <c r="L56" s="17"/>
      <c r="M56" s="20"/>
      <c r="N56" s="17"/>
      <c r="O56" s="17"/>
      <c r="P56" s="17"/>
      <c r="Q56" s="17"/>
      <c r="R56" s="17"/>
      <c r="S56" s="22"/>
      <c r="T56" s="15"/>
      <c r="U56" s="23"/>
      <c r="V56" s="1"/>
      <c r="W56" s="15"/>
      <c r="X56" s="15"/>
      <c r="Y56" s="15"/>
      <c r="Z56" s="15"/>
      <c r="AA56" s="2"/>
      <c r="AB56" s="15"/>
      <c r="AC56" s="15"/>
      <c r="AD56" s="15"/>
      <c r="AE56" s="26"/>
      <c r="AF56" s="26"/>
      <c r="AG56" s="26"/>
    </row>
    <row r="57" spans="1:33" ht="15.75" customHeight="1" x14ac:dyDescent="0.2">
      <c r="A57" s="15"/>
      <c r="B57" s="15"/>
      <c r="C57" s="45"/>
      <c r="D57" s="17"/>
      <c r="E57" s="17"/>
      <c r="F57" s="18"/>
      <c r="G57" s="18"/>
      <c r="H57" s="18"/>
      <c r="I57" s="17"/>
      <c r="J57" s="17"/>
      <c r="K57" s="17"/>
      <c r="L57" s="17"/>
      <c r="M57" s="20"/>
      <c r="N57" s="17"/>
      <c r="O57" s="17"/>
      <c r="P57" s="17"/>
      <c r="Q57" s="17"/>
      <c r="R57" s="17"/>
      <c r="S57" s="22"/>
      <c r="T57" s="15"/>
      <c r="U57" s="23"/>
      <c r="V57" s="1"/>
      <c r="W57" s="15"/>
      <c r="X57" s="15"/>
      <c r="Y57" s="15"/>
      <c r="Z57" s="15"/>
      <c r="AA57" s="2"/>
      <c r="AB57" s="15"/>
      <c r="AC57" s="15"/>
      <c r="AD57" s="15"/>
      <c r="AE57" s="26"/>
      <c r="AF57" s="26"/>
      <c r="AG57" s="26"/>
    </row>
    <row r="58" spans="1:33" ht="15.75" customHeight="1" x14ac:dyDescent="0.2">
      <c r="A58" s="15"/>
      <c r="B58" s="15"/>
      <c r="C58" s="45"/>
      <c r="D58" s="17"/>
      <c r="E58" s="17"/>
      <c r="F58" s="18"/>
      <c r="G58" s="18"/>
      <c r="H58" s="18"/>
      <c r="I58" s="17"/>
      <c r="J58" s="17"/>
      <c r="K58" s="17"/>
      <c r="L58" s="17"/>
      <c r="M58" s="20"/>
      <c r="N58" s="17"/>
      <c r="O58" s="17"/>
      <c r="P58" s="17"/>
      <c r="Q58" s="17"/>
      <c r="R58" s="17"/>
      <c r="S58" s="22"/>
      <c r="T58" s="15"/>
      <c r="U58" s="23"/>
      <c r="V58" s="1"/>
      <c r="W58" s="15"/>
      <c r="X58" s="15"/>
      <c r="Y58" s="15"/>
      <c r="Z58" s="15"/>
      <c r="AA58" s="2"/>
      <c r="AB58" s="15"/>
      <c r="AC58" s="15"/>
      <c r="AD58" s="15"/>
      <c r="AE58" s="26"/>
      <c r="AF58" s="26"/>
      <c r="AG58" s="26"/>
    </row>
    <row r="59" spans="1:33" ht="15.75" customHeight="1" x14ac:dyDescent="0.2">
      <c r="A59" s="15"/>
      <c r="B59" s="15"/>
      <c r="C59" s="45"/>
      <c r="D59" s="17"/>
      <c r="E59" s="17"/>
      <c r="F59" s="18"/>
      <c r="G59" s="18"/>
      <c r="H59" s="18"/>
      <c r="I59" s="17"/>
      <c r="J59" s="17"/>
      <c r="K59" s="17"/>
      <c r="L59" s="17"/>
      <c r="M59" s="20"/>
      <c r="N59" s="17"/>
      <c r="O59" s="17"/>
      <c r="P59" s="17"/>
      <c r="Q59" s="17"/>
      <c r="R59" s="17"/>
      <c r="S59" s="22"/>
      <c r="T59" s="15"/>
      <c r="U59" s="23"/>
      <c r="V59" s="1"/>
      <c r="W59" s="15"/>
      <c r="X59" s="15"/>
      <c r="Y59" s="15"/>
      <c r="Z59" s="15"/>
      <c r="AA59" s="2"/>
      <c r="AB59" s="15"/>
      <c r="AC59" s="15"/>
      <c r="AD59" s="15"/>
      <c r="AE59" s="26"/>
      <c r="AF59" s="26"/>
      <c r="AG59" s="26"/>
    </row>
    <row r="60" spans="1:33" ht="15.75" customHeight="1" x14ac:dyDescent="0.2">
      <c r="A60" s="15"/>
      <c r="B60" s="15"/>
      <c r="C60" s="45"/>
      <c r="D60" s="17"/>
      <c r="E60" s="17"/>
      <c r="F60" s="18"/>
      <c r="G60" s="18"/>
      <c r="H60" s="18"/>
      <c r="I60" s="17"/>
      <c r="J60" s="17"/>
      <c r="K60" s="17"/>
      <c r="L60" s="17"/>
      <c r="M60" s="20"/>
      <c r="N60" s="17"/>
      <c r="O60" s="17"/>
      <c r="P60" s="17"/>
      <c r="Q60" s="17"/>
      <c r="R60" s="17"/>
      <c r="S60" s="22"/>
      <c r="T60" s="15"/>
      <c r="U60" s="23"/>
      <c r="V60" s="1"/>
      <c r="W60" s="15"/>
      <c r="X60" s="15"/>
      <c r="Y60" s="15"/>
      <c r="Z60" s="15"/>
      <c r="AA60" s="2"/>
      <c r="AB60" s="15"/>
      <c r="AC60" s="15"/>
      <c r="AD60" s="15"/>
      <c r="AE60" s="26"/>
      <c r="AF60" s="26"/>
      <c r="AG60" s="26"/>
    </row>
    <row r="61" spans="1:33" ht="15.75" customHeight="1" x14ac:dyDescent="0.2">
      <c r="A61" s="15"/>
      <c r="B61" s="15"/>
      <c r="C61" s="45"/>
      <c r="D61" s="17"/>
      <c r="E61" s="17"/>
      <c r="F61" s="18"/>
      <c r="G61" s="18"/>
      <c r="H61" s="18"/>
      <c r="I61" s="17"/>
      <c r="J61" s="17"/>
      <c r="K61" s="17"/>
      <c r="L61" s="17"/>
      <c r="M61" s="20"/>
      <c r="N61" s="17"/>
      <c r="O61" s="17"/>
      <c r="P61" s="17"/>
      <c r="Q61" s="17"/>
      <c r="R61" s="17"/>
      <c r="S61" s="22"/>
      <c r="T61" s="15"/>
      <c r="U61" s="23"/>
      <c r="V61" s="1"/>
      <c r="W61" s="15"/>
      <c r="X61" s="15"/>
      <c r="Y61" s="15"/>
      <c r="Z61" s="15"/>
      <c r="AA61" s="2"/>
      <c r="AB61" s="15"/>
      <c r="AC61" s="15"/>
      <c r="AD61" s="15"/>
      <c r="AE61" s="26"/>
      <c r="AF61" s="26"/>
      <c r="AG61" s="26"/>
    </row>
    <row r="62" spans="1:33" ht="15.75" customHeight="1" x14ac:dyDescent="0.2">
      <c r="A62" s="15"/>
      <c r="B62" s="15"/>
      <c r="C62" s="45"/>
      <c r="D62" s="17"/>
      <c r="E62" s="17"/>
      <c r="F62" s="18"/>
      <c r="G62" s="18"/>
      <c r="H62" s="18"/>
      <c r="I62" s="17"/>
      <c r="J62" s="17"/>
      <c r="K62" s="17"/>
      <c r="L62" s="17"/>
      <c r="M62" s="20"/>
      <c r="N62" s="17"/>
      <c r="O62" s="17"/>
      <c r="P62" s="17"/>
      <c r="Q62" s="17"/>
      <c r="R62" s="17"/>
      <c r="S62" s="22"/>
      <c r="T62" s="15"/>
      <c r="U62" s="23"/>
      <c r="V62" s="1"/>
      <c r="W62" s="15"/>
      <c r="X62" s="15"/>
      <c r="Y62" s="15"/>
      <c r="Z62" s="15"/>
      <c r="AA62" s="2"/>
      <c r="AB62" s="15"/>
      <c r="AC62" s="15"/>
      <c r="AD62" s="15"/>
      <c r="AE62" s="26"/>
      <c r="AF62" s="26"/>
      <c r="AG62" s="26"/>
    </row>
    <row r="63" spans="1:33" ht="15.75" customHeight="1" x14ac:dyDescent="0.2">
      <c r="A63" s="15"/>
      <c r="B63" s="15"/>
      <c r="C63" s="45"/>
      <c r="D63" s="17"/>
      <c r="E63" s="17"/>
      <c r="F63" s="18"/>
      <c r="G63" s="18"/>
      <c r="H63" s="18"/>
      <c r="I63" s="17"/>
      <c r="J63" s="17"/>
      <c r="K63" s="17"/>
      <c r="L63" s="17"/>
      <c r="M63" s="20"/>
      <c r="N63" s="17"/>
      <c r="O63" s="17"/>
      <c r="P63" s="17"/>
      <c r="Q63" s="17"/>
      <c r="R63" s="17"/>
      <c r="S63" s="22"/>
      <c r="T63" s="15"/>
      <c r="U63" s="23"/>
      <c r="V63" s="1"/>
      <c r="W63" s="15"/>
      <c r="X63" s="15"/>
      <c r="Y63" s="15"/>
      <c r="Z63" s="15"/>
      <c r="AA63" s="2"/>
      <c r="AB63" s="15"/>
      <c r="AC63" s="15"/>
      <c r="AD63" s="15"/>
      <c r="AE63" s="26"/>
      <c r="AF63" s="26"/>
      <c r="AG63" s="26"/>
    </row>
    <row r="64" spans="1:33" ht="15.75" customHeight="1" x14ac:dyDescent="0.2">
      <c r="A64" s="15"/>
      <c r="B64" s="15"/>
      <c r="C64" s="45"/>
      <c r="D64" s="17"/>
      <c r="E64" s="17"/>
      <c r="F64" s="18"/>
      <c r="G64" s="18"/>
      <c r="H64" s="18"/>
      <c r="I64" s="17"/>
      <c r="J64" s="17"/>
      <c r="K64" s="17"/>
      <c r="L64" s="17"/>
      <c r="M64" s="20"/>
      <c r="N64" s="17"/>
      <c r="O64" s="17"/>
      <c r="P64" s="17"/>
      <c r="Q64" s="17"/>
      <c r="R64" s="17"/>
      <c r="S64" s="22"/>
      <c r="T64" s="15"/>
      <c r="U64" s="23"/>
      <c r="V64" s="1"/>
      <c r="W64" s="15"/>
      <c r="X64" s="15"/>
      <c r="Y64" s="15"/>
      <c r="Z64" s="15"/>
      <c r="AA64" s="2"/>
      <c r="AB64" s="15"/>
      <c r="AC64" s="15"/>
      <c r="AD64" s="15"/>
      <c r="AE64" s="26"/>
      <c r="AF64" s="26"/>
      <c r="AG64" s="26"/>
    </row>
    <row r="65" spans="1:33" ht="15.75" customHeight="1" x14ac:dyDescent="0.2">
      <c r="A65" s="15"/>
      <c r="B65" s="15"/>
      <c r="C65" s="45"/>
      <c r="D65" s="17"/>
      <c r="E65" s="17"/>
      <c r="F65" s="18"/>
      <c r="G65" s="18"/>
      <c r="H65" s="18"/>
      <c r="I65" s="17"/>
      <c r="J65" s="17"/>
      <c r="K65" s="17"/>
      <c r="L65" s="17"/>
      <c r="M65" s="20"/>
      <c r="N65" s="17"/>
      <c r="O65" s="17"/>
      <c r="P65" s="17"/>
      <c r="Q65" s="17"/>
      <c r="R65" s="17"/>
      <c r="S65" s="22"/>
      <c r="T65" s="15"/>
      <c r="U65" s="23"/>
      <c r="V65" s="1"/>
      <c r="W65" s="15"/>
      <c r="X65" s="15"/>
      <c r="Y65" s="15"/>
      <c r="Z65" s="15"/>
      <c r="AA65" s="2"/>
      <c r="AB65" s="15"/>
      <c r="AC65" s="15"/>
      <c r="AD65" s="15"/>
      <c r="AE65" s="26"/>
      <c r="AF65" s="26"/>
      <c r="AG65" s="26"/>
    </row>
    <row r="66" spans="1:33" ht="15.75" customHeight="1" x14ac:dyDescent="0.2">
      <c r="A66" s="15"/>
      <c r="B66" s="15"/>
      <c r="C66" s="45"/>
      <c r="D66" s="17"/>
      <c r="E66" s="17"/>
      <c r="F66" s="18"/>
      <c r="G66" s="18"/>
      <c r="H66" s="18"/>
      <c r="I66" s="17"/>
      <c r="J66" s="17"/>
      <c r="K66" s="17"/>
      <c r="L66" s="17"/>
      <c r="M66" s="20"/>
      <c r="N66" s="17"/>
      <c r="O66" s="17"/>
      <c r="P66" s="17"/>
      <c r="Q66" s="17"/>
      <c r="R66" s="17"/>
      <c r="S66" s="22"/>
      <c r="T66" s="15"/>
      <c r="U66" s="23"/>
      <c r="V66" s="1"/>
      <c r="W66" s="15"/>
      <c r="X66" s="15"/>
      <c r="Y66" s="15"/>
      <c r="Z66" s="15"/>
      <c r="AA66" s="2"/>
      <c r="AB66" s="15"/>
      <c r="AC66" s="15"/>
      <c r="AD66" s="15"/>
      <c r="AE66" s="26"/>
      <c r="AF66" s="26"/>
      <c r="AG66" s="26"/>
    </row>
    <row r="67" spans="1:33" ht="15.75" customHeight="1" x14ac:dyDescent="0.2">
      <c r="A67" s="15"/>
      <c r="B67" s="15"/>
      <c r="C67" s="45"/>
      <c r="D67" s="17"/>
      <c r="E67" s="17"/>
      <c r="F67" s="18"/>
      <c r="G67" s="18"/>
      <c r="H67" s="18"/>
      <c r="I67" s="17"/>
      <c r="J67" s="17"/>
      <c r="K67" s="17"/>
      <c r="L67" s="17"/>
      <c r="M67" s="20"/>
      <c r="N67" s="17"/>
      <c r="O67" s="17"/>
      <c r="P67" s="17"/>
      <c r="Q67" s="17"/>
      <c r="R67" s="17"/>
      <c r="S67" s="22"/>
      <c r="T67" s="15"/>
      <c r="U67" s="23"/>
      <c r="V67" s="1"/>
      <c r="W67" s="15"/>
      <c r="X67" s="15"/>
      <c r="Y67" s="15"/>
      <c r="Z67" s="15"/>
      <c r="AA67" s="2"/>
      <c r="AB67" s="15"/>
      <c r="AC67" s="15"/>
      <c r="AD67" s="15"/>
      <c r="AE67" s="26"/>
      <c r="AF67" s="26"/>
      <c r="AG67" s="26"/>
    </row>
    <row r="68" spans="1:33" ht="15.75" customHeight="1" x14ac:dyDescent="0.2">
      <c r="A68" s="15"/>
      <c r="B68" s="15"/>
      <c r="C68" s="45"/>
      <c r="D68" s="17"/>
      <c r="E68" s="17"/>
      <c r="F68" s="18"/>
      <c r="G68" s="18"/>
      <c r="H68" s="18"/>
      <c r="I68" s="17"/>
      <c r="J68" s="17"/>
      <c r="K68" s="17"/>
      <c r="L68" s="17"/>
      <c r="M68" s="20"/>
      <c r="N68" s="17"/>
      <c r="O68" s="17"/>
      <c r="P68" s="17"/>
      <c r="Q68" s="17"/>
      <c r="R68" s="17"/>
      <c r="S68" s="22"/>
      <c r="T68" s="15"/>
      <c r="U68" s="23"/>
      <c r="V68" s="1"/>
      <c r="W68" s="15"/>
      <c r="X68" s="15"/>
      <c r="Y68" s="15"/>
      <c r="Z68" s="15"/>
      <c r="AA68" s="2"/>
      <c r="AB68" s="15"/>
      <c r="AC68" s="15"/>
      <c r="AD68" s="15"/>
      <c r="AE68" s="26"/>
      <c r="AF68" s="26"/>
      <c r="AG68" s="26"/>
    </row>
    <row r="69" spans="1:33" ht="15.75" customHeight="1" x14ac:dyDescent="0.2">
      <c r="A69" s="15"/>
      <c r="B69" s="15"/>
      <c r="C69" s="45"/>
      <c r="D69" s="17"/>
      <c r="E69" s="17"/>
      <c r="F69" s="18"/>
      <c r="G69" s="18"/>
      <c r="H69" s="18"/>
      <c r="I69" s="17"/>
      <c r="J69" s="17"/>
      <c r="K69" s="17"/>
      <c r="L69" s="17"/>
      <c r="M69" s="20"/>
      <c r="N69" s="17"/>
      <c r="O69" s="17"/>
      <c r="P69" s="17"/>
      <c r="Q69" s="17"/>
      <c r="R69" s="17"/>
      <c r="S69" s="22"/>
      <c r="T69" s="15"/>
      <c r="U69" s="23"/>
      <c r="V69" s="1"/>
      <c r="W69" s="15"/>
      <c r="X69" s="15"/>
      <c r="Y69" s="15"/>
      <c r="Z69" s="15"/>
      <c r="AA69" s="2"/>
      <c r="AB69" s="15"/>
      <c r="AC69" s="15"/>
      <c r="AD69" s="15"/>
      <c r="AE69" s="26"/>
      <c r="AF69" s="26"/>
      <c r="AG69" s="26"/>
    </row>
    <row r="70" spans="1:33" ht="15.75" customHeight="1" x14ac:dyDescent="0.2">
      <c r="A70" s="15"/>
      <c r="B70" s="15"/>
      <c r="C70" s="45"/>
      <c r="D70" s="17"/>
      <c r="E70" s="17"/>
      <c r="F70" s="18"/>
      <c r="G70" s="18"/>
      <c r="H70" s="18"/>
      <c r="I70" s="17"/>
      <c r="J70" s="17"/>
      <c r="K70" s="17"/>
      <c r="L70" s="17"/>
      <c r="M70" s="20"/>
      <c r="N70" s="17"/>
      <c r="O70" s="17"/>
      <c r="P70" s="17"/>
      <c r="Q70" s="17"/>
      <c r="R70" s="17"/>
      <c r="S70" s="22"/>
      <c r="T70" s="15"/>
      <c r="U70" s="23"/>
      <c r="V70" s="1"/>
      <c r="W70" s="15"/>
      <c r="X70" s="15"/>
      <c r="Y70" s="15"/>
      <c r="Z70" s="15"/>
      <c r="AA70" s="2"/>
      <c r="AB70" s="15"/>
      <c r="AC70" s="15"/>
      <c r="AD70" s="15"/>
      <c r="AE70" s="26"/>
      <c r="AF70" s="26"/>
      <c r="AG70" s="26"/>
    </row>
    <row r="71" spans="1:33" ht="15.75" customHeight="1" x14ac:dyDescent="0.2">
      <c r="A71" s="15"/>
      <c r="B71" s="15"/>
      <c r="C71" s="45"/>
      <c r="D71" s="17"/>
      <c r="E71" s="17"/>
      <c r="F71" s="18"/>
      <c r="G71" s="18"/>
      <c r="H71" s="18"/>
      <c r="I71" s="17"/>
      <c r="J71" s="17"/>
      <c r="K71" s="17"/>
      <c r="L71" s="17"/>
      <c r="M71" s="20"/>
      <c r="N71" s="17"/>
      <c r="O71" s="17"/>
      <c r="P71" s="17"/>
      <c r="Q71" s="17"/>
      <c r="R71" s="17"/>
      <c r="S71" s="22"/>
      <c r="T71" s="15"/>
      <c r="U71" s="23"/>
      <c r="V71" s="1"/>
      <c r="W71" s="15"/>
      <c r="X71" s="15"/>
      <c r="Y71" s="15"/>
      <c r="Z71" s="15"/>
      <c r="AA71" s="2"/>
      <c r="AB71" s="15"/>
      <c r="AC71" s="15"/>
      <c r="AD71" s="15"/>
      <c r="AE71" s="26"/>
      <c r="AF71" s="26"/>
      <c r="AG71" s="26"/>
    </row>
    <row r="72" spans="1:33" ht="15.75" customHeight="1" x14ac:dyDescent="0.2">
      <c r="A72" s="15"/>
      <c r="B72" s="15"/>
      <c r="C72" s="45"/>
      <c r="D72" s="17"/>
      <c r="E72" s="17"/>
      <c r="F72" s="18"/>
      <c r="G72" s="18"/>
      <c r="H72" s="18"/>
      <c r="I72" s="17"/>
      <c r="J72" s="17"/>
      <c r="K72" s="17"/>
      <c r="L72" s="17"/>
      <c r="M72" s="20"/>
      <c r="N72" s="17"/>
      <c r="O72" s="17"/>
      <c r="P72" s="17"/>
      <c r="Q72" s="17"/>
      <c r="R72" s="17"/>
      <c r="S72" s="22"/>
      <c r="T72" s="15"/>
      <c r="U72" s="23"/>
      <c r="V72" s="1"/>
      <c r="W72" s="15"/>
      <c r="X72" s="15"/>
      <c r="Y72" s="15"/>
      <c r="Z72" s="15"/>
      <c r="AA72" s="2"/>
      <c r="AB72" s="15"/>
      <c r="AC72" s="15"/>
      <c r="AD72" s="15"/>
      <c r="AE72" s="26"/>
      <c r="AF72" s="26"/>
      <c r="AG72" s="26"/>
    </row>
    <row r="73" spans="1:33" ht="15.75" customHeight="1" x14ac:dyDescent="0.2">
      <c r="A73" s="15"/>
      <c r="B73" s="15"/>
      <c r="C73" s="45"/>
      <c r="D73" s="17"/>
      <c r="E73" s="17"/>
      <c r="F73" s="18"/>
      <c r="G73" s="18"/>
      <c r="H73" s="18"/>
      <c r="I73" s="17"/>
      <c r="J73" s="17"/>
      <c r="K73" s="17"/>
      <c r="L73" s="17"/>
      <c r="M73" s="20"/>
      <c r="N73" s="17"/>
      <c r="O73" s="17"/>
      <c r="P73" s="17"/>
      <c r="Q73" s="17"/>
      <c r="R73" s="17"/>
      <c r="S73" s="22"/>
      <c r="T73" s="15"/>
      <c r="U73" s="23"/>
      <c r="V73" s="1"/>
      <c r="W73" s="15"/>
      <c r="X73" s="15"/>
      <c r="Y73" s="15"/>
      <c r="Z73" s="15"/>
      <c r="AA73" s="2"/>
      <c r="AB73" s="15"/>
      <c r="AC73" s="15"/>
      <c r="AD73" s="15"/>
      <c r="AE73" s="26"/>
      <c r="AF73" s="26"/>
      <c r="AG73" s="26"/>
    </row>
    <row r="74" spans="1:33" ht="15.75" customHeight="1" x14ac:dyDescent="0.2">
      <c r="A74" s="15"/>
      <c r="B74" s="15"/>
      <c r="C74" s="45"/>
      <c r="D74" s="17"/>
      <c r="E74" s="17"/>
      <c r="F74" s="18"/>
      <c r="G74" s="18"/>
      <c r="H74" s="18"/>
      <c r="I74" s="17"/>
      <c r="J74" s="17"/>
      <c r="K74" s="17"/>
      <c r="L74" s="17"/>
      <c r="M74" s="20"/>
      <c r="N74" s="17"/>
      <c r="O74" s="17"/>
      <c r="P74" s="17"/>
      <c r="Q74" s="17"/>
      <c r="R74" s="17"/>
      <c r="S74" s="22"/>
      <c r="T74" s="15"/>
      <c r="U74" s="23"/>
      <c r="V74" s="1"/>
      <c r="W74" s="15"/>
      <c r="X74" s="15"/>
      <c r="Y74" s="15"/>
      <c r="Z74" s="15"/>
      <c r="AA74" s="2"/>
      <c r="AB74" s="15"/>
      <c r="AC74" s="15"/>
      <c r="AD74" s="15"/>
      <c r="AE74" s="26"/>
      <c r="AF74" s="26"/>
      <c r="AG74" s="26"/>
    </row>
    <row r="75" spans="1:33" ht="15.75" customHeight="1" x14ac:dyDescent="0.2">
      <c r="A75" s="15"/>
      <c r="B75" s="15"/>
      <c r="C75" s="45"/>
      <c r="D75" s="17"/>
      <c r="E75" s="17"/>
      <c r="F75" s="18"/>
      <c r="G75" s="18"/>
      <c r="H75" s="18"/>
      <c r="I75" s="17"/>
      <c r="J75" s="17"/>
      <c r="K75" s="17"/>
      <c r="L75" s="17"/>
      <c r="M75" s="20"/>
      <c r="N75" s="17"/>
      <c r="O75" s="17"/>
      <c r="P75" s="17"/>
      <c r="Q75" s="17"/>
      <c r="R75" s="17"/>
      <c r="S75" s="22"/>
      <c r="T75" s="15"/>
      <c r="U75" s="23"/>
      <c r="V75" s="1"/>
      <c r="W75" s="15"/>
      <c r="X75" s="15"/>
      <c r="Y75" s="15"/>
      <c r="Z75" s="15"/>
      <c r="AA75" s="2"/>
      <c r="AB75" s="15"/>
      <c r="AC75" s="15"/>
      <c r="AD75" s="15"/>
      <c r="AE75" s="26"/>
      <c r="AF75" s="26"/>
      <c r="AG75" s="26"/>
    </row>
    <row r="76" spans="1:33" ht="15.75" customHeight="1" x14ac:dyDescent="0.2">
      <c r="A76" s="15"/>
      <c r="B76" s="15"/>
      <c r="C76" s="45"/>
      <c r="D76" s="17"/>
      <c r="E76" s="17"/>
      <c r="F76" s="18"/>
      <c r="G76" s="18"/>
      <c r="H76" s="18"/>
      <c r="I76" s="17"/>
      <c r="J76" s="17"/>
      <c r="K76" s="17"/>
      <c r="L76" s="17"/>
      <c r="M76" s="20"/>
      <c r="N76" s="17"/>
      <c r="O76" s="17"/>
      <c r="P76" s="17"/>
      <c r="Q76" s="17"/>
      <c r="R76" s="17"/>
      <c r="S76" s="22"/>
      <c r="T76" s="15"/>
      <c r="U76" s="23"/>
      <c r="V76" s="1"/>
      <c r="W76" s="15"/>
      <c r="X76" s="15"/>
      <c r="Y76" s="15"/>
      <c r="Z76" s="15"/>
      <c r="AA76" s="2"/>
      <c r="AB76" s="15"/>
      <c r="AC76" s="15"/>
      <c r="AD76" s="15"/>
      <c r="AE76" s="26"/>
      <c r="AF76" s="26"/>
      <c r="AG76" s="26"/>
    </row>
    <row r="77" spans="1:33" ht="15.75" customHeight="1" x14ac:dyDescent="0.2">
      <c r="A77" s="15"/>
      <c r="B77" s="15"/>
      <c r="C77" s="45"/>
      <c r="D77" s="17"/>
      <c r="E77" s="17"/>
      <c r="F77" s="18"/>
      <c r="G77" s="18"/>
      <c r="H77" s="18"/>
      <c r="I77" s="17"/>
      <c r="J77" s="17"/>
      <c r="K77" s="17"/>
      <c r="L77" s="17"/>
      <c r="M77" s="20"/>
      <c r="N77" s="17"/>
      <c r="O77" s="17"/>
      <c r="P77" s="17"/>
      <c r="Q77" s="17"/>
      <c r="R77" s="17"/>
      <c r="S77" s="22"/>
      <c r="T77" s="15"/>
      <c r="U77" s="23"/>
      <c r="V77" s="1"/>
      <c r="W77" s="15"/>
      <c r="X77" s="15"/>
      <c r="Y77" s="15"/>
      <c r="Z77" s="15"/>
      <c r="AA77" s="2"/>
      <c r="AB77" s="15"/>
      <c r="AC77" s="15"/>
      <c r="AD77" s="15"/>
      <c r="AE77" s="26"/>
      <c r="AF77" s="26"/>
      <c r="AG77" s="26"/>
    </row>
    <row r="78" spans="1:33" ht="15.75" customHeight="1" x14ac:dyDescent="0.2">
      <c r="A78" s="15"/>
      <c r="B78" s="15"/>
      <c r="C78" s="45"/>
      <c r="D78" s="17"/>
      <c r="E78" s="17"/>
      <c r="F78" s="18"/>
      <c r="G78" s="18"/>
      <c r="H78" s="18"/>
      <c r="I78" s="17"/>
      <c r="J78" s="17"/>
      <c r="K78" s="17"/>
      <c r="L78" s="17"/>
      <c r="M78" s="20"/>
      <c r="N78" s="17"/>
      <c r="O78" s="17"/>
      <c r="P78" s="17"/>
      <c r="Q78" s="17"/>
      <c r="R78" s="17"/>
      <c r="S78" s="22"/>
      <c r="T78" s="15"/>
      <c r="U78" s="23"/>
      <c r="V78" s="1"/>
      <c r="W78" s="15"/>
      <c r="X78" s="15"/>
      <c r="Y78" s="15"/>
      <c r="Z78" s="15"/>
      <c r="AA78" s="2"/>
      <c r="AB78" s="15"/>
      <c r="AC78" s="15"/>
      <c r="AD78" s="15"/>
      <c r="AE78" s="26"/>
      <c r="AF78" s="26"/>
      <c r="AG78" s="26"/>
    </row>
    <row r="79" spans="1:33" ht="15.75" customHeight="1" x14ac:dyDescent="0.2">
      <c r="A79" s="15"/>
      <c r="B79" s="15"/>
      <c r="C79" s="45"/>
      <c r="D79" s="17"/>
      <c r="E79" s="17"/>
      <c r="F79" s="18"/>
      <c r="G79" s="18"/>
      <c r="H79" s="18"/>
      <c r="I79" s="17"/>
      <c r="J79" s="17"/>
      <c r="K79" s="17"/>
      <c r="L79" s="17"/>
      <c r="M79" s="20"/>
      <c r="N79" s="17"/>
      <c r="O79" s="17"/>
      <c r="P79" s="17"/>
      <c r="Q79" s="17"/>
      <c r="R79" s="17"/>
      <c r="S79" s="22"/>
      <c r="T79" s="15"/>
      <c r="U79" s="23"/>
      <c r="V79" s="1"/>
      <c r="W79" s="15"/>
      <c r="X79" s="15"/>
      <c r="Y79" s="15"/>
      <c r="Z79" s="15"/>
      <c r="AA79" s="2"/>
      <c r="AB79" s="15"/>
      <c r="AC79" s="15"/>
      <c r="AD79" s="15"/>
      <c r="AE79" s="26"/>
      <c r="AF79" s="26"/>
      <c r="AG79" s="26"/>
    </row>
    <row r="80" spans="1:33" ht="15.75" customHeight="1" x14ac:dyDescent="0.2">
      <c r="A80" s="15"/>
      <c r="B80" s="15"/>
      <c r="C80" s="45"/>
      <c r="D80" s="17"/>
      <c r="E80" s="17"/>
      <c r="F80" s="18"/>
      <c r="G80" s="18"/>
      <c r="H80" s="18"/>
      <c r="I80" s="17"/>
      <c r="J80" s="17"/>
      <c r="K80" s="17"/>
      <c r="L80" s="17"/>
      <c r="M80" s="20"/>
      <c r="N80" s="17"/>
      <c r="O80" s="17"/>
      <c r="P80" s="17"/>
      <c r="Q80" s="17"/>
      <c r="R80" s="17"/>
      <c r="S80" s="22"/>
      <c r="T80" s="15"/>
      <c r="U80" s="23"/>
      <c r="V80" s="1"/>
      <c r="W80" s="15"/>
      <c r="X80" s="15"/>
      <c r="Y80" s="15"/>
      <c r="Z80" s="15"/>
      <c r="AA80" s="2"/>
      <c r="AB80" s="15"/>
      <c r="AC80" s="15"/>
      <c r="AD80" s="15"/>
      <c r="AE80" s="26"/>
      <c r="AF80" s="26"/>
      <c r="AG80" s="26"/>
    </row>
    <row r="81" spans="1:33" ht="15.75" customHeight="1" x14ac:dyDescent="0.2">
      <c r="A81" s="15"/>
      <c r="B81" s="15"/>
      <c r="C81" s="45"/>
      <c r="D81" s="17"/>
      <c r="E81" s="17"/>
      <c r="F81" s="18"/>
      <c r="G81" s="18"/>
      <c r="H81" s="18"/>
      <c r="I81" s="17"/>
      <c r="J81" s="17"/>
      <c r="K81" s="17"/>
      <c r="L81" s="17"/>
      <c r="M81" s="20"/>
      <c r="N81" s="17"/>
      <c r="O81" s="17"/>
      <c r="P81" s="17"/>
      <c r="Q81" s="17"/>
      <c r="R81" s="17"/>
      <c r="S81" s="22"/>
      <c r="T81" s="15"/>
      <c r="U81" s="23"/>
      <c r="V81" s="1"/>
      <c r="W81" s="15"/>
      <c r="X81" s="15"/>
      <c r="Y81" s="15"/>
      <c r="Z81" s="15"/>
      <c r="AA81" s="2"/>
      <c r="AB81" s="15"/>
      <c r="AC81" s="15"/>
      <c r="AD81" s="15"/>
      <c r="AE81" s="26"/>
      <c r="AF81" s="26"/>
      <c r="AG81" s="26"/>
    </row>
    <row r="82" spans="1:33" ht="15.75" customHeight="1" x14ac:dyDescent="0.2">
      <c r="A82" s="15"/>
      <c r="B82" s="15"/>
      <c r="C82" s="45"/>
      <c r="D82" s="17"/>
      <c r="E82" s="17"/>
      <c r="F82" s="18"/>
      <c r="G82" s="18"/>
      <c r="H82" s="18"/>
      <c r="I82" s="17"/>
      <c r="J82" s="17"/>
      <c r="K82" s="17"/>
      <c r="L82" s="17"/>
      <c r="M82" s="20"/>
      <c r="N82" s="17"/>
      <c r="O82" s="17"/>
      <c r="P82" s="17"/>
      <c r="Q82" s="17"/>
      <c r="R82" s="17"/>
      <c r="S82" s="22"/>
      <c r="T82" s="15"/>
      <c r="U82" s="23"/>
      <c r="V82" s="1"/>
      <c r="W82" s="15"/>
      <c r="X82" s="15"/>
      <c r="Y82" s="15"/>
      <c r="Z82" s="15"/>
      <c r="AA82" s="2"/>
      <c r="AB82" s="15"/>
      <c r="AC82" s="15"/>
      <c r="AD82" s="15"/>
      <c r="AE82" s="26"/>
      <c r="AF82" s="26"/>
      <c r="AG82" s="26"/>
    </row>
    <row r="83" spans="1:33" ht="15.75" customHeight="1" x14ac:dyDescent="0.2">
      <c r="A83" s="15"/>
      <c r="B83" s="15"/>
      <c r="C83" s="45"/>
      <c r="D83" s="17"/>
      <c r="E83" s="17"/>
      <c r="F83" s="18"/>
      <c r="G83" s="18"/>
      <c r="H83" s="18"/>
      <c r="I83" s="17"/>
      <c r="J83" s="17"/>
      <c r="K83" s="17"/>
      <c r="L83" s="17"/>
      <c r="M83" s="20"/>
      <c r="N83" s="17"/>
      <c r="O83" s="17"/>
      <c r="P83" s="17"/>
      <c r="Q83" s="17"/>
      <c r="R83" s="17"/>
      <c r="S83" s="22"/>
      <c r="T83" s="15"/>
      <c r="U83" s="23"/>
      <c r="V83" s="1"/>
      <c r="W83" s="15"/>
      <c r="X83" s="15"/>
      <c r="Y83" s="15"/>
      <c r="Z83" s="15"/>
      <c r="AA83" s="2"/>
      <c r="AB83" s="15"/>
      <c r="AC83" s="15"/>
      <c r="AD83" s="15"/>
      <c r="AE83" s="26"/>
      <c r="AF83" s="26"/>
      <c r="AG83" s="26"/>
    </row>
    <row r="84" spans="1:33" ht="15.75" customHeight="1" x14ac:dyDescent="0.2">
      <c r="A84" s="15"/>
      <c r="B84" s="15"/>
      <c r="C84" s="45"/>
      <c r="D84" s="17"/>
      <c r="E84" s="17"/>
      <c r="F84" s="18"/>
      <c r="G84" s="18"/>
      <c r="H84" s="18"/>
      <c r="I84" s="17"/>
      <c r="J84" s="17"/>
      <c r="K84" s="17"/>
      <c r="L84" s="17"/>
      <c r="M84" s="20"/>
      <c r="N84" s="17"/>
      <c r="O84" s="17"/>
      <c r="P84" s="17"/>
      <c r="Q84" s="17"/>
      <c r="R84" s="17"/>
      <c r="S84" s="22"/>
      <c r="T84" s="15"/>
      <c r="U84" s="23"/>
      <c r="V84" s="1"/>
      <c r="W84" s="15"/>
      <c r="X84" s="15"/>
      <c r="Y84" s="15"/>
      <c r="Z84" s="15"/>
      <c r="AA84" s="2"/>
      <c r="AB84" s="15"/>
      <c r="AC84" s="15"/>
      <c r="AD84" s="15"/>
      <c r="AE84" s="26"/>
      <c r="AF84" s="26"/>
      <c r="AG84" s="26"/>
    </row>
    <row r="85" spans="1:33" ht="15.75" customHeight="1" x14ac:dyDescent="0.2">
      <c r="A85" s="15"/>
      <c r="B85" s="15"/>
      <c r="C85" s="45"/>
      <c r="D85" s="17"/>
      <c r="E85" s="17"/>
      <c r="F85" s="18"/>
      <c r="G85" s="18"/>
      <c r="H85" s="18"/>
      <c r="I85" s="17"/>
      <c r="J85" s="17"/>
      <c r="K85" s="17"/>
      <c r="L85" s="17"/>
      <c r="M85" s="20"/>
      <c r="N85" s="17"/>
      <c r="O85" s="17"/>
      <c r="P85" s="17"/>
      <c r="Q85" s="17"/>
      <c r="R85" s="17"/>
      <c r="S85" s="22"/>
      <c r="T85" s="15"/>
      <c r="U85" s="23"/>
      <c r="V85" s="1"/>
      <c r="W85" s="15"/>
      <c r="X85" s="15"/>
      <c r="Y85" s="15"/>
      <c r="Z85" s="15"/>
      <c r="AA85" s="2"/>
      <c r="AB85" s="15"/>
      <c r="AC85" s="15"/>
      <c r="AD85" s="15"/>
      <c r="AE85" s="26"/>
      <c r="AF85" s="26"/>
      <c r="AG85" s="26"/>
    </row>
    <row r="86" spans="1:33" ht="15.75" customHeight="1" x14ac:dyDescent="0.2">
      <c r="A86" s="15"/>
      <c r="B86" s="15"/>
      <c r="C86" s="45"/>
      <c r="D86" s="17"/>
      <c r="E86" s="17"/>
      <c r="F86" s="18"/>
      <c r="G86" s="18"/>
      <c r="H86" s="18"/>
      <c r="I86" s="17"/>
      <c r="J86" s="17"/>
      <c r="K86" s="17"/>
      <c r="L86" s="17"/>
      <c r="M86" s="20"/>
      <c r="N86" s="17"/>
      <c r="O86" s="17"/>
      <c r="P86" s="17"/>
      <c r="Q86" s="17"/>
      <c r="R86" s="17"/>
      <c r="S86" s="22"/>
      <c r="T86" s="15"/>
      <c r="U86" s="23"/>
      <c r="V86" s="1"/>
      <c r="W86" s="15"/>
      <c r="X86" s="15"/>
      <c r="Y86" s="15"/>
      <c r="Z86" s="15"/>
      <c r="AA86" s="2"/>
      <c r="AB86" s="15"/>
      <c r="AC86" s="15"/>
      <c r="AD86" s="15"/>
      <c r="AE86" s="26"/>
      <c r="AF86" s="26"/>
      <c r="AG86" s="26"/>
    </row>
    <row r="87" spans="1:33" ht="15.75" customHeight="1" x14ac:dyDescent="0.2">
      <c r="A87" s="15"/>
      <c r="B87" s="15"/>
      <c r="C87" s="45"/>
      <c r="D87" s="17"/>
      <c r="E87" s="17"/>
      <c r="F87" s="18"/>
      <c r="G87" s="18"/>
      <c r="H87" s="18"/>
      <c r="I87" s="17"/>
      <c r="J87" s="17"/>
      <c r="K87" s="17"/>
      <c r="L87" s="17"/>
      <c r="M87" s="20"/>
      <c r="N87" s="17"/>
      <c r="O87" s="17"/>
      <c r="P87" s="17"/>
      <c r="Q87" s="17"/>
      <c r="R87" s="17"/>
      <c r="S87" s="22"/>
      <c r="T87" s="15"/>
      <c r="U87" s="23"/>
      <c r="V87" s="1"/>
      <c r="W87" s="15"/>
      <c r="X87" s="15"/>
      <c r="Y87" s="15"/>
      <c r="Z87" s="15"/>
      <c r="AA87" s="2"/>
      <c r="AB87" s="15"/>
      <c r="AC87" s="15"/>
      <c r="AD87" s="15"/>
      <c r="AE87" s="26"/>
      <c r="AF87" s="26"/>
      <c r="AG87" s="26"/>
    </row>
    <row r="88" spans="1:33" ht="15.75" customHeight="1" x14ac:dyDescent="0.2">
      <c r="A88" s="15"/>
      <c r="B88" s="15"/>
      <c r="C88" s="45"/>
      <c r="D88" s="17"/>
      <c r="E88" s="17"/>
      <c r="F88" s="18"/>
      <c r="G88" s="18"/>
      <c r="H88" s="18"/>
      <c r="I88" s="17"/>
      <c r="J88" s="17"/>
      <c r="K88" s="17"/>
      <c r="L88" s="17"/>
      <c r="M88" s="20"/>
      <c r="N88" s="17"/>
      <c r="O88" s="17"/>
      <c r="P88" s="17"/>
      <c r="Q88" s="17"/>
      <c r="R88" s="17"/>
      <c r="S88" s="22"/>
      <c r="T88" s="15"/>
      <c r="U88" s="23"/>
      <c r="V88" s="1"/>
      <c r="W88" s="15"/>
      <c r="X88" s="15"/>
      <c r="Y88" s="15"/>
      <c r="Z88" s="15"/>
      <c r="AA88" s="2"/>
      <c r="AB88" s="15"/>
      <c r="AC88" s="15"/>
      <c r="AD88" s="15"/>
      <c r="AE88" s="26"/>
      <c r="AF88" s="26"/>
      <c r="AG88" s="26"/>
    </row>
    <row r="89" spans="1:33" ht="15.75" customHeight="1" x14ac:dyDescent="0.2">
      <c r="A89" s="15"/>
      <c r="B89" s="15"/>
      <c r="C89" s="45"/>
      <c r="D89" s="17"/>
      <c r="E89" s="17"/>
      <c r="F89" s="18"/>
      <c r="G89" s="18"/>
      <c r="H89" s="18"/>
      <c r="I89" s="17"/>
      <c r="J89" s="17"/>
      <c r="K89" s="17"/>
      <c r="L89" s="17"/>
      <c r="M89" s="20"/>
      <c r="N89" s="17"/>
      <c r="O89" s="17"/>
      <c r="P89" s="17"/>
      <c r="Q89" s="17"/>
      <c r="R89" s="17"/>
      <c r="S89" s="22"/>
      <c r="T89" s="15"/>
      <c r="U89" s="23"/>
      <c r="V89" s="1"/>
      <c r="W89" s="15"/>
      <c r="X89" s="15"/>
      <c r="Y89" s="15"/>
      <c r="Z89" s="15"/>
      <c r="AA89" s="2"/>
      <c r="AB89" s="15"/>
      <c r="AC89" s="15"/>
      <c r="AD89" s="15"/>
      <c r="AE89" s="26"/>
      <c r="AF89" s="26"/>
      <c r="AG89" s="26"/>
    </row>
    <row r="90" spans="1:33" ht="15.75" customHeight="1" x14ac:dyDescent="0.2">
      <c r="A90" s="15"/>
      <c r="B90" s="15"/>
      <c r="C90" s="45"/>
      <c r="D90" s="17"/>
      <c r="E90" s="17"/>
      <c r="F90" s="18"/>
      <c r="G90" s="18"/>
      <c r="H90" s="18"/>
      <c r="I90" s="17"/>
      <c r="J90" s="17"/>
      <c r="K90" s="17"/>
      <c r="L90" s="17"/>
      <c r="M90" s="20"/>
      <c r="N90" s="17"/>
      <c r="O90" s="17"/>
      <c r="P90" s="17"/>
      <c r="Q90" s="17"/>
      <c r="R90" s="17"/>
      <c r="S90" s="22"/>
      <c r="T90" s="15"/>
      <c r="U90" s="23"/>
      <c r="V90" s="1"/>
      <c r="W90" s="15"/>
      <c r="X90" s="15"/>
      <c r="Y90" s="15"/>
      <c r="Z90" s="15"/>
      <c r="AA90" s="2"/>
      <c r="AB90" s="15"/>
      <c r="AC90" s="15"/>
      <c r="AD90" s="15"/>
      <c r="AE90" s="26"/>
      <c r="AF90" s="26"/>
      <c r="AG90" s="26"/>
    </row>
    <row r="91" spans="1:33" ht="15.75" customHeight="1" x14ac:dyDescent="0.2">
      <c r="A91" s="15"/>
      <c r="B91" s="15"/>
      <c r="C91" s="45"/>
      <c r="D91" s="17"/>
      <c r="E91" s="17"/>
      <c r="F91" s="18"/>
      <c r="G91" s="18"/>
      <c r="H91" s="18"/>
      <c r="I91" s="17"/>
      <c r="J91" s="17"/>
      <c r="K91" s="17"/>
      <c r="L91" s="17"/>
      <c r="M91" s="20"/>
      <c r="N91" s="17"/>
      <c r="O91" s="17"/>
      <c r="P91" s="17"/>
      <c r="Q91" s="17"/>
      <c r="R91" s="17"/>
      <c r="S91" s="22"/>
      <c r="T91" s="15"/>
      <c r="U91" s="23"/>
      <c r="V91" s="1"/>
      <c r="W91" s="15"/>
      <c r="X91" s="15"/>
      <c r="Y91" s="15"/>
      <c r="Z91" s="15"/>
      <c r="AA91" s="2"/>
      <c r="AB91" s="15"/>
      <c r="AC91" s="15"/>
      <c r="AD91" s="15"/>
      <c r="AE91" s="26"/>
      <c r="AF91" s="26"/>
      <c r="AG91" s="26"/>
    </row>
    <row r="92" spans="1:33" ht="15.75" customHeight="1" x14ac:dyDescent="0.2">
      <c r="A92" s="15"/>
      <c r="B92" s="15"/>
      <c r="C92" s="45"/>
      <c r="D92" s="17"/>
      <c r="E92" s="17"/>
      <c r="F92" s="18"/>
      <c r="G92" s="18"/>
      <c r="H92" s="18"/>
      <c r="I92" s="17"/>
      <c r="J92" s="17"/>
      <c r="K92" s="17"/>
      <c r="L92" s="17"/>
      <c r="M92" s="20"/>
      <c r="N92" s="17"/>
      <c r="O92" s="17"/>
      <c r="P92" s="17"/>
      <c r="Q92" s="17"/>
      <c r="R92" s="17"/>
      <c r="S92" s="22"/>
      <c r="T92" s="15"/>
      <c r="U92" s="23"/>
      <c r="V92" s="1"/>
      <c r="W92" s="15"/>
      <c r="X92" s="15"/>
      <c r="Y92" s="15"/>
      <c r="Z92" s="15"/>
      <c r="AA92" s="2"/>
      <c r="AB92" s="15"/>
      <c r="AC92" s="15"/>
      <c r="AD92" s="15"/>
      <c r="AE92" s="26"/>
      <c r="AF92" s="26"/>
      <c r="AG92" s="26"/>
    </row>
    <row r="93" spans="1:33" ht="15.75" customHeight="1" x14ac:dyDescent="0.2">
      <c r="A93" s="15"/>
      <c r="B93" s="15"/>
      <c r="C93" s="45"/>
      <c r="D93" s="17"/>
      <c r="E93" s="17"/>
      <c r="F93" s="18"/>
      <c r="G93" s="18"/>
      <c r="H93" s="18"/>
      <c r="I93" s="17"/>
      <c r="J93" s="17"/>
      <c r="K93" s="17"/>
      <c r="L93" s="17"/>
      <c r="M93" s="20"/>
      <c r="N93" s="17"/>
      <c r="O93" s="17"/>
      <c r="P93" s="17"/>
      <c r="Q93" s="17"/>
      <c r="R93" s="17"/>
      <c r="S93" s="22"/>
      <c r="T93" s="15"/>
      <c r="U93" s="23"/>
      <c r="V93" s="1"/>
      <c r="W93" s="15"/>
      <c r="X93" s="15"/>
      <c r="Y93" s="15"/>
      <c r="Z93" s="15"/>
      <c r="AA93" s="2"/>
      <c r="AB93" s="15"/>
      <c r="AC93" s="15"/>
      <c r="AD93" s="15"/>
      <c r="AE93" s="26"/>
      <c r="AF93" s="26"/>
      <c r="AG93" s="26"/>
    </row>
    <row r="94" spans="1:33" ht="15.75" customHeight="1" x14ac:dyDescent="0.2">
      <c r="A94" s="15"/>
      <c r="B94" s="15"/>
      <c r="C94" s="45"/>
      <c r="D94" s="17"/>
      <c r="E94" s="17"/>
      <c r="F94" s="18"/>
      <c r="G94" s="18"/>
      <c r="H94" s="18"/>
      <c r="I94" s="17"/>
      <c r="J94" s="17"/>
      <c r="K94" s="17"/>
      <c r="L94" s="17"/>
      <c r="M94" s="20"/>
      <c r="N94" s="17"/>
      <c r="O94" s="17"/>
      <c r="P94" s="17"/>
      <c r="Q94" s="17"/>
      <c r="R94" s="17"/>
      <c r="S94" s="22"/>
      <c r="T94" s="15"/>
      <c r="U94" s="23"/>
      <c r="V94" s="1"/>
      <c r="W94" s="15"/>
      <c r="X94" s="15"/>
      <c r="Y94" s="15"/>
      <c r="Z94" s="15"/>
      <c r="AA94" s="2"/>
      <c r="AB94" s="15"/>
      <c r="AC94" s="15"/>
      <c r="AD94" s="15"/>
      <c r="AE94" s="26"/>
      <c r="AF94" s="26"/>
      <c r="AG94" s="26"/>
    </row>
    <row r="95" spans="1:33" ht="15.75" customHeight="1" x14ac:dyDescent="0.2">
      <c r="A95" s="15"/>
      <c r="B95" s="15"/>
      <c r="C95" s="45"/>
      <c r="D95" s="17"/>
      <c r="E95" s="17"/>
      <c r="F95" s="18"/>
      <c r="G95" s="18"/>
      <c r="H95" s="18"/>
      <c r="I95" s="17"/>
      <c r="J95" s="17"/>
      <c r="K95" s="17"/>
      <c r="L95" s="17"/>
      <c r="M95" s="20"/>
      <c r="N95" s="17"/>
      <c r="O95" s="17"/>
      <c r="P95" s="17"/>
      <c r="Q95" s="17"/>
      <c r="R95" s="17"/>
      <c r="S95" s="22"/>
      <c r="T95" s="15"/>
      <c r="U95" s="23"/>
      <c r="V95" s="1"/>
      <c r="W95" s="15"/>
      <c r="X95" s="15"/>
      <c r="Y95" s="15"/>
      <c r="Z95" s="15"/>
      <c r="AA95" s="2"/>
      <c r="AB95" s="15"/>
      <c r="AC95" s="15"/>
      <c r="AD95" s="15"/>
      <c r="AE95" s="26"/>
      <c r="AF95" s="26"/>
      <c r="AG95" s="26"/>
    </row>
    <row r="96" spans="1:33" ht="15.75" customHeight="1" x14ac:dyDescent="0.2">
      <c r="A96" s="15"/>
      <c r="B96" s="15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46"/>
      <c r="R96" s="46"/>
      <c r="S96" s="22"/>
      <c r="T96" s="15"/>
      <c r="U96" s="15"/>
      <c r="V96" s="15"/>
      <c r="W96" s="15"/>
      <c r="X96" s="15"/>
      <c r="Y96" s="15"/>
      <c r="Z96" s="15"/>
      <c r="AA96" s="2"/>
      <c r="AB96" s="15"/>
      <c r="AC96" s="15"/>
      <c r="AD96" s="15"/>
      <c r="AE96" s="15"/>
      <c r="AF96" s="15"/>
      <c r="AG96" s="15"/>
    </row>
    <row r="97" spans="1:33" ht="15.75" customHeight="1" x14ac:dyDescent="0.2">
      <c r="A97" s="15"/>
      <c r="B97" s="15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46"/>
      <c r="R97" s="46"/>
      <c r="S97" s="22"/>
      <c r="T97" s="15"/>
      <c r="U97" s="15"/>
      <c r="V97" s="15"/>
      <c r="W97" s="15"/>
      <c r="X97" s="15"/>
      <c r="Y97" s="15"/>
      <c r="Z97" s="15"/>
      <c r="AA97" s="2"/>
      <c r="AB97" s="15"/>
      <c r="AC97" s="15"/>
      <c r="AD97" s="15"/>
      <c r="AE97" s="15"/>
      <c r="AF97" s="15"/>
      <c r="AG97" s="15"/>
    </row>
    <row r="98" spans="1:33" ht="15.75" customHeight="1" x14ac:dyDescent="0.2">
      <c r="A98" s="15"/>
      <c r="B98" s="15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46"/>
      <c r="R98" s="46"/>
      <c r="S98" s="22"/>
      <c r="T98" s="15"/>
      <c r="U98" s="15"/>
      <c r="V98" s="15"/>
      <c r="W98" s="15"/>
      <c r="X98" s="15"/>
      <c r="Y98" s="15"/>
      <c r="Z98" s="15"/>
      <c r="AA98" s="2"/>
      <c r="AB98" s="15"/>
      <c r="AC98" s="15"/>
      <c r="AD98" s="15"/>
      <c r="AE98" s="15"/>
      <c r="AF98" s="15"/>
      <c r="AG98" s="15"/>
    </row>
    <row r="99" spans="1:33" ht="15.75" customHeight="1" x14ac:dyDescent="0.2">
      <c r="A99" s="15"/>
      <c r="B99" s="15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46"/>
      <c r="R99" s="46"/>
      <c r="S99" s="22"/>
      <c r="T99" s="15"/>
      <c r="U99" s="15"/>
      <c r="V99" s="15"/>
      <c r="W99" s="15"/>
      <c r="X99" s="15"/>
      <c r="Y99" s="15"/>
      <c r="Z99" s="15"/>
      <c r="AA99" s="2"/>
      <c r="AB99" s="15"/>
      <c r="AC99" s="15"/>
      <c r="AD99" s="15"/>
      <c r="AE99" s="15"/>
      <c r="AF99" s="15"/>
      <c r="AG99" s="15"/>
    </row>
    <row r="100" spans="1:33" ht="15.75" customHeight="1" x14ac:dyDescent="0.2">
      <c r="A100" s="15"/>
      <c r="B100" s="15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46"/>
      <c r="R100" s="46"/>
      <c r="S100" s="22"/>
      <c r="T100" s="15"/>
      <c r="U100" s="15"/>
      <c r="V100" s="15"/>
      <c r="W100" s="15"/>
      <c r="X100" s="15"/>
      <c r="Y100" s="15"/>
      <c r="Z100" s="15"/>
      <c r="AA100" s="2"/>
      <c r="AB100" s="15"/>
      <c r="AC100" s="15"/>
      <c r="AD100" s="15"/>
      <c r="AE100" s="15"/>
      <c r="AF100" s="15"/>
      <c r="AG100" s="15"/>
    </row>
    <row r="101" spans="1:33" ht="15.75" customHeight="1" x14ac:dyDescent="0.2">
      <c r="A101" s="15"/>
      <c r="B101" s="15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46"/>
      <c r="R101" s="46"/>
      <c r="S101" s="22"/>
      <c r="T101" s="15"/>
      <c r="U101" s="15"/>
      <c r="V101" s="15"/>
      <c r="W101" s="15"/>
      <c r="X101" s="15"/>
      <c r="Y101" s="15"/>
      <c r="Z101" s="15"/>
      <c r="AA101" s="2"/>
      <c r="AB101" s="15"/>
      <c r="AC101" s="15"/>
      <c r="AD101" s="15"/>
      <c r="AE101" s="15"/>
      <c r="AF101" s="15"/>
      <c r="AG101" s="15"/>
    </row>
    <row r="102" spans="1:33" ht="15.75" customHeight="1" x14ac:dyDescent="0.2">
      <c r="A102" s="15"/>
      <c r="B102" s="15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46"/>
      <c r="R102" s="46"/>
      <c r="S102" s="22"/>
      <c r="T102" s="15"/>
      <c r="U102" s="15"/>
      <c r="V102" s="15"/>
      <c r="W102" s="15"/>
      <c r="X102" s="15"/>
      <c r="Y102" s="15"/>
      <c r="Z102" s="15"/>
      <c r="AA102" s="2"/>
      <c r="AB102" s="15"/>
      <c r="AC102" s="15"/>
      <c r="AD102" s="15"/>
      <c r="AE102" s="15"/>
      <c r="AF102" s="15"/>
      <c r="AG102" s="15"/>
    </row>
    <row r="103" spans="1:33" ht="15.75" customHeight="1" x14ac:dyDescent="0.2">
      <c r="A103" s="15"/>
      <c r="B103" s="15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46"/>
      <c r="R103" s="46"/>
      <c r="S103" s="22"/>
      <c r="T103" s="15"/>
      <c r="U103" s="15"/>
      <c r="V103" s="15"/>
      <c r="W103" s="15"/>
      <c r="X103" s="15"/>
      <c r="Y103" s="15"/>
      <c r="Z103" s="15"/>
      <c r="AA103" s="2"/>
      <c r="AB103" s="15"/>
      <c r="AC103" s="15"/>
      <c r="AD103" s="15"/>
      <c r="AE103" s="15"/>
      <c r="AF103" s="15"/>
      <c r="AG103" s="15"/>
    </row>
    <row r="104" spans="1:33" ht="15.75" customHeight="1" x14ac:dyDescent="0.2">
      <c r="A104" s="15"/>
      <c r="B104" s="15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46"/>
      <c r="R104" s="46"/>
      <c r="S104" s="22"/>
      <c r="T104" s="15"/>
      <c r="U104" s="15"/>
      <c r="V104" s="15"/>
      <c r="W104" s="15"/>
      <c r="X104" s="15"/>
      <c r="Y104" s="15"/>
      <c r="Z104" s="15"/>
      <c r="AA104" s="2"/>
      <c r="AB104" s="15"/>
      <c r="AC104" s="15"/>
      <c r="AD104" s="15"/>
      <c r="AE104" s="15"/>
      <c r="AF104" s="15"/>
      <c r="AG104" s="15"/>
    </row>
    <row r="105" spans="1:33" ht="15.75" customHeight="1" x14ac:dyDescent="0.2">
      <c r="A105" s="15"/>
      <c r="B105" s="15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46"/>
      <c r="R105" s="46"/>
      <c r="S105" s="22"/>
      <c r="T105" s="15"/>
      <c r="U105" s="15"/>
      <c r="V105" s="15"/>
      <c r="W105" s="15"/>
      <c r="X105" s="15"/>
      <c r="Y105" s="15"/>
      <c r="Z105" s="15"/>
      <c r="AA105" s="2"/>
      <c r="AB105" s="15"/>
      <c r="AC105" s="15"/>
      <c r="AD105" s="15"/>
      <c r="AE105" s="15"/>
      <c r="AF105" s="15"/>
      <c r="AG105" s="15"/>
    </row>
    <row r="106" spans="1:33" ht="15.75" customHeight="1" x14ac:dyDescent="0.2">
      <c r="A106" s="15"/>
      <c r="B106" s="15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46"/>
      <c r="R106" s="46"/>
      <c r="S106" s="22"/>
      <c r="T106" s="15"/>
      <c r="U106" s="15"/>
      <c r="V106" s="15"/>
      <c r="W106" s="15"/>
      <c r="X106" s="15"/>
      <c r="Y106" s="15"/>
      <c r="Z106" s="15"/>
      <c r="AA106" s="2"/>
      <c r="AB106" s="15"/>
      <c r="AC106" s="15"/>
      <c r="AD106" s="15"/>
      <c r="AE106" s="15"/>
      <c r="AF106" s="15"/>
      <c r="AG106" s="15"/>
    </row>
    <row r="107" spans="1:33" ht="15.75" customHeight="1" x14ac:dyDescent="0.2">
      <c r="A107" s="15"/>
      <c r="B107" s="15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46"/>
      <c r="R107" s="46"/>
      <c r="S107" s="22"/>
      <c r="T107" s="15"/>
      <c r="U107" s="15"/>
      <c r="V107" s="15"/>
      <c r="W107" s="15"/>
      <c r="X107" s="15"/>
      <c r="Y107" s="15"/>
      <c r="Z107" s="15"/>
      <c r="AA107" s="2"/>
      <c r="AB107" s="15"/>
      <c r="AC107" s="15"/>
      <c r="AD107" s="15"/>
      <c r="AE107" s="15"/>
      <c r="AF107" s="15"/>
      <c r="AG107" s="15"/>
    </row>
    <row r="108" spans="1:33" ht="15.75" customHeight="1" x14ac:dyDescent="0.2">
      <c r="A108" s="15"/>
      <c r="B108" s="15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46"/>
      <c r="R108" s="46"/>
      <c r="S108" s="22"/>
      <c r="T108" s="15"/>
      <c r="U108" s="15"/>
      <c r="V108" s="15"/>
      <c r="W108" s="15"/>
      <c r="X108" s="15"/>
      <c r="Y108" s="15"/>
      <c r="Z108" s="15"/>
      <c r="AA108" s="2"/>
      <c r="AB108" s="15"/>
      <c r="AC108" s="15"/>
      <c r="AD108" s="15"/>
      <c r="AE108" s="15"/>
      <c r="AF108" s="15"/>
      <c r="AG108" s="15"/>
    </row>
    <row r="109" spans="1:33" ht="15.75" customHeight="1" x14ac:dyDescent="0.2">
      <c r="A109" s="15"/>
      <c r="B109" s="15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46"/>
      <c r="R109" s="46"/>
      <c r="S109" s="22"/>
      <c r="T109" s="15"/>
      <c r="U109" s="15"/>
      <c r="V109" s="15"/>
      <c r="W109" s="15"/>
      <c r="X109" s="15"/>
      <c r="Y109" s="15"/>
      <c r="Z109" s="15"/>
      <c r="AA109" s="2"/>
      <c r="AB109" s="15"/>
      <c r="AC109" s="15"/>
      <c r="AD109" s="15"/>
      <c r="AE109" s="15"/>
      <c r="AF109" s="15"/>
      <c r="AG109" s="15"/>
    </row>
    <row r="110" spans="1:33" ht="15.75" customHeight="1" x14ac:dyDescent="0.2">
      <c r="A110" s="15"/>
      <c r="B110" s="15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46"/>
      <c r="R110" s="46"/>
      <c r="S110" s="22"/>
      <c r="T110" s="15"/>
      <c r="U110" s="15"/>
      <c r="V110" s="15"/>
      <c r="W110" s="15"/>
      <c r="X110" s="15"/>
      <c r="Y110" s="15"/>
      <c r="Z110" s="15"/>
      <c r="AA110" s="2"/>
      <c r="AB110" s="15"/>
      <c r="AC110" s="15"/>
      <c r="AD110" s="15"/>
      <c r="AE110" s="15"/>
      <c r="AF110" s="15"/>
      <c r="AG110" s="15"/>
    </row>
    <row r="111" spans="1:33" ht="15.75" customHeight="1" x14ac:dyDescent="0.2">
      <c r="A111" s="15"/>
      <c r="B111" s="15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46"/>
      <c r="R111" s="46"/>
      <c r="S111" s="22"/>
      <c r="T111" s="15"/>
      <c r="U111" s="15"/>
      <c r="V111" s="15"/>
      <c r="W111" s="15"/>
      <c r="X111" s="15"/>
      <c r="Y111" s="15"/>
      <c r="Z111" s="15"/>
      <c r="AA111" s="2"/>
      <c r="AB111" s="15"/>
      <c r="AC111" s="15"/>
      <c r="AD111" s="15"/>
      <c r="AE111" s="15"/>
      <c r="AF111" s="15"/>
      <c r="AG111" s="15"/>
    </row>
    <row r="112" spans="1:33" ht="15.75" customHeight="1" x14ac:dyDescent="0.2">
      <c r="A112" s="15"/>
      <c r="B112" s="15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46"/>
      <c r="R112" s="46"/>
      <c r="S112" s="22"/>
      <c r="T112" s="15"/>
      <c r="U112" s="15"/>
      <c r="V112" s="15"/>
      <c r="W112" s="15"/>
      <c r="X112" s="15"/>
      <c r="Y112" s="15"/>
      <c r="Z112" s="15"/>
      <c r="AA112" s="2"/>
      <c r="AB112" s="15"/>
      <c r="AC112" s="15"/>
      <c r="AD112" s="15"/>
      <c r="AE112" s="15"/>
      <c r="AF112" s="15"/>
      <c r="AG112" s="15"/>
    </row>
    <row r="113" spans="1:33" ht="15.75" customHeight="1" x14ac:dyDescent="0.2">
      <c r="A113" s="15"/>
      <c r="B113" s="15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46"/>
      <c r="R113" s="46"/>
      <c r="S113" s="22"/>
      <c r="T113" s="15"/>
      <c r="U113" s="15"/>
      <c r="V113" s="15"/>
      <c r="W113" s="15"/>
      <c r="X113" s="15"/>
      <c r="Y113" s="15"/>
      <c r="Z113" s="15"/>
      <c r="AA113" s="2"/>
      <c r="AB113" s="15"/>
      <c r="AC113" s="15"/>
      <c r="AD113" s="15"/>
      <c r="AE113" s="15"/>
      <c r="AF113" s="15"/>
      <c r="AG113" s="15"/>
    </row>
    <row r="114" spans="1:33" ht="15.75" customHeight="1" x14ac:dyDescent="0.2">
      <c r="A114" s="15"/>
      <c r="B114" s="15"/>
      <c r="C114" s="46"/>
      <c r="D114" s="46"/>
      <c r="E114" s="46"/>
      <c r="F114" s="46"/>
      <c r="G114" s="46"/>
      <c r="H114" s="46"/>
      <c r="I114" s="46"/>
      <c r="J114" s="46"/>
      <c r="K114" s="46"/>
      <c r="L114" s="46"/>
      <c r="M114" s="46"/>
      <c r="N114" s="46"/>
      <c r="O114" s="46"/>
      <c r="P114" s="46"/>
      <c r="Q114" s="46"/>
      <c r="R114" s="46"/>
      <c r="S114" s="22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</row>
    <row r="115" spans="1:33" ht="15.75" customHeight="1" x14ac:dyDescent="0.2">
      <c r="A115" s="15"/>
      <c r="B115" s="15"/>
      <c r="C115" s="46"/>
      <c r="D115" s="46"/>
      <c r="E115" s="46"/>
      <c r="F115" s="46"/>
      <c r="G115" s="46"/>
      <c r="H115" s="46"/>
      <c r="I115" s="46"/>
      <c r="J115" s="46"/>
      <c r="K115" s="46"/>
      <c r="L115" s="46"/>
      <c r="M115" s="46"/>
      <c r="N115" s="46"/>
      <c r="O115" s="46"/>
      <c r="P115" s="46"/>
      <c r="Q115" s="46"/>
      <c r="R115" s="46"/>
      <c r="S115" s="22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  <c r="AD115" s="15"/>
      <c r="AE115" s="15"/>
      <c r="AF115" s="15"/>
      <c r="AG115" s="15"/>
    </row>
    <row r="116" spans="1:33" ht="15.75" customHeight="1" x14ac:dyDescent="0.2">
      <c r="A116" s="15"/>
      <c r="B116" s="15"/>
      <c r="C116" s="46"/>
      <c r="D116" s="46"/>
      <c r="E116" s="46"/>
      <c r="F116" s="46"/>
      <c r="G116" s="46"/>
      <c r="H116" s="46"/>
      <c r="I116" s="46"/>
      <c r="J116" s="46"/>
      <c r="K116" s="46"/>
      <c r="L116" s="46"/>
      <c r="M116" s="46"/>
      <c r="N116" s="46"/>
      <c r="O116" s="46"/>
      <c r="P116" s="46"/>
      <c r="Q116" s="46"/>
      <c r="R116" s="46"/>
      <c r="S116" s="22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</row>
    <row r="117" spans="1:33" ht="15.75" customHeight="1" x14ac:dyDescent="0.2">
      <c r="C117" s="46"/>
      <c r="D117" s="46"/>
      <c r="E117" s="46"/>
      <c r="F117" s="46"/>
      <c r="G117" s="46"/>
      <c r="H117" s="46"/>
      <c r="I117" s="46"/>
      <c r="J117" s="46"/>
      <c r="K117" s="46"/>
      <c r="L117" s="46"/>
      <c r="M117" s="46"/>
      <c r="N117" s="46"/>
      <c r="O117" s="46"/>
      <c r="P117" s="46"/>
      <c r="Q117" s="46"/>
      <c r="R117" s="46"/>
      <c r="S117" s="22"/>
    </row>
    <row r="118" spans="1:33" ht="15.75" customHeight="1" x14ac:dyDescent="0.2">
      <c r="C118" s="46"/>
      <c r="D118" s="46"/>
      <c r="E118" s="46"/>
      <c r="F118" s="46"/>
      <c r="G118" s="46"/>
      <c r="H118" s="46"/>
      <c r="I118" s="46"/>
      <c r="J118" s="46"/>
      <c r="K118" s="46"/>
      <c r="L118" s="46"/>
      <c r="M118" s="46"/>
      <c r="N118" s="46"/>
      <c r="O118" s="46"/>
      <c r="P118" s="46"/>
      <c r="Q118" s="46"/>
      <c r="R118" s="46"/>
      <c r="S118" s="22"/>
    </row>
    <row r="119" spans="1:33" ht="15.75" customHeight="1" x14ac:dyDescent="0.2">
      <c r="C119" s="46"/>
      <c r="D119" s="46"/>
      <c r="E119" s="46"/>
      <c r="F119" s="46"/>
      <c r="G119" s="46"/>
      <c r="H119" s="46"/>
      <c r="I119" s="46"/>
      <c r="J119" s="46"/>
      <c r="K119" s="46"/>
      <c r="L119" s="46"/>
      <c r="M119" s="46"/>
      <c r="N119" s="46"/>
      <c r="O119" s="46"/>
      <c r="P119" s="46"/>
      <c r="Q119" s="46"/>
      <c r="R119" s="46"/>
      <c r="S119" s="22"/>
    </row>
    <row r="120" spans="1:33" ht="15.75" customHeight="1" x14ac:dyDescent="0.2">
      <c r="C120" s="46"/>
      <c r="D120" s="46"/>
      <c r="E120" s="46"/>
      <c r="F120" s="46"/>
      <c r="G120" s="46"/>
      <c r="H120" s="46"/>
      <c r="I120" s="46"/>
      <c r="J120" s="46"/>
      <c r="K120" s="46"/>
      <c r="L120" s="46"/>
      <c r="M120" s="46"/>
      <c r="N120" s="46"/>
      <c r="O120" s="46"/>
      <c r="P120" s="46"/>
      <c r="Q120" s="46"/>
      <c r="R120" s="46"/>
      <c r="S120" s="22"/>
    </row>
    <row r="121" spans="1:33" ht="15.75" customHeight="1" x14ac:dyDescent="0.2">
      <c r="C121" s="46"/>
      <c r="D121" s="46"/>
      <c r="E121" s="46"/>
      <c r="F121" s="46"/>
      <c r="G121" s="46"/>
      <c r="H121" s="46"/>
      <c r="I121" s="46"/>
      <c r="J121" s="46"/>
      <c r="K121" s="46"/>
      <c r="L121" s="46"/>
      <c r="M121" s="46"/>
      <c r="N121" s="46"/>
      <c r="O121" s="46"/>
      <c r="P121" s="46"/>
      <c r="Q121" s="46"/>
      <c r="R121" s="46"/>
      <c r="S121" s="22"/>
    </row>
    <row r="122" spans="1:33" ht="15.75" customHeight="1" x14ac:dyDescent="0.2">
      <c r="C122" s="46"/>
      <c r="D122" s="46"/>
      <c r="E122" s="46"/>
      <c r="F122" s="46"/>
      <c r="G122" s="46"/>
      <c r="H122" s="46"/>
      <c r="I122" s="46"/>
      <c r="J122" s="46"/>
      <c r="K122" s="46"/>
      <c r="L122" s="46"/>
      <c r="M122" s="46"/>
      <c r="N122" s="46"/>
      <c r="O122" s="46"/>
      <c r="P122" s="46"/>
      <c r="Q122" s="46"/>
      <c r="R122" s="46"/>
      <c r="S122" s="22"/>
    </row>
    <row r="123" spans="1:33" ht="15.75" customHeight="1" x14ac:dyDescent="0.2">
      <c r="C123" s="46"/>
      <c r="D123" s="46"/>
      <c r="E123" s="46"/>
      <c r="F123" s="46"/>
      <c r="G123" s="46"/>
      <c r="H123" s="46"/>
      <c r="I123" s="46"/>
      <c r="J123" s="46"/>
      <c r="K123" s="46"/>
      <c r="L123" s="46"/>
      <c r="M123" s="46"/>
      <c r="N123" s="46"/>
      <c r="O123" s="46"/>
      <c r="P123" s="46"/>
      <c r="Q123" s="46"/>
      <c r="R123" s="46"/>
      <c r="S123" s="22"/>
    </row>
    <row r="124" spans="1:33" ht="15.75" customHeight="1" x14ac:dyDescent="0.2">
      <c r="C124" s="46"/>
      <c r="D124" s="46"/>
      <c r="E124" s="46"/>
      <c r="F124" s="46"/>
      <c r="G124" s="46"/>
      <c r="H124" s="46"/>
      <c r="I124" s="46"/>
      <c r="J124" s="46"/>
      <c r="K124" s="46"/>
      <c r="L124" s="46"/>
      <c r="M124" s="46"/>
      <c r="N124" s="46"/>
      <c r="O124" s="46"/>
      <c r="P124" s="46"/>
      <c r="Q124" s="46"/>
      <c r="R124" s="46"/>
      <c r="S124" s="22"/>
    </row>
    <row r="125" spans="1:33" ht="15.75" customHeight="1" x14ac:dyDescent="0.2">
      <c r="C125" s="46"/>
      <c r="D125" s="46"/>
      <c r="E125" s="46"/>
      <c r="F125" s="46"/>
      <c r="G125" s="46"/>
      <c r="H125" s="46"/>
      <c r="I125" s="46"/>
      <c r="J125" s="46"/>
      <c r="K125" s="46"/>
      <c r="L125" s="46"/>
      <c r="M125" s="46"/>
      <c r="N125" s="46"/>
      <c r="O125" s="46"/>
      <c r="P125" s="46"/>
      <c r="Q125" s="46"/>
      <c r="R125" s="46"/>
      <c r="S125" s="22"/>
    </row>
    <row r="126" spans="1:33" ht="15.75" customHeight="1" x14ac:dyDescent="0.2">
      <c r="C126" s="46"/>
      <c r="D126" s="46"/>
      <c r="E126" s="46"/>
      <c r="F126" s="46"/>
      <c r="G126" s="46"/>
      <c r="H126" s="46"/>
      <c r="I126" s="46"/>
      <c r="J126" s="46"/>
      <c r="K126" s="46"/>
      <c r="L126" s="46"/>
      <c r="M126" s="46"/>
      <c r="N126" s="46"/>
      <c r="O126" s="46"/>
      <c r="P126" s="46"/>
      <c r="Q126" s="46"/>
      <c r="R126" s="46"/>
      <c r="S126" s="22"/>
    </row>
    <row r="127" spans="1:33" ht="15.75" customHeight="1" x14ac:dyDescent="0.2">
      <c r="C127" s="46"/>
      <c r="D127" s="46"/>
      <c r="E127" s="46"/>
      <c r="F127" s="46"/>
      <c r="G127" s="46"/>
      <c r="H127" s="46"/>
      <c r="I127" s="46"/>
      <c r="J127" s="46"/>
      <c r="K127" s="46"/>
      <c r="L127" s="46"/>
      <c r="M127" s="46"/>
      <c r="N127" s="46"/>
      <c r="O127" s="46"/>
      <c r="P127" s="46"/>
      <c r="Q127" s="46"/>
      <c r="R127" s="46"/>
      <c r="S127" s="22"/>
    </row>
    <row r="128" spans="1:33" ht="15.75" customHeight="1" x14ac:dyDescent="0.2">
      <c r="C128" s="46"/>
      <c r="D128" s="46"/>
      <c r="E128" s="46"/>
      <c r="F128" s="46"/>
      <c r="G128" s="46"/>
      <c r="H128" s="46"/>
      <c r="I128" s="46"/>
      <c r="J128" s="46"/>
      <c r="K128" s="46"/>
      <c r="L128" s="46"/>
      <c r="M128" s="46"/>
      <c r="N128" s="46"/>
      <c r="O128" s="46"/>
      <c r="P128" s="46"/>
      <c r="Q128" s="46"/>
      <c r="R128" s="46"/>
      <c r="S128" s="22"/>
    </row>
    <row r="129" spans="3:19" ht="15.75" customHeight="1" x14ac:dyDescent="0.2">
      <c r="C129" s="46"/>
      <c r="D129" s="46"/>
      <c r="E129" s="46"/>
      <c r="F129" s="46"/>
      <c r="G129" s="46"/>
      <c r="H129" s="46"/>
      <c r="I129" s="46"/>
      <c r="J129" s="46"/>
      <c r="K129" s="46"/>
      <c r="L129" s="46"/>
      <c r="M129" s="46"/>
      <c r="N129" s="46"/>
      <c r="O129" s="46"/>
      <c r="P129" s="46"/>
      <c r="Q129" s="46"/>
      <c r="R129" s="46"/>
      <c r="S129" s="22"/>
    </row>
    <row r="130" spans="3:19" ht="15.75" customHeight="1" x14ac:dyDescent="0.2">
      <c r="C130" s="46"/>
      <c r="D130" s="46"/>
      <c r="E130" s="46"/>
      <c r="F130" s="46"/>
      <c r="G130" s="46"/>
      <c r="H130" s="46"/>
      <c r="I130" s="46"/>
      <c r="J130" s="46"/>
      <c r="K130" s="46"/>
      <c r="L130" s="46"/>
      <c r="M130" s="46"/>
      <c r="N130" s="46"/>
      <c r="O130" s="46"/>
      <c r="P130" s="46"/>
      <c r="Q130" s="46"/>
      <c r="R130" s="46"/>
      <c r="S130" s="22"/>
    </row>
    <row r="131" spans="3:19" ht="15.75" customHeight="1" x14ac:dyDescent="0.2">
      <c r="C131" s="46"/>
      <c r="D131" s="46"/>
      <c r="E131" s="46"/>
      <c r="F131" s="46"/>
      <c r="G131" s="46"/>
      <c r="H131" s="46"/>
      <c r="I131" s="46"/>
      <c r="J131" s="46"/>
      <c r="K131" s="46"/>
      <c r="L131" s="46"/>
      <c r="M131" s="46"/>
      <c r="N131" s="46"/>
      <c r="O131" s="46"/>
      <c r="P131" s="46"/>
      <c r="Q131" s="46"/>
      <c r="R131" s="46"/>
      <c r="S131" s="22"/>
    </row>
    <row r="132" spans="3:19" ht="15.75" customHeight="1" x14ac:dyDescent="0.2">
      <c r="C132" s="46"/>
      <c r="D132" s="46"/>
      <c r="E132" s="46"/>
      <c r="F132" s="46"/>
      <c r="G132" s="46"/>
      <c r="H132" s="46"/>
      <c r="I132" s="46"/>
      <c r="J132" s="46"/>
      <c r="K132" s="46"/>
      <c r="L132" s="46"/>
      <c r="M132" s="46"/>
      <c r="N132" s="46"/>
      <c r="O132" s="46"/>
      <c r="P132" s="46"/>
      <c r="Q132" s="46"/>
      <c r="R132" s="46"/>
      <c r="S132" s="22"/>
    </row>
    <row r="133" spans="3:19" ht="15.75" customHeight="1" x14ac:dyDescent="0.2">
      <c r="C133" s="46"/>
      <c r="D133" s="46"/>
      <c r="E133" s="46"/>
      <c r="F133" s="46"/>
      <c r="G133" s="46"/>
      <c r="H133" s="46"/>
      <c r="I133" s="46"/>
      <c r="J133" s="46"/>
      <c r="K133" s="46"/>
      <c r="L133" s="46"/>
      <c r="M133" s="46"/>
      <c r="N133" s="46"/>
      <c r="O133" s="46"/>
      <c r="P133" s="46"/>
      <c r="Q133" s="46"/>
      <c r="R133" s="46"/>
      <c r="S133" s="22"/>
    </row>
    <row r="134" spans="3:19" ht="15.75" customHeight="1" x14ac:dyDescent="0.2">
      <c r="C134" s="46"/>
      <c r="D134" s="46"/>
      <c r="E134" s="46"/>
      <c r="F134" s="46"/>
      <c r="G134" s="46"/>
      <c r="H134" s="46"/>
      <c r="I134" s="46"/>
      <c r="J134" s="46"/>
      <c r="K134" s="46"/>
      <c r="L134" s="46"/>
      <c r="M134" s="46"/>
      <c r="N134" s="46"/>
      <c r="O134" s="46"/>
      <c r="P134" s="46"/>
      <c r="Q134" s="46"/>
      <c r="R134" s="46"/>
      <c r="S134" s="22"/>
    </row>
    <row r="135" spans="3:19" ht="15.75" customHeight="1" x14ac:dyDescent="0.2">
      <c r="C135" s="46"/>
      <c r="D135" s="46"/>
      <c r="E135" s="46"/>
      <c r="F135" s="46"/>
      <c r="G135" s="46"/>
      <c r="H135" s="46"/>
      <c r="I135" s="46"/>
      <c r="J135" s="46"/>
      <c r="K135" s="46"/>
      <c r="L135" s="46"/>
      <c r="M135" s="46"/>
      <c r="N135" s="46"/>
      <c r="O135" s="46"/>
      <c r="P135" s="46"/>
      <c r="Q135" s="46"/>
      <c r="R135" s="46"/>
      <c r="S135" s="22"/>
    </row>
    <row r="136" spans="3:19" ht="15.75" customHeight="1" x14ac:dyDescent="0.2">
      <c r="C136" s="46"/>
      <c r="D136" s="46"/>
      <c r="E136" s="46"/>
      <c r="F136" s="46"/>
      <c r="G136" s="46"/>
      <c r="H136" s="46"/>
      <c r="I136" s="46"/>
      <c r="J136" s="46"/>
      <c r="K136" s="46"/>
      <c r="L136" s="46"/>
      <c r="M136" s="46"/>
      <c r="N136" s="46"/>
      <c r="O136" s="46"/>
      <c r="P136" s="46"/>
      <c r="Q136" s="46"/>
      <c r="R136" s="46"/>
      <c r="S136" s="22"/>
    </row>
    <row r="137" spans="3:19" ht="15.75" customHeight="1" x14ac:dyDescent="0.2">
      <c r="C137" s="46"/>
      <c r="D137" s="46"/>
      <c r="E137" s="46"/>
      <c r="F137" s="46"/>
      <c r="G137" s="46"/>
      <c r="H137" s="46"/>
      <c r="I137" s="46"/>
      <c r="J137" s="46"/>
      <c r="K137" s="46"/>
      <c r="L137" s="46"/>
      <c r="M137" s="46"/>
      <c r="N137" s="46"/>
      <c r="O137" s="46"/>
      <c r="P137" s="46"/>
      <c r="Q137" s="46"/>
      <c r="R137" s="46"/>
      <c r="S137" s="22"/>
    </row>
    <row r="138" spans="3:19" ht="15.75" customHeight="1" x14ac:dyDescent="0.2">
      <c r="C138" s="46"/>
      <c r="D138" s="46"/>
      <c r="E138" s="46"/>
      <c r="F138" s="46"/>
      <c r="G138" s="46"/>
      <c r="H138" s="46"/>
      <c r="I138" s="46"/>
      <c r="J138" s="46"/>
      <c r="K138" s="46"/>
      <c r="L138" s="46"/>
      <c r="M138" s="46"/>
      <c r="N138" s="46"/>
      <c r="O138" s="46"/>
      <c r="P138" s="46"/>
      <c r="Q138" s="46"/>
      <c r="R138" s="46"/>
      <c r="S138" s="22"/>
    </row>
    <row r="139" spans="3:19" ht="15.75" customHeight="1" x14ac:dyDescent="0.2">
      <c r="C139" s="46"/>
      <c r="D139" s="46"/>
      <c r="E139" s="46"/>
      <c r="F139" s="46"/>
      <c r="G139" s="46"/>
      <c r="H139" s="46"/>
      <c r="I139" s="46"/>
      <c r="J139" s="46"/>
      <c r="K139" s="46"/>
      <c r="L139" s="46"/>
      <c r="M139" s="46"/>
      <c r="N139" s="46"/>
      <c r="O139" s="46"/>
      <c r="P139" s="46"/>
      <c r="Q139" s="46"/>
      <c r="R139" s="46"/>
      <c r="S139" s="22"/>
    </row>
    <row r="140" spans="3:19" ht="15.75" customHeight="1" x14ac:dyDescent="0.2">
      <c r="C140" s="46"/>
      <c r="D140" s="46"/>
      <c r="E140" s="46"/>
      <c r="F140" s="46"/>
      <c r="G140" s="46"/>
      <c r="H140" s="46"/>
      <c r="I140" s="46"/>
      <c r="J140" s="46"/>
      <c r="K140" s="46"/>
      <c r="L140" s="46"/>
      <c r="M140" s="46"/>
      <c r="N140" s="46"/>
      <c r="O140" s="46"/>
      <c r="P140" s="46"/>
      <c r="Q140" s="46"/>
      <c r="R140" s="46"/>
      <c r="S140" s="22"/>
    </row>
    <row r="141" spans="3:19" ht="15.75" customHeight="1" x14ac:dyDescent="0.2">
      <c r="C141" s="46"/>
      <c r="D141" s="46"/>
      <c r="E141" s="46"/>
      <c r="F141" s="46"/>
      <c r="G141" s="46"/>
      <c r="H141" s="46"/>
      <c r="I141" s="46"/>
      <c r="J141" s="46"/>
      <c r="K141" s="46"/>
      <c r="L141" s="46"/>
      <c r="M141" s="46"/>
      <c r="N141" s="46"/>
      <c r="O141" s="46"/>
      <c r="P141" s="46"/>
      <c r="Q141" s="46"/>
      <c r="R141" s="46"/>
      <c r="S141" s="22"/>
    </row>
    <row r="142" spans="3:19" ht="15.75" customHeight="1" x14ac:dyDescent="0.2">
      <c r="C142" s="46"/>
      <c r="D142" s="46"/>
      <c r="E142" s="46"/>
      <c r="F142" s="46"/>
      <c r="G142" s="46"/>
      <c r="H142" s="46"/>
      <c r="I142" s="46"/>
      <c r="J142" s="46"/>
      <c r="K142" s="46"/>
      <c r="L142" s="46"/>
      <c r="M142" s="46"/>
      <c r="N142" s="46"/>
      <c r="O142" s="46"/>
      <c r="P142" s="46"/>
      <c r="Q142" s="46"/>
      <c r="R142" s="46"/>
      <c r="S142" s="22"/>
    </row>
    <row r="143" spans="3:19" ht="15.75" customHeight="1" x14ac:dyDescent="0.2">
      <c r="C143" s="46"/>
      <c r="D143" s="46"/>
      <c r="E143" s="46"/>
      <c r="F143" s="46"/>
      <c r="G143" s="46"/>
      <c r="H143" s="46"/>
      <c r="I143" s="46"/>
      <c r="J143" s="46"/>
      <c r="K143" s="46"/>
      <c r="L143" s="46"/>
      <c r="M143" s="46"/>
      <c r="N143" s="46"/>
      <c r="O143" s="46"/>
      <c r="P143" s="46"/>
      <c r="Q143" s="46"/>
      <c r="R143" s="46"/>
      <c r="S143" s="22"/>
    </row>
    <row r="144" spans="3:19" ht="15.75" customHeight="1" x14ac:dyDescent="0.2">
      <c r="C144" s="46"/>
      <c r="D144" s="46"/>
      <c r="E144" s="46"/>
      <c r="F144" s="46"/>
      <c r="G144" s="46"/>
      <c r="H144" s="46"/>
      <c r="I144" s="46"/>
      <c r="J144" s="46"/>
      <c r="K144" s="46"/>
      <c r="L144" s="46"/>
      <c r="M144" s="46"/>
      <c r="N144" s="46"/>
      <c r="O144" s="46"/>
      <c r="P144" s="46"/>
      <c r="Q144" s="46"/>
      <c r="R144" s="46"/>
      <c r="S144" s="22"/>
    </row>
    <row r="145" spans="3:19" ht="15.75" customHeight="1" x14ac:dyDescent="0.2">
      <c r="C145" s="46"/>
      <c r="D145" s="46"/>
      <c r="E145" s="46"/>
      <c r="F145" s="46"/>
      <c r="G145" s="46"/>
      <c r="H145" s="46"/>
      <c r="I145" s="46"/>
      <c r="J145" s="46"/>
      <c r="K145" s="46"/>
      <c r="L145" s="46"/>
      <c r="M145" s="46"/>
      <c r="N145" s="46"/>
      <c r="O145" s="46"/>
      <c r="P145" s="46"/>
      <c r="Q145" s="46"/>
      <c r="R145" s="46"/>
      <c r="S145" s="22"/>
    </row>
    <row r="146" spans="3:19" ht="15.75" customHeight="1" x14ac:dyDescent="0.2">
      <c r="C146" s="46"/>
      <c r="D146" s="46"/>
      <c r="E146" s="46"/>
      <c r="F146" s="46"/>
      <c r="G146" s="46"/>
      <c r="H146" s="46"/>
      <c r="I146" s="46"/>
      <c r="J146" s="46"/>
      <c r="K146" s="46"/>
      <c r="L146" s="46"/>
      <c r="M146" s="46"/>
      <c r="N146" s="46"/>
      <c r="O146" s="46"/>
      <c r="P146" s="46"/>
      <c r="Q146" s="46"/>
      <c r="R146" s="46"/>
      <c r="S146" s="22"/>
    </row>
    <row r="147" spans="3:19" ht="15.75" customHeight="1" x14ac:dyDescent="0.2">
      <c r="C147" s="46"/>
      <c r="D147" s="46"/>
      <c r="E147" s="46"/>
      <c r="F147" s="46"/>
      <c r="G147" s="46"/>
      <c r="H147" s="46"/>
      <c r="I147" s="46"/>
      <c r="J147" s="46"/>
      <c r="K147" s="46"/>
      <c r="L147" s="46"/>
      <c r="M147" s="46"/>
      <c r="N147" s="46"/>
      <c r="O147" s="46"/>
      <c r="P147" s="46"/>
      <c r="Q147" s="46"/>
      <c r="R147" s="46"/>
      <c r="S147" s="22"/>
    </row>
    <row r="148" spans="3:19" ht="15.75" customHeight="1" x14ac:dyDescent="0.2">
      <c r="C148" s="46"/>
      <c r="D148" s="46"/>
      <c r="E148" s="46"/>
      <c r="F148" s="46"/>
      <c r="G148" s="46"/>
      <c r="H148" s="46"/>
      <c r="I148" s="46"/>
      <c r="J148" s="46"/>
      <c r="K148" s="46"/>
      <c r="L148" s="46"/>
      <c r="M148" s="46"/>
      <c r="N148" s="46"/>
      <c r="O148" s="46"/>
      <c r="P148" s="46"/>
      <c r="Q148" s="46"/>
      <c r="R148" s="46"/>
      <c r="S148" s="22"/>
    </row>
    <row r="149" spans="3:19" ht="15.75" customHeight="1" x14ac:dyDescent="0.2">
      <c r="C149" s="46"/>
      <c r="D149" s="46"/>
      <c r="E149" s="46"/>
      <c r="F149" s="46"/>
      <c r="G149" s="46"/>
      <c r="H149" s="46"/>
      <c r="I149" s="46"/>
      <c r="J149" s="46"/>
      <c r="K149" s="46"/>
      <c r="L149" s="46"/>
      <c r="M149" s="46"/>
      <c r="N149" s="46"/>
      <c r="O149" s="46"/>
      <c r="P149" s="46"/>
      <c r="Q149" s="46"/>
      <c r="R149" s="46"/>
      <c r="S149" s="22"/>
    </row>
    <row r="150" spans="3:19" ht="15.75" customHeight="1" x14ac:dyDescent="0.2">
      <c r="C150" s="46"/>
      <c r="D150" s="46"/>
      <c r="E150" s="46"/>
      <c r="F150" s="46"/>
      <c r="G150" s="46"/>
      <c r="H150" s="46"/>
      <c r="I150" s="46"/>
      <c r="J150" s="46"/>
      <c r="K150" s="46"/>
      <c r="L150" s="46"/>
      <c r="M150" s="46"/>
      <c r="N150" s="46"/>
      <c r="O150" s="46"/>
      <c r="P150" s="46"/>
      <c r="Q150" s="46"/>
      <c r="R150" s="46"/>
      <c r="S150" s="22"/>
    </row>
    <row r="151" spans="3:19" ht="15.75" customHeight="1" x14ac:dyDescent="0.2">
      <c r="C151" s="46"/>
      <c r="D151" s="46"/>
      <c r="E151" s="46"/>
      <c r="F151" s="46"/>
      <c r="G151" s="46"/>
      <c r="H151" s="46"/>
      <c r="I151" s="46"/>
      <c r="J151" s="46"/>
      <c r="K151" s="46"/>
      <c r="L151" s="46"/>
      <c r="M151" s="46"/>
      <c r="N151" s="46"/>
      <c r="O151" s="46"/>
      <c r="P151" s="46"/>
      <c r="Q151" s="46"/>
      <c r="R151" s="46"/>
      <c r="S151" s="22"/>
    </row>
    <row r="152" spans="3:19" ht="15.75" customHeight="1" x14ac:dyDescent="0.2">
      <c r="C152" s="46"/>
      <c r="D152" s="46"/>
      <c r="E152" s="46"/>
      <c r="F152" s="46"/>
      <c r="G152" s="46"/>
      <c r="H152" s="46"/>
      <c r="I152" s="46"/>
      <c r="J152" s="46"/>
      <c r="K152" s="46"/>
      <c r="L152" s="46"/>
      <c r="M152" s="46"/>
      <c r="N152" s="46"/>
      <c r="O152" s="46"/>
      <c r="P152" s="46"/>
      <c r="Q152" s="46"/>
      <c r="R152" s="46"/>
      <c r="S152" s="22"/>
    </row>
    <row r="153" spans="3:19" ht="15.75" customHeight="1" x14ac:dyDescent="0.2">
      <c r="C153" s="46"/>
      <c r="D153" s="46"/>
      <c r="E153" s="46"/>
      <c r="F153" s="46"/>
      <c r="G153" s="46"/>
      <c r="H153" s="46"/>
      <c r="I153" s="46"/>
      <c r="J153" s="46"/>
      <c r="K153" s="46"/>
      <c r="L153" s="46"/>
      <c r="M153" s="46"/>
      <c r="N153" s="46"/>
      <c r="O153" s="46"/>
      <c r="P153" s="46"/>
      <c r="Q153" s="46"/>
      <c r="R153" s="46"/>
      <c r="S153" s="22"/>
    </row>
    <row r="154" spans="3:19" ht="15.75" customHeight="1" x14ac:dyDescent="0.2">
      <c r="C154" s="46"/>
      <c r="D154" s="46"/>
      <c r="E154" s="46"/>
      <c r="F154" s="46"/>
      <c r="G154" s="46"/>
      <c r="H154" s="46"/>
      <c r="I154" s="46"/>
      <c r="J154" s="46"/>
      <c r="K154" s="46"/>
      <c r="L154" s="46"/>
      <c r="M154" s="46"/>
      <c r="N154" s="46"/>
      <c r="O154" s="46"/>
      <c r="P154" s="46"/>
      <c r="Q154" s="46"/>
      <c r="R154" s="46"/>
      <c r="S154" s="22"/>
    </row>
    <row r="155" spans="3:19" ht="15.75" customHeight="1" x14ac:dyDescent="0.2">
      <c r="C155" s="46"/>
      <c r="D155" s="46"/>
      <c r="E155" s="46"/>
      <c r="F155" s="46"/>
      <c r="G155" s="46"/>
      <c r="H155" s="46"/>
      <c r="I155" s="46"/>
      <c r="J155" s="46"/>
      <c r="K155" s="46"/>
      <c r="L155" s="46"/>
      <c r="M155" s="46"/>
      <c r="N155" s="46"/>
      <c r="O155" s="46"/>
      <c r="P155" s="46"/>
      <c r="Q155" s="46"/>
      <c r="R155" s="46"/>
      <c r="S155" s="22"/>
    </row>
    <row r="156" spans="3:19" ht="15.75" customHeight="1" x14ac:dyDescent="0.2">
      <c r="C156" s="46"/>
      <c r="D156" s="46"/>
      <c r="E156" s="46"/>
      <c r="F156" s="46"/>
      <c r="G156" s="46"/>
      <c r="H156" s="46"/>
      <c r="I156" s="46"/>
      <c r="J156" s="46"/>
      <c r="K156" s="46"/>
      <c r="L156" s="46"/>
      <c r="M156" s="46"/>
      <c r="N156" s="46"/>
      <c r="O156" s="46"/>
      <c r="P156" s="46"/>
      <c r="Q156" s="46"/>
      <c r="R156" s="46"/>
      <c r="S156" s="22"/>
    </row>
    <row r="157" spans="3:19" ht="15.75" customHeight="1" x14ac:dyDescent="0.2">
      <c r="C157" s="46"/>
      <c r="D157" s="46"/>
      <c r="E157" s="46"/>
      <c r="F157" s="46"/>
      <c r="G157" s="46"/>
      <c r="H157" s="46"/>
      <c r="I157" s="46"/>
      <c r="J157" s="46"/>
      <c r="K157" s="46"/>
      <c r="L157" s="46"/>
      <c r="M157" s="46"/>
      <c r="N157" s="46"/>
      <c r="O157" s="46"/>
      <c r="P157" s="46"/>
      <c r="Q157" s="46"/>
      <c r="R157" s="46"/>
      <c r="S157" s="22"/>
    </row>
    <row r="158" spans="3:19" ht="15.75" customHeight="1" x14ac:dyDescent="0.2">
      <c r="C158" s="46"/>
      <c r="D158" s="46"/>
      <c r="E158" s="46"/>
      <c r="F158" s="46"/>
      <c r="G158" s="46"/>
      <c r="H158" s="46"/>
      <c r="I158" s="46"/>
      <c r="J158" s="46"/>
      <c r="K158" s="46"/>
      <c r="L158" s="46"/>
      <c r="M158" s="46"/>
      <c r="N158" s="46"/>
      <c r="O158" s="46"/>
      <c r="P158" s="46"/>
      <c r="Q158" s="46"/>
      <c r="R158" s="46"/>
      <c r="S158" s="22"/>
    </row>
    <row r="159" spans="3:19" ht="15.75" customHeight="1" x14ac:dyDescent="0.2">
      <c r="C159" s="46"/>
      <c r="D159" s="46"/>
      <c r="E159" s="46"/>
      <c r="F159" s="46"/>
      <c r="G159" s="46"/>
      <c r="H159" s="46"/>
      <c r="I159" s="46"/>
      <c r="J159" s="46"/>
      <c r="K159" s="46"/>
      <c r="L159" s="46"/>
      <c r="M159" s="46"/>
      <c r="N159" s="46"/>
      <c r="O159" s="46"/>
      <c r="P159" s="46"/>
      <c r="Q159" s="46"/>
      <c r="R159" s="46"/>
      <c r="S159" s="22"/>
    </row>
    <row r="160" spans="3:19" ht="15.75" customHeight="1" x14ac:dyDescent="0.2">
      <c r="C160" s="46"/>
      <c r="D160" s="46"/>
      <c r="E160" s="46"/>
      <c r="F160" s="46"/>
      <c r="G160" s="46"/>
      <c r="H160" s="46"/>
      <c r="I160" s="46"/>
      <c r="J160" s="46"/>
      <c r="K160" s="46"/>
      <c r="L160" s="46"/>
      <c r="M160" s="46"/>
      <c r="N160" s="46"/>
      <c r="O160" s="46"/>
      <c r="P160" s="46"/>
      <c r="Q160" s="46"/>
      <c r="R160" s="46"/>
      <c r="S160" s="22"/>
    </row>
    <row r="161" spans="3:19" ht="15.75" customHeight="1" x14ac:dyDescent="0.2">
      <c r="C161" s="46"/>
      <c r="D161" s="46"/>
      <c r="E161" s="46"/>
      <c r="F161" s="46"/>
      <c r="G161" s="46"/>
      <c r="H161" s="46"/>
      <c r="I161" s="46"/>
      <c r="J161" s="46"/>
      <c r="K161" s="46"/>
      <c r="L161" s="46"/>
      <c r="M161" s="46"/>
      <c r="N161" s="46"/>
      <c r="O161" s="46"/>
      <c r="P161" s="46"/>
      <c r="Q161" s="46"/>
      <c r="R161" s="46"/>
      <c r="S161" s="22"/>
    </row>
    <row r="162" spans="3:19" ht="15.75" customHeight="1" x14ac:dyDescent="0.2">
      <c r="C162" s="46"/>
      <c r="D162" s="46"/>
      <c r="E162" s="46"/>
      <c r="F162" s="46"/>
      <c r="G162" s="46"/>
      <c r="H162" s="46"/>
      <c r="I162" s="46"/>
      <c r="J162" s="46"/>
      <c r="K162" s="46"/>
      <c r="L162" s="46"/>
      <c r="M162" s="46"/>
      <c r="N162" s="46"/>
      <c r="O162" s="46"/>
      <c r="P162" s="46"/>
      <c r="Q162" s="46"/>
      <c r="R162" s="46"/>
      <c r="S162" s="22"/>
    </row>
    <row r="163" spans="3:19" ht="15.75" customHeight="1" x14ac:dyDescent="0.2">
      <c r="C163" s="46"/>
      <c r="D163" s="46"/>
      <c r="E163" s="46"/>
      <c r="F163" s="46"/>
      <c r="G163" s="46"/>
      <c r="H163" s="46"/>
      <c r="I163" s="46"/>
      <c r="J163" s="46"/>
      <c r="K163" s="46"/>
      <c r="L163" s="46"/>
      <c r="M163" s="46"/>
      <c r="N163" s="46"/>
      <c r="O163" s="46"/>
      <c r="P163" s="46"/>
      <c r="Q163" s="46"/>
      <c r="R163" s="46"/>
      <c r="S163" s="22"/>
    </row>
    <row r="164" spans="3:19" ht="15.75" customHeight="1" x14ac:dyDescent="0.2">
      <c r="C164" s="46"/>
      <c r="D164" s="46"/>
      <c r="E164" s="46"/>
      <c r="F164" s="46"/>
      <c r="G164" s="46"/>
      <c r="H164" s="46"/>
      <c r="I164" s="46"/>
      <c r="J164" s="46"/>
      <c r="K164" s="46"/>
      <c r="L164" s="46"/>
      <c r="M164" s="46"/>
      <c r="N164" s="46"/>
      <c r="O164" s="46"/>
      <c r="P164" s="46"/>
      <c r="Q164" s="46"/>
      <c r="R164" s="46"/>
      <c r="S164" s="22"/>
    </row>
    <row r="165" spans="3:19" ht="15.75" customHeight="1" x14ac:dyDescent="0.2">
      <c r="C165" s="46"/>
      <c r="D165" s="46"/>
      <c r="E165" s="46"/>
      <c r="F165" s="46"/>
      <c r="G165" s="46"/>
      <c r="H165" s="46"/>
      <c r="I165" s="46"/>
      <c r="J165" s="46"/>
      <c r="K165" s="46"/>
      <c r="L165" s="46"/>
      <c r="M165" s="46"/>
      <c r="N165" s="46"/>
      <c r="O165" s="46"/>
      <c r="P165" s="46"/>
      <c r="Q165" s="46"/>
      <c r="R165" s="46"/>
      <c r="S165" s="22"/>
    </row>
    <row r="166" spans="3:19" ht="15.75" customHeight="1" x14ac:dyDescent="0.2">
      <c r="C166" s="46"/>
      <c r="D166" s="46"/>
      <c r="E166" s="46"/>
      <c r="F166" s="46"/>
      <c r="G166" s="46"/>
      <c r="H166" s="46"/>
      <c r="I166" s="46"/>
      <c r="J166" s="46"/>
      <c r="K166" s="46"/>
      <c r="L166" s="46"/>
      <c r="M166" s="46"/>
      <c r="N166" s="46"/>
      <c r="O166" s="46"/>
      <c r="P166" s="46"/>
      <c r="Q166" s="46"/>
      <c r="R166" s="46"/>
      <c r="S166" s="22"/>
    </row>
    <row r="167" spans="3:19" ht="15.75" customHeight="1" x14ac:dyDescent="0.2">
      <c r="C167" s="46"/>
      <c r="D167" s="46"/>
      <c r="E167" s="46"/>
      <c r="F167" s="46"/>
      <c r="G167" s="46"/>
      <c r="H167" s="46"/>
      <c r="I167" s="46"/>
      <c r="J167" s="46"/>
      <c r="K167" s="46"/>
      <c r="L167" s="46"/>
      <c r="M167" s="46"/>
      <c r="N167" s="46"/>
      <c r="O167" s="46"/>
      <c r="P167" s="46"/>
      <c r="Q167" s="46"/>
      <c r="R167" s="46"/>
      <c r="S167" s="22"/>
    </row>
    <row r="168" spans="3:19" ht="15.75" customHeight="1" x14ac:dyDescent="0.2">
      <c r="C168" s="46"/>
      <c r="D168" s="46"/>
      <c r="E168" s="46"/>
      <c r="F168" s="46"/>
      <c r="G168" s="46"/>
      <c r="H168" s="46"/>
      <c r="I168" s="46"/>
      <c r="J168" s="46"/>
      <c r="K168" s="46"/>
      <c r="L168" s="46"/>
      <c r="M168" s="46"/>
      <c r="N168" s="46"/>
      <c r="O168" s="46"/>
      <c r="P168" s="46"/>
      <c r="Q168" s="46"/>
      <c r="R168" s="46"/>
      <c r="S168" s="22"/>
    </row>
    <row r="169" spans="3:19" ht="15.75" customHeight="1" x14ac:dyDescent="0.2">
      <c r="C169" s="46"/>
      <c r="D169" s="46"/>
      <c r="E169" s="46"/>
      <c r="F169" s="46"/>
      <c r="G169" s="46"/>
      <c r="H169" s="46"/>
      <c r="I169" s="46"/>
      <c r="J169" s="46"/>
      <c r="K169" s="46"/>
      <c r="L169" s="46"/>
      <c r="M169" s="46"/>
      <c r="N169" s="46"/>
      <c r="O169" s="46"/>
      <c r="P169" s="46"/>
      <c r="Q169" s="46"/>
      <c r="R169" s="46"/>
      <c r="S169" s="22"/>
    </row>
    <row r="170" spans="3:19" ht="15.75" customHeight="1" x14ac:dyDescent="0.2">
      <c r="C170" s="46"/>
      <c r="D170" s="46"/>
      <c r="E170" s="46"/>
      <c r="F170" s="46"/>
      <c r="G170" s="46"/>
      <c r="H170" s="46"/>
      <c r="I170" s="46"/>
      <c r="J170" s="46"/>
      <c r="K170" s="46"/>
      <c r="L170" s="46"/>
      <c r="M170" s="46"/>
      <c r="N170" s="46"/>
      <c r="O170" s="46"/>
      <c r="P170" s="46"/>
      <c r="Q170" s="46"/>
      <c r="R170" s="46"/>
      <c r="S170" s="22"/>
    </row>
    <row r="171" spans="3:19" ht="15.75" customHeight="1" x14ac:dyDescent="0.2">
      <c r="C171" s="46"/>
      <c r="D171" s="46"/>
      <c r="E171" s="46"/>
      <c r="F171" s="46"/>
      <c r="G171" s="46"/>
      <c r="H171" s="46"/>
      <c r="I171" s="46"/>
      <c r="J171" s="46"/>
      <c r="K171" s="46"/>
      <c r="L171" s="46"/>
      <c r="M171" s="46"/>
      <c r="N171" s="46"/>
      <c r="O171" s="46"/>
      <c r="P171" s="46"/>
      <c r="Q171" s="46"/>
      <c r="R171" s="46"/>
      <c r="S171" s="22"/>
    </row>
    <row r="172" spans="3:19" ht="15.75" customHeight="1" x14ac:dyDescent="0.2">
      <c r="C172" s="46"/>
      <c r="D172" s="46"/>
      <c r="E172" s="46"/>
      <c r="F172" s="46"/>
      <c r="G172" s="46"/>
      <c r="H172" s="46"/>
      <c r="I172" s="46"/>
      <c r="J172" s="46"/>
      <c r="K172" s="46"/>
      <c r="L172" s="46"/>
      <c r="M172" s="46"/>
      <c r="N172" s="46"/>
      <c r="O172" s="46"/>
      <c r="P172" s="46"/>
      <c r="Q172" s="46"/>
      <c r="R172" s="46"/>
      <c r="S172" s="22"/>
    </row>
    <row r="173" spans="3:19" ht="15.75" customHeight="1" x14ac:dyDescent="0.2">
      <c r="C173" s="46"/>
      <c r="D173" s="46"/>
      <c r="E173" s="46"/>
      <c r="F173" s="46"/>
      <c r="G173" s="46"/>
      <c r="H173" s="46"/>
      <c r="I173" s="46"/>
      <c r="J173" s="46"/>
      <c r="K173" s="46"/>
      <c r="L173" s="46"/>
      <c r="M173" s="46"/>
      <c r="N173" s="46"/>
      <c r="O173" s="46"/>
      <c r="P173" s="46"/>
      <c r="Q173" s="46"/>
      <c r="R173" s="46"/>
      <c r="S173" s="22"/>
    </row>
    <row r="174" spans="3:19" ht="15.75" customHeight="1" x14ac:dyDescent="0.2">
      <c r="C174" s="46"/>
      <c r="D174" s="46"/>
      <c r="E174" s="46"/>
      <c r="F174" s="46"/>
      <c r="G174" s="46"/>
      <c r="H174" s="46"/>
      <c r="I174" s="46"/>
      <c r="J174" s="46"/>
      <c r="K174" s="46"/>
      <c r="L174" s="46"/>
      <c r="M174" s="46"/>
      <c r="N174" s="46"/>
      <c r="O174" s="46"/>
      <c r="P174" s="46"/>
      <c r="Q174" s="46"/>
      <c r="R174" s="46"/>
      <c r="S174" s="22"/>
    </row>
    <row r="175" spans="3:19" ht="15.75" customHeight="1" x14ac:dyDescent="0.2">
      <c r="C175" s="46"/>
      <c r="D175" s="46"/>
      <c r="E175" s="46"/>
      <c r="F175" s="46"/>
      <c r="G175" s="46"/>
      <c r="H175" s="46"/>
      <c r="I175" s="46"/>
      <c r="J175" s="46"/>
      <c r="K175" s="46"/>
      <c r="L175" s="46"/>
      <c r="M175" s="46"/>
      <c r="N175" s="46"/>
      <c r="O175" s="46"/>
      <c r="P175" s="46"/>
      <c r="Q175" s="46"/>
      <c r="R175" s="46"/>
      <c r="S175" s="22"/>
    </row>
    <row r="176" spans="3:19" ht="15.75" customHeight="1" x14ac:dyDescent="0.2">
      <c r="C176" s="46"/>
      <c r="D176" s="46"/>
      <c r="E176" s="46"/>
      <c r="F176" s="46"/>
      <c r="G176" s="46"/>
      <c r="H176" s="46"/>
      <c r="I176" s="46"/>
      <c r="J176" s="46"/>
      <c r="K176" s="46"/>
      <c r="L176" s="46"/>
      <c r="M176" s="46"/>
      <c r="N176" s="46"/>
      <c r="O176" s="46"/>
      <c r="P176" s="46"/>
      <c r="Q176" s="46"/>
      <c r="R176" s="46"/>
      <c r="S176" s="22"/>
    </row>
    <row r="177" spans="3:19" ht="15.75" customHeight="1" x14ac:dyDescent="0.2">
      <c r="C177" s="46"/>
      <c r="D177" s="46"/>
      <c r="E177" s="46"/>
      <c r="F177" s="46"/>
      <c r="G177" s="46"/>
      <c r="H177" s="46"/>
      <c r="I177" s="46"/>
      <c r="J177" s="46"/>
      <c r="K177" s="46"/>
      <c r="L177" s="46"/>
      <c r="M177" s="46"/>
      <c r="N177" s="46"/>
      <c r="O177" s="46"/>
      <c r="P177" s="46"/>
      <c r="Q177" s="46"/>
      <c r="R177" s="46"/>
      <c r="S177" s="22"/>
    </row>
    <row r="178" spans="3:19" ht="15.75" customHeight="1" x14ac:dyDescent="0.2">
      <c r="C178" s="46"/>
      <c r="D178" s="46"/>
      <c r="E178" s="46"/>
      <c r="F178" s="46"/>
      <c r="G178" s="46"/>
      <c r="H178" s="46"/>
      <c r="I178" s="46"/>
      <c r="J178" s="46"/>
      <c r="K178" s="46"/>
      <c r="L178" s="46"/>
      <c r="M178" s="46"/>
      <c r="N178" s="46"/>
      <c r="O178" s="46"/>
      <c r="P178" s="46"/>
      <c r="Q178" s="46"/>
      <c r="R178" s="46"/>
      <c r="S178" s="22"/>
    </row>
    <row r="179" spans="3:19" ht="15.75" customHeight="1" x14ac:dyDescent="0.2">
      <c r="C179" s="46"/>
      <c r="D179" s="46"/>
      <c r="E179" s="46"/>
      <c r="F179" s="46"/>
      <c r="G179" s="46"/>
      <c r="H179" s="46"/>
      <c r="I179" s="46"/>
      <c r="J179" s="46"/>
      <c r="K179" s="46"/>
      <c r="L179" s="46"/>
      <c r="M179" s="46"/>
      <c r="N179" s="46"/>
      <c r="O179" s="46"/>
      <c r="P179" s="46"/>
      <c r="Q179" s="46"/>
      <c r="R179" s="46"/>
      <c r="S179" s="22"/>
    </row>
    <row r="180" spans="3:19" ht="15.75" customHeight="1" x14ac:dyDescent="0.2">
      <c r="C180" s="46"/>
      <c r="D180" s="46"/>
      <c r="E180" s="46"/>
      <c r="F180" s="46"/>
      <c r="G180" s="46"/>
      <c r="H180" s="46"/>
      <c r="I180" s="46"/>
      <c r="J180" s="46"/>
      <c r="K180" s="46"/>
      <c r="L180" s="46"/>
      <c r="M180" s="46"/>
      <c r="N180" s="46"/>
      <c r="O180" s="46"/>
      <c r="P180" s="46"/>
      <c r="Q180" s="46"/>
      <c r="R180" s="46"/>
      <c r="S180" s="22"/>
    </row>
    <row r="181" spans="3:19" ht="15.75" customHeight="1" x14ac:dyDescent="0.2">
      <c r="C181" s="46"/>
      <c r="D181" s="46"/>
      <c r="E181" s="46"/>
      <c r="F181" s="46"/>
      <c r="G181" s="46"/>
      <c r="H181" s="46"/>
      <c r="I181" s="46"/>
      <c r="J181" s="46"/>
      <c r="K181" s="46"/>
      <c r="L181" s="46"/>
      <c r="M181" s="46"/>
      <c r="N181" s="46"/>
      <c r="O181" s="46"/>
      <c r="P181" s="46"/>
      <c r="Q181" s="46"/>
      <c r="R181" s="46"/>
      <c r="S181" s="22"/>
    </row>
    <row r="182" spans="3:19" ht="15.75" customHeight="1" x14ac:dyDescent="0.2">
      <c r="C182" s="46"/>
      <c r="D182" s="46"/>
      <c r="E182" s="46"/>
      <c r="F182" s="46"/>
      <c r="G182" s="46"/>
      <c r="H182" s="46"/>
      <c r="I182" s="46"/>
      <c r="J182" s="46"/>
      <c r="K182" s="46"/>
      <c r="L182" s="46"/>
      <c r="M182" s="46"/>
      <c r="N182" s="46"/>
      <c r="O182" s="46"/>
      <c r="P182" s="46"/>
      <c r="Q182" s="46"/>
      <c r="R182" s="46"/>
      <c r="S182" s="22"/>
    </row>
    <row r="183" spans="3:19" ht="15.75" customHeight="1" x14ac:dyDescent="0.2">
      <c r="C183" s="46"/>
      <c r="D183" s="46"/>
      <c r="E183" s="46"/>
      <c r="F183" s="46"/>
      <c r="G183" s="46"/>
      <c r="H183" s="46"/>
      <c r="I183" s="46"/>
      <c r="J183" s="46"/>
      <c r="K183" s="46"/>
      <c r="L183" s="46"/>
      <c r="M183" s="46"/>
      <c r="N183" s="46"/>
      <c r="O183" s="46"/>
      <c r="P183" s="46"/>
      <c r="Q183" s="46"/>
      <c r="R183" s="46"/>
      <c r="S183" s="22"/>
    </row>
    <row r="184" spans="3:19" ht="15.75" customHeight="1" x14ac:dyDescent="0.2">
      <c r="C184" s="46"/>
      <c r="D184" s="46"/>
      <c r="E184" s="46"/>
      <c r="F184" s="46"/>
      <c r="G184" s="46"/>
      <c r="H184" s="46"/>
      <c r="I184" s="46"/>
      <c r="J184" s="46"/>
      <c r="K184" s="46"/>
      <c r="L184" s="46"/>
      <c r="M184" s="46"/>
      <c r="N184" s="46"/>
      <c r="O184" s="46"/>
      <c r="P184" s="46"/>
      <c r="Q184" s="46"/>
      <c r="R184" s="46"/>
      <c r="S184" s="22"/>
    </row>
    <row r="185" spans="3:19" ht="15.75" customHeight="1" x14ac:dyDescent="0.2">
      <c r="C185" s="46"/>
      <c r="D185" s="46"/>
      <c r="E185" s="46"/>
      <c r="F185" s="46"/>
      <c r="G185" s="46"/>
      <c r="H185" s="46"/>
      <c r="I185" s="46"/>
      <c r="J185" s="46"/>
      <c r="K185" s="46"/>
      <c r="L185" s="46"/>
      <c r="M185" s="46"/>
      <c r="N185" s="46"/>
      <c r="O185" s="46"/>
      <c r="P185" s="46"/>
      <c r="Q185" s="46"/>
      <c r="R185" s="46"/>
      <c r="S185" s="22"/>
    </row>
    <row r="186" spans="3:19" ht="15.75" customHeight="1" x14ac:dyDescent="0.2">
      <c r="C186" s="46"/>
      <c r="D186" s="46"/>
      <c r="E186" s="46"/>
      <c r="F186" s="46"/>
      <c r="G186" s="46"/>
      <c r="H186" s="46"/>
      <c r="I186" s="46"/>
      <c r="J186" s="46"/>
      <c r="K186" s="46"/>
      <c r="L186" s="46"/>
      <c r="M186" s="46"/>
      <c r="N186" s="46"/>
      <c r="O186" s="46"/>
      <c r="P186" s="46"/>
      <c r="Q186" s="46"/>
      <c r="R186" s="46"/>
      <c r="S186" s="22"/>
    </row>
    <row r="187" spans="3:19" ht="15.75" customHeight="1" x14ac:dyDescent="0.2">
      <c r="C187" s="46"/>
      <c r="D187" s="46"/>
      <c r="E187" s="46"/>
      <c r="F187" s="46"/>
      <c r="G187" s="46"/>
      <c r="H187" s="46"/>
      <c r="I187" s="46"/>
      <c r="J187" s="46"/>
      <c r="K187" s="46"/>
      <c r="L187" s="46"/>
      <c r="M187" s="46"/>
      <c r="N187" s="46"/>
      <c r="O187" s="46"/>
      <c r="P187" s="46"/>
      <c r="Q187" s="46"/>
      <c r="R187" s="46"/>
      <c r="S187" s="22"/>
    </row>
    <row r="188" spans="3:19" ht="15.75" customHeight="1" x14ac:dyDescent="0.2">
      <c r="C188" s="46"/>
      <c r="D188" s="46"/>
      <c r="E188" s="46"/>
      <c r="F188" s="46"/>
      <c r="G188" s="46"/>
      <c r="H188" s="46"/>
      <c r="I188" s="46"/>
      <c r="J188" s="46"/>
      <c r="K188" s="46"/>
      <c r="L188" s="46"/>
      <c r="M188" s="46"/>
      <c r="N188" s="46"/>
      <c r="O188" s="46"/>
      <c r="P188" s="46"/>
      <c r="Q188" s="46"/>
      <c r="R188" s="46"/>
      <c r="S188" s="22"/>
    </row>
    <row r="189" spans="3:19" ht="15.75" customHeight="1" x14ac:dyDescent="0.2">
      <c r="C189" s="46"/>
      <c r="D189" s="46"/>
      <c r="E189" s="46"/>
      <c r="F189" s="46"/>
      <c r="G189" s="46"/>
      <c r="H189" s="46"/>
      <c r="I189" s="46"/>
      <c r="J189" s="46"/>
      <c r="K189" s="46"/>
      <c r="L189" s="46"/>
      <c r="M189" s="46"/>
      <c r="N189" s="46"/>
      <c r="O189" s="46"/>
      <c r="P189" s="46"/>
      <c r="Q189" s="46"/>
      <c r="R189" s="46"/>
      <c r="S189" s="22"/>
    </row>
    <row r="190" spans="3:19" ht="15.75" customHeight="1" x14ac:dyDescent="0.2">
      <c r="C190" s="46"/>
      <c r="D190" s="46"/>
      <c r="E190" s="46"/>
      <c r="F190" s="46"/>
      <c r="G190" s="46"/>
      <c r="H190" s="46"/>
      <c r="I190" s="46"/>
      <c r="J190" s="46"/>
      <c r="K190" s="46"/>
      <c r="L190" s="46"/>
      <c r="M190" s="46"/>
      <c r="N190" s="46"/>
      <c r="O190" s="46"/>
      <c r="P190" s="46"/>
      <c r="Q190" s="46"/>
      <c r="R190" s="46"/>
      <c r="S190" s="22"/>
    </row>
    <row r="191" spans="3:19" ht="15.75" customHeight="1" x14ac:dyDescent="0.2">
      <c r="C191" s="46"/>
      <c r="D191" s="46"/>
      <c r="E191" s="46"/>
      <c r="F191" s="46"/>
      <c r="G191" s="46"/>
      <c r="H191" s="46"/>
      <c r="I191" s="46"/>
      <c r="J191" s="46"/>
      <c r="K191" s="46"/>
      <c r="L191" s="46"/>
      <c r="M191" s="46"/>
      <c r="N191" s="46"/>
      <c r="O191" s="46"/>
      <c r="P191" s="46"/>
      <c r="Q191" s="46"/>
      <c r="R191" s="46"/>
      <c r="S191" s="22"/>
    </row>
    <row r="192" spans="3:19" ht="15.75" customHeight="1" x14ac:dyDescent="0.2">
      <c r="C192" s="46"/>
      <c r="D192" s="46"/>
      <c r="E192" s="46"/>
      <c r="F192" s="46"/>
      <c r="G192" s="46"/>
      <c r="H192" s="46"/>
      <c r="I192" s="46"/>
      <c r="J192" s="46"/>
      <c r="K192" s="46"/>
      <c r="L192" s="46"/>
      <c r="M192" s="46"/>
      <c r="N192" s="46"/>
      <c r="O192" s="46"/>
      <c r="P192" s="46"/>
      <c r="Q192" s="46"/>
      <c r="R192" s="46"/>
      <c r="S192" s="22"/>
    </row>
    <row r="193" spans="3:19" ht="15.75" customHeight="1" x14ac:dyDescent="0.2">
      <c r="C193" s="46"/>
      <c r="D193" s="46"/>
      <c r="E193" s="46"/>
      <c r="F193" s="46"/>
      <c r="G193" s="46"/>
      <c r="H193" s="46"/>
      <c r="I193" s="46"/>
      <c r="J193" s="46"/>
      <c r="K193" s="46"/>
      <c r="L193" s="46"/>
      <c r="M193" s="46"/>
      <c r="N193" s="46"/>
      <c r="O193" s="46"/>
      <c r="P193" s="46"/>
      <c r="Q193" s="46"/>
      <c r="R193" s="46"/>
      <c r="S193" s="22"/>
    </row>
    <row r="194" spans="3:19" ht="15.75" customHeight="1" x14ac:dyDescent="0.2">
      <c r="C194" s="46"/>
      <c r="D194" s="46"/>
      <c r="E194" s="46"/>
      <c r="F194" s="46"/>
      <c r="G194" s="46"/>
      <c r="H194" s="46"/>
      <c r="I194" s="46"/>
      <c r="J194" s="46"/>
      <c r="K194" s="46"/>
      <c r="L194" s="46"/>
      <c r="M194" s="46"/>
      <c r="N194" s="46"/>
      <c r="O194" s="46"/>
      <c r="P194" s="46"/>
      <c r="Q194" s="46"/>
      <c r="R194" s="46"/>
      <c r="S194" s="22"/>
    </row>
    <row r="195" spans="3:19" ht="15.75" customHeight="1" x14ac:dyDescent="0.2">
      <c r="C195" s="46"/>
      <c r="D195" s="46"/>
      <c r="E195" s="46"/>
      <c r="F195" s="46"/>
      <c r="G195" s="46"/>
      <c r="H195" s="46"/>
      <c r="I195" s="46"/>
      <c r="J195" s="46"/>
      <c r="K195" s="46"/>
      <c r="L195" s="46"/>
      <c r="M195" s="46"/>
      <c r="N195" s="46"/>
      <c r="O195" s="46"/>
      <c r="P195" s="46"/>
      <c r="Q195" s="46"/>
      <c r="R195" s="46"/>
      <c r="S195" s="22"/>
    </row>
    <row r="196" spans="3:19" ht="15.75" customHeight="1" x14ac:dyDescent="0.2">
      <c r="C196" s="46"/>
      <c r="D196" s="46"/>
      <c r="E196" s="46"/>
      <c r="F196" s="46"/>
      <c r="G196" s="46"/>
      <c r="H196" s="46"/>
      <c r="I196" s="46"/>
      <c r="J196" s="46"/>
      <c r="K196" s="46"/>
      <c r="L196" s="46"/>
      <c r="M196" s="46"/>
      <c r="N196" s="46"/>
      <c r="O196" s="46"/>
      <c r="P196" s="46"/>
      <c r="Q196" s="46"/>
      <c r="R196" s="46"/>
      <c r="S196" s="22"/>
    </row>
    <row r="197" spans="3:19" ht="15.75" customHeight="1" x14ac:dyDescent="0.2">
      <c r="C197" s="46"/>
      <c r="D197" s="46"/>
      <c r="E197" s="46"/>
      <c r="F197" s="46"/>
      <c r="G197" s="46"/>
      <c r="H197" s="46"/>
      <c r="I197" s="46"/>
      <c r="J197" s="46"/>
      <c r="K197" s="46"/>
      <c r="L197" s="46"/>
      <c r="M197" s="46"/>
      <c r="N197" s="46"/>
      <c r="O197" s="46"/>
      <c r="P197" s="46"/>
      <c r="Q197" s="46"/>
      <c r="R197" s="46"/>
      <c r="S197" s="22"/>
    </row>
    <row r="198" spans="3:19" ht="15.75" customHeight="1" x14ac:dyDescent="0.2">
      <c r="C198" s="46"/>
      <c r="D198" s="46"/>
      <c r="E198" s="46"/>
      <c r="F198" s="46"/>
      <c r="G198" s="46"/>
      <c r="H198" s="46"/>
      <c r="I198" s="46"/>
      <c r="J198" s="46"/>
      <c r="K198" s="46"/>
      <c r="L198" s="46"/>
      <c r="M198" s="46"/>
      <c r="N198" s="46"/>
      <c r="O198" s="46"/>
      <c r="P198" s="46"/>
      <c r="Q198" s="46"/>
      <c r="R198" s="46"/>
      <c r="S198" s="22"/>
    </row>
    <row r="199" spans="3:19" ht="15.75" customHeight="1" x14ac:dyDescent="0.2">
      <c r="C199" s="46"/>
      <c r="D199" s="46"/>
      <c r="E199" s="46"/>
      <c r="F199" s="46"/>
      <c r="G199" s="46"/>
      <c r="H199" s="46"/>
      <c r="I199" s="46"/>
      <c r="J199" s="46"/>
      <c r="K199" s="46"/>
      <c r="L199" s="46"/>
      <c r="M199" s="46"/>
      <c r="N199" s="46"/>
      <c r="O199" s="46"/>
      <c r="P199" s="46"/>
      <c r="Q199" s="46"/>
      <c r="R199" s="46"/>
      <c r="S199" s="22"/>
    </row>
    <row r="200" spans="3:19" ht="15.75" customHeight="1" x14ac:dyDescent="0.2">
      <c r="C200" s="46"/>
      <c r="D200" s="46"/>
      <c r="E200" s="46"/>
      <c r="F200" s="46"/>
      <c r="G200" s="46"/>
      <c r="H200" s="46"/>
      <c r="I200" s="46"/>
      <c r="J200" s="46"/>
      <c r="K200" s="46"/>
      <c r="L200" s="46"/>
      <c r="M200" s="46"/>
      <c r="N200" s="46"/>
      <c r="O200" s="46"/>
      <c r="P200" s="46"/>
      <c r="Q200" s="46"/>
      <c r="R200" s="46"/>
      <c r="S200" s="22"/>
    </row>
    <row r="201" spans="3:19" ht="15.75" customHeight="1" x14ac:dyDescent="0.2">
      <c r="C201" s="46"/>
      <c r="D201" s="46"/>
      <c r="E201" s="46"/>
      <c r="F201" s="46"/>
      <c r="G201" s="46"/>
      <c r="H201" s="46"/>
      <c r="I201" s="46"/>
      <c r="J201" s="46"/>
      <c r="K201" s="46"/>
      <c r="L201" s="46"/>
      <c r="M201" s="46"/>
      <c r="N201" s="46"/>
      <c r="O201" s="46"/>
      <c r="P201" s="46"/>
      <c r="Q201" s="46"/>
      <c r="R201" s="46"/>
      <c r="S201" s="22"/>
    </row>
    <row r="202" spans="3:19" ht="15.75" customHeight="1" x14ac:dyDescent="0.2">
      <c r="C202" s="46"/>
      <c r="D202" s="46"/>
      <c r="E202" s="46"/>
      <c r="F202" s="46"/>
      <c r="G202" s="46"/>
      <c r="H202" s="46"/>
      <c r="I202" s="46"/>
      <c r="J202" s="46"/>
      <c r="K202" s="46"/>
      <c r="L202" s="46"/>
      <c r="M202" s="46"/>
      <c r="N202" s="46"/>
      <c r="O202" s="46"/>
      <c r="P202" s="46"/>
      <c r="Q202" s="46"/>
      <c r="R202" s="46"/>
      <c r="S202" s="22"/>
    </row>
    <row r="203" spans="3:19" ht="15.75" customHeight="1" x14ac:dyDescent="0.2">
      <c r="C203" s="46"/>
      <c r="D203" s="46"/>
      <c r="E203" s="46"/>
      <c r="F203" s="46"/>
      <c r="G203" s="46"/>
      <c r="H203" s="46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22"/>
    </row>
    <row r="204" spans="3:19" ht="15.75" customHeight="1" x14ac:dyDescent="0.2">
      <c r="C204" s="46"/>
      <c r="D204" s="46"/>
      <c r="E204" s="46"/>
      <c r="F204" s="46"/>
      <c r="G204" s="46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22"/>
    </row>
    <row r="205" spans="3:19" ht="15.75" customHeight="1" x14ac:dyDescent="0.2">
      <c r="C205" s="46"/>
      <c r="D205" s="46"/>
      <c r="E205" s="46"/>
      <c r="F205" s="46"/>
      <c r="G205" s="46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22"/>
    </row>
    <row r="206" spans="3:19" ht="15.75" customHeight="1" x14ac:dyDescent="0.2">
      <c r="C206" s="46"/>
      <c r="D206" s="46"/>
      <c r="E206" s="46"/>
      <c r="F206" s="46"/>
      <c r="G206" s="46"/>
      <c r="H206" s="46"/>
      <c r="I206" s="46"/>
      <c r="J206" s="46"/>
      <c r="K206" s="46"/>
      <c r="L206" s="46"/>
      <c r="M206" s="46"/>
      <c r="N206" s="46"/>
      <c r="O206" s="46"/>
      <c r="P206" s="46"/>
      <c r="Q206" s="46"/>
      <c r="R206" s="46"/>
      <c r="S206" s="22"/>
    </row>
    <row r="207" spans="3:19" ht="15.75" customHeight="1" x14ac:dyDescent="0.2">
      <c r="C207" s="46"/>
      <c r="D207" s="46"/>
      <c r="E207" s="46"/>
      <c r="F207" s="46"/>
      <c r="G207" s="46"/>
      <c r="H207" s="46"/>
      <c r="I207" s="46"/>
      <c r="J207" s="46"/>
      <c r="K207" s="46"/>
      <c r="L207" s="46"/>
      <c r="M207" s="46"/>
      <c r="N207" s="46"/>
      <c r="O207" s="46"/>
      <c r="P207" s="46"/>
      <c r="Q207" s="46"/>
      <c r="R207" s="46"/>
      <c r="S207" s="22"/>
    </row>
    <row r="208" spans="3:19" ht="15.75" customHeight="1" x14ac:dyDescent="0.2">
      <c r="C208" s="46"/>
      <c r="D208" s="46"/>
      <c r="E208" s="46"/>
      <c r="F208" s="46"/>
      <c r="G208" s="46"/>
      <c r="H208" s="46"/>
      <c r="I208" s="46"/>
      <c r="J208" s="46"/>
      <c r="K208" s="46"/>
      <c r="L208" s="46"/>
      <c r="M208" s="46"/>
      <c r="N208" s="46"/>
      <c r="O208" s="46"/>
      <c r="P208" s="46"/>
      <c r="Q208" s="46"/>
      <c r="R208" s="46"/>
      <c r="S208" s="22"/>
    </row>
    <row r="209" spans="3:19" ht="15.75" customHeight="1" x14ac:dyDescent="0.2">
      <c r="C209" s="46"/>
      <c r="D209" s="46"/>
      <c r="E209" s="46"/>
      <c r="F209" s="46"/>
      <c r="G209" s="46"/>
      <c r="H209" s="46"/>
      <c r="I209" s="46"/>
      <c r="J209" s="46"/>
      <c r="K209" s="46"/>
      <c r="L209" s="46"/>
      <c r="M209" s="46"/>
      <c r="N209" s="46"/>
      <c r="O209" s="46"/>
      <c r="P209" s="46"/>
      <c r="Q209" s="46"/>
      <c r="R209" s="46"/>
      <c r="S209" s="22"/>
    </row>
    <row r="210" spans="3:19" ht="15.75" customHeight="1" x14ac:dyDescent="0.2">
      <c r="C210" s="46"/>
      <c r="D210" s="46"/>
      <c r="E210" s="46"/>
      <c r="F210" s="46"/>
      <c r="G210" s="46"/>
      <c r="H210" s="46"/>
      <c r="I210" s="46"/>
      <c r="J210" s="46"/>
      <c r="K210" s="46"/>
      <c r="L210" s="46"/>
      <c r="M210" s="46"/>
      <c r="N210" s="46"/>
      <c r="O210" s="46"/>
      <c r="P210" s="46"/>
      <c r="Q210" s="46"/>
      <c r="R210" s="46"/>
      <c r="S210" s="22"/>
    </row>
    <row r="211" spans="3:19" ht="15.75" customHeight="1" x14ac:dyDescent="0.2">
      <c r="C211" s="46"/>
      <c r="D211" s="46"/>
      <c r="E211" s="46"/>
      <c r="F211" s="46"/>
      <c r="G211" s="46"/>
      <c r="H211" s="46"/>
      <c r="I211" s="46"/>
      <c r="J211" s="46"/>
      <c r="K211" s="46"/>
      <c r="L211" s="46"/>
      <c r="M211" s="46"/>
      <c r="N211" s="46"/>
      <c r="O211" s="46"/>
      <c r="P211" s="46"/>
      <c r="Q211" s="46"/>
      <c r="R211" s="46"/>
      <c r="S211" s="22"/>
    </row>
    <row r="212" spans="3:19" ht="15.75" customHeight="1" x14ac:dyDescent="0.2">
      <c r="C212" s="46"/>
      <c r="D212" s="46"/>
      <c r="E212" s="46"/>
      <c r="F212" s="46"/>
      <c r="G212" s="46"/>
      <c r="H212" s="46"/>
      <c r="I212" s="46"/>
      <c r="J212" s="46"/>
      <c r="K212" s="46"/>
      <c r="L212" s="46"/>
      <c r="M212" s="46"/>
      <c r="N212" s="46"/>
      <c r="O212" s="46"/>
      <c r="P212" s="46"/>
      <c r="Q212" s="46"/>
      <c r="R212" s="46"/>
      <c r="S212" s="22"/>
    </row>
    <row r="213" spans="3:19" ht="15.75" customHeight="1" x14ac:dyDescent="0.2">
      <c r="C213" s="46"/>
      <c r="D213" s="46"/>
      <c r="E213" s="46"/>
      <c r="F213" s="46"/>
      <c r="G213" s="46"/>
      <c r="H213" s="46"/>
      <c r="I213" s="46"/>
      <c r="J213" s="46"/>
      <c r="K213" s="46"/>
      <c r="L213" s="46"/>
      <c r="M213" s="46"/>
      <c r="N213" s="46"/>
      <c r="O213" s="46"/>
      <c r="P213" s="46"/>
      <c r="Q213" s="46"/>
      <c r="R213" s="46"/>
      <c r="S213" s="22"/>
    </row>
    <row r="214" spans="3:19" ht="15.75" customHeight="1" x14ac:dyDescent="0.2">
      <c r="C214" s="46"/>
      <c r="D214" s="46"/>
      <c r="E214" s="46"/>
      <c r="F214" s="46"/>
      <c r="G214" s="46"/>
      <c r="H214" s="46"/>
      <c r="I214" s="46"/>
      <c r="J214" s="46"/>
      <c r="K214" s="46"/>
      <c r="L214" s="46"/>
      <c r="M214" s="46"/>
      <c r="N214" s="46"/>
      <c r="O214" s="46"/>
      <c r="P214" s="46"/>
      <c r="Q214" s="46"/>
      <c r="R214" s="46"/>
      <c r="S214" s="22"/>
    </row>
    <row r="215" spans="3:19" ht="15.75" customHeight="1" x14ac:dyDescent="0.2">
      <c r="C215" s="46"/>
      <c r="D215" s="46"/>
      <c r="E215" s="46"/>
      <c r="F215" s="46"/>
      <c r="G215" s="46"/>
      <c r="H215" s="46"/>
      <c r="I215" s="46"/>
      <c r="J215" s="46"/>
      <c r="K215" s="46"/>
      <c r="L215" s="46"/>
      <c r="M215" s="46"/>
      <c r="N215" s="46"/>
      <c r="O215" s="46"/>
      <c r="P215" s="46"/>
      <c r="Q215" s="46"/>
      <c r="R215" s="46"/>
      <c r="S215" s="22"/>
    </row>
    <row r="216" spans="3:19" ht="15.75" customHeight="1" x14ac:dyDescent="0.2">
      <c r="C216" s="46"/>
      <c r="D216" s="46"/>
      <c r="E216" s="46"/>
      <c r="F216" s="46"/>
      <c r="G216" s="46"/>
      <c r="H216" s="46"/>
      <c r="I216" s="46"/>
      <c r="J216" s="46"/>
      <c r="K216" s="46"/>
      <c r="L216" s="46"/>
      <c r="M216" s="46"/>
      <c r="N216" s="46"/>
      <c r="O216" s="46"/>
      <c r="P216" s="46"/>
      <c r="Q216" s="46"/>
      <c r="R216" s="46"/>
      <c r="S216" s="22"/>
    </row>
    <row r="217" spans="3:19" ht="15.75" customHeight="1" x14ac:dyDescent="0.2">
      <c r="C217" s="46"/>
      <c r="D217" s="46"/>
      <c r="E217" s="46"/>
      <c r="F217" s="46"/>
      <c r="G217" s="46"/>
      <c r="H217" s="46"/>
      <c r="I217" s="46"/>
      <c r="J217" s="46"/>
      <c r="K217" s="46"/>
      <c r="L217" s="46"/>
      <c r="M217" s="46"/>
      <c r="N217" s="46"/>
      <c r="O217" s="46"/>
      <c r="P217" s="46"/>
      <c r="Q217" s="46"/>
      <c r="R217" s="46"/>
      <c r="S217" s="22"/>
    </row>
    <row r="218" spans="3:19" ht="15.75" customHeight="1" x14ac:dyDescent="0.2">
      <c r="C218" s="46"/>
      <c r="D218" s="46"/>
      <c r="E218" s="46"/>
      <c r="F218" s="46"/>
      <c r="G218" s="46"/>
      <c r="H218" s="46"/>
      <c r="I218" s="46"/>
      <c r="J218" s="46"/>
      <c r="K218" s="46"/>
      <c r="L218" s="46"/>
      <c r="M218" s="46"/>
      <c r="N218" s="46"/>
      <c r="O218" s="46"/>
      <c r="P218" s="46"/>
      <c r="Q218" s="46"/>
      <c r="R218" s="46"/>
      <c r="S218" s="22"/>
    </row>
    <row r="219" spans="3:19" ht="15.75" customHeight="1" x14ac:dyDescent="0.2">
      <c r="C219" s="46"/>
      <c r="D219" s="46"/>
      <c r="E219" s="46"/>
      <c r="F219" s="46"/>
      <c r="G219" s="46"/>
      <c r="H219" s="46"/>
      <c r="I219" s="46"/>
      <c r="J219" s="46"/>
      <c r="K219" s="46"/>
      <c r="L219" s="46"/>
      <c r="M219" s="46"/>
      <c r="N219" s="46"/>
      <c r="O219" s="46"/>
      <c r="P219" s="46"/>
      <c r="Q219" s="46"/>
      <c r="R219" s="46"/>
      <c r="S219" s="22"/>
    </row>
    <row r="220" spans="3:19" ht="15.75" customHeight="1" x14ac:dyDescent="0.2">
      <c r="C220" s="46"/>
      <c r="D220" s="46"/>
      <c r="E220" s="46"/>
      <c r="F220" s="46"/>
      <c r="G220" s="46"/>
      <c r="H220" s="46"/>
      <c r="I220" s="46"/>
      <c r="J220" s="46"/>
      <c r="K220" s="46"/>
      <c r="L220" s="46"/>
      <c r="M220" s="46"/>
      <c r="N220" s="46"/>
      <c r="O220" s="46"/>
      <c r="P220" s="46"/>
      <c r="Q220" s="46"/>
      <c r="R220" s="46"/>
      <c r="S220" s="22"/>
    </row>
    <row r="221" spans="3:19" ht="15.75" customHeight="1" x14ac:dyDescent="0.2">
      <c r="R221" s="15"/>
      <c r="S221" s="22"/>
    </row>
    <row r="222" spans="3:19" ht="15.75" customHeight="1" x14ac:dyDescent="0.2">
      <c r="R222" s="15"/>
      <c r="S222" s="22"/>
    </row>
    <row r="223" spans="3:19" ht="15.75" customHeight="1" x14ac:dyDescent="0.2">
      <c r="R223" s="15"/>
      <c r="S223" s="22"/>
    </row>
    <row r="224" spans="3:19" ht="15.75" customHeight="1" x14ac:dyDescent="0.2">
      <c r="R224" s="15"/>
      <c r="S224" s="22"/>
    </row>
    <row r="225" spans="18:18" ht="15.75" customHeight="1" x14ac:dyDescent="0.2">
      <c r="R225" s="15"/>
    </row>
    <row r="226" spans="18:18" ht="15.75" customHeight="1" x14ac:dyDescent="0.2">
      <c r="R226" s="15"/>
    </row>
    <row r="227" spans="18:18" ht="15.75" customHeight="1" x14ac:dyDescent="0.2">
      <c r="R227" s="15"/>
    </row>
    <row r="228" spans="18:18" ht="15.75" customHeight="1" x14ac:dyDescent="0.2">
      <c r="R228" s="15"/>
    </row>
    <row r="229" spans="18:18" ht="15.75" customHeight="1" x14ac:dyDescent="0.2">
      <c r="R229" s="15"/>
    </row>
    <row r="230" spans="18:18" ht="15.75" customHeight="1" x14ac:dyDescent="0.2">
      <c r="R230" s="15"/>
    </row>
    <row r="231" spans="18:18" ht="15.75" customHeight="1" x14ac:dyDescent="0.2">
      <c r="R231" s="15"/>
    </row>
    <row r="232" spans="18:18" ht="15.75" customHeight="1" x14ac:dyDescent="0.2">
      <c r="R232" s="15"/>
    </row>
    <row r="233" spans="18:18" ht="15.75" customHeight="1" x14ac:dyDescent="0.2">
      <c r="R233" s="15"/>
    </row>
    <row r="234" spans="18:18" ht="15.75" customHeight="1" x14ac:dyDescent="0.2">
      <c r="R234" s="15"/>
    </row>
    <row r="235" spans="18:18" ht="15.75" customHeight="1" x14ac:dyDescent="0.2">
      <c r="R235" s="15"/>
    </row>
    <row r="236" spans="18:18" ht="15.75" customHeight="1" x14ac:dyDescent="0.2">
      <c r="R236" s="15"/>
    </row>
    <row r="237" spans="18:18" ht="15.75" customHeight="1" x14ac:dyDescent="0.2">
      <c r="R237" s="15"/>
    </row>
    <row r="238" spans="18:18" ht="15.75" customHeight="1" x14ac:dyDescent="0.2">
      <c r="R238" s="15"/>
    </row>
    <row r="239" spans="18:18" ht="15.75" customHeight="1" x14ac:dyDescent="0.2">
      <c r="R239" s="15"/>
    </row>
    <row r="240" spans="18:18" ht="15.75" customHeight="1" x14ac:dyDescent="0.2">
      <c r="R240" s="15"/>
    </row>
    <row r="241" spans="18:18" ht="15.75" customHeight="1" x14ac:dyDescent="0.2">
      <c r="R241" s="15"/>
    </row>
    <row r="242" spans="18:18" ht="15.75" customHeight="1" x14ac:dyDescent="0.2">
      <c r="R242" s="15"/>
    </row>
    <row r="243" spans="18:18" ht="15.75" customHeight="1" x14ac:dyDescent="0.2">
      <c r="R243" s="15"/>
    </row>
    <row r="244" spans="18:18" ht="15.75" customHeight="1" x14ac:dyDescent="0.2">
      <c r="R244" s="15"/>
    </row>
    <row r="245" spans="18:18" ht="15.75" customHeight="1" x14ac:dyDescent="0.2">
      <c r="R245" s="15"/>
    </row>
    <row r="246" spans="18:18" ht="15.75" customHeight="1" x14ac:dyDescent="0.2">
      <c r="R246" s="15"/>
    </row>
    <row r="247" spans="18:18" ht="15.75" customHeight="1" x14ac:dyDescent="0.2">
      <c r="R247" s="15"/>
    </row>
    <row r="248" spans="18:18" ht="15.75" customHeight="1" x14ac:dyDescent="0.2">
      <c r="R248" s="15"/>
    </row>
    <row r="249" spans="18:18" ht="15.75" customHeight="1" x14ac:dyDescent="0.2">
      <c r="R249" s="15"/>
    </row>
    <row r="250" spans="18:18" ht="15.75" customHeight="1" x14ac:dyDescent="0.2">
      <c r="R250" s="15"/>
    </row>
    <row r="251" spans="18:18" ht="15.75" customHeight="1" x14ac:dyDescent="0.2">
      <c r="R251" s="15"/>
    </row>
    <row r="252" spans="18:18" ht="15.75" customHeight="1" x14ac:dyDescent="0.2">
      <c r="R252" s="15"/>
    </row>
    <row r="253" spans="18:18" ht="15.75" customHeight="1" x14ac:dyDescent="0.2">
      <c r="R253" s="15"/>
    </row>
    <row r="254" spans="18:18" ht="15.75" customHeight="1" x14ac:dyDescent="0.2">
      <c r="R254" s="15"/>
    </row>
    <row r="255" spans="18:18" ht="15.75" customHeight="1" x14ac:dyDescent="0.2">
      <c r="R255" s="15"/>
    </row>
    <row r="256" spans="18:18" ht="15.75" customHeight="1" x14ac:dyDescent="0.2">
      <c r="R256" s="15"/>
    </row>
    <row r="257" spans="18:18" ht="15.75" customHeight="1" x14ac:dyDescent="0.2">
      <c r="R257" s="15"/>
    </row>
    <row r="258" spans="18:18" ht="15.75" customHeight="1" x14ac:dyDescent="0.2">
      <c r="R258" s="15"/>
    </row>
    <row r="259" spans="18:18" ht="15.75" customHeight="1" x14ac:dyDescent="0.2">
      <c r="R259" s="15"/>
    </row>
    <row r="260" spans="18:18" ht="15.75" customHeight="1" x14ac:dyDescent="0.2">
      <c r="R260" s="15"/>
    </row>
    <row r="261" spans="18:18" ht="15.75" customHeight="1" x14ac:dyDescent="0.2">
      <c r="R261" s="15"/>
    </row>
    <row r="262" spans="18:18" ht="15.75" customHeight="1" x14ac:dyDescent="0.2">
      <c r="R262" s="15"/>
    </row>
    <row r="263" spans="18:18" ht="15.75" customHeight="1" x14ac:dyDescent="0.2">
      <c r="R263" s="15"/>
    </row>
    <row r="264" spans="18:18" ht="15.75" customHeight="1" x14ac:dyDescent="0.2">
      <c r="R264" s="15"/>
    </row>
    <row r="265" spans="18:18" ht="15.75" customHeight="1" x14ac:dyDescent="0.2">
      <c r="R265" s="15"/>
    </row>
    <row r="266" spans="18:18" ht="15.75" customHeight="1" x14ac:dyDescent="0.2">
      <c r="R266" s="15"/>
    </row>
    <row r="267" spans="18:18" ht="15.75" customHeight="1" x14ac:dyDescent="0.2">
      <c r="R267" s="15"/>
    </row>
    <row r="268" spans="18:18" ht="15.75" customHeight="1" x14ac:dyDescent="0.2">
      <c r="R268" s="15"/>
    </row>
    <row r="269" spans="18:18" ht="15.75" customHeight="1" x14ac:dyDescent="0.2">
      <c r="R269" s="15"/>
    </row>
    <row r="270" spans="18:18" ht="15.75" customHeight="1" x14ac:dyDescent="0.2">
      <c r="R270" s="15"/>
    </row>
    <row r="271" spans="18:18" ht="15.75" customHeight="1" x14ac:dyDescent="0.2">
      <c r="R271" s="15"/>
    </row>
    <row r="272" spans="18:18" ht="15.75" customHeight="1" x14ac:dyDescent="0.2">
      <c r="R272" s="15"/>
    </row>
    <row r="273" spans="18:18" ht="15.75" customHeight="1" x14ac:dyDescent="0.2">
      <c r="R273" s="15"/>
    </row>
    <row r="274" spans="18:18" ht="15.75" customHeight="1" x14ac:dyDescent="0.2">
      <c r="R274" s="15"/>
    </row>
    <row r="275" spans="18:18" ht="15.75" customHeight="1" x14ac:dyDescent="0.2">
      <c r="R275" s="15"/>
    </row>
    <row r="276" spans="18:18" ht="15.75" customHeight="1" x14ac:dyDescent="0.2">
      <c r="R276" s="15"/>
    </row>
    <row r="277" spans="18:18" ht="15.75" customHeight="1" x14ac:dyDescent="0.2">
      <c r="R277" s="15"/>
    </row>
    <row r="278" spans="18:18" ht="15.75" customHeight="1" x14ac:dyDescent="0.2">
      <c r="R278" s="15"/>
    </row>
    <row r="279" spans="18:18" ht="15.75" customHeight="1" x14ac:dyDescent="0.2">
      <c r="R279" s="15"/>
    </row>
    <row r="280" spans="18:18" ht="15.75" customHeight="1" x14ac:dyDescent="0.2">
      <c r="R280" s="15"/>
    </row>
    <row r="281" spans="18:18" ht="15.75" customHeight="1" x14ac:dyDescent="0.2">
      <c r="R281" s="15"/>
    </row>
    <row r="282" spans="18:18" ht="15.75" customHeight="1" x14ac:dyDescent="0.2">
      <c r="R282" s="15"/>
    </row>
    <row r="283" spans="18:18" ht="15.75" customHeight="1" x14ac:dyDescent="0.2">
      <c r="R283" s="15"/>
    </row>
    <row r="284" spans="18:18" ht="15.75" customHeight="1" x14ac:dyDescent="0.2">
      <c r="R284" s="15"/>
    </row>
    <row r="285" spans="18:18" ht="15.75" customHeight="1" x14ac:dyDescent="0.2">
      <c r="R285" s="15"/>
    </row>
    <row r="286" spans="18:18" ht="15.75" customHeight="1" x14ac:dyDescent="0.2">
      <c r="R286" s="15"/>
    </row>
    <row r="287" spans="18:18" ht="15.75" customHeight="1" x14ac:dyDescent="0.2">
      <c r="R287" s="15"/>
    </row>
    <row r="288" spans="18:18" ht="15.75" customHeight="1" x14ac:dyDescent="0.2">
      <c r="R288" s="15"/>
    </row>
    <row r="289" spans="18:18" ht="15.75" customHeight="1" x14ac:dyDescent="0.2">
      <c r="R289" s="15"/>
    </row>
    <row r="290" spans="18:18" ht="15.75" customHeight="1" x14ac:dyDescent="0.2">
      <c r="R290" s="15"/>
    </row>
    <row r="291" spans="18:18" ht="15.75" customHeight="1" x14ac:dyDescent="0.2">
      <c r="R291" s="15"/>
    </row>
    <row r="292" spans="18:18" ht="15.75" customHeight="1" x14ac:dyDescent="0.2">
      <c r="R292" s="15"/>
    </row>
    <row r="293" spans="18:18" ht="15.75" customHeight="1" x14ac:dyDescent="0.2">
      <c r="R293" s="15"/>
    </row>
    <row r="294" spans="18:18" ht="15.75" customHeight="1" x14ac:dyDescent="0.2">
      <c r="R294" s="15"/>
    </row>
    <row r="295" spans="18:18" ht="15.75" customHeight="1" x14ac:dyDescent="0.2">
      <c r="R295" s="15"/>
    </row>
    <row r="296" spans="18:18" ht="15.75" customHeight="1" x14ac:dyDescent="0.2">
      <c r="R296" s="15"/>
    </row>
    <row r="297" spans="18:18" ht="15.75" customHeight="1" x14ac:dyDescent="0.2">
      <c r="R297" s="15"/>
    </row>
    <row r="298" spans="18:18" ht="15.75" customHeight="1" x14ac:dyDescent="0.2">
      <c r="R298" s="15"/>
    </row>
    <row r="299" spans="18:18" ht="15.75" customHeight="1" x14ac:dyDescent="0.2">
      <c r="R299" s="15"/>
    </row>
    <row r="300" spans="18:18" ht="15.75" customHeight="1" x14ac:dyDescent="0.2">
      <c r="R300" s="15"/>
    </row>
    <row r="301" spans="18:18" ht="15.75" customHeight="1" x14ac:dyDescent="0.2">
      <c r="R301" s="15"/>
    </row>
    <row r="302" spans="18:18" ht="15.75" customHeight="1" x14ac:dyDescent="0.2">
      <c r="R302" s="15"/>
    </row>
    <row r="303" spans="18:18" ht="15.75" customHeight="1" x14ac:dyDescent="0.2">
      <c r="R303" s="15"/>
    </row>
    <row r="304" spans="18:18" ht="15.75" customHeight="1" x14ac:dyDescent="0.2">
      <c r="R304" s="15"/>
    </row>
    <row r="305" spans="18:18" ht="15.75" customHeight="1" x14ac:dyDescent="0.2">
      <c r="R305" s="15"/>
    </row>
    <row r="306" spans="18:18" ht="15.75" customHeight="1" x14ac:dyDescent="0.2">
      <c r="R306" s="15"/>
    </row>
    <row r="307" spans="18:18" ht="15.75" customHeight="1" x14ac:dyDescent="0.2">
      <c r="R307" s="15"/>
    </row>
    <row r="308" spans="18:18" ht="15.75" customHeight="1" x14ac:dyDescent="0.2">
      <c r="R308" s="15"/>
    </row>
    <row r="309" spans="18:18" ht="15.75" customHeight="1" x14ac:dyDescent="0.2">
      <c r="R309" s="15"/>
    </row>
    <row r="310" spans="18:18" ht="15.75" customHeight="1" x14ac:dyDescent="0.2">
      <c r="R310" s="15"/>
    </row>
    <row r="311" spans="18:18" ht="15.75" customHeight="1" x14ac:dyDescent="0.2">
      <c r="R311" s="15"/>
    </row>
    <row r="312" spans="18:18" ht="15.75" customHeight="1" x14ac:dyDescent="0.2">
      <c r="R312" s="15"/>
    </row>
    <row r="313" spans="18:18" ht="15.75" customHeight="1" x14ac:dyDescent="0.2">
      <c r="R313" s="15"/>
    </row>
    <row r="314" spans="18:18" ht="15.75" customHeight="1" x14ac:dyDescent="0.2">
      <c r="R314" s="15"/>
    </row>
    <row r="315" spans="18:18" ht="15.75" customHeight="1" x14ac:dyDescent="0.2">
      <c r="R315" s="15"/>
    </row>
    <row r="316" spans="18:18" ht="15.75" customHeight="1" x14ac:dyDescent="0.2">
      <c r="R316" s="15"/>
    </row>
    <row r="317" spans="18:18" ht="15.75" customHeight="1" x14ac:dyDescent="0.2">
      <c r="R317" s="15"/>
    </row>
    <row r="318" spans="18:18" ht="15.75" customHeight="1" x14ac:dyDescent="0.2">
      <c r="R318" s="15"/>
    </row>
    <row r="319" spans="18:18" ht="15.75" customHeight="1" x14ac:dyDescent="0.2">
      <c r="R319" s="15"/>
    </row>
    <row r="320" spans="18:18" ht="15.75" customHeight="1" x14ac:dyDescent="0.2">
      <c r="R320" s="15"/>
    </row>
    <row r="321" spans="18:18" ht="15.75" customHeight="1" x14ac:dyDescent="0.2">
      <c r="R321" s="15"/>
    </row>
    <row r="322" spans="18:18" ht="15.75" customHeight="1" x14ac:dyDescent="0.2">
      <c r="R322" s="15"/>
    </row>
    <row r="323" spans="18:18" ht="15.75" customHeight="1" x14ac:dyDescent="0.2">
      <c r="R323" s="15"/>
    </row>
    <row r="324" spans="18:18" ht="15.75" customHeight="1" x14ac:dyDescent="0.2">
      <c r="R324" s="15"/>
    </row>
    <row r="325" spans="18:18" ht="15.75" customHeight="1" x14ac:dyDescent="0.2">
      <c r="R325" s="15"/>
    </row>
    <row r="326" spans="18:18" ht="15.75" customHeight="1" x14ac:dyDescent="0.2">
      <c r="R326" s="15"/>
    </row>
    <row r="327" spans="18:18" ht="15.75" customHeight="1" x14ac:dyDescent="0.2">
      <c r="R327" s="15"/>
    </row>
    <row r="328" spans="18:18" ht="15.75" customHeight="1" x14ac:dyDescent="0.2">
      <c r="R328" s="15"/>
    </row>
    <row r="329" spans="18:18" ht="15.75" customHeight="1" x14ac:dyDescent="0.2">
      <c r="R329" s="15"/>
    </row>
    <row r="330" spans="18:18" ht="15.75" customHeight="1" x14ac:dyDescent="0.2">
      <c r="R330" s="15"/>
    </row>
    <row r="331" spans="18:18" ht="15.75" customHeight="1" x14ac:dyDescent="0.2">
      <c r="R331" s="15"/>
    </row>
    <row r="332" spans="18:18" ht="15.75" customHeight="1" x14ac:dyDescent="0.2">
      <c r="R332" s="15"/>
    </row>
    <row r="333" spans="18:18" ht="15.75" customHeight="1" x14ac:dyDescent="0.2">
      <c r="R333" s="15"/>
    </row>
    <row r="334" spans="18:18" ht="15.75" customHeight="1" x14ac:dyDescent="0.2">
      <c r="R334" s="15"/>
    </row>
    <row r="335" spans="18:18" ht="15.75" customHeight="1" x14ac:dyDescent="0.2">
      <c r="R335" s="15"/>
    </row>
    <row r="336" spans="18:18" ht="15.75" customHeight="1" x14ac:dyDescent="0.2">
      <c r="R336" s="15"/>
    </row>
    <row r="337" spans="18:18" ht="15.75" customHeight="1" x14ac:dyDescent="0.2">
      <c r="R337" s="15"/>
    </row>
    <row r="338" spans="18:18" ht="15.75" customHeight="1" x14ac:dyDescent="0.2">
      <c r="R338" s="15"/>
    </row>
    <row r="339" spans="18:18" ht="15.75" customHeight="1" x14ac:dyDescent="0.2">
      <c r="R339" s="15"/>
    </row>
    <row r="340" spans="18:18" ht="15.75" customHeight="1" x14ac:dyDescent="0.2">
      <c r="R340" s="15"/>
    </row>
    <row r="341" spans="18:18" ht="15.75" customHeight="1" x14ac:dyDescent="0.2">
      <c r="R341" s="15"/>
    </row>
    <row r="342" spans="18:18" ht="15.75" customHeight="1" x14ac:dyDescent="0.2">
      <c r="R342" s="15"/>
    </row>
    <row r="343" spans="18:18" ht="15.75" customHeight="1" x14ac:dyDescent="0.2">
      <c r="R343" s="15"/>
    </row>
    <row r="344" spans="18:18" ht="15.75" customHeight="1" x14ac:dyDescent="0.2">
      <c r="R344" s="15"/>
    </row>
    <row r="345" spans="18:18" ht="15.75" customHeight="1" x14ac:dyDescent="0.2">
      <c r="R345" s="15"/>
    </row>
    <row r="346" spans="18:18" ht="15.75" customHeight="1" x14ac:dyDescent="0.2">
      <c r="R346" s="15"/>
    </row>
    <row r="347" spans="18:18" ht="15.75" customHeight="1" x14ac:dyDescent="0.2">
      <c r="R347" s="15"/>
    </row>
    <row r="348" spans="18:18" ht="15.75" customHeight="1" x14ac:dyDescent="0.2">
      <c r="R348" s="15"/>
    </row>
    <row r="349" spans="18:18" ht="15.75" customHeight="1" x14ac:dyDescent="0.2">
      <c r="R349" s="15"/>
    </row>
    <row r="350" spans="18:18" ht="15.75" customHeight="1" x14ac:dyDescent="0.2">
      <c r="R350" s="15"/>
    </row>
    <row r="351" spans="18:18" ht="15.75" customHeight="1" x14ac:dyDescent="0.2">
      <c r="R351" s="15"/>
    </row>
    <row r="352" spans="18:18" ht="15.75" customHeight="1" x14ac:dyDescent="0.2">
      <c r="R352" s="15"/>
    </row>
    <row r="353" spans="18:18" ht="15.75" customHeight="1" x14ac:dyDescent="0.2">
      <c r="R353" s="15"/>
    </row>
    <row r="354" spans="18:18" ht="15.75" customHeight="1" x14ac:dyDescent="0.2">
      <c r="R354" s="15"/>
    </row>
    <row r="355" spans="18:18" ht="15.75" customHeight="1" x14ac:dyDescent="0.2">
      <c r="R355" s="15"/>
    </row>
    <row r="356" spans="18:18" ht="15.75" customHeight="1" x14ac:dyDescent="0.2">
      <c r="R356" s="15"/>
    </row>
    <row r="357" spans="18:18" ht="15.75" customHeight="1" x14ac:dyDescent="0.2">
      <c r="R357" s="15"/>
    </row>
    <row r="358" spans="18:18" ht="15.75" customHeight="1" x14ac:dyDescent="0.2">
      <c r="R358" s="15"/>
    </row>
    <row r="359" spans="18:18" ht="15.75" customHeight="1" x14ac:dyDescent="0.2">
      <c r="R359" s="15"/>
    </row>
    <row r="360" spans="18:18" ht="15.75" customHeight="1" x14ac:dyDescent="0.2">
      <c r="R360" s="15"/>
    </row>
    <row r="361" spans="18:18" ht="15.75" customHeight="1" x14ac:dyDescent="0.2">
      <c r="R361" s="15"/>
    </row>
    <row r="362" spans="18:18" ht="15.75" customHeight="1" x14ac:dyDescent="0.2">
      <c r="R362" s="15"/>
    </row>
    <row r="363" spans="18:18" ht="15.75" customHeight="1" x14ac:dyDescent="0.2">
      <c r="R363" s="15"/>
    </row>
    <row r="364" spans="18:18" ht="15.75" customHeight="1" x14ac:dyDescent="0.2">
      <c r="R364" s="15"/>
    </row>
    <row r="365" spans="18:18" ht="15.75" customHeight="1" x14ac:dyDescent="0.2">
      <c r="R365" s="15"/>
    </row>
    <row r="366" spans="18:18" ht="15.75" customHeight="1" x14ac:dyDescent="0.2">
      <c r="R366" s="15"/>
    </row>
    <row r="367" spans="18:18" ht="15.75" customHeight="1" x14ac:dyDescent="0.2">
      <c r="R367" s="15"/>
    </row>
    <row r="368" spans="18:18" ht="15.75" customHeight="1" x14ac:dyDescent="0.2">
      <c r="R368" s="15"/>
    </row>
    <row r="369" spans="18:18" ht="15.75" customHeight="1" x14ac:dyDescent="0.2">
      <c r="R369" s="15"/>
    </row>
    <row r="370" spans="18:18" ht="15.75" customHeight="1" x14ac:dyDescent="0.2">
      <c r="R370" s="15"/>
    </row>
    <row r="371" spans="18:18" ht="15.75" customHeight="1" x14ac:dyDescent="0.2">
      <c r="R371" s="15"/>
    </row>
    <row r="372" spans="18:18" ht="15.75" customHeight="1" x14ac:dyDescent="0.2">
      <c r="R372" s="15"/>
    </row>
    <row r="373" spans="18:18" ht="15.75" customHeight="1" x14ac:dyDescent="0.2">
      <c r="R373" s="15"/>
    </row>
    <row r="374" spans="18:18" ht="15.75" customHeight="1" x14ac:dyDescent="0.2">
      <c r="R374" s="15"/>
    </row>
    <row r="375" spans="18:18" ht="15.75" customHeight="1" x14ac:dyDescent="0.2">
      <c r="R375" s="15"/>
    </row>
    <row r="376" spans="18:18" ht="15.75" customHeight="1" x14ac:dyDescent="0.2">
      <c r="R376" s="15"/>
    </row>
    <row r="377" spans="18:18" ht="15.75" customHeight="1" x14ac:dyDescent="0.2">
      <c r="R377" s="15"/>
    </row>
    <row r="378" spans="18:18" ht="15.75" customHeight="1" x14ac:dyDescent="0.2">
      <c r="R378" s="15"/>
    </row>
    <row r="379" spans="18:18" ht="15.75" customHeight="1" x14ac:dyDescent="0.2">
      <c r="R379" s="15"/>
    </row>
    <row r="380" spans="18:18" ht="15.75" customHeight="1" x14ac:dyDescent="0.2">
      <c r="R380" s="15"/>
    </row>
    <row r="381" spans="18:18" ht="15.75" customHeight="1" x14ac:dyDescent="0.2">
      <c r="R381" s="15"/>
    </row>
    <row r="382" spans="18:18" ht="15.75" customHeight="1" x14ac:dyDescent="0.2">
      <c r="R382" s="15"/>
    </row>
    <row r="383" spans="18:18" ht="15.75" customHeight="1" x14ac:dyDescent="0.2">
      <c r="R383" s="15"/>
    </row>
    <row r="384" spans="18:18" ht="15.75" customHeight="1" x14ac:dyDescent="0.2">
      <c r="R384" s="15"/>
    </row>
    <row r="385" spans="18:18" ht="15.75" customHeight="1" x14ac:dyDescent="0.2">
      <c r="R385" s="15"/>
    </row>
    <row r="386" spans="18:18" ht="15.75" customHeight="1" x14ac:dyDescent="0.2">
      <c r="R386" s="15"/>
    </row>
    <row r="387" spans="18:18" ht="15.75" customHeight="1" x14ac:dyDescent="0.2">
      <c r="R387" s="15"/>
    </row>
    <row r="388" spans="18:18" ht="15.75" customHeight="1" x14ac:dyDescent="0.2">
      <c r="R388" s="15"/>
    </row>
    <row r="389" spans="18:18" ht="15.75" customHeight="1" x14ac:dyDescent="0.2">
      <c r="R389" s="15"/>
    </row>
    <row r="390" spans="18:18" ht="15.75" customHeight="1" x14ac:dyDescent="0.2">
      <c r="R390" s="15"/>
    </row>
    <row r="391" spans="18:18" ht="15.75" customHeight="1" x14ac:dyDescent="0.2">
      <c r="R391" s="15"/>
    </row>
    <row r="392" spans="18:18" ht="15.75" customHeight="1" x14ac:dyDescent="0.2">
      <c r="R392" s="15"/>
    </row>
    <row r="393" spans="18:18" ht="15.75" customHeight="1" x14ac:dyDescent="0.2">
      <c r="R393" s="15"/>
    </row>
    <row r="394" spans="18:18" ht="15.75" customHeight="1" x14ac:dyDescent="0.2">
      <c r="R394" s="15"/>
    </row>
    <row r="395" spans="18:18" ht="15.75" customHeight="1" x14ac:dyDescent="0.2">
      <c r="R395" s="15"/>
    </row>
    <row r="396" spans="18:18" ht="15.75" customHeight="1" x14ac:dyDescent="0.2">
      <c r="R396" s="15"/>
    </row>
    <row r="397" spans="18:18" ht="15.75" customHeight="1" x14ac:dyDescent="0.2">
      <c r="R397" s="15"/>
    </row>
    <row r="398" spans="18:18" ht="15.75" customHeight="1" x14ac:dyDescent="0.2">
      <c r="R398" s="15"/>
    </row>
    <row r="399" spans="18:18" ht="15.75" customHeight="1" x14ac:dyDescent="0.2">
      <c r="R399" s="15"/>
    </row>
    <row r="400" spans="18:18" ht="15.75" customHeight="1" x14ac:dyDescent="0.2">
      <c r="R400" s="15"/>
    </row>
    <row r="401" spans="18:18" ht="15.75" customHeight="1" x14ac:dyDescent="0.2">
      <c r="R401" s="15"/>
    </row>
    <row r="402" spans="18:18" ht="15.75" customHeight="1" x14ac:dyDescent="0.2">
      <c r="R402" s="15"/>
    </row>
    <row r="403" spans="18:18" ht="15.75" customHeight="1" x14ac:dyDescent="0.2">
      <c r="R403" s="15"/>
    </row>
    <row r="404" spans="18:18" ht="15.75" customHeight="1" x14ac:dyDescent="0.2">
      <c r="R404" s="15"/>
    </row>
    <row r="405" spans="18:18" ht="15.75" customHeight="1" x14ac:dyDescent="0.2">
      <c r="R405" s="15"/>
    </row>
    <row r="406" spans="18:18" ht="15.75" customHeight="1" x14ac:dyDescent="0.2">
      <c r="R406" s="15"/>
    </row>
    <row r="407" spans="18:18" ht="15.75" customHeight="1" x14ac:dyDescent="0.2">
      <c r="R407" s="15"/>
    </row>
    <row r="408" spans="18:18" ht="15.75" customHeight="1" x14ac:dyDescent="0.2">
      <c r="R408" s="15"/>
    </row>
    <row r="409" spans="18:18" ht="15.75" customHeight="1" x14ac:dyDescent="0.2">
      <c r="R409" s="15"/>
    </row>
    <row r="410" spans="18:18" ht="15.75" customHeight="1" x14ac:dyDescent="0.2">
      <c r="R410" s="15"/>
    </row>
    <row r="411" spans="18:18" ht="15.75" customHeight="1" x14ac:dyDescent="0.2">
      <c r="R411" s="15"/>
    </row>
    <row r="412" spans="18:18" ht="15.75" customHeight="1" x14ac:dyDescent="0.2">
      <c r="R412" s="15"/>
    </row>
    <row r="413" spans="18:18" ht="15.75" customHeight="1" x14ac:dyDescent="0.2">
      <c r="R413" s="15"/>
    </row>
    <row r="414" spans="18:18" ht="15.75" customHeight="1" x14ac:dyDescent="0.2">
      <c r="R414" s="15"/>
    </row>
    <row r="415" spans="18:18" ht="15.75" customHeight="1" x14ac:dyDescent="0.2">
      <c r="R415" s="15"/>
    </row>
    <row r="416" spans="18:18" ht="15.75" customHeight="1" x14ac:dyDescent="0.2">
      <c r="R416" s="15"/>
    </row>
    <row r="417" spans="18:18" ht="15.75" customHeight="1" x14ac:dyDescent="0.2">
      <c r="R417" s="15"/>
    </row>
    <row r="418" spans="18:18" ht="15.75" customHeight="1" x14ac:dyDescent="0.2">
      <c r="R418" s="15"/>
    </row>
    <row r="419" spans="18:18" ht="15.75" customHeight="1" x14ac:dyDescent="0.2">
      <c r="R419" s="15"/>
    </row>
    <row r="420" spans="18:18" ht="15.75" customHeight="1" x14ac:dyDescent="0.2">
      <c r="R420" s="15"/>
    </row>
    <row r="421" spans="18:18" ht="15.75" customHeight="1" x14ac:dyDescent="0.2">
      <c r="R421" s="15"/>
    </row>
    <row r="422" spans="18:18" ht="15.75" customHeight="1" x14ac:dyDescent="0.2">
      <c r="R422" s="15"/>
    </row>
    <row r="423" spans="18:18" ht="15.75" customHeight="1" x14ac:dyDescent="0.2">
      <c r="R423" s="15"/>
    </row>
    <row r="424" spans="18:18" ht="15.75" customHeight="1" x14ac:dyDescent="0.2">
      <c r="R424" s="15"/>
    </row>
    <row r="425" spans="18:18" ht="15.75" customHeight="1" x14ac:dyDescent="0.2">
      <c r="R425" s="15"/>
    </row>
    <row r="426" spans="18:18" ht="15.75" customHeight="1" x14ac:dyDescent="0.2">
      <c r="R426" s="15"/>
    </row>
    <row r="427" spans="18:18" ht="15.75" customHeight="1" x14ac:dyDescent="0.2">
      <c r="R427" s="15"/>
    </row>
    <row r="428" spans="18:18" ht="15.75" customHeight="1" x14ac:dyDescent="0.2">
      <c r="R428" s="15"/>
    </row>
    <row r="429" spans="18:18" ht="15.75" customHeight="1" x14ac:dyDescent="0.2">
      <c r="R429" s="15"/>
    </row>
    <row r="430" spans="18:18" ht="15.75" customHeight="1" x14ac:dyDescent="0.2">
      <c r="R430" s="15"/>
    </row>
    <row r="431" spans="18:18" ht="15.75" customHeight="1" x14ac:dyDescent="0.2">
      <c r="R431" s="15"/>
    </row>
    <row r="432" spans="18:18" ht="15.75" customHeight="1" x14ac:dyDescent="0.2">
      <c r="R432" s="15"/>
    </row>
    <row r="433" spans="18:18" ht="15.75" customHeight="1" x14ac:dyDescent="0.2">
      <c r="R433" s="15"/>
    </row>
    <row r="434" spans="18:18" ht="15.75" customHeight="1" x14ac:dyDescent="0.2">
      <c r="R434" s="15"/>
    </row>
    <row r="435" spans="18:18" ht="15.75" customHeight="1" x14ac:dyDescent="0.2">
      <c r="R435" s="15"/>
    </row>
    <row r="436" spans="18:18" ht="15.75" customHeight="1" x14ac:dyDescent="0.2">
      <c r="R436" s="15"/>
    </row>
    <row r="437" spans="18:18" ht="15.75" customHeight="1" x14ac:dyDescent="0.2">
      <c r="R437" s="15"/>
    </row>
    <row r="438" spans="18:18" ht="15.75" customHeight="1" x14ac:dyDescent="0.2">
      <c r="R438" s="15"/>
    </row>
    <row r="439" spans="18:18" ht="15.75" customHeight="1" x14ac:dyDescent="0.2">
      <c r="R439" s="15"/>
    </row>
    <row r="440" spans="18:18" ht="15.75" customHeight="1" x14ac:dyDescent="0.2">
      <c r="R440" s="15"/>
    </row>
    <row r="441" spans="18:18" ht="15.75" customHeight="1" x14ac:dyDescent="0.2">
      <c r="R441" s="15"/>
    </row>
    <row r="442" spans="18:18" ht="15.75" customHeight="1" x14ac:dyDescent="0.2">
      <c r="R442" s="15"/>
    </row>
    <row r="443" spans="18:18" ht="15.75" customHeight="1" x14ac:dyDescent="0.2">
      <c r="R443" s="15"/>
    </row>
    <row r="444" spans="18:18" ht="15.75" customHeight="1" x14ac:dyDescent="0.2">
      <c r="R444" s="15"/>
    </row>
    <row r="445" spans="18:18" ht="15.75" customHeight="1" x14ac:dyDescent="0.2">
      <c r="R445" s="15"/>
    </row>
    <row r="446" spans="18:18" ht="15.75" customHeight="1" x14ac:dyDescent="0.2">
      <c r="R446" s="15"/>
    </row>
    <row r="447" spans="18:18" ht="15.75" customHeight="1" x14ac:dyDescent="0.2">
      <c r="R447" s="15"/>
    </row>
    <row r="448" spans="18:18" ht="15.75" customHeight="1" x14ac:dyDescent="0.2">
      <c r="R448" s="15"/>
    </row>
    <row r="449" spans="18:18" ht="15.75" customHeight="1" x14ac:dyDescent="0.2">
      <c r="R449" s="15"/>
    </row>
    <row r="450" spans="18:18" ht="15.75" customHeight="1" x14ac:dyDescent="0.2">
      <c r="R450" s="15"/>
    </row>
    <row r="451" spans="18:18" ht="15.75" customHeight="1" x14ac:dyDescent="0.2">
      <c r="R451" s="15"/>
    </row>
    <row r="452" spans="18:18" ht="15.75" customHeight="1" x14ac:dyDescent="0.2">
      <c r="R452" s="15"/>
    </row>
    <row r="453" spans="18:18" ht="15.75" customHeight="1" x14ac:dyDescent="0.2">
      <c r="R453" s="15"/>
    </row>
    <row r="454" spans="18:18" ht="15.75" customHeight="1" x14ac:dyDescent="0.2">
      <c r="R454" s="15"/>
    </row>
    <row r="455" spans="18:18" ht="15.75" customHeight="1" x14ac:dyDescent="0.2">
      <c r="R455" s="15"/>
    </row>
    <row r="456" spans="18:18" ht="15.75" customHeight="1" x14ac:dyDescent="0.2">
      <c r="R456" s="15"/>
    </row>
    <row r="457" spans="18:18" ht="15.75" customHeight="1" x14ac:dyDescent="0.2">
      <c r="R457" s="15"/>
    </row>
    <row r="458" spans="18:18" ht="15.75" customHeight="1" x14ac:dyDescent="0.2">
      <c r="R458" s="15"/>
    </row>
    <row r="459" spans="18:18" ht="15.75" customHeight="1" x14ac:dyDescent="0.2">
      <c r="R459" s="15"/>
    </row>
    <row r="460" spans="18:18" ht="15.75" customHeight="1" x14ac:dyDescent="0.2">
      <c r="R460" s="15"/>
    </row>
    <row r="461" spans="18:18" ht="15.75" customHeight="1" x14ac:dyDescent="0.2">
      <c r="R461" s="15"/>
    </row>
    <row r="462" spans="18:18" ht="15.75" customHeight="1" x14ac:dyDescent="0.2">
      <c r="R462" s="15"/>
    </row>
    <row r="463" spans="18:18" ht="15.75" customHeight="1" x14ac:dyDescent="0.2">
      <c r="R463" s="15"/>
    </row>
    <row r="464" spans="18:18" ht="15.75" customHeight="1" x14ac:dyDescent="0.2">
      <c r="R464" s="15"/>
    </row>
    <row r="465" spans="18:18" ht="15.75" customHeight="1" x14ac:dyDescent="0.2">
      <c r="R465" s="15"/>
    </row>
    <row r="466" spans="18:18" ht="15.75" customHeight="1" x14ac:dyDescent="0.2">
      <c r="R466" s="15"/>
    </row>
    <row r="467" spans="18:18" ht="15.75" customHeight="1" x14ac:dyDescent="0.2">
      <c r="R467" s="15"/>
    </row>
    <row r="468" spans="18:18" ht="15.75" customHeight="1" x14ac:dyDescent="0.2">
      <c r="R468" s="15"/>
    </row>
    <row r="469" spans="18:18" ht="15.75" customHeight="1" x14ac:dyDescent="0.2">
      <c r="R469" s="15"/>
    </row>
    <row r="470" spans="18:18" ht="15.75" customHeight="1" x14ac:dyDescent="0.2">
      <c r="R470" s="15"/>
    </row>
    <row r="471" spans="18:18" ht="15.75" customHeight="1" x14ac:dyDescent="0.2">
      <c r="R471" s="15"/>
    </row>
    <row r="472" spans="18:18" ht="15.75" customHeight="1" x14ac:dyDescent="0.2">
      <c r="R472" s="15"/>
    </row>
    <row r="473" spans="18:18" ht="15.75" customHeight="1" x14ac:dyDescent="0.2">
      <c r="R473" s="15"/>
    </row>
    <row r="474" spans="18:18" ht="15.75" customHeight="1" x14ac:dyDescent="0.2">
      <c r="R474" s="15"/>
    </row>
    <row r="475" spans="18:18" ht="15.75" customHeight="1" x14ac:dyDescent="0.2">
      <c r="R475" s="15"/>
    </row>
    <row r="476" spans="18:18" ht="15.75" customHeight="1" x14ac:dyDescent="0.2">
      <c r="R476" s="15"/>
    </row>
    <row r="477" spans="18:18" ht="15.75" customHeight="1" x14ac:dyDescent="0.2">
      <c r="R477" s="15"/>
    </row>
    <row r="478" spans="18:18" ht="15.75" customHeight="1" x14ac:dyDescent="0.2">
      <c r="R478" s="15"/>
    </row>
    <row r="479" spans="18:18" ht="15.75" customHeight="1" x14ac:dyDescent="0.2">
      <c r="R479" s="15"/>
    </row>
    <row r="480" spans="18:18" ht="15.75" customHeight="1" x14ac:dyDescent="0.2">
      <c r="R480" s="15"/>
    </row>
    <row r="481" spans="18:18" ht="15.75" customHeight="1" x14ac:dyDescent="0.2">
      <c r="R481" s="15"/>
    </row>
    <row r="482" spans="18:18" ht="15.75" customHeight="1" x14ac:dyDescent="0.2">
      <c r="R482" s="15"/>
    </row>
    <row r="483" spans="18:18" ht="15.75" customHeight="1" x14ac:dyDescent="0.2">
      <c r="R483" s="15"/>
    </row>
    <row r="484" spans="18:18" ht="15.75" customHeight="1" x14ac:dyDescent="0.2">
      <c r="R484" s="15"/>
    </row>
    <row r="485" spans="18:18" ht="15.75" customHeight="1" x14ac:dyDescent="0.2">
      <c r="R485" s="15"/>
    </row>
    <row r="486" spans="18:18" ht="15.75" customHeight="1" x14ac:dyDescent="0.2">
      <c r="R486" s="15"/>
    </row>
    <row r="487" spans="18:18" ht="15.75" customHeight="1" x14ac:dyDescent="0.2">
      <c r="R487" s="15"/>
    </row>
    <row r="488" spans="18:18" ht="15.75" customHeight="1" x14ac:dyDescent="0.2">
      <c r="R488" s="15"/>
    </row>
    <row r="489" spans="18:18" ht="15.75" customHeight="1" x14ac:dyDescent="0.2">
      <c r="R489" s="15"/>
    </row>
    <row r="490" spans="18:18" ht="15.75" customHeight="1" x14ac:dyDescent="0.2">
      <c r="R490" s="15"/>
    </row>
    <row r="491" spans="18:18" ht="15.75" customHeight="1" x14ac:dyDescent="0.2">
      <c r="R491" s="15"/>
    </row>
    <row r="492" spans="18:18" ht="15.75" customHeight="1" x14ac:dyDescent="0.2">
      <c r="R492" s="15"/>
    </row>
    <row r="493" spans="18:18" ht="15.75" customHeight="1" x14ac:dyDescent="0.2">
      <c r="R493" s="15"/>
    </row>
    <row r="494" spans="18:18" ht="15.75" customHeight="1" x14ac:dyDescent="0.2">
      <c r="R494" s="15"/>
    </row>
    <row r="495" spans="18:18" ht="15.75" customHeight="1" x14ac:dyDescent="0.2">
      <c r="R495" s="15"/>
    </row>
    <row r="496" spans="18:18" ht="15.75" customHeight="1" x14ac:dyDescent="0.2">
      <c r="R496" s="15"/>
    </row>
    <row r="497" spans="18:18" ht="15.75" customHeight="1" x14ac:dyDescent="0.2">
      <c r="R497" s="15"/>
    </row>
    <row r="498" spans="18:18" ht="15.75" customHeight="1" x14ac:dyDescent="0.2">
      <c r="R498" s="15"/>
    </row>
    <row r="499" spans="18:18" ht="15.75" customHeight="1" x14ac:dyDescent="0.2">
      <c r="R499" s="15"/>
    </row>
    <row r="500" spans="18:18" ht="15.75" customHeight="1" x14ac:dyDescent="0.2">
      <c r="R500" s="15"/>
    </row>
    <row r="501" spans="18:18" ht="15.75" customHeight="1" x14ac:dyDescent="0.2">
      <c r="R501" s="15"/>
    </row>
    <row r="502" spans="18:18" ht="15.75" customHeight="1" x14ac:dyDescent="0.2">
      <c r="R502" s="15"/>
    </row>
    <row r="503" spans="18:18" ht="15.75" customHeight="1" x14ac:dyDescent="0.2">
      <c r="R503" s="15"/>
    </row>
    <row r="504" spans="18:18" ht="15.75" customHeight="1" x14ac:dyDescent="0.2">
      <c r="R504" s="15"/>
    </row>
    <row r="505" spans="18:18" ht="15.75" customHeight="1" x14ac:dyDescent="0.2">
      <c r="R505" s="15"/>
    </row>
    <row r="506" spans="18:18" ht="15.75" customHeight="1" x14ac:dyDescent="0.2">
      <c r="R506" s="15"/>
    </row>
    <row r="507" spans="18:18" ht="15.75" customHeight="1" x14ac:dyDescent="0.2">
      <c r="R507" s="15"/>
    </row>
    <row r="508" spans="18:18" ht="15.75" customHeight="1" x14ac:dyDescent="0.2">
      <c r="R508" s="15"/>
    </row>
    <row r="509" spans="18:18" ht="15.75" customHeight="1" x14ac:dyDescent="0.2">
      <c r="R509" s="15"/>
    </row>
    <row r="510" spans="18:18" ht="15.75" customHeight="1" x14ac:dyDescent="0.2">
      <c r="R510" s="15"/>
    </row>
    <row r="511" spans="18:18" ht="15.75" customHeight="1" x14ac:dyDescent="0.2">
      <c r="R511" s="15"/>
    </row>
    <row r="512" spans="18:18" ht="15.75" customHeight="1" x14ac:dyDescent="0.2">
      <c r="R512" s="15"/>
    </row>
    <row r="513" spans="18:18" ht="15.75" customHeight="1" x14ac:dyDescent="0.2">
      <c r="R513" s="15"/>
    </row>
    <row r="514" spans="18:18" ht="15.75" customHeight="1" x14ac:dyDescent="0.2">
      <c r="R514" s="15"/>
    </row>
    <row r="515" spans="18:18" ht="15.75" customHeight="1" x14ac:dyDescent="0.2">
      <c r="R515" s="15"/>
    </row>
    <row r="516" spans="18:18" ht="15.75" customHeight="1" x14ac:dyDescent="0.2">
      <c r="R516" s="15"/>
    </row>
    <row r="517" spans="18:18" ht="15.75" customHeight="1" x14ac:dyDescent="0.2">
      <c r="R517" s="15"/>
    </row>
    <row r="518" spans="18:18" ht="15.75" customHeight="1" x14ac:dyDescent="0.2">
      <c r="R518" s="15"/>
    </row>
    <row r="519" spans="18:18" ht="15.75" customHeight="1" x14ac:dyDescent="0.2">
      <c r="R519" s="15"/>
    </row>
    <row r="520" spans="18:18" ht="15.75" customHeight="1" x14ac:dyDescent="0.2">
      <c r="R520" s="15"/>
    </row>
    <row r="521" spans="18:18" ht="15.75" customHeight="1" x14ac:dyDescent="0.2">
      <c r="R521" s="15"/>
    </row>
    <row r="522" spans="18:18" ht="15.75" customHeight="1" x14ac:dyDescent="0.2">
      <c r="R522" s="15"/>
    </row>
    <row r="523" spans="18:18" ht="15.75" customHeight="1" x14ac:dyDescent="0.2">
      <c r="R523" s="15"/>
    </row>
    <row r="524" spans="18:18" ht="15.75" customHeight="1" x14ac:dyDescent="0.2">
      <c r="R524" s="15"/>
    </row>
    <row r="525" spans="18:18" ht="15.75" customHeight="1" x14ac:dyDescent="0.2">
      <c r="R525" s="15"/>
    </row>
    <row r="526" spans="18:18" ht="15.75" customHeight="1" x14ac:dyDescent="0.2">
      <c r="R526" s="15"/>
    </row>
    <row r="527" spans="18:18" ht="15.75" customHeight="1" x14ac:dyDescent="0.2">
      <c r="R527" s="15"/>
    </row>
    <row r="528" spans="18:18" ht="15.75" customHeight="1" x14ac:dyDescent="0.2">
      <c r="R528" s="15"/>
    </row>
    <row r="529" spans="18:18" ht="15.75" customHeight="1" x14ac:dyDescent="0.2">
      <c r="R529" s="15"/>
    </row>
    <row r="530" spans="18:18" ht="15.75" customHeight="1" x14ac:dyDescent="0.2">
      <c r="R530" s="15"/>
    </row>
    <row r="531" spans="18:18" ht="15.75" customHeight="1" x14ac:dyDescent="0.2">
      <c r="R531" s="15"/>
    </row>
    <row r="532" spans="18:18" ht="15.75" customHeight="1" x14ac:dyDescent="0.2">
      <c r="R532" s="15"/>
    </row>
    <row r="533" spans="18:18" ht="15.75" customHeight="1" x14ac:dyDescent="0.2">
      <c r="R533" s="15"/>
    </row>
    <row r="534" spans="18:18" ht="15.75" customHeight="1" x14ac:dyDescent="0.2">
      <c r="R534" s="15"/>
    </row>
    <row r="535" spans="18:18" ht="15.75" customHeight="1" x14ac:dyDescent="0.2">
      <c r="R535" s="15"/>
    </row>
    <row r="536" spans="18:18" ht="15.75" customHeight="1" x14ac:dyDescent="0.2">
      <c r="R536" s="15"/>
    </row>
    <row r="537" spans="18:18" ht="15.75" customHeight="1" x14ac:dyDescent="0.2">
      <c r="R537" s="15"/>
    </row>
    <row r="538" spans="18:18" ht="15.75" customHeight="1" x14ac:dyDescent="0.2">
      <c r="R538" s="15"/>
    </row>
    <row r="539" spans="18:18" ht="15.75" customHeight="1" x14ac:dyDescent="0.2">
      <c r="R539" s="15"/>
    </row>
    <row r="540" spans="18:18" ht="15.75" customHeight="1" x14ac:dyDescent="0.2">
      <c r="R540" s="15"/>
    </row>
    <row r="541" spans="18:18" ht="15.75" customHeight="1" x14ac:dyDescent="0.2">
      <c r="R541" s="15"/>
    </row>
    <row r="542" spans="18:18" ht="15.75" customHeight="1" x14ac:dyDescent="0.2">
      <c r="R542" s="15"/>
    </row>
    <row r="543" spans="18:18" ht="15.75" customHeight="1" x14ac:dyDescent="0.2">
      <c r="R543" s="15"/>
    </row>
    <row r="544" spans="18:18" ht="15.75" customHeight="1" x14ac:dyDescent="0.2">
      <c r="R544" s="15"/>
    </row>
    <row r="545" spans="18:18" ht="15.75" customHeight="1" x14ac:dyDescent="0.2">
      <c r="R545" s="15"/>
    </row>
    <row r="546" spans="18:18" ht="15.75" customHeight="1" x14ac:dyDescent="0.2">
      <c r="R546" s="15"/>
    </row>
    <row r="547" spans="18:18" ht="15.75" customHeight="1" x14ac:dyDescent="0.2">
      <c r="R547" s="15"/>
    </row>
    <row r="548" spans="18:18" ht="15.75" customHeight="1" x14ac:dyDescent="0.2">
      <c r="R548" s="15"/>
    </row>
    <row r="549" spans="18:18" ht="15.75" customHeight="1" x14ac:dyDescent="0.2">
      <c r="R549" s="15"/>
    </row>
    <row r="550" spans="18:18" ht="15.75" customHeight="1" x14ac:dyDescent="0.2">
      <c r="R550" s="15"/>
    </row>
    <row r="551" spans="18:18" ht="15.75" customHeight="1" x14ac:dyDescent="0.2">
      <c r="R551" s="15"/>
    </row>
    <row r="552" spans="18:18" ht="15.75" customHeight="1" x14ac:dyDescent="0.2">
      <c r="R552" s="15"/>
    </row>
    <row r="553" spans="18:18" ht="15.75" customHeight="1" x14ac:dyDescent="0.2">
      <c r="R553" s="15"/>
    </row>
    <row r="554" spans="18:18" ht="15.75" customHeight="1" x14ac:dyDescent="0.2">
      <c r="R554" s="15"/>
    </row>
    <row r="555" spans="18:18" ht="15.75" customHeight="1" x14ac:dyDescent="0.2">
      <c r="R555" s="15"/>
    </row>
    <row r="556" spans="18:18" ht="15.75" customHeight="1" x14ac:dyDescent="0.2">
      <c r="R556" s="15"/>
    </row>
    <row r="557" spans="18:18" ht="15.75" customHeight="1" x14ac:dyDescent="0.2">
      <c r="R557" s="15"/>
    </row>
    <row r="558" spans="18:18" ht="15.75" customHeight="1" x14ac:dyDescent="0.2">
      <c r="R558" s="15"/>
    </row>
    <row r="559" spans="18:18" ht="15.75" customHeight="1" x14ac:dyDescent="0.2">
      <c r="R559" s="15"/>
    </row>
    <row r="560" spans="18:18" ht="15.75" customHeight="1" x14ac:dyDescent="0.2">
      <c r="R560" s="15"/>
    </row>
    <row r="561" spans="18:18" ht="15.75" customHeight="1" x14ac:dyDescent="0.2">
      <c r="R561" s="15"/>
    </row>
    <row r="562" spans="18:18" ht="15.75" customHeight="1" x14ac:dyDescent="0.2">
      <c r="R562" s="15"/>
    </row>
    <row r="563" spans="18:18" ht="15.75" customHeight="1" x14ac:dyDescent="0.2">
      <c r="R563" s="15"/>
    </row>
    <row r="564" spans="18:18" ht="15.75" customHeight="1" x14ac:dyDescent="0.2">
      <c r="R564" s="15"/>
    </row>
    <row r="565" spans="18:18" ht="15.75" customHeight="1" x14ac:dyDescent="0.2">
      <c r="R565" s="15"/>
    </row>
    <row r="566" spans="18:18" ht="15.75" customHeight="1" x14ac:dyDescent="0.2">
      <c r="R566" s="15"/>
    </row>
    <row r="567" spans="18:18" ht="15.75" customHeight="1" x14ac:dyDescent="0.2">
      <c r="R567" s="15"/>
    </row>
    <row r="568" spans="18:18" ht="15.75" customHeight="1" x14ac:dyDescent="0.2">
      <c r="R568" s="15"/>
    </row>
    <row r="569" spans="18:18" ht="15.75" customHeight="1" x14ac:dyDescent="0.2">
      <c r="R569" s="15"/>
    </row>
    <row r="570" spans="18:18" ht="15.75" customHeight="1" x14ac:dyDescent="0.2">
      <c r="R570" s="15"/>
    </row>
    <row r="571" spans="18:18" ht="15.75" customHeight="1" x14ac:dyDescent="0.2">
      <c r="R571" s="15"/>
    </row>
    <row r="572" spans="18:18" ht="15.75" customHeight="1" x14ac:dyDescent="0.2">
      <c r="R572" s="15"/>
    </row>
    <row r="573" spans="18:18" ht="15.75" customHeight="1" x14ac:dyDescent="0.2">
      <c r="R573" s="15"/>
    </row>
    <row r="574" spans="18:18" ht="15.75" customHeight="1" x14ac:dyDescent="0.2">
      <c r="R574" s="15"/>
    </row>
    <row r="575" spans="18:18" ht="15.75" customHeight="1" x14ac:dyDescent="0.2">
      <c r="R575" s="15"/>
    </row>
    <row r="576" spans="18:18" ht="15.75" customHeight="1" x14ac:dyDescent="0.2">
      <c r="R576" s="15"/>
    </row>
    <row r="577" spans="18:18" ht="15.75" customHeight="1" x14ac:dyDescent="0.2">
      <c r="R577" s="15"/>
    </row>
    <row r="578" spans="18:18" ht="15.75" customHeight="1" x14ac:dyDescent="0.2">
      <c r="R578" s="15"/>
    </row>
    <row r="579" spans="18:18" ht="15.75" customHeight="1" x14ac:dyDescent="0.2">
      <c r="R579" s="15"/>
    </row>
    <row r="580" spans="18:18" ht="15.75" customHeight="1" x14ac:dyDescent="0.2">
      <c r="R580" s="15"/>
    </row>
    <row r="581" spans="18:18" ht="15.75" customHeight="1" x14ac:dyDescent="0.2">
      <c r="R581" s="15"/>
    </row>
    <row r="582" spans="18:18" ht="15.75" customHeight="1" x14ac:dyDescent="0.2">
      <c r="R582" s="15"/>
    </row>
    <row r="583" spans="18:18" ht="15.75" customHeight="1" x14ac:dyDescent="0.2">
      <c r="R583" s="15"/>
    </row>
    <row r="584" spans="18:18" ht="15.75" customHeight="1" x14ac:dyDescent="0.2">
      <c r="R584" s="15"/>
    </row>
    <row r="585" spans="18:18" ht="15.75" customHeight="1" x14ac:dyDescent="0.2">
      <c r="R585" s="15"/>
    </row>
    <row r="586" spans="18:18" ht="15.75" customHeight="1" x14ac:dyDescent="0.2">
      <c r="R586" s="15"/>
    </row>
    <row r="587" spans="18:18" ht="15.75" customHeight="1" x14ac:dyDescent="0.2">
      <c r="R587" s="15"/>
    </row>
    <row r="588" spans="18:18" ht="15.75" customHeight="1" x14ac:dyDescent="0.2">
      <c r="R588" s="15"/>
    </row>
    <row r="589" spans="18:18" ht="15.75" customHeight="1" x14ac:dyDescent="0.2">
      <c r="R589" s="15"/>
    </row>
    <row r="590" spans="18:18" ht="15.75" customHeight="1" x14ac:dyDescent="0.2">
      <c r="R590" s="15"/>
    </row>
    <row r="591" spans="18:18" ht="15.75" customHeight="1" x14ac:dyDescent="0.2">
      <c r="R591" s="15"/>
    </row>
    <row r="592" spans="18:18" ht="15.75" customHeight="1" x14ac:dyDescent="0.2">
      <c r="R592" s="15"/>
    </row>
    <row r="593" spans="18:18" ht="15.75" customHeight="1" x14ac:dyDescent="0.2">
      <c r="R593" s="15"/>
    </row>
    <row r="594" spans="18:18" ht="15.75" customHeight="1" x14ac:dyDescent="0.2">
      <c r="R594" s="15"/>
    </row>
    <row r="595" spans="18:18" ht="15.75" customHeight="1" x14ac:dyDescent="0.2">
      <c r="R595" s="15"/>
    </row>
    <row r="596" spans="18:18" ht="15.75" customHeight="1" x14ac:dyDescent="0.2">
      <c r="R596" s="15"/>
    </row>
    <row r="597" spans="18:18" ht="15.75" customHeight="1" x14ac:dyDescent="0.2">
      <c r="R597" s="15"/>
    </row>
    <row r="598" spans="18:18" ht="15.75" customHeight="1" x14ac:dyDescent="0.2">
      <c r="R598" s="15"/>
    </row>
    <row r="599" spans="18:18" ht="15.75" customHeight="1" x14ac:dyDescent="0.2">
      <c r="R599" s="15"/>
    </row>
    <row r="600" spans="18:18" ht="15.75" customHeight="1" x14ac:dyDescent="0.2">
      <c r="R600" s="15"/>
    </row>
    <row r="601" spans="18:18" ht="15.75" customHeight="1" x14ac:dyDescent="0.2">
      <c r="R601" s="15"/>
    </row>
    <row r="602" spans="18:18" ht="15.75" customHeight="1" x14ac:dyDescent="0.2">
      <c r="R602" s="15"/>
    </row>
    <row r="603" spans="18:18" ht="15.75" customHeight="1" x14ac:dyDescent="0.2">
      <c r="R603" s="15"/>
    </row>
    <row r="604" spans="18:18" ht="15.75" customHeight="1" x14ac:dyDescent="0.2">
      <c r="R604" s="15"/>
    </row>
    <row r="605" spans="18:18" ht="15.75" customHeight="1" x14ac:dyDescent="0.2">
      <c r="R605" s="15"/>
    </row>
    <row r="606" spans="18:18" ht="15.75" customHeight="1" x14ac:dyDescent="0.2">
      <c r="R606" s="15"/>
    </row>
    <row r="607" spans="18:18" ht="15.75" customHeight="1" x14ac:dyDescent="0.2">
      <c r="R607" s="15"/>
    </row>
    <row r="608" spans="18:18" ht="15.75" customHeight="1" x14ac:dyDescent="0.2">
      <c r="R608" s="15"/>
    </row>
    <row r="609" spans="18:18" ht="15.75" customHeight="1" x14ac:dyDescent="0.2">
      <c r="R609" s="15"/>
    </row>
    <row r="610" spans="18:18" ht="15.75" customHeight="1" x14ac:dyDescent="0.2">
      <c r="R610" s="15"/>
    </row>
    <row r="611" spans="18:18" ht="15.75" customHeight="1" x14ac:dyDescent="0.2">
      <c r="R611" s="15"/>
    </row>
    <row r="612" spans="18:18" ht="15.75" customHeight="1" x14ac:dyDescent="0.2">
      <c r="R612" s="15"/>
    </row>
    <row r="613" spans="18:18" ht="15.75" customHeight="1" x14ac:dyDescent="0.2">
      <c r="R613" s="15"/>
    </row>
    <row r="614" spans="18:18" ht="15.75" customHeight="1" x14ac:dyDescent="0.2">
      <c r="R614" s="15"/>
    </row>
    <row r="615" spans="18:18" ht="15.75" customHeight="1" x14ac:dyDescent="0.2">
      <c r="R615" s="15"/>
    </row>
    <row r="616" spans="18:18" ht="15.75" customHeight="1" x14ac:dyDescent="0.2">
      <c r="R616" s="15"/>
    </row>
    <row r="617" spans="18:18" ht="15.75" customHeight="1" x14ac:dyDescent="0.2">
      <c r="R617" s="15"/>
    </row>
    <row r="618" spans="18:18" ht="15.75" customHeight="1" x14ac:dyDescent="0.2">
      <c r="R618" s="15"/>
    </row>
    <row r="619" spans="18:18" ht="15.75" customHeight="1" x14ac:dyDescent="0.2">
      <c r="R619" s="15"/>
    </row>
    <row r="620" spans="18:18" ht="15.75" customHeight="1" x14ac:dyDescent="0.2">
      <c r="R620" s="15"/>
    </row>
    <row r="621" spans="18:18" ht="15.75" customHeight="1" x14ac:dyDescent="0.2">
      <c r="R621" s="15"/>
    </row>
    <row r="622" spans="18:18" ht="15.75" customHeight="1" x14ac:dyDescent="0.2">
      <c r="R622" s="15"/>
    </row>
    <row r="623" spans="18:18" ht="15.75" customHeight="1" x14ac:dyDescent="0.2">
      <c r="R623" s="15"/>
    </row>
    <row r="624" spans="18:18" ht="15.75" customHeight="1" x14ac:dyDescent="0.2">
      <c r="R624" s="15"/>
    </row>
    <row r="625" spans="18:18" ht="15.75" customHeight="1" x14ac:dyDescent="0.2">
      <c r="R625" s="15"/>
    </row>
    <row r="626" spans="18:18" ht="15.75" customHeight="1" x14ac:dyDescent="0.2">
      <c r="R626" s="15"/>
    </row>
    <row r="627" spans="18:18" ht="15.75" customHeight="1" x14ac:dyDescent="0.2">
      <c r="R627" s="15"/>
    </row>
    <row r="628" spans="18:18" ht="15.75" customHeight="1" x14ac:dyDescent="0.2">
      <c r="R628" s="15"/>
    </row>
    <row r="629" spans="18:18" ht="15.75" customHeight="1" x14ac:dyDescent="0.2">
      <c r="R629" s="15"/>
    </row>
    <row r="630" spans="18:18" ht="15.75" customHeight="1" x14ac:dyDescent="0.2">
      <c r="R630" s="15"/>
    </row>
    <row r="631" spans="18:18" ht="15.75" customHeight="1" x14ac:dyDescent="0.2">
      <c r="R631" s="15"/>
    </row>
    <row r="632" spans="18:18" ht="15.75" customHeight="1" x14ac:dyDescent="0.2">
      <c r="R632" s="15"/>
    </row>
    <row r="633" spans="18:18" ht="15.75" customHeight="1" x14ac:dyDescent="0.2">
      <c r="R633" s="15"/>
    </row>
    <row r="634" spans="18:18" ht="15.75" customHeight="1" x14ac:dyDescent="0.2">
      <c r="R634" s="15"/>
    </row>
    <row r="635" spans="18:18" ht="15.75" customHeight="1" x14ac:dyDescent="0.2">
      <c r="R635" s="15"/>
    </row>
    <row r="636" spans="18:18" ht="15.75" customHeight="1" x14ac:dyDescent="0.2">
      <c r="R636" s="15"/>
    </row>
    <row r="637" spans="18:18" ht="15.75" customHeight="1" x14ac:dyDescent="0.2">
      <c r="R637" s="15"/>
    </row>
    <row r="638" spans="18:18" ht="15.75" customHeight="1" x14ac:dyDescent="0.2">
      <c r="R638" s="15"/>
    </row>
    <row r="639" spans="18:18" ht="15.75" customHeight="1" x14ac:dyDescent="0.2">
      <c r="R639" s="15"/>
    </row>
    <row r="640" spans="18:18" ht="15.75" customHeight="1" x14ac:dyDescent="0.2">
      <c r="R640" s="15"/>
    </row>
    <row r="641" spans="18:18" ht="15.75" customHeight="1" x14ac:dyDescent="0.2">
      <c r="R641" s="15"/>
    </row>
    <row r="642" spans="18:18" ht="15.75" customHeight="1" x14ac:dyDescent="0.2">
      <c r="R642" s="15"/>
    </row>
    <row r="643" spans="18:18" ht="15.75" customHeight="1" x14ac:dyDescent="0.2">
      <c r="R643" s="15"/>
    </row>
    <row r="644" spans="18:18" ht="15.75" customHeight="1" x14ac:dyDescent="0.2">
      <c r="R644" s="15"/>
    </row>
    <row r="645" spans="18:18" ht="15.75" customHeight="1" x14ac:dyDescent="0.2">
      <c r="R645" s="15"/>
    </row>
    <row r="646" spans="18:18" ht="15.75" customHeight="1" x14ac:dyDescent="0.2">
      <c r="R646" s="15"/>
    </row>
    <row r="647" spans="18:18" ht="15.75" customHeight="1" x14ac:dyDescent="0.2">
      <c r="R647" s="15"/>
    </row>
    <row r="648" spans="18:18" ht="15.75" customHeight="1" x14ac:dyDescent="0.2">
      <c r="R648" s="15"/>
    </row>
    <row r="649" spans="18:18" ht="15.75" customHeight="1" x14ac:dyDescent="0.2">
      <c r="R649" s="15"/>
    </row>
    <row r="650" spans="18:18" ht="15.75" customHeight="1" x14ac:dyDescent="0.2">
      <c r="R650" s="15"/>
    </row>
    <row r="651" spans="18:18" ht="15.75" customHeight="1" x14ac:dyDescent="0.2">
      <c r="R651" s="15"/>
    </row>
    <row r="652" spans="18:18" ht="15.75" customHeight="1" x14ac:dyDescent="0.2">
      <c r="R652" s="15"/>
    </row>
    <row r="653" spans="18:18" ht="15.75" customHeight="1" x14ac:dyDescent="0.2">
      <c r="R653" s="15"/>
    </row>
    <row r="654" spans="18:18" ht="15.75" customHeight="1" x14ac:dyDescent="0.2">
      <c r="R654" s="15"/>
    </row>
    <row r="655" spans="18:18" ht="15.75" customHeight="1" x14ac:dyDescent="0.2">
      <c r="R655" s="15"/>
    </row>
    <row r="656" spans="18:18" ht="15.75" customHeight="1" x14ac:dyDescent="0.2">
      <c r="R656" s="15"/>
    </row>
    <row r="657" spans="18:18" ht="15.75" customHeight="1" x14ac:dyDescent="0.2">
      <c r="R657" s="15"/>
    </row>
    <row r="658" spans="18:18" ht="15.75" customHeight="1" x14ac:dyDescent="0.2">
      <c r="R658" s="15"/>
    </row>
    <row r="659" spans="18:18" ht="15.75" customHeight="1" x14ac:dyDescent="0.2">
      <c r="R659" s="15"/>
    </row>
    <row r="660" spans="18:18" ht="15.75" customHeight="1" x14ac:dyDescent="0.2">
      <c r="R660" s="15"/>
    </row>
    <row r="661" spans="18:18" ht="15.75" customHeight="1" x14ac:dyDescent="0.2">
      <c r="R661" s="15"/>
    </row>
    <row r="662" spans="18:18" ht="15.75" customHeight="1" x14ac:dyDescent="0.2">
      <c r="R662" s="15"/>
    </row>
    <row r="663" spans="18:18" ht="15.75" customHeight="1" x14ac:dyDescent="0.2">
      <c r="R663" s="15"/>
    </row>
    <row r="664" spans="18:18" ht="15.75" customHeight="1" x14ac:dyDescent="0.2">
      <c r="R664" s="15"/>
    </row>
    <row r="665" spans="18:18" ht="15.75" customHeight="1" x14ac:dyDescent="0.2">
      <c r="R665" s="15"/>
    </row>
    <row r="666" spans="18:18" ht="15.75" customHeight="1" x14ac:dyDescent="0.2">
      <c r="R666" s="15"/>
    </row>
    <row r="667" spans="18:18" ht="15.75" customHeight="1" x14ac:dyDescent="0.2">
      <c r="R667" s="15"/>
    </row>
    <row r="668" spans="18:18" ht="15.75" customHeight="1" x14ac:dyDescent="0.2">
      <c r="R668" s="15"/>
    </row>
    <row r="669" spans="18:18" ht="15.75" customHeight="1" x14ac:dyDescent="0.2">
      <c r="R669" s="15"/>
    </row>
    <row r="670" spans="18:18" ht="15.75" customHeight="1" x14ac:dyDescent="0.2">
      <c r="R670" s="15"/>
    </row>
    <row r="671" spans="18:18" ht="15.75" customHeight="1" x14ac:dyDescent="0.2">
      <c r="R671" s="15"/>
    </row>
    <row r="672" spans="18:18" ht="15.75" customHeight="1" x14ac:dyDescent="0.2">
      <c r="R672" s="15"/>
    </row>
    <row r="673" spans="18:18" ht="15.75" customHeight="1" x14ac:dyDescent="0.2">
      <c r="R673" s="15"/>
    </row>
    <row r="674" spans="18:18" ht="15.75" customHeight="1" x14ac:dyDescent="0.2">
      <c r="R674" s="15"/>
    </row>
    <row r="675" spans="18:18" ht="15.75" customHeight="1" x14ac:dyDescent="0.2">
      <c r="R675" s="15"/>
    </row>
    <row r="676" spans="18:18" ht="15.75" customHeight="1" x14ac:dyDescent="0.2">
      <c r="R676" s="15"/>
    </row>
    <row r="677" spans="18:18" ht="15.75" customHeight="1" x14ac:dyDescent="0.2">
      <c r="R677" s="15"/>
    </row>
    <row r="678" spans="18:18" ht="15.75" customHeight="1" x14ac:dyDescent="0.2">
      <c r="R678" s="15"/>
    </row>
    <row r="679" spans="18:18" ht="15.75" customHeight="1" x14ac:dyDescent="0.2">
      <c r="R679" s="15"/>
    </row>
    <row r="680" spans="18:18" ht="15.75" customHeight="1" x14ac:dyDescent="0.2">
      <c r="R680" s="15"/>
    </row>
    <row r="681" spans="18:18" ht="15.75" customHeight="1" x14ac:dyDescent="0.2">
      <c r="R681" s="15"/>
    </row>
    <row r="682" spans="18:18" ht="15.75" customHeight="1" x14ac:dyDescent="0.2">
      <c r="R682" s="15"/>
    </row>
    <row r="683" spans="18:18" ht="15.75" customHeight="1" x14ac:dyDescent="0.2">
      <c r="R683" s="15"/>
    </row>
    <row r="684" spans="18:18" ht="15.75" customHeight="1" x14ac:dyDescent="0.2">
      <c r="R684" s="15"/>
    </row>
    <row r="685" spans="18:18" ht="15.75" customHeight="1" x14ac:dyDescent="0.2">
      <c r="R685" s="15"/>
    </row>
    <row r="686" spans="18:18" ht="15.75" customHeight="1" x14ac:dyDescent="0.2">
      <c r="R686" s="15"/>
    </row>
    <row r="687" spans="18:18" ht="15.75" customHeight="1" x14ac:dyDescent="0.2">
      <c r="R687" s="15"/>
    </row>
    <row r="688" spans="18:18" ht="15.75" customHeight="1" x14ac:dyDescent="0.2">
      <c r="R688" s="15"/>
    </row>
    <row r="689" spans="18:18" ht="15.75" customHeight="1" x14ac:dyDescent="0.2">
      <c r="R689" s="15"/>
    </row>
    <row r="690" spans="18:18" ht="15.75" customHeight="1" x14ac:dyDescent="0.2">
      <c r="R690" s="15"/>
    </row>
    <row r="691" spans="18:18" ht="15.75" customHeight="1" x14ac:dyDescent="0.2">
      <c r="R691" s="15"/>
    </row>
    <row r="692" spans="18:18" ht="15.75" customHeight="1" x14ac:dyDescent="0.2">
      <c r="R692" s="15"/>
    </row>
    <row r="693" spans="18:18" ht="15.75" customHeight="1" x14ac:dyDescent="0.2">
      <c r="R693" s="15"/>
    </row>
    <row r="694" spans="18:18" ht="15.75" customHeight="1" x14ac:dyDescent="0.2">
      <c r="R694" s="15"/>
    </row>
    <row r="695" spans="18:18" ht="15.75" customHeight="1" x14ac:dyDescent="0.2">
      <c r="R695" s="15"/>
    </row>
    <row r="696" spans="18:18" ht="15.75" customHeight="1" x14ac:dyDescent="0.2">
      <c r="R696" s="15"/>
    </row>
    <row r="697" spans="18:18" ht="15.75" customHeight="1" x14ac:dyDescent="0.2">
      <c r="R697" s="15"/>
    </row>
    <row r="698" spans="18:18" ht="15.75" customHeight="1" x14ac:dyDescent="0.2">
      <c r="R698" s="15"/>
    </row>
    <row r="699" spans="18:18" ht="15.75" customHeight="1" x14ac:dyDescent="0.2">
      <c r="R699" s="15"/>
    </row>
    <row r="700" spans="18:18" ht="15.75" customHeight="1" x14ac:dyDescent="0.2">
      <c r="R700" s="15"/>
    </row>
    <row r="701" spans="18:18" ht="15.75" customHeight="1" x14ac:dyDescent="0.2">
      <c r="R701" s="15"/>
    </row>
    <row r="702" spans="18:18" ht="15.75" customHeight="1" x14ac:dyDescent="0.2">
      <c r="R702" s="15"/>
    </row>
    <row r="703" spans="18:18" ht="15.75" customHeight="1" x14ac:dyDescent="0.2">
      <c r="R703" s="15"/>
    </row>
    <row r="704" spans="18:18" ht="15.75" customHeight="1" x14ac:dyDescent="0.2">
      <c r="R704" s="15"/>
    </row>
    <row r="705" spans="18:18" ht="15.75" customHeight="1" x14ac:dyDescent="0.2">
      <c r="R705" s="15"/>
    </row>
    <row r="706" spans="18:18" ht="15.75" customHeight="1" x14ac:dyDescent="0.2">
      <c r="R706" s="15"/>
    </row>
    <row r="707" spans="18:18" ht="15.75" customHeight="1" x14ac:dyDescent="0.2">
      <c r="R707" s="15"/>
    </row>
    <row r="708" spans="18:18" ht="15.75" customHeight="1" x14ac:dyDescent="0.2">
      <c r="R708" s="15"/>
    </row>
    <row r="709" spans="18:18" ht="15.75" customHeight="1" x14ac:dyDescent="0.2">
      <c r="R709" s="15"/>
    </row>
    <row r="710" spans="18:18" ht="15.75" customHeight="1" x14ac:dyDescent="0.2">
      <c r="R710" s="15"/>
    </row>
    <row r="711" spans="18:18" ht="15.75" customHeight="1" x14ac:dyDescent="0.2">
      <c r="R711" s="15"/>
    </row>
    <row r="712" spans="18:18" ht="15.75" customHeight="1" x14ac:dyDescent="0.2">
      <c r="R712" s="15"/>
    </row>
    <row r="713" spans="18:18" ht="15.75" customHeight="1" x14ac:dyDescent="0.2">
      <c r="R713" s="15"/>
    </row>
    <row r="714" spans="18:18" ht="15.75" customHeight="1" x14ac:dyDescent="0.2">
      <c r="R714" s="15"/>
    </row>
    <row r="715" spans="18:18" ht="15.75" customHeight="1" x14ac:dyDescent="0.2">
      <c r="R715" s="15"/>
    </row>
    <row r="716" spans="18:18" ht="15.75" customHeight="1" x14ac:dyDescent="0.2">
      <c r="R716" s="15"/>
    </row>
    <row r="717" spans="18:18" ht="15.75" customHeight="1" x14ac:dyDescent="0.2">
      <c r="R717" s="15"/>
    </row>
    <row r="718" spans="18:18" ht="15.75" customHeight="1" x14ac:dyDescent="0.2">
      <c r="R718" s="15"/>
    </row>
    <row r="719" spans="18:18" ht="15.75" customHeight="1" x14ac:dyDescent="0.2">
      <c r="R719" s="15"/>
    </row>
    <row r="720" spans="18:18" ht="15.75" customHeight="1" x14ac:dyDescent="0.2">
      <c r="R720" s="15"/>
    </row>
    <row r="721" spans="18:18" ht="15.75" customHeight="1" x14ac:dyDescent="0.2">
      <c r="R721" s="15"/>
    </row>
    <row r="722" spans="18:18" ht="15.75" customHeight="1" x14ac:dyDescent="0.2">
      <c r="R722" s="15"/>
    </row>
    <row r="723" spans="18:18" ht="15.75" customHeight="1" x14ac:dyDescent="0.2">
      <c r="R723" s="15"/>
    </row>
    <row r="724" spans="18:18" ht="15.75" customHeight="1" x14ac:dyDescent="0.2">
      <c r="R724" s="15"/>
    </row>
    <row r="725" spans="18:18" ht="15.75" customHeight="1" x14ac:dyDescent="0.2">
      <c r="R725" s="15"/>
    </row>
    <row r="726" spans="18:18" ht="15.75" customHeight="1" x14ac:dyDescent="0.2">
      <c r="R726" s="15"/>
    </row>
    <row r="727" spans="18:18" ht="15.75" customHeight="1" x14ac:dyDescent="0.2">
      <c r="R727" s="15"/>
    </row>
    <row r="728" spans="18:18" ht="15.75" customHeight="1" x14ac:dyDescent="0.2">
      <c r="R728" s="15"/>
    </row>
    <row r="729" spans="18:18" ht="15.75" customHeight="1" x14ac:dyDescent="0.2">
      <c r="R729" s="15"/>
    </row>
    <row r="730" spans="18:18" ht="15.75" customHeight="1" x14ac:dyDescent="0.2">
      <c r="R730" s="15"/>
    </row>
    <row r="731" spans="18:18" ht="15.75" customHeight="1" x14ac:dyDescent="0.2">
      <c r="R731" s="15"/>
    </row>
    <row r="732" spans="18:18" ht="15.75" customHeight="1" x14ac:dyDescent="0.2">
      <c r="R732" s="15"/>
    </row>
    <row r="733" spans="18:18" ht="15.75" customHeight="1" x14ac:dyDescent="0.2">
      <c r="R733" s="15"/>
    </row>
    <row r="734" spans="18:18" ht="15.75" customHeight="1" x14ac:dyDescent="0.2">
      <c r="R734" s="15"/>
    </row>
    <row r="735" spans="18:18" ht="15.75" customHeight="1" x14ac:dyDescent="0.2">
      <c r="R735" s="15"/>
    </row>
    <row r="736" spans="18:18" ht="15.75" customHeight="1" x14ac:dyDescent="0.2">
      <c r="R736" s="15"/>
    </row>
    <row r="737" spans="18:18" ht="15.75" customHeight="1" x14ac:dyDescent="0.2">
      <c r="R737" s="15"/>
    </row>
    <row r="738" spans="18:18" ht="15.75" customHeight="1" x14ac:dyDescent="0.2">
      <c r="R738" s="15"/>
    </row>
    <row r="739" spans="18:18" ht="15.75" customHeight="1" x14ac:dyDescent="0.2">
      <c r="R739" s="15"/>
    </row>
    <row r="740" spans="18:18" ht="15.75" customHeight="1" x14ac:dyDescent="0.2">
      <c r="R740" s="15"/>
    </row>
    <row r="741" spans="18:18" ht="15.75" customHeight="1" x14ac:dyDescent="0.2">
      <c r="R741" s="15"/>
    </row>
    <row r="742" spans="18:18" ht="15.75" customHeight="1" x14ac:dyDescent="0.2">
      <c r="R742" s="15"/>
    </row>
    <row r="743" spans="18:18" ht="15.75" customHeight="1" x14ac:dyDescent="0.2">
      <c r="R743" s="15"/>
    </row>
    <row r="744" spans="18:18" ht="15.75" customHeight="1" x14ac:dyDescent="0.2">
      <c r="R744" s="15"/>
    </row>
    <row r="745" spans="18:18" ht="15.75" customHeight="1" x14ac:dyDescent="0.2">
      <c r="R745" s="15"/>
    </row>
    <row r="746" spans="18:18" ht="15.75" customHeight="1" x14ac:dyDescent="0.2">
      <c r="R746" s="15"/>
    </row>
    <row r="747" spans="18:18" ht="15.75" customHeight="1" x14ac:dyDescent="0.2">
      <c r="R747" s="15"/>
    </row>
    <row r="748" spans="18:18" ht="15.75" customHeight="1" x14ac:dyDescent="0.2">
      <c r="R748" s="15"/>
    </row>
    <row r="749" spans="18:18" ht="15.75" customHeight="1" x14ac:dyDescent="0.2">
      <c r="R749" s="15"/>
    </row>
    <row r="750" spans="18:18" ht="15.75" customHeight="1" x14ac:dyDescent="0.2">
      <c r="R750" s="15"/>
    </row>
    <row r="751" spans="18:18" ht="15.75" customHeight="1" x14ac:dyDescent="0.2">
      <c r="R751" s="15"/>
    </row>
    <row r="752" spans="18:18" ht="15.75" customHeight="1" x14ac:dyDescent="0.2">
      <c r="R752" s="15"/>
    </row>
    <row r="753" spans="18:18" ht="15.75" customHeight="1" x14ac:dyDescent="0.2">
      <c r="R753" s="15"/>
    </row>
    <row r="754" spans="18:18" ht="15.75" customHeight="1" x14ac:dyDescent="0.2">
      <c r="R754" s="15"/>
    </row>
    <row r="755" spans="18:18" ht="15.75" customHeight="1" x14ac:dyDescent="0.2">
      <c r="R755" s="15"/>
    </row>
    <row r="756" spans="18:18" ht="15.75" customHeight="1" x14ac:dyDescent="0.2">
      <c r="R756" s="15"/>
    </row>
    <row r="757" spans="18:18" ht="15.75" customHeight="1" x14ac:dyDescent="0.2">
      <c r="R757" s="15"/>
    </row>
    <row r="758" spans="18:18" ht="15.75" customHeight="1" x14ac:dyDescent="0.2">
      <c r="R758" s="15"/>
    </row>
    <row r="759" spans="18:18" ht="15.75" customHeight="1" x14ac:dyDescent="0.2">
      <c r="R759" s="15"/>
    </row>
    <row r="760" spans="18:18" ht="15.75" customHeight="1" x14ac:dyDescent="0.2">
      <c r="R760" s="15"/>
    </row>
    <row r="761" spans="18:18" ht="15.75" customHeight="1" x14ac:dyDescent="0.2">
      <c r="R761" s="15"/>
    </row>
    <row r="762" spans="18:18" ht="15.75" customHeight="1" x14ac:dyDescent="0.2">
      <c r="R762" s="15"/>
    </row>
    <row r="763" spans="18:18" ht="15.75" customHeight="1" x14ac:dyDescent="0.2">
      <c r="R763" s="15"/>
    </row>
    <row r="764" spans="18:18" ht="15.75" customHeight="1" x14ac:dyDescent="0.2">
      <c r="R764" s="15"/>
    </row>
    <row r="765" spans="18:18" ht="15.75" customHeight="1" x14ac:dyDescent="0.2">
      <c r="R765" s="15"/>
    </row>
    <row r="766" spans="18:18" ht="15.75" customHeight="1" x14ac:dyDescent="0.2">
      <c r="R766" s="15"/>
    </row>
    <row r="767" spans="18:18" ht="15.75" customHeight="1" x14ac:dyDescent="0.2">
      <c r="R767" s="15"/>
    </row>
    <row r="768" spans="18:18" ht="15.75" customHeight="1" x14ac:dyDescent="0.2">
      <c r="R768" s="15"/>
    </row>
    <row r="769" spans="18:18" ht="15.75" customHeight="1" x14ac:dyDescent="0.2">
      <c r="R769" s="15"/>
    </row>
    <row r="770" spans="18:18" ht="15.75" customHeight="1" x14ac:dyDescent="0.2">
      <c r="R770" s="15"/>
    </row>
    <row r="771" spans="18:18" ht="15.75" customHeight="1" x14ac:dyDescent="0.2">
      <c r="R771" s="15"/>
    </row>
    <row r="772" spans="18:18" ht="15.75" customHeight="1" x14ac:dyDescent="0.2">
      <c r="R772" s="15"/>
    </row>
    <row r="773" spans="18:18" ht="15.75" customHeight="1" x14ac:dyDescent="0.2">
      <c r="R773" s="15"/>
    </row>
    <row r="774" spans="18:18" ht="15.75" customHeight="1" x14ac:dyDescent="0.2">
      <c r="R774" s="15"/>
    </row>
    <row r="775" spans="18:18" ht="15.75" customHeight="1" x14ac:dyDescent="0.2">
      <c r="R775" s="15"/>
    </row>
    <row r="776" spans="18:18" ht="15.75" customHeight="1" x14ac:dyDescent="0.2">
      <c r="R776" s="15"/>
    </row>
    <row r="777" spans="18:18" ht="15.75" customHeight="1" x14ac:dyDescent="0.2">
      <c r="R777" s="15"/>
    </row>
    <row r="778" spans="18:18" ht="15.75" customHeight="1" x14ac:dyDescent="0.2">
      <c r="R778" s="15"/>
    </row>
    <row r="779" spans="18:18" ht="15.75" customHeight="1" x14ac:dyDescent="0.2">
      <c r="R779" s="15"/>
    </row>
    <row r="780" spans="18:18" ht="15.75" customHeight="1" x14ac:dyDescent="0.2">
      <c r="R780" s="15"/>
    </row>
    <row r="781" spans="18:18" ht="15.75" customHeight="1" x14ac:dyDescent="0.2">
      <c r="R781" s="15"/>
    </row>
    <row r="782" spans="18:18" ht="15.75" customHeight="1" x14ac:dyDescent="0.2">
      <c r="R782" s="15"/>
    </row>
    <row r="783" spans="18:18" ht="15.75" customHeight="1" x14ac:dyDescent="0.2">
      <c r="R783" s="15"/>
    </row>
    <row r="784" spans="18:18" ht="15.75" customHeight="1" x14ac:dyDescent="0.2">
      <c r="R784" s="15"/>
    </row>
    <row r="785" spans="18:18" ht="15.75" customHeight="1" x14ac:dyDescent="0.2">
      <c r="R785" s="15"/>
    </row>
    <row r="786" spans="18:18" ht="15.75" customHeight="1" x14ac:dyDescent="0.2">
      <c r="R786" s="15"/>
    </row>
    <row r="787" spans="18:18" ht="15.75" customHeight="1" x14ac:dyDescent="0.2">
      <c r="R787" s="15"/>
    </row>
    <row r="788" spans="18:18" ht="15.75" customHeight="1" x14ac:dyDescent="0.2">
      <c r="R788" s="15"/>
    </row>
    <row r="789" spans="18:18" ht="15.75" customHeight="1" x14ac:dyDescent="0.2">
      <c r="R789" s="15"/>
    </row>
    <row r="790" spans="18:18" ht="15.75" customHeight="1" x14ac:dyDescent="0.2">
      <c r="R790" s="15"/>
    </row>
    <row r="791" spans="18:18" ht="15.75" customHeight="1" x14ac:dyDescent="0.2">
      <c r="R791" s="15"/>
    </row>
    <row r="792" spans="18:18" ht="15.75" customHeight="1" x14ac:dyDescent="0.2">
      <c r="R792" s="15"/>
    </row>
    <row r="793" spans="18:18" ht="15.75" customHeight="1" x14ac:dyDescent="0.2">
      <c r="R793" s="15"/>
    </row>
    <row r="794" spans="18:18" ht="15.75" customHeight="1" x14ac:dyDescent="0.2">
      <c r="R794" s="15"/>
    </row>
    <row r="795" spans="18:18" ht="15.75" customHeight="1" x14ac:dyDescent="0.2">
      <c r="R795" s="15"/>
    </row>
    <row r="796" spans="18:18" ht="15.75" customHeight="1" x14ac:dyDescent="0.2">
      <c r="R796" s="15"/>
    </row>
    <row r="797" spans="18:18" ht="15.75" customHeight="1" x14ac:dyDescent="0.2">
      <c r="R797" s="15"/>
    </row>
    <row r="798" spans="18:18" ht="15.75" customHeight="1" x14ac:dyDescent="0.2">
      <c r="R798" s="15"/>
    </row>
    <row r="799" spans="18:18" ht="15.75" customHeight="1" x14ac:dyDescent="0.2">
      <c r="R799" s="15"/>
    </row>
    <row r="800" spans="18:18" ht="15.75" customHeight="1" x14ac:dyDescent="0.2">
      <c r="R800" s="15"/>
    </row>
    <row r="801" spans="18:18" ht="15.75" customHeight="1" x14ac:dyDescent="0.2">
      <c r="R801" s="15"/>
    </row>
    <row r="802" spans="18:18" ht="15.75" customHeight="1" x14ac:dyDescent="0.2">
      <c r="R802" s="15"/>
    </row>
    <row r="803" spans="18:18" ht="15.75" customHeight="1" x14ac:dyDescent="0.2">
      <c r="R803" s="15"/>
    </row>
    <row r="804" spans="18:18" ht="15.75" customHeight="1" x14ac:dyDescent="0.2">
      <c r="R804" s="15"/>
    </row>
    <row r="805" spans="18:18" ht="15.75" customHeight="1" x14ac:dyDescent="0.2">
      <c r="R805" s="15"/>
    </row>
    <row r="806" spans="18:18" ht="15.75" customHeight="1" x14ac:dyDescent="0.2">
      <c r="R806" s="15"/>
    </row>
    <row r="807" spans="18:18" ht="15.75" customHeight="1" x14ac:dyDescent="0.2">
      <c r="R807" s="15"/>
    </row>
    <row r="808" spans="18:18" ht="15.75" customHeight="1" x14ac:dyDescent="0.2">
      <c r="R808" s="15"/>
    </row>
    <row r="809" spans="18:18" ht="15.75" customHeight="1" x14ac:dyDescent="0.2">
      <c r="R809" s="15"/>
    </row>
    <row r="810" spans="18:18" ht="15.75" customHeight="1" x14ac:dyDescent="0.2">
      <c r="R810" s="15"/>
    </row>
    <row r="811" spans="18:18" ht="15.75" customHeight="1" x14ac:dyDescent="0.2">
      <c r="R811" s="15"/>
    </row>
    <row r="812" spans="18:18" ht="15.75" customHeight="1" x14ac:dyDescent="0.2">
      <c r="R812" s="15"/>
    </row>
    <row r="813" spans="18:18" ht="15.75" customHeight="1" x14ac:dyDescent="0.2">
      <c r="R813" s="15"/>
    </row>
    <row r="814" spans="18:18" ht="15.75" customHeight="1" x14ac:dyDescent="0.2">
      <c r="R814" s="15"/>
    </row>
    <row r="815" spans="18:18" ht="15.75" customHeight="1" x14ac:dyDescent="0.2">
      <c r="R815" s="15"/>
    </row>
    <row r="816" spans="18:18" ht="15.75" customHeight="1" x14ac:dyDescent="0.2">
      <c r="R816" s="15"/>
    </row>
    <row r="817" spans="18:18" ht="15.75" customHeight="1" x14ac:dyDescent="0.2">
      <c r="R817" s="15"/>
    </row>
    <row r="818" spans="18:18" ht="15.75" customHeight="1" x14ac:dyDescent="0.2">
      <c r="R818" s="15"/>
    </row>
    <row r="819" spans="18:18" ht="15.75" customHeight="1" x14ac:dyDescent="0.2">
      <c r="R819" s="15"/>
    </row>
    <row r="820" spans="18:18" ht="15.75" customHeight="1" x14ac:dyDescent="0.2">
      <c r="R820" s="15"/>
    </row>
    <row r="821" spans="18:18" ht="15.75" customHeight="1" x14ac:dyDescent="0.2">
      <c r="R821" s="15"/>
    </row>
    <row r="822" spans="18:18" ht="15.75" customHeight="1" x14ac:dyDescent="0.2">
      <c r="R822" s="15"/>
    </row>
    <row r="823" spans="18:18" ht="15.75" customHeight="1" x14ac:dyDescent="0.2">
      <c r="R823" s="15"/>
    </row>
    <row r="824" spans="18:18" ht="15.75" customHeight="1" x14ac:dyDescent="0.2">
      <c r="R824" s="15"/>
    </row>
    <row r="825" spans="18:18" ht="15.75" customHeight="1" x14ac:dyDescent="0.2">
      <c r="R825" s="15"/>
    </row>
    <row r="826" spans="18:18" ht="15.75" customHeight="1" x14ac:dyDescent="0.2">
      <c r="R826" s="15"/>
    </row>
    <row r="827" spans="18:18" ht="15.75" customHeight="1" x14ac:dyDescent="0.2">
      <c r="R827" s="15"/>
    </row>
    <row r="828" spans="18:18" ht="15.75" customHeight="1" x14ac:dyDescent="0.2">
      <c r="R828" s="15"/>
    </row>
    <row r="829" spans="18:18" ht="15.75" customHeight="1" x14ac:dyDescent="0.2">
      <c r="R829" s="15"/>
    </row>
    <row r="830" spans="18:18" ht="15.75" customHeight="1" x14ac:dyDescent="0.2">
      <c r="R830" s="15"/>
    </row>
    <row r="831" spans="18:18" ht="15.75" customHeight="1" x14ac:dyDescent="0.2">
      <c r="R831" s="15"/>
    </row>
    <row r="832" spans="18:18" ht="15.75" customHeight="1" x14ac:dyDescent="0.2">
      <c r="R832" s="15"/>
    </row>
    <row r="833" spans="18:18" ht="15.75" customHeight="1" x14ac:dyDescent="0.2">
      <c r="R833" s="15"/>
    </row>
    <row r="834" spans="18:18" ht="15.75" customHeight="1" x14ac:dyDescent="0.2">
      <c r="R834" s="15"/>
    </row>
    <row r="835" spans="18:18" ht="15.75" customHeight="1" x14ac:dyDescent="0.2">
      <c r="R835" s="15"/>
    </row>
    <row r="836" spans="18:18" ht="15.75" customHeight="1" x14ac:dyDescent="0.2">
      <c r="R836" s="15"/>
    </row>
    <row r="837" spans="18:18" ht="15.75" customHeight="1" x14ac:dyDescent="0.2">
      <c r="R837" s="15"/>
    </row>
    <row r="838" spans="18:18" ht="15.75" customHeight="1" x14ac:dyDescent="0.2">
      <c r="R838" s="15"/>
    </row>
    <row r="839" spans="18:18" ht="15.75" customHeight="1" x14ac:dyDescent="0.2">
      <c r="R839" s="15"/>
    </row>
    <row r="840" spans="18:18" ht="15.75" customHeight="1" x14ac:dyDescent="0.2">
      <c r="R840" s="15"/>
    </row>
    <row r="841" spans="18:18" ht="15.75" customHeight="1" x14ac:dyDescent="0.2">
      <c r="R841" s="15"/>
    </row>
    <row r="842" spans="18:18" ht="15.75" customHeight="1" x14ac:dyDescent="0.2">
      <c r="R842" s="15"/>
    </row>
    <row r="843" spans="18:18" ht="15.75" customHeight="1" x14ac:dyDescent="0.2">
      <c r="R843" s="15"/>
    </row>
    <row r="844" spans="18:18" ht="15.75" customHeight="1" x14ac:dyDescent="0.2">
      <c r="R844" s="15"/>
    </row>
    <row r="845" spans="18:18" ht="15.75" customHeight="1" x14ac:dyDescent="0.2">
      <c r="R845" s="15"/>
    </row>
    <row r="846" spans="18:18" ht="15.75" customHeight="1" x14ac:dyDescent="0.2">
      <c r="R846" s="15"/>
    </row>
    <row r="847" spans="18:18" ht="15.75" customHeight="1" x14ac:dyDescent="0.2">
      <c r="R847" s="15"/>
    </row>
    <row r="848" spans="18:18" ht="15.75" customHeight="1" x14ac:dyDescent="0.2">
      <c r="R848" s="15"/>
    </row>
    <row r="849" spans="18:18" ht="15.75" customHeight="1" x14ac:dyDescent="0.2">
      <c r="R849" s="15"/>
    </row>
    <row r="850" spans="18:18" ht="15.75" customHeight="1" x14ac:dyDescent="0.2">
      <c r="R850" s="15"/>
    </row>
    <row r="851" spans="18:18" ht="15.75" customHeight="1" x14ac:dyDescent="0.2">
      <c r="R851" s="15"/>
    </row>
    <row r="852" spans="18:18" ht="15.75" customHeight="1" x14ac:dyDescent="0.2">
      <c r="R852" s="15"/>
    </row>
    <row r="853" spans="18:18" ht="15.75" customHeight="1" x14ac:dyDescent="0.2">
      <c r="R853" s="15"/>
    </row>
    <row r="854" spans="18:18" ht="15.75" customHeight="1" x14ac:dyDescent="0.2">
      <c r="R854" s="15"/>
    </row>
    <row r="855" spans="18:18" ht="15.75" customHeight="1" x14ac:dyDescent="0.2">
      <c r="R855" s="15"/>
    </row>
    <row r="856" spans="18:18" ht="15.75" customHeight="1" x14ac:dyDescent="0.2">
      <c r="R856" s="15"/>
    </row>
    <row r="857" spans="18:18" ht="15.75" customHeight="1" x14ac:dyDescent="0.2">
      <c r="R857" s="15"/>
    </row>
    <row r="858" spans="18:18" ht="15.75" customHeight="1" x14ac:dyDescent="0.2">
      <c r="R858" s="15"/>
    </row>
    <row r="859" spans="18:18" ht="15.75" customHeight="1" x14ac:dyDescent="0.2">
      <c r="R859" s="15"/>
    </row>
    <row r="860" spans="18:18" ht="15.75" customHeight="1" x14ac:dyDescent="0.2">
      <c r="R860" s="15"/>
    </row>
    <row r="861" spans="18:18" ht="15.75" customHeight="1" x14ac:dyDescent="0.2">
      <c r="R861" s="15"/>
    </row>
    <row r="862" spans="18:18" ht="15.75" customHeight="1" x14ac:dyDescent="0.2">
      <c r="R862" s="15"/>
    </row>
    <row r="863" spans="18:18" ht="15.75" customHeight="1" x14ac:dyDescent="0.2">
      <c r="R863" s="15"/>
    </row>
    <row r="864" spans="18:18" ht="15.75" customHeight="1" x14ac:dyDescent="0.2">
      <c r="R864" s="15"/>
    </row>
    <row r="865" spans="18:18" ht="15.75" customHeight="1" x14ac:dyDescent="0.2">
      <c r="R865" s="15"/>
    </row>
    <row r="866" spans="18:18" ht="15.75" customHeight="1" x14ac:dyDescent="0.2">
      <c r="R866" s="15"/>
    </row>
    <row r="867" spans="18:18" ht="15.75" customHeight="1" x14ac:dyDescent="0.2">
      <c r="R867" s="15"/>
    </row>
    <row r="868" spans="18:18" ht="15.75" customHeight="1" x14ac:dyDescent="0.2">
      <c r="R868" s="15"/>
    </row>
    <row r="869" spans="18:18" ht="15.75" customHeight="1" x14ac:dyDescent="0.2">
      <c r="R869" s="15"/>
    </row>
    <row r="870" spans="18:18" ht="15.75" customHeight="1" x14ac:dyDescent="0.2">
      <c r="R870" s="15"/>
    </row>
    <row r="871" spans="18:18" ht="15.75" customHeight="1" x14ac:dyDescent="0.2">
      <c r="R871" s="15"/>
    </row>
    <row r="872" spans="18:18" ht="15.75" customHeight="1" x14ac:dyDescent="0.2">
      <c r="R872" s="15"/>
    </row>
    <row r="873" spans="18:18" ht="15.75" customHeight="1" x14ac:dyDescent="0.2">
      <c r="R873" s="15"/>
    </row>
    <row r="874" spans="18:18" ht="15.75" customHeight="1" x14ac:dyDescent="0.2">
      <c r="R874" s="15"/>
    </row>
    <row r="875" spans="18:18" ht="15.75" customHeight="1" x14ac:dyDescent="0.2">
      <c r="R875" s="15"/>
    </row>
    <row r="876" spans="18:18" ht="15.75" customHeight="1" x14ac:dyDescent="0.2">
      <c r="R876" s="15"/>
    </row>
    <row r="877" spans="18:18" ht="15.75" customHeight="1" x14ac:dyDescent="0.2">
      <c r="R877" s="15"/>
    </row>
    <row r="878" spans="18:18" ht="15.75" customHeight="1" x14ac:dyDescent="0.2">
      <c r="R878" s="15"/>
    </row>
    <row r="879" spans="18:18" ht="15.75" customHeight="1" x14ac:dyDescent="0.2">
      <c r="R879" s="15"/>
    </row>
    <row r="880" spans="18:18" ht="15.75" customHeight="1" x14ac:dyDescent="0.2">
      <c r="R880" s="15"/>
    </row>
    <row r="881" spans="18:18" ht="15.75" customHeight="1" x14ac:dyDescent="0.2">
      <c r="R881" s="15"/>
    </row>
    <row r="882" spans="18:18" ht="15.75" customHeight="1" x14ac:dyDescent="0.2">
      <c r="R882" s="15"/>
    </row>
    <row r="883" spans="18:18" ht="15.75" customHeight="1" x14ac:dyDescent="0.2">
      <c r="R883" s="15"/>
    </row>
    <row r="884" spans="18:18" ht="15.75" customHeight="1" x14ac:dyDescent="0.2">
      <c r="R884" s="15"/>
    </row>
    <row r="885" spans="18:18" ht="15.75" customHeight="1" x14ac:dyDescent="0.2">
      <c r="R885" s="15"/>
    </row>
    <row r="886" spans="18:18" ht="15.75" customHeight="1" x14ac:dyDescent="0.2">
      <c r="R886" s="15"/>
    </row>
    <row r="887" spans="18:18" ht="15.75" customHeight="1" x14ac:dyDescent="0.2">
      <c r="R887" s="15"/>
    </row>
    <row r="888" spans="18:18" ht="15.75" customHeight="1" x14ac:dyDescent="0.2">
      <c r="R888" s="15"/>
    </row>
    <row r="889" spans="18:18" ht="15.75" customHeight="1" x14ac:dyDescent="0.2">
      <c r="R889" s="15"/>
    </row>
    <row r="890" spans="18:18" ht="15.75" customHeight="1" x14ac:dyDescent="0.2">
      <c r="R890" s="15"/>
    </row>
    <row r="891" spans="18:18" ht="15.75" customHeight="1" x14ac:dyDescent="0.2">
      <c r="R891" s="15"/>
    </row>
    <row r="892" spans="18:18" ht="15.75" customHeight="1" x14ac:dyDescent="0.2">
      <c r="R892" s="15"/>
    </row>
    <row r="893" spans="18:18" ht="15.75" customHeight="1" x14ac:dyDescent="0.2">
      <c r="R893" s="15"/>
    </row>
    <row r="894" spans="18:18" ht="15.75" customHeight="1" x14ac:dyDescent="0.2">
      <c r="R894" s="15"/>
    </row>
    <row r="895" spans="18:18" ht="15.75" customHeight="1" x14ac:dyDescent="0.2">
      <c r="R895" s="15"/>
    </row>
    <row r="896" spans="18:18" ht="15.75" customHeight="1" x14ac:dyDescent="0.2">
      <c r="R896" s="15"/>
    </row>
    <row r="897" spans="18:18" ht="15.75" customHeight="1" x14ac:dyDescent="0.2">
      <c r="R897" s="15"/>
    </row>
    <row r="898" spans="18:18" ht="15.75" customHeight="1" x14ac:dyDescent="0.2">
      <c r="R898" s="15"/>
    </row>
    <row r="899" spans="18:18" ht="15.75" customHeight="1" x14ac:dyDescent="0.2">
      <c r="R899" s="15"/>
    </row>
    <row r="900" spans="18:18" ht="15.75" customHeight="1" x14ac:dyDescent="0.2">
      <c r="R900" s="15"/>
    </row>
    <row r="901" spans="18:18" ht="15.75" customHeight="1" x14ac:dyDescent="0.2">
      <c r="R901" s="15"/>
    </row>
    <row r="902" spans="18:18" ht="15.75" customHeight="1" x14ac:dyDescent="0.2">
      <c r="R902" s="15"/>
    </row>
    <row r="903" spans="18:18" ht="15.75" customHeight="1" x14ac:dyDescent="0.2">
      <c r="R903" s="15"/>
    </row>
    <row r="904" spans="18:18" ht="15.75" customHeight="1" x14ac:dyDescent="0.2">
      <c r="R904" s="15"/>
    </row>
    <row r="905" spans="18:18" ht="15.75" customHeight="1" x14ac:dyDescent="0.2">
      <c r="R905" s="15"/>
    </row>
    <row r="906" spans="18:18" ht="15.75" customHeight="1" x14ac:dyDescent="0.2">
      <c r="R906" s="15"/>
    </row>
    <row r="907" spans="18:18" ht="15.75" customHeight="1" x14ac:dyDescent="0.2">
      <c r="R907" s="15"/>
    </row>
    <row r="908" spans="18:18" ht="15.75" customHeight="1" x14ac:dyDescent="0.2">
      <c r="R908" s="15"/>
    </row>
    <row r="909" spans="18:18" ht="15.75" customHeight="1" x14ac:dyDescent="0.2">
      <c r="R909" s="15"/>
    </row>
    <row r="910" spans="18:18" ht="15.75" customHeight="1" x14ac:dyDescent="0.2">
      <c r="R910" s="15"/>
    </row>
    <row r="911" spans="18:18" ht="15.75" customHeight="1" x14ac:dyDescent="0.2">
      <c r="R911" s="15"/>
    </row>
    <row r="912" spans="18:18" ht="15.75" customHeight="1" x14ac:dyDescent="0.2">
      <c r="R912" s="15"/>
    </row>
    <row r="913" spans="18:18" ht="15.75" customHeight="1" x14ac:dyDescent="0.2">
      <c r="R913" s="15"/>
    </row>
    <row r="914" spans="18:18" ht="15.75" customHeight="1" x14ac:dyDescent="0.2">
      <c r="R914" s="15"/>
    </row>
    <row r="915" spans="18:18" ht="15.75" customHeight="1" x14ac:dyDescent="0.2">
      <c r="R915" s="15"/>
    </row>
    <row r="916" spans="18:18" ht="15.75" customHeight="1" x14ac:dyDescent="0.2">
      <c r="R916" s="15"/>
    </row>
    <row r="917" spans="18:18" ht="15.75" customHeight="1" x14ac:dyDescent="0.2">
      <c r="R917" s="15"/>
    </row>
    <row r="918" spans="18:18" ht="15.75" customHeight="1" x14ac:dyDescent="0.2">
      <c r="R918" s="15"/>
    </row>
    <row r="919" spans="18:18" ht="15.75" customHeight="1" x14ac:dyDescent="0.2">
      <c r="R919" s="15"/>
    </row>
    <row r="920" spans="18:18" ht="15.75" customHeight="1" x14ac:dyDescent="0.2">
      <c r="R920" s="15"/>
    </row>
    <row r="921" spans="18:18" ht="15.75" customHeight="1" x14ac:dyDescent="0.2">
      <c r="R921" s="15"/>
    </row>
    <row r="922" spans="18:18" ht="15.75" customHeight="1" x14ac:dyDescent="0.2">
      <c r="R922" s="15"/>
    </row>
    <row r="923" spans="18:18" ht="15.75" customHeight="1" x14ac:dyDescent="0.2">
      <c r="R923" s="15"/>
    </row>
    <row r="924" spans="18:18" ht="15.75" customHeight="1" x14ac:dyDescent="0.2">
      <c r="R924" s="15"/>
    </row>
    <row r="925" spans="18:18" ht="15.75" customHeight="1" x14ac:dyDescent="0.2">
      <c r="R925" s="15"/>
    </row>
    <row r="926" spans="18:18" ht="15.75" customHeight="1" x14ac:dyDescent="0.2">
      <c r="R926" s="15"/>
    </row>
    <row r="927" spans="18:18" ht="15.75" customHeight="1" x14ac:dyDescent="0.2">
      <c r="R927" s="15"/>
    </row>
    <row r="928" spans="18:18" ht="15.75" customHeight="1" x14ac:dyDescent="0.2">
      <c r="R928" s="15"/>
    </row>
    <row r="929" spans="18:18" ht="15.75" customHeight="1" x14ac:dyDescent="0.2">
      <c r="R929" s="15"/>
    </row>
    <row r="930" spans="18:18" ht="15.75" customHeight="1" x14ac:dyDescent="0.2">
      <c r="R930" s="15"/>
    </row>
    <row r="931" spans="18:18" ht="15.75" customHeight="1" x14ac:dyDescent="0.2">
      <c r="R931" s="15"/>
    </row>
    <row r="932" spans="18:18" ht="15.75" customHeight="1" x14ac:dyDescent="0.2">
      <c r="R932" s="15"/>
    </row>
    <row r="933" spans="18:18" ht="15.75" customHeight="1" x14ac:dyDescent="0.2">
      <c r="R933" s="15"/>
    </row>
    <row r="934" spans="18:18" ht="15.75" customHeight="1" x14ac:dyDescent="0.2">
      <c r="R934" s="15"/>
    </row>
    <row r="935" spans="18:18" ht="15.75" customHeight="1" x14ac:dyDescent="0.2">
      <c r="R935" s="15"/>
    </row>
    <row r="936" spans="18:18" ht="15.75" customHeight="1" x14ac:dyDescent="0.2">
      <c r="R936" s="15"/>
    </row>
    <row r="937" spans="18:18" ht="15.75" customHeight="1" x14ac:dyDescent="0.2">
      <c r="R937" s="15"/>
    </row>
    <row r="938" spans="18:18" ht="15.75" customHeight="1" x14ac:dyDescent="0.2">
      <c r="R938" s="15"/>
    </row>
    <row r="939" spans="18:18" ht="15.75" customHeight="1" x14ac:dyDescent="0.2">
      <c r="R939" s="15"/>
    </row>
    <row r="940" spans="18:18" ht="15.75" customHeight="1" x14ac:dyDescent="0.2">
      <c r="R940" s="15"/>
    </row>
    <row r="941" spans="18:18" ht="15.75" customHeight="1" x14ac:dyDescent="0.2">
      <c r="R941" s="15"/>
    </row>
    <row r="942" spans="18:18" ht="15.75" customHeight="1" x14ac:dyDescent="0.2">
      <c r="R942" s="15"/>
    </row>
    <row r="943" spans="18:18" ht="15.75" customHeight="1" x14ac:dyDescent="0.2">
      <c r="R943" s="15"/>
    </row>
    <row r="944" spans="18:18" ht="15.75" customHeight="1" x14ac:dyDescent="0.2">
      <c r="R944" s="15"/>
    </row>
    <row r="945" spans="18:18" ht="15.75" customHeight="1" x14ac:dyDescent="0.2">
      <c r="R945" s="15"/>
    </row>
    <row r="946" spans="18:18" ht="15.75" customHeight="1" x14ac:dyDescent="0.2">
      <c r="R946" s="15"/>
    </row>
    <row r="947" spans="18:18" ht="15.75" customHeight="1" x14ac:dyDescent="0.2">
      <c r="R947" s="15"/>
    </row>
    <row r="948" spans="18:18" ht="15.75" customHeight="1" x14ac:dyDescent="0.2">
      <c r="R948" s="15"/>
    </row>
    <row r="949" spans="18:18" ht="15.75" customHeight="1" x14ac:dyDescent="0.2">
      <c r="R949" s="15"/>
    </row>
    <row r="950" spans="18:18" ht="15.75" customHeight="1" x14ac:dyDescent="0.2">
      <c r="R950" s="15"/>
    </row>
    <row r="951" spans="18:18" ht="15.75" customHeight="1" x14ac:dyDescent="0.2">
      <c r="R951" s="15"/>
    </row>
    <row r="952" spans="18:18" ht="15.75" customHeight="1" x14ac:dyDescent="0.2">
      <c r="R952" s="15"/>
    </row>
    <row r="953" spans="18:18" ht="15.75" customHeight="1" x14ac:dyDescent="0.2">
      <c r="R953" s="15"/>
    </row>
    <row r="954" spans="18:18" ht="15.75" customHeight="1" x14ac:dyDescent="0.2">
      <c r="R954" s="15"/>
    </row>
    <row r="955" spans="18:18" ht="15.75" customHeight="1" x14ac:dyDescent="0.2">
      <c r="R955" s="15"/>
    </row>
    <row r="956" spans="18:18" ht="15.75" customHeight="1" x14ac:dyDescent="0.2">
      <c r="R956" s="15"/>
    </row>
    <row r="957" spans="18:18" ht="15.75" customHeight="1" x14ac:dyDescent="0.2">
      <c r="R957" s="15"/>
    </row>
    <row r="958" spans="18:18" ht="15.75" customHeight="1" x14ac:dyDescent="0.2">
      <c r="R958" s="15"/>
    </row>
    <row r="959" spans="18:18" ht="15.75" customHeight="1" x14ac:dyDescent="0.2">
      <c r="R959" s="15"/>
    </row>
    <row r="960" spans="18:18" ht="15.75" customHeight="1" x14ac:dyDescent="0.2">
      <c r="R960" s="15"/>
    </row>
    <row r="961" spans="18:18" ht="15.75" customHeight="1" x14ac:dyDescent="0.2">
      <c r="R961" s="15"/>
    </row>
    <row r="962" spans="18:18" ht="15.75" customHeight="1" x14ac:dyDescent="0.2">
      <c r="R962" s="15"/>
    </row>
    <row r="963" spans="18:18" ht="15.75" customHeight="1" x14ac:dyDescent="0.2">
      <c r="R963" s="15"/>
    </row>
    <row r="964" spans="18:18" ht="15.75" customHeight="1" x14ac:dyDescent="0.2">
      <c r="R964" s="15"/>
    </row>
    <row r="965" spans="18:18" ht="15.75" customHeight="1" x14ac:dyDescent="0.2">
      <c r="R965" s="15"/>
    </row>
    <row r="966" spans="18:18" ht="15.75" customHeight="1" x14ac:dyDescent="0.2">
      <c r="R966" s="15"/>
    </row>
    <row r="967" spans="18:18" ht="15.75" customHeight="1" x14ac:dyDescent="0.2">
      <c r="R967" s="15"/>
    </row>
    <row r="968" spans="18:18" ht="15.75" customHeight="1" x14ac:dyDescent="0.2">
      <c r="R968" s="15"/>
    </row>
    <row r="969" spans="18:18" ht="15.75" customHeight="1" x14ac:dyDescent="0.2">
      <c r="R969" s="15"/>
    </row>
    <row r="970" spans="18:18" ht="15.75" customHeight="1" x14ac:dyDescent="0.2">
      <c r="R970" s="15"/>
    </row>
    <row r="971" spans="18:18" ht="15.75" customHeight="1" x14ac:dyDescent="0.2">
      <c r="R971" s="15"/>
    </row>
    <row r="972" spans="18:18" ht="15.75" customHeight="1" x14ac:dyDescent="0.2">
      <c r="R972" s="15"/>
    </row>
    <row r="973" spans="18:18" ht="15.75" customHeight="1" x14ac:dyDescent="0.2">
      <c r="R973" s="15"/>
    </row>
    <row r="974" spans="18:18" ht="15.75" customHeight="1" x14ac:dyDescent="0.2">
      <c r="R974" s="15"/>
    </row>
    <row r="975" spans="18:18" ht="15.75" customHeight="1" x14ac:dyDescent="0.2">
      <c r="R975" s="15"/>
    </row>
    <row r="976" spans="18:18" ht="15.75" customHeight="1" x14ac:dyDescent="0.2">
      <c r="R976" s="15"/>
    </row>
    <row r="977" spans="18:18" ht="15.75" customHeight="1" x14ac:dyDescent="0.2">
      <c r="R977" s="15"/>
    </row>
    <row r="978" spans="18:18" ht="15.75" customHeight="1" x14ac:dyDescent="0.2">
      <c r="R978" s="15"/>
    </row>
    <row r="979" spans="18:18" ht="15.75" customHeight="1" x14ac:dyDescent="0.2">
      <c r="R979" s="15"/>
    </row>
    <row r="980" spans="18:18" ht="15.75" customHeight="1" x14ac:dyDescent="0.2">
      <c r="R980" s="15"/>
    </row>
    <row r="981" spans="18:18" ht="15.75" customHeight="1" x14ac:dyDescent="0.2">
      <c r="R981" s="15"/>
    </row>
    <row r="982" spans="18:18" ht="15.75" customHeight="1" x14ac:dyDescent="0.2">
      <c r="R982" s="15"/>
    </row>
    <row r="983" spans="18:18" ht="15.75" customHeight="1" x14ac:dyDescent="0.2">
      <c r="R983" s="15"/>
    </row>
    <row r="984" spans="18:18" ht="15.75" customHeight="1" x14ac:dyDescent="0.2">
      <c r="R984" s="15"/>
    </row>
    <row r="985" spans="18:18" ht="15.75" customHeight="1" x14ac:dyDescent="0.2">
      <c r="R985" s="15"/>
    </row>
    <row r="986" spans="18:18" ht="15.75" customHeight="1" x14ac:dyDescent="0.2">
      <c r="R986" s="15"/>
    </row>
    <row r="987" spans="18:18" ht="15.75" customHeight="1" x14ac:dyDescent="0.2">
      <c r="R987" s="15"/>
    </row>
    <row r="988" spans="18:18" ht="15.75" customHeight="1" x14ac:dyDescent="0.2">
      <c r="R988" s="15"/>
    </row>
    <row r="989" spans="18:18" ht="15.75" customHeight="1" x14ac:dyDescent="0.2">
      <c r="R989" s="15"/>
    </row>
    <row r="990" spans="18:18" ht="15.75" customHeight="1" x14ac:dyDescent="0.2">
      <c r="R990" s="15"/>
    </row>
    <row r="991" spans="18:18" ht="15.75" customHeight="1" x14ac:dyDescent="0.2">
      <c r="R991" s="15"/>
    </row>
    <row r="992" spans="18:18" ht="15.75" customHeight="1" x14ac:dyDescent="0.2">
      <c r="R992" s="15"/>
    </row>
    <row r="993" spans="18:18" ht="15.75" customHeight="1" x14ac:dyDescent="0.2">
      <c r="R993" s="15"/>
    </row>
    <row r="994" spans="18:18" ht="15.75" customHeight="1" x14ac:dyDescent="0.2">
      <c r="R994" s="15"/>
    </row>
    <row r="995" spans="18:18" ht="15.75" customHeight="1" x14ac:dyDescent="0.2">
      <c r="R995" s="15"/>
    </row>
    <row r="996" spans="18:18" ht="15.75" customHeight="1" x14ac:dyDescent="0.2">
      <c r="R996" s="15"/>
    </row>
    <row r="997" spans="18:18" ht="15.75" customHeight="1" x14ac:dyDescent="0.2">
      <c r="R997" s="15"/>
    </row>
    <row r="998" spans="18:18" ht="15.75" customHeight="1" x14ac:dyDescent="0.2">
      <c r="R998" s="15"/>
    </row>
    <row r="999" spans="18:18" ht="15.75" customHeight="1" x14ac:dyDescent="0.2">
      <c r="R999" s="15"/>
    </row>
    <row r="1000" spans="18:18" ht="15.75" customHeight="1" x14ac:dyDescent="0.2">
      <c r="R1000" s="15"/>
    </row>
  </sheetData>
  <mergeCells count="33">
    <mergeCell ref="AG1:AG2"/>
    <mergeCell ref="W1:W2"/>
    <mergeCell ref="X1:X2"/>
    <mergeCell ref="Y1:Y2"/>
    <mergeCell ref="Z1:Z2"/>
    <mergeCell ref="AA1:AA2"/>
    <mergeCell ref="AB1:AB2"/>
    <mergeCell ref="AC1:AC2"/>
    <mergeCell ref="U1:U2"/>
    <mergeCell ref="V1:V2"/>
    <mergeCell ref="AD1:AD2"/>
    <mergeCell ref="AE1:AE2"/>
    <mergeCell ref="AF1:AF2"/>
    <mergeCell ref="P1:P2"/>
    <mergeCell ref="Q1:Q2"/>
    <mergeCell ref="R1:R2"/>
    <mergeCell ref="S1:S2"/>
    <mergeCell ref="T1:T2"/>
    <mergeCell ref="K1:K2"/>
    <mergeCell ref="L1:L2"/>
    <mergeCell ref="M1:M2"/>
    <mergeCell ref="N1:N2"/>
    <mergeCell ref="O1:O2"/>
    <mergeCell ref="G1:G2"/>
    <mergeCell ref="H1:H2"/>
    <mergeCell ref="A3:B3"/>
    <mergeCell ref="I1:I2"/>
    <mergeCell ref="J1:J2"/>
    <mergeCell ref="A1:B1"/>
    <mergeCell ref="C1:C2"/>
    <mergeCell ref="D1:D2"/>
    <mergeCell ref="E1:E2"/>
    <mergeCell ref="F1:F2"/>
  </mergeCells>
  <pageMargins left="0.7" right="0.7" top="0.75" bottom="0.75" header="0" footer="0"/>
  <pageSetup orientation="portrait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G1000"/>
  <sheetViews>
    <sheetView tabSelected="1" workbookViewId="0">
      <pane xSplit="2" topLeftCell="C1" activePane="topRight" state="frozen"/>
      <selection activeCell="T3" sqref="T3"/>
      <selection pane="topRight" activeCell="T3" sqref="T3"/>
    </sheetView>
  </sheetViews>
  <sheetFormatPr baseColWidth="10" defaultColWidth="14.5" defaultRowHeight="15" customHeight="1" x14ac:dyDescent="0.2"/>
  <cols>
    <col min="1" max="1" width="15.1640625" customWidth="1"/>
    <col min="2" max="2" width="23.33203125" customWidth="1"/>
    <col min="3" max="3" width="9.1640625" customWidth="1"/>
    <col min="4" max="4" width="6.5" customWidth="1"/>
    <col min="5" max="5" width="12" customWidth="1"/>
    <col min="6" max="6" width="12.1640625" customWidth="1"/>
    <col min="7" max="7" width="11.5" customWidth="1"/>
    <col min="8" max="8" width="10.33203125" customWidth="1"/>
    <col min="9" max="10" width="13.5" customWidth="1"/>
    <col min="11" max="12" width="10" customWidth="1"/>
    <col min="13" max="13" width="11" customWidth="1"/>
    <col min="14" max="14" width="5.5" customWidth="1"/>
    <col min="15" max="15" width="18.6640625" customWidth="1"/>
    <col min="16" max="16" width="11" customWidth="1"/>
    <col min="17" max="18" width="8.5" customWidth="1"/>
    <col min="19" max="19" width="8.33203125" customWidth="1"/>
    <col min="20" max="20" width="12.83203125" customWidth="1"/>
    <col min="21" max="21" width="15.5" customWidth="1"/>
    <col min="22" max="22" width="29.5" customWidth="1"/>
    <col min="23" max="23" width="8.83203125" customWidth="1"/>
    <col min="24" max="24" width="8.6640625" customWidth="1"/>
    <col min="25" max="25" width="9.33203125" customWidth="1"/>
    <col min="26" max="26" width="12.83203125" customWidth="1"/>
    <col min="27" max="27" width="17.5" customWidth="1"/>
    <col min="28" max="28" width="11.1640625" customWidth="1"/>
    <col min="29" max="29" width="8.1640625" customWidth="1"/>
    <col min="30" max="30" width="12.5" customWidth="1"/>
    <col min="31" max="31" width="8.6640625" customWidth="1"/>
    <col min="32" max="32" width="11.5" customWidth="1"/>
    <col min="33" max="33" width="10.1640625" customWidth="1"/>
  </cols>
  <sheetData>
    <row r="1" spans="1:33" ht="18.75" customHeight="1" x14ac:dyDescent="0.2">
      <c r="A1" s="51" t="str">
        <f ca="1">IFERROR(__xludf.DUMMYFUNCTION("IFERROR(VLOOKUP(B2,IMPORTRANGE(""https://docs.google.com/spreadsheets/d/1x0DhHglkXKoEBOD2MBsuK_EyIr1ouxD2ftIpqOYFa-k/edit?usp=sharing"",""Ubiquitty-SKU-Specific Info!B1:BJ5000""),3,FALSE),"""")"),"6 Ft Outdoor Patio Umbrella with Aluminum Pole, Easy Open/Close Crank and Push Button Tilt Adjustment - Sand Market Umbrellas")</f>
        <v>6 Ft Outdoor Patio Umbrella with Aluminum Pole, Easy Open/Close Crank and Push Button Tilt Adjustment - Sand Market Umbrellas</v>
      </c>
      <c r="B1" s="52"/>
      <c r="C1" s="53" t="s">
        <v>0</v>
      </c>
      <c r="D1" s="55" t="s">
        <v>1</v>
      </c>
      <c r="E1" s="55" t="s">
        <v>2</v>
      </c>
      <c r="F1" s="57" t="s">
        <v>3</v>
      </c>
      <c r="G1" s="57" t="s">
        <v>4</v>
      </c>
      <c r="H1" s="58" t="s">
        <v>5</v>
      </c>
      <c r="I1" s="55" t="s">
        <v>6</v>
      </c>
      <c r="J1" s="55" t="s">
        <v>7</v>
      </c>
      <c r="K1" s="55" t="s">
        <v>8</v>
      </c>
      <c r="L1" s="55" t="s">
        <v>9</v>
      </c>
      <c r="M1" s="62" t="s">
        <v>10</v>
      </c>
      <c r="N1" s="63" t="s">
        <v>11</v>
      </c>
      <c r="O1" s="55" t="s">
        <v>12</v>
      </c>
      <c r="P1" s="55" t="s">
        <v>13</v>
      </c>
      <c r="Q1" s="55" t="s">
        <v>14</v>
      </c>
      <c r="R1" s="55" t="s">
        <v>15</v>
      </c>
      <c r="S1" s="64" t="s">
        <v>16</v>
      </c>
      <c r="T1" s="66" t="s">
        <v>332</v>
      </c>
      <c r="U1" s="66" t="s">
        <v>17</v>
      </c>
      <c r="V1" s="66" t="s">
        <v>18</v>
      </c>
      <c r="W1" s="66" t="s">
        <v>19</v>
      </c>
      <c r="X1" s="66" t="s">
        <v>20</v>
      </c>
      <c r="Y1" s="66" t="s">
        <v>21</v>
      </c>
      <c r="Z1" s="66" t="s">
        <v>22</v>
      </c>
      <c r="AA1" s="66" t="s">
        <v>23</v>
      </c>
      <c r="AB1" s="66" t="s">
        <v>24</v>
      </c>
      <c r="AC1" s="66" t="s">
        <v>25</v>
      </c>
      <c r="AD1" s="68" t="s">
        <v>26</v>
      </c>
      <c r="AE1" s="69" t="s">
        <v>27</v>
      </c>
      <c r="AF1" s="70" t="s">
        <v>28</v>
      </c>
      <c r="AG1" s="69" t="s">
        <v>29</v>
      </c>
    </row>
    <row r="2" spans="1:33" ht="15.75" customHeight="1" x14ac:dyDescent="0.2">
      <c r="A2" s="2" t="str">
        <f ca="1">IFERROR(__xludf.DUMMYFUNCTION("IFERROR(VLOOKUP(B2,IMPORTRANGE(""https://docs.google.com/spreadsheets/d/1x0DhHglkXKoEBOD2MBsuK_EyIr1ouxD2ftIpqOYFa-k/edit?usp=sharing"",""Ubiquitty-SKU-Specific Info!B1:BJ5000""),2,FALSE),"""")"),"B08LZPDHDP")</f>
        <v>B08LZPDHDP</v>
      </c>
      <c r="B2" s="3" t="s">
        <v>225</v>
      </c>
      <c r="C2" s="54"/>
      <c r="D2" s="54"/>
      <c r="E2" s="56"/>
      <c r="F2" s="54"/>
      <c r="G2" s="54"/>
      <c r="H2" s="59"/>
      <c r="I2" s="54"/>
      <c r="J2" s="54"/>
      <c r="K2" s="59"/>
      <c r="L2" s="59"/>
      <c r="M2" s="59"/>
      <c r="N2" s="54"/>
      <c r="O2" s="54"/>
      <c r="P2" s="56"/>
      <c r="Q2" s="54"/>
      <c r="R2" s="54"/>
      <c r="S2" s="65"/>
      <c r="T2" s="52"/>
      <c r="U2" s="67"/>
      <c r="V2" s="67"/>
      <c r="W2" s="52"/>
      <c r="X2" s="52"/>
      <c r="Y2" s="52"/>
      <c r="Z2" s="52"/>
      <c r="AA2" s="67"/>
      <c r="AB2" s="67"/>
      <c r="AC2" s="67"/>
      <c r="AD2" s="67"/>
      <c r="AE2" s="52"/>
      <c r="AF2" s="52"/>
      <c r="AG2" s="52"/>
    </row>
    <row r="3" spans="1:33" ht="50.25" customHeight="1" x14ac:dyDescent="0.2">
      <c r="A3" s="60" t="s">
        <v>31</v>
      </c>
      <c r="B3" s="61"/>
      <c r="C3" s="4">
        <f>((AE32+AF32)/0.85)*-1</f>
        <v>38.465837176470586</v>
      </c>
      <c r="D3" s="5">
        <f>SUM(D4:D99764)</f>
        <v>198</v>
      </c>
      <c r="E3" s="5"/>
      <c r="F3" s="6">
        <f t="shared" ref="F3:G3" si="0">SUM(F4:F99764)</f>
        <v>12630.02</v>
      </c>
      <c r="G3" s="6">
        <f t="shared" si="0"/>
        <v>0</v>
      </c>
      <c r="H3" s="7">
        <f>G3/F3*-1</f>
        <v>0</v>
      </c>
      <c r="I3" s="8">
        <f>J3/F3</f>
        <v>0.35049886698516824</v>
      </c>
      <c r="J3" s="6">
        <f>SUM(J4:J99764)</f>
        <v>4426.8077000000148</v>
      </c>
      <c r="K3" s="6">
        <f>J3/D3</f>
        <v>22.357614646464722</v>
      </c>
      <c r="L3" s="5"/>
      <c r="M3" s="9"/>
      <c r="N3" s="10"/>
      <c r="O3" s="5" t="str">
        <f ca="1">IFERROR(__xludf.DUMMYFUNCTION("IFERROR(VLOOKUP(B2,IMPORTRANGE(""https://docs.google.com/spreadsheets/d/1N8jvpEHDVkurDv7NrPxwI3eH6hQsvtb1QltGNCalRjU/edit#gid=865736387"",""Compiled Sheet!a1:g5000""),2,FALSE),"""")")," - March
 - April
 - May
 - June
 - July
 - Aug
 - Sept
 - Oct
 - Nov
 - Dec
 - Jan
 - Feb")</f>
        <v xml:space="preserve"> - March
 - April
 - May
 - June
 - July
 - Aug
 - Sept
 - Oct
 - Nov
 - Dec
 - Jan
 - Feb</v>
      </c>
      <c r="P3" s="5"/>
      <c r="Q3" s="11"/>
      <c r="R3" s="11"/>
      <c r="S3" s="12"/>
      <c r="T3" s="13" t="str">
        <f ca="1">IFERROR(__xludf.DUMMYFUNCTION("CONCATENATE(""Del QTY"", ""-"",IFERROR(VLOOKUP($B$2,IMPORTRANGE(""https://docs.google.com/spreadsheets/d/1_esbIR7_dYaLQXq3pOe98A6enPdKY7UPO5aCcj2tn1I/edit#gid=973934429"",""Inventory Input!A1:AD5000""),2,FALSE),""""))"),"Del QTY-")</f>
        <v>Del QTY-</v>
      </c>
      <c r="U3" s="13" t="str">
        <f ca="1">IFERROR(__xludf.DUMMYFUNCTION("CONCATENATE(""US QTY"", ""-"",iferror(VLOOKUP($B$2,IMPORTRANGE(""https://docs.google.com/spreadsheets/d/11afDUGgwIurytGWIAj1e7JPdtkZEoccxCski0CJdjqQ/edit#gid=1950799886"",""US Storage!a1:AD5000""),2,FALSE),""""))"),"US QTY-")</f>
        <v>US QTY-</v>
      </c>
      <c r="V3" s="13" t="str">
        <f ca="1">IFERROR(__xludf.DUMMYFUNCTION("CONCATENATE(""In Transit"", ""-"",IFERROR(VLOOKUP($B$2,IMPORTRANGE(""https://docs.google.com/spreadsheets/d/11afDUGgwIurytGWIAj1e7JPdtkZEoccxCski0CJdjqQ/edit#gid=1950799886"",""US Storage!a1:AD5000""),3,FALSE),""""))"),"In Transit-")</f>
        <v>In Transit-</v>
      </c>
      <c r="W3" s="5">
        <f>SUM(W4:W99764)</f>
        <v>0</v>
      </c>
      <c r="X3" s="7">
        <f>W3/D3</f>
        <v>0</v>
      </c>
      <c r="Y3" s="6"/>
      <c r="Z3" s="5"/>
      <c r="AA3" s="5"/>
      <c r="AB3" s="5"/>
      <c r="AC3" s="5"/>
      <c r="AD3" s="6">
        <f>SUM(AD4:AD99764)</f>
        <v>-139.50090000000003</v>
      </c>
      <c r="AE3" s="14"/>
      <c r="AF3" s="6">
        <f ca="1">IFERROR(__xludf.DUMMYFUNCTION("IFERROR(IFERROR(IFERROR(VLOOKUP($B$2,IMPORTRANGE(""https://docs.google.com/spreadsheets/d/1x0DhHglkXKoEBOD2MBsuK_EyIr1ouxD2ftIpqOYFa-k/edit#gid=2093395059"",""Ubiquitty-SKU-Specific Info!B2:BZ3000""),51,FALSE),VLOOKUP($B$2,IMPORTRANGE(""https://docs.googl"&amp;"e.com/spreadsheets/d/1x0DhHglkXKoEBOD2MBsuK_EyIr1ouxD2ftIpqOYFa-k/edit#gid=2093395059"",""OllieShops-SKU-Specific Info!B2:BZ3000""),36,FALSE)),VLOOKUP($B$2,IMPORTRANGE(""https://docs.google.com/spreadsheets/d/1x0DhHglkXKoEBOD2MBsuK_EyIr1ouxD2ftIpqOYFa-k/e"&amp;"dit#gid=2093395059"",""SecondStar-SKU-Specific Info!B2:BZ3000""),37,FALSE)),"""")*-1"),-20.6159616)</f>
        <v>-20.615961599999999</v>
      </c>
      <c r="AG3" s="6">
        <f>SUM(AG4:AG99764)</f>
        <v>0</v>
      </c>
    </row>
    <row r="4" spans="1:33" ht="15.75" hidden="1" customHeight="1" x14ac:dyDescent="0.2">
      <c r="A4" s="15" t="s">
        <v>32</v>
      </c>
      <c r="B4" s="15"/>
      <c r="C4" s="16"/>
      <c r="D4" s="17"/>
      <c r="E4" s="17"/>
      <c r="F4" s="18"/>
      <c r="G4" s="18"/>
      <c r="H4" s="19"/>
      <c r="I4" s="19"/>
      <c r="J4" s="18"/>
      <c r="K4" s="18"/>
      <c r="L4" s="17"/>
      <c r="M4" s="20"/>
      <c r="N4" s="17"/>
      <c r="O4" s="21"/>
      <c r="P4" s="21"/>
      <c r="Q4" s="17"/>
      <c r="R4" s="17"/>
      <c r="S4" s="22"/>
      <c r="T4" s="15"/>
      <c r="U4" s="23"/>
      <c r="V4" s="24"/>
      <c r="W4" s="15"/>
      <c r="X4" s="25"/>
      <c r="Y4" s="26"/>
      <c r="Z4" s="15"/>
      <c r="AA4" s="2"/>
      <c r="AB4" s="27"/>
      <c r="AC4" s="28"/>
      <c r="AD4" s="26"/>
      <c r="AE4" s="26"/>
      <c r="AF4" s="26"/>
      <c r="AG4" s="26"/>
    </row>
    <row r="5" spans="1:33" ht="15.75" hidden="1" customHeight="1" x14ac:dyDescent="0.2">
      <c r="A5" s="29" t="s">
        <v>34</v>
      </c>
      <c r="B5" s="29"/>
      <c r="C5" s="16"/>
      <c r="D5" s="30"/>
      <c r="E5" s="30"/>
      <c r="F5" s="31"/>
      <c r="G5" s="31"/>
      <c r="H5" s="32"/>
      <c r="I5" s="32"/>
      <c r="J5" s="33"/>
      <c r="K5" s="33"/>
      <c r="L5" s="30"/>
      <c r="M5" s="34"/>
      <c r="N5" s="30"/>
      <c r="O5" s="35"/>
      <c r="P5" s="35"/>
      <c r="Q5" s="30"/>
      <c r="R5" s="30"/>
      <c r="S5" s="36"/>
      <c r="T5" s="29"/>
      <c r="U5" s="37"/>
      <c r="V5" s="38"/>
      <c r="W5" s="29"/>
      <c r="X5" s="39"/>
      <c r="Y5" s="40"/>
      <c r="Z5" s="29"/>
      <c r="AA5" s="29"/>
      <c r="AB5" s="41"/>
      <c r="AC5" s="42"/>
      <c r="AD5" s="40"/>
      <c r="AE5" s="40"/>
      <c r="AF5" s="40"/>
      <c r="AG5" s="40"/>
    </row>
    <row r="6" spans="1:33" ht="15.75" hidden="1" customHeight="1" x14ac:dyDescent="0.2">
      <c r="A6" s="29" t="s">
        <v>35</v>
      </c>
      <c r="B6" s="29"/>
      <c r="C6" s="16"/>
      <c r="D6" s="30"/>
      <c r="E6" s="30"/>
      <c r="F6" s="31"/>
      <c r="G6" s="31"/>
      <c r="H6" s="32"/>
      <c r="I6" s="32"/>
      <c r="J6" s="33"/>
      <c r="K6" s="33"/>
      <c r="L6" s="30"/>
      <c r="M6" s="34"/>
      <c r="N6" s="30"/>
      <c r="O6" s="35"/>
      <c r="P6" s="35"/>
      <c r="Q6" s="30"/>
      <c r="R6" s="30"/>
      <c r="S6" s="36"/>
      <c r="T6" s="29"/>
      <c r="U6" s="37"/>
      <c r="V6" s="38"/>
      <c r="W6" s="29"/>
      <c r="X6" s="39"/>
      <c r="Y6" s="40"/>
      <c r="Z6" s="29"/>
      <c r="AA6" s="29"/>
      <c r="AB6" s="41"/>
      <c r="AC6" s="42"/>
      <c r="AD6" s="40"/>
      <c r="AE6" s="40"/>
      <c r="AF6" s="40"/>
      <c r="AG6" s="40"/>
    </row>
    <row r="7" spans="1:33" ht="15.75" hidden="1" customHeight="1" x14ac:dyDescent="0.2">
      <c r="A7" s="29" t="s">
        <v>37</v>
      </c>
      <c r="B7" s="29"/>
      <c r="C7" s="16"/>
      <c r="D7" s="30"/>
      <c r="E7" s="30"/>
      <c r="F7" s="31"/>
      <c r="G7" s="31"/>
      <c r="H7" s="32"/>
      <c r="I7" s="32"/>
      <c r="J7" s="33"/>
      <c r="K7" s="33"/>
      <c r="L7" s="30"/>
      <c r="M7" s="34"/>
      <c r="N7" s="30"/>
      <c r="O7" s="35"/>
      <c r="P7" s="35"/>
      <c r="Q7" s="30"/>
      <c r="R7" s="30"/>
      <c r="S7" s="36"/>
      <c r="T7" s="29"/>
      <c r="U7" s="37"/>
      <c r="V7" s="38"/>
      <c r="W7" s="29"/>
      <c r="X7" s="39"/>
      <c r="Y7" s="40"/>
      <c r="Z7" s="29"/>
      <c r="AA7" s="29"/>
      <c r="AB7" s="41"/>
      <c r="AC7" s="42"/>
      <c r="AD7" s="40"/>
      <c r="AE7" s="40"/>
      <c r="AF7" s="40"/>
      <c r="AG7" s="40"/>
    </row>
    <row r="8" spans="1:33" ht="15.75" hidden="1" customHeight="1" x14ac:dyDescent="0.2">
      <c r="A8" s="29" t="s">
        <v>39</v>
      </c>
      <c r="B8" s="29"/>
      <c r="C8" s="16"/>
      <c r="D8" s="30"/>
      <c r="E8" s="30"/>
      <c r="F8" s="31"/>
      <c r="G8" s="31"/>
      <c r="H8" s="32"/>
      <c r="I8" s="32"/>
      <c r="J8" s="33"/>
      <c r="K8" s="33"/>
      <c r="L8" s="30"/>
      <c r="M8" s="34"/>
      <c r="N8" s="30"/>
      <c r="O8" s="35"/>
      <c r="P8" s="35"/>
      <c r="Q8" s="30"/>
      <c r="R8" s="30"/>
      <c r="S8" s="36"/>
      <c r="T8" s="29"/>
      <c r="U8" s="37"/>
      <c r="V8" s="38"/>
      <c r="W8" s="29"/>
      <c r="X8" s="39"/>
      <c r="Y8" s="40"/>
      <c r="Z8" s="29"/>
      <c r="AA8" s="29"/>
      <c r="AB8" s="41"/>
      <c r="AC8" s="42"/>
      <c r="AD8" s="40"/>
      <c r="AE8" s="40"/>
      <c r="AF8" s="40"/>
      <c r="AG8" s="40"/>
    </row>
    <row r="9" spans="1:33" ht="15.75" hidden="1" customHeight="1" x14ac:dyDescent="0.2">
      <c r="A9" s="29" t="s">
        <v>41</v>
      </c>
      <c r="B9" s="29"/>
      <c r="C9" s="16"/>
      <c r="D9" s="30"/>
      <c r="E9" s="30"/>
      <c r="F9" s="31"/>
      <c r="G9" s="31"/>
      <c r="H9" s="32"/>
      <c r="I9" s="32"/>
      <c r="J9" s="33"/>
      <c r="K9" s="33"/>
      <c r="L9" s="30"/>
      <c r="M9" s="34"/>
      <c r="N9" s="30"/>
      <c r="O9" s="35"/>
      <c r="P9" s="35"/>
      <c r="Q9" s="30"/>
      <c r="R9" s="30"/>
      <c r="S9" s="36"/>
      <c r="T9" s="29"/>
      <c r="U9" s="37"/>
      <c r="V9" s="38"/>
      <c r="W9" s="29"/>
      <c r="X9" s="39"/>
      <c r="Y9" s="40"/>
      <c r="Z9" s="29"/>
      <c r="AA9" s="29"/>
      <c r="AB9" s="41"/>
      <c r="AC9" s="42"/>
      <c r="AD9" s="40"/>
      <c r="AE9" s="40"/>
      <c r="AF9" s="40"/>
      <c r="AG9" s="40"/>
    </row>
    <row r="10" spans="1:33" ht="15.75" hidden="1" customHeight="1" x14ac:dyDescent="0.2">
      <c r="A10" s="29" t="s">
        <v>43</v>
      </c>
      <c r="B10" s="29"/>
      <c r="C10" s="16"/>
      <c r="D10" s="30"/>
      <c r="E10" s="30"/>
      <c r="F10" s="31"/>
      <c r="G10" s="31"/>
      <c r="H10" s="32"/>
      <c r="I10" s="32"/>
      <c r="J10" s="33"/>
      <c r="K10" s="33"/>
      <c r="L10" s="30"/>
      <c r="M10" s="34"/>
      <c r="N10" s="30"/>
      <c r="O10" s="35"/>
      <c r="P10" s="35"/>
      <c r="Q10" s="30"/>
      <c r="R10" s="30"/>
      <c r="S10" s="36"/>
      <c r="T10" s="29"/>
      <c r="U10" s="37"/>
      <c r="V10" s="38"/>
      <c r="W10" s="29"/>
      <c r="X10" s="39"/>
      <c r="Y10" s="40"/>
      <c r="Z10" s="29"/>
      <c r="AA10" s="29"/>
      <c r="AB10" s="41"/>
      <c r="AC10" s="42"/>
      <c r="AD10" s="40"/>
      <c r="AE10" s="40"/>
      <c r="AF10" s="40"/>
      <c r="AG10" s="40"/>
    </row>
    <row r="11" spans="1:33" ht="15.75" hidden="1" customHeight="1" x14ac:dyDescent="0.2">
      <c r="A11" s="29" t="s">
        <v>44</v>
      </c>
      <c r="B11" s="29"/>
      <c r="C11" s="16"/>
      <c r="D11" s="30"/>
      <c r="E11" s="30"/>
      <c r="F11" s="31"/>
      <c r="G11" s="31"/>
      <c r="H11" s="32"/>
      <c r="I11" s="32"/>
      <c r="J11" s="33"/>
      <c r="K11" s="33"/>
      <c r="L11" s="30"/>
      <c r="M11" s="34"/>
      <c r="N11" s="30"/>
      <c r="O11" s="35"/>
      <c r="P11" s="35"/>
      <c r="Q11" s="30"/>
      <c r="R11" s="30"/>
      <c r="S11" s="36"/>
      <c r="T11" s="29"/>
      <c r="U11" s="37"/>
      <c r="V11" s="38"/>
      <c r="W11" s="29"/>
      <c r="X11" s="39"/>
      <c r="Y11" s="40"/>
      <c r="Z11" s="29"/>
      <c r="AA11" s="29"/>
      <c r="AB11" s="41"/>
      <c r="AC11" s="42"/>
      <c r="AD11" s="40"/>
      <c r="AE11" s="40"/>
      <c r="AF11" s="40"/>
      <c r="AG11" s="40"/>
    </row>
    <row r="12" spans="1:33" ht="15.75" hidden="1" customHeight="1" x14ac:dyDescent="0.2">
      <c r="A12" s="29" t="s">
        <v>46</v>
      </c>
      <c r="B12" s="29"/>
      <c r="C12" s="16"/>
      <c r="D12" s="30"/>
      <c r="E12" s="30"/>
      <c r="F12" s="31"/>
      <c r="G12" s="31"/>
      <c r="H12" s="32"/>
      <c r="I12" s="32"/>
      <c r="J12" s="33"/>
      <c r="K12" s="33"/>
      <c r="L12" s="30"/>
      <c r="M12" s="34"/>
      <c r="N12" s="30"/>
      <c r="O12" s="35"/>
      <c r="P12" s="35"/>
      <c r="Q12" s="30"/>
      <c r="R12" s="30"/>
      <c r="S12" s="36"/>
      <c r="T12" s="29"/>
      <c r="U12" s="37"/>
      <c r="V12" s="38"/>
      <c r="W12" s="29"/>
      <c r="X12" s="39"/>
      <c r="Y12" s="40"/>
      <c r="Z12" s="29"/>
      <c r="AA12" s="29"/>
      <c r="AB12" s="41"/>
      <c r="AC12" s="42"/>
      <c r="AD12" s="40"/>
      <c r="AE12" s="40"/>
      <c r="AF12" s="40"/>
      <c r="AG12" s="40"/>
    </row>
    <row r="13" spans="1:33" ht="15.75" hidden="1" customHeight="1" x14ac:dyDescent="0.2">
      <c r="A13" s="29" t="s">
        <v>47</v>
      </c>
      <c r="B13" s="29"/>
      <c r="C13" s="16"/>
      <c r="D13" s="30"/>
      <c r="E13" s="30"/>
      <c r="F13" s="33"/>
      <c r="G13" s="31"/>
      <c r="H13" s="32"/>
      <c r="I13" s="32"/>
      <c r="J13" s="33"/>
      <c r="K13" s="33"/>
      <c r="L13" s="30"/>
      <c r="M13" s="34"/>
      <c r="N13" s="30"/>
      <c r="O13" s="35"/>
      <c r="P13" s="35"/>
      <c r="Q13" s="30"/>
      <c r="R13" s="30"/>
      <c r="S13" s="36"/>
      <c r="T13" s="29"/>
      <c r="U13" s="37"/>
      <c r="V13" s="38"/>
      <c r="W13" s="29"/>
      <c r="X13" s="39"/>
      <c r="Y13" s="40"/>
      <c r="Z13" s="29"/>
      <c r="AA13" s="29"/>
      <c r="AB13" s="41"/>
      <c r="AC13" s="42"/>
      <c r="AD13" s="40"/>
      <c r="AE13" s="40"/>
      <c r="AF13" s="40"/>
      <c r="AG13" s="40"/>
    </row>
    <row r="14" spans="1:33" ht="15.75" hidden="1" customHeight="1" x14ac:dyDescent="0.2">
      <c r="A14" s="29" t="s">
        <v>48</v>
      </c>
      <c r="B14" s="29"/>
      <c r="C14" s="16"/>
      <c r="D14" s="30"/>
      <c r="E14" s="30"/>
      <c r="F14" s="33"/>
      <c r="G14" s="31"/>
      <c r="H14" s="32"/>
      <c r="I14" s="32"/>
      <c r="J14" s="33"/>
      <c r="K14" s="33"/>
      <c r="L14" s="30"/>
      <c r="M14" s="34"/>
      <c r="N14" s="30"/>
      <c r="O14" s="35"/>
      <c r="P14" s="35"/>
      <c r="Q14" s="30"/>
      <c r="R14" s="30"/>
      <c r="S14" s="36"/>
      <c r="T14" s="29"/>
      <c r="U14" s="37"/>
      <c r="V14" s="38"/>
      <c r="W14" s="29"/>
      <c r="X14" s="39"/>
      <c r="Y14" s="40"/>
      <c r="Z14" s="29"/>
      <c r="AA14" s="29"/>
      <c r="AB14" s="41"/>
      <c r="AC14" s="42"/>
      <c r="AD14" s="40"/>
      <c r="AE14" s="40"/>
      <c r="AF14" s="40"/>
      <c r="AG14" s="40"/>
    </row>
    <row r="15" spans="1:33" ht="15.75" hidden="1" customHeight="1" x14ac:dyDescent="0.2">
      <c r="A15" s="29" t="s">
        <v>49</v>
      </c>
      <c r="B15" s="29"/>
      <c r="C15" s="16"/>
      <c r="D15" s="30"/>
      <c r="E15" s="30"/>
      <c r="F15" s="33"/>
      <c r="G15" s="31"/>
      <c r="H15" s="32"/>
      <c r="I15" s="32"/>
      <c r="J15" s="33"/>
      <c r="K15" s="33"/>
      <c r="L15" s="30"/>
      <c r="M15" s="34"/>
      <c r="N15" s="30"/>
      <c r="O15" s="35"/>
      <c r="P15" s="35"/>
      <c r="Q15" s="30"/>
      <c r="R15" s="30"/>
      <c r="S15" s="36"/>
      <c r="T15" s="29"/>
      <c r="U15" s="37"/>
      <c r="V15" s="38"/>
      <c r="W15" s="29"/>
      <c r="X15" s="39"/>
      <c r="Y15" s="40"/>
      <c r="Z15" s="29"/>
      <c r="AA15" s="29"/>
      <c r="AB15" s="41"/>
      <c r="AC15" s="42"/>
      <c r="AD15" s="40"/>
      <c r="AE15" s="40"/>
      <c r="AF15" s="40"/>
      <c r="AG15" s="40"/>
    </row>
    <row r="16" spans="1:33" ht="15.75" hidden="1" customHeight="1" x14ac:dyDescent="0.2">
      <c r="A16" s="29" t="s">
        <v>51</v>
      </c>
      <c r="B16" s="29"/>
      <c r="C16" s="16"/>
      <c r="D16" s="30"/>
      <c r="E16" s="30"/>
      <c r="F16" s="33"/>
      <c r="G16" s="31"/>
      <c r="H16" s="32"/>
      <c r="I16" s="32"/>
      <c r="J16" s="33"/>
      <c r="K16" s="33"/>
      <c r="L16" s="30"/>
      <c r="M16" s="34"/>
      <c r="N16" s="30"/>
      <c r="O16" s="35"/>
      <c r="P16" s="35"/>
      <c r="Q16" s="30"/>
      <c r="R16" s="30"/>
      <c r="S16" s="36"/>
      <c r="T16" s="29"/>
      <c r="U16" s="37"/>
      <c r="V16" s="38"/>
      <c r="W16" s="29"/>
      <c r="X16" s="39"/>
      <c r="Y16" s="40"/>
      <c r="Z16" s="29"/>
      <c r="AA16" s="29"/>
      <c r="AB16" s="41"/>
      <c r="AC16" s="42"/>
      <c r="AD16" s="40"/>
      <c r="AE16" s="40"/>
      <c r="AF16" s="40"/>
      <c r="AG16" s="40"/>
    </row>
    <row r="17" spans="1:33" ht="15.75" hidden="1" customHeight="1" x14ac:dyDescent="0.2">
      <c r="A17" s="29" t="s">
        <v>54</v>
      </c>
      <c r="B17" s="29"/>
      <c r="C17" s="16"/>
      <c r="D17" s="30"/>
      <c r="E17" s="30"/>
      <c r="F17" s="33"/>
      <c r="G17" s="31"/>
      <c r="H17" s="32"/>
      <c r="I17" s="32"/>
      <c r="J17" s="33"/>
      <c r="K17" s="33"/>
      <c r="L17" s="30"/>
      <c r="M17" s="34"/>
      <c r="N17" s="30"/>
      <c r="O17" s="35"/>
      <c r="P17" s="35"/>
      <c r="Q17" s="30"/>
      <c r="R17" s="30"/>
      <c r="S17" s="36"/>
      <c r="T17" s="29"/>
      <c r="U17" s="37"/>
      <c r="V17" s="38"/>
      <c r="W17" s="29"/>
      <c r="X17" s="39"/>
      <c r="Y17" s="40"/>
      <c r="Z17" s="29"/>
      <c r="AA17" s="29"/>
      <c r="AB17" s="41"/>
      <c r="AC17" s="42"/>
      <c r="AD17" s="40"/>
      <c r="AE17" s="40"/>
      <c r="AF17" s="40"/>
      <c r="AG17" s="40"/>
    </row>
    <row r="18" spans="1:33" ht="15.75" hidden="1" customHeight="1" x14ac:dyDescent="0.2">
      <c r="A18" s="29" t="s">
        <v>57</v>
      </c>
      <c r="B18" s="29"/>
      <c r="C18" s="16"/>
      <c r="D18" s="30"/>
      <c r="E18" s="30"/>
      <c r="F18" s="33"/>
      <c r="G18" s="31"/>
      <c r="H18" s="32"/>
      <c r="I18" s="32"/>
      <c r="J18" s="33"/>
      <c r="K18" s="33"/>
      <c r="L18" s="30"/>
      <c r="M18" s="34"/>
      <c r="N18" s="30"/>
      <c r="O18" s="35"/>
      <c r="P18" s="35"/>
      <c r="Q18" s="30"/>
      <c r="R18" s="30"/>
      <c r="S18" s="36"/>
      <c r="T18" s="29"/>
      <c r="U18" s="37"/>
      <c r="V18" s="38"/>
      <c r="W18" s="29"/>
      <c r="X18" s="39"/>
      <c r="Y18" s="40"/>
      <c r="Z18" s="29"/>
      <c r="AA18" s="29"/>
      <c r="AB18" s="41"/>
      <c r="AC18" s="42"/>
      <c r="AD18" s="40"/>
      <c r="AE18" s="40"/>
      <c r="AF18" s="40"/>
      <c r="AG18" s="40"/>
    </row>
    <row r="19" spans="1:33" ht="15.75" hidden="1" customHeight="1" x14ac:dyDescent="0.2">
      <c r="A19" s="29" t="s">
        <v>60</v>
      </c>
      <c r="B19" s="29"/>
      <c r="C19" s="16"/>
      <c r="D19" s="30"/>
      <c r="E19" s="30"/>
      <c r="F19" s="33"/>
      <c r="G19" s="31"/>
      <c r="H19" s="32"/>
      <c r="I19" s="32"/>
      <c r="J19" s="33"/>
      <c r="K19" s="33"/>
      <c r="L19" s="30"/>
      <c r="M19" s="34"/>
      <c r="N19" s="30"/>
      <c r="O19" s="35"/>
      <c r="P19" s="35"/>
      <c r="Q19" s="30"/>
      <c r="R19" s="30"/>
      <c r="S19" s="36"/>
      <c r="T19" s="29"/>
      <c r="U19" s="37"/>
      <c r="V19" s="38"/>
      <c r="W19" s="29"/>
      <c r="X19" s="39"/>
      <c r="Y19" s="40"/>
      <c r="Z19" s="29"/>
      <c r="AA19" s="29"/>
      <c r="AB19" s="41"/>
      <c r="AC19" s="42"/>
      <c r="AD19" s="40"/>
      <c r="AE19" s="40"/>
      <c r="AF19" s="40"/>
      <c r="AG19" s="40"/>
    </row>
    <row r="20" spans="1:33" ht="15.75" hidden="1" customHeight="1" x14ac:dyDescent="0.2">
      <c r="A20" s="29" t="s">
        <v>63</v>
      </c>
      <c r="B20" s="29"/>
      <c r="C20" s="16"/>
      <c r="D20" s="30"/>
      <c r="E20" s="30"/>
      <c r="F20" s="33"/>
      <c r="G20" s="31"/>
      <c r="H20" s="32"/>
      <c r="I20" s="32"/>
      <c r="J20" s="33"/>
      <c r="K20" s="33"/>
      <c r="L20" s="30"/>
      <c r="M20" s="34"/>
      <c r="N20" s="30"/>
      <c r="O20" s="35"/>
      <c r="P20" s="35"/>
      <c r="Q20" s="30"/>
      <c r="R20" s="30"/>
      <c r="S20" s="36"/>
      <c r="T20" s="29"/>
      <c r="U20" s="37"/>
      <c r="V20" s="38"/>
      <c r="W20" s="29"/>
      <c r="X20" s="39"/>
      <c r="Y20" s="40"/>
      <c r="Z20" s="29"/>
      <c r="AA20" s="29"/>
      <c r="AB20" s="41"/>
      <c r="AC20" s="42"/>
      <c r="AD20" s="40"/>
      <c r="AE20" s="40"/>
      <c r="AF20" s="40"/>
      <c r="AG20" s="40"/>
    </row>
    <row r="21" spans="1:33" ht="15.75" hidden="1" customHeight="1" x14ac:dyDescent="0.2">
      <c r="A21" s="29" t="s">
        <v>66</v>
      </c>
      <c r="B21" s="29"/>
      <c r="C21" s="16"/>
      <c r="D21" s="30"/>
      <c r="E21" s="30"/>
      <c r="F21" s="33"/>
      <c r="G21" s="31"/>
      <c r="H21" s="32"/>
      <c r="I21" s="32"/>
      <c r="J21" s="33"/>
      <c r="K21" s="33"/>
      <c r="L21" s="30"/>
      <c r="M21" s="34"/>
      <c r="N21" s="30"/>
      <c r="O21" s="35"/>
      <c r="P21" s="35"/>
      <c r="Q21" s="30"/>
      <c r="R21" s="30"/>
      <c r="S21" s="36"/>
      <c r="T21" s="29"/>
      <c r="U21" s="37"/>
      <c r="V21" s="38"/>
      <c r="W21" s="29"/>
      <c r="X21" s="39"/>
      <c r="Y21" s="40"/>
      <c r="Z21" s="29"/>
      <c r="AA21" s="29"/>
      <c r="AB21" s="41"/>
      <c r="AC21" s="42"/>
      <c r="AD21" s="40"/>
      <c r="AE21" s="40"/>
      <c r="AF21" s="40"/>
      <c r="AG21" s="40"/>
    </row>
    <row r="22" spans="1:33" ht="15.75" hidden="1" customHeight="1" x14ac:dyDescent="0.2">
      <c r="A22" s="29" t="s">
        <v>69</v>
      </c>
      <c r="B22" s="29"/>
      <c r="C22" s="16"/>
      <c r="D22" s="30"/>
      <c r="E22" s="30"/>
      <c r="F22" s="31"/>
      <c r="G22" s="31"/>
      <c r="H22" s="32"/>
      <c r="I22" s="32"/>
      <c r="J22" s="33"/>
      <c r="K22" s="33"/>
      <c r="L22" s="30"/>
      <c r="M22" s="34"/>
      <c r="N22" s="30"/>
      <c r="O22" s="35"/>
      <c r="P22" s="35"/>
      <c r="Q22" s="30"/>
      <c r="R22" s="30"/>
      <c r="S22" s="36"/>
      <c r="T22" s="29"/>
      <c r="U22" s="37"/>
      <c r="V22" s="38"/>
      <c r="W22" s="29"/>
      <c r="X22" s="39"/>
      <c r="Y22" s="40"/>
      <c r="Z22" s="29"/>
      <c r="AA22" s="29"/>
      <c r="AB22" s="41"/>
      <c r="AC22" s="42"/>
      <c r="AD22" s="40"/>
      <c r="AE22" s="40"/>
      <c r="AF22" s="40"/>
      <c r="AG22" s="40"/>
    </row>
    <row r="23" spans="1:33" ht="15.75" hidden="1" customHeight="1" x14ac:dyDescent="0.2">
      <c r="A23" s="29" t="s">
        <v>71</v>
      </c>
      <c r="B23" s="29"/>
      <c r="C23" s="16"/>
      <c r="D23" s="30"/>
      <c r="E23" s="30"/>
      <c r="F23" s="33"/>
      <c r="G23" s="31"/>
      <c r="H23" s="32"/>
      <c r="I23" s="32"/>
      <c r="J23" s="33"/>
      <c r="K23" s="33"/>
      <c r="L23" s="30"/>
      <c r="M23" s="34"/>
      <c r="N23" s="30"/>
      <c r="O23" s="35"/>
      <c r="P23" s="35"/>
      <c r="Q23" s="30"/>
      <c r="R23" s="30"/>
      <c r="S23" s="36"/>
      <c r="T23" s="29"/>
      <c r="U23" s="37"/>
      <c r="V23" s="38"/>
      <c r="W23" s="29"/>
      <c r="X23" s="39"/>
      <c r="Y23" s="40"/>
      <c r="Z23" s="29"/>
      <c r="AA23" s="29"/>
      <c r="AB23" s="41"/>
      <c r="AC23" s="42"/>
      <c r="AD23" s="40"/>
      <c r="AE23" s="40"/>
      <c r="AF23" s="40"/>
      <c r="AG23" s="40"/>
    </row>
    <row r="24" spans="1:33" ht="15.75" hidden="1" customHeight="1" x14ac:dyDescent="0.2">
      <c r="A24" s="29" t="s">
        <v>74</v>
      </c>
      <c r="B24" s="29"/>
      <c r="C24" s="16"/>
      <c r="D24" s="30"/>
      <c r="E24" s="30"/>
      <c r="F24" s="33"/>
      <c r="G24" s="33"/>
      <c r="H24" s="32"/>
      <c r="I24" s="32"/>
      <c r="J24" s="33"/>
      <c r="K24" s="33"/>
      <c r="L24" s="30"/>
      <c r="M24" s="34"/>
      <c r="N24" s="30"/>
      <c r="O24" s="35"/>
      <c r="P24" s="35"/>
      <c r="Q24" s="30"/>
      <c r="R24" s="30"/>
      <c r="S24" s="36"/>
      <c r="T24" s="29"/>
      <c r="U24" s="37"/>
      <c r="V24" s="38"/>
      <c r="W24" s="29"/>
      <c r="X24" s="39"/>
      <c r="Y24" s="40"/>
      <c r="Z24" s="29"/>
      <c r="AA24" s="29"/>
      <c r="AB24" s="41"/>
      <c r="AC24" s="42"/>
      <c r="AD24" s="40"/>
      <c r="AE24" s="40"/>
      <c r="AF24" s="40"/>
      <c r="AG24" s="40"/>
    </row>
    <row r="25" spans="1:33" ht="15.75" hidden="1" customHeight="1" x14ac:dyDescent="0.2">
      <c r="A25" s="29" t="s">
        <v>75</v>
      </c>
      <c r="B25" s="15"/>
      <c r="C25" s="16"/>
      <c r="D25" s="30"/>
      <c r="E25" s="30"/>
      <c r="F25" s="33"/>
      <c r="G25" s="33"/>
      <c r="H25" s="32"/>
      <c r="I25" s="32"/>
      <c r="J25" s="33"/>
      <c r="K25" s="33"/>
      <c r="L25" s="30"/>
      <c r="M25" s="34"/>
      <c r="N25" s="30"/>
      <c r="O25" s="35"/>
      <c r="P25" s="35"/>
      <c r="Q25" s="30"/>
      <c r="R25" s="30"/>
      <c r="S25" s="36"/>
      <c r="T25" s="29"/>
      <c r="U25" s="37"/>
      <c r="V25" s="38"/>
      <c r="W25" s="15"/>
      <c r="X25" s="39"/>
      <c r="Y25" s="40"/>
      <c r="Z25" s="15"/>
      <c r="AA25" s="29"/>
      <c r="AB25" s="41"/>
      <c r="AC25" s="42"/>
      <c r="AD25" s="40"/>
      <c r="AE25" s="40"/>
      <c r="AF25" s="40"/>
      <c r="AG25" s="40"/>
    </row>
    <row r="26" spans="1:33" ht="15.75" hidden="1" customHeight="1" x14ac:dyDescent="0.2">
      <c r="A26" s="15" t="s">
        <v>77</v>
      </c>
      <c r="B26" s="15"/>
      <c r="C26" s="16"/>
      <c r="D26" s="17"/>
      <c r="E26" s="17"/>
      <c r="F26" s="18"/>
      <c r="G26" s="18"/>
      <c r="H26" s="32"/>
      <c r="I26" s="32"/>
      <c r="J26" s="33"/>
      <c r="K26" s="33"/>
      <c r="L26" s="17"/>
      <c r="M26" s="34"/>
      <c r="N26" s="17"/>
      <c r="O26" s="35"/>
      <c r="P26" s="35"/>
      <c r="Q26" s="30"/>
      <c r="R26" s="30"/>
      <c r="S26" s="22"/>
      <c r="T26" s="29"/>
      <c r="U26" s="37"/>
      <c r="V26" s="38"/>
      <c r="W26" s="15"/>
      <c r="X26" s="39"/>
      <c r="Y26" s="40"/>
      <c r="Z26" s="15"/>
      <c r="AA26" s="29"/>
      <c r="AB26" s="41"/>
      <c r="AC26" s="42"/>
      <c r="AD26" s="40"/>
      <c r="AE26" s="26"/>
      <c r="AF26" s="26"/>
      <c r="AG26" s="26"/>
    </row>
    <row r="27" spans="1:33" ht="15.75" customHeight="1" x14ac:dyDescent="0.2">
      <c r="A27" s="15" t="s">
        <v>79</v>
      </c>
      <c r="B27" s="15" t="s">
        <v>226</v>
      </c>
      <c r="C27" s="16">
        <f t="shared" ref="C27:C32" si="1">IFERROR(F27/D27," - ")</f>
        <v>59.99</v>
      </c>
      <c r="D27" s="17">
        <v>35</v>
      </c>
      <c r="E27" s="17">
        <v>0</v>
      </c>
      <c r="F27" s="18">
        <v>2099.65</v>
      </c>
      <c r="G27" s="18">
        <v>0</v>
      </c>
      <c r="H27" s="32">
        <f t="shared" ref="H27:H32" si="2">G27/F27*-1</f>
        <v>0</v>
      </c>
      <c r="I27" s="32">
        <f t="shared" ref="I27:I32" si="3">J27/F27</f>
        <v>0.31887534286017499</v>
      </c>
      <c r="J27" s="33">
        <f t="shared" ref="J27:J32" si="4">F27*0.85+G27+AF27*D27+D27*AE27+AG27+AD27</f>
        <v>669.52661363636651</v>
      </c>
      <c r="K27" s="33">
        <f t="shared" ref="K27:K32" si="5">J27/D27</f>
        <v>19.1293318181819</v>
      </c>
      <c r="L27" s="17">
        <v>88</v>
      </c>
      <c r="M27" s="34">
        <f t="shared" ref="M27:M32" si="6">IFERROR(D27/L27,"-")</f>
        <v>0.39772727272727271</v>
      </c>
      <c r="N27" s="17">
        <v>176</v>
      </c>
      <c r="O27" s="35">
        <f t="shared" ref="O27:P27" si="7">D27/7</f>
        <v>5</v>
      </c>
      <c r="P27" s="35">
        <f t="shared" si="7"/>
        <v>0</v>
      </c>
      <c r="Q27" s="30">
        <f t="shared" ref="Q27:Q32" si="8">ROUNDDOWN(N27/(O27+P27),0)</f>
        <v>35</v>
      </c>
      <c r="R27" s="30"/>
      <c r="S27" s="22">
        <v>0.27513227513227512</v>
      </c>
      <c r="T27" s="29">
        <v>0</v>
      </c>
      <c r="U27" s="37" t="s">
        <v>33</v>
      </c>
      <c r="V27" s="38" t="s">
        <v>33</v>
      </c>
      <c r="W27" s="15">
        <v>0</v>
      </c>
      <c r="X27" s="39">
        <f t="shared" ref="X27:X32" si="9">IFERROR(W27/D27,0)</f>
        <v>0</v>
      </c>
      <c r="Y27" s="40"/>
      <c r="Z27" s="15">
        <v>0</v>
      </c>
      <c r="AA27" s="29" t="s">
        <v>56</v>
      </c>
      <c r="AB27" s="41">
        <f t="shared" ref="AB27:AB32" si="10">IF(OR(AA27="UsLargeStandardSize",AA27="UsSmallStandardSize"),-0.69,-0.48)</f>
        <v>-0.48</v>
      </c>
      <c r="AC27" s="42">
        <v>0.7339062500000002</v>
      </c>
      <c r="AD27" s="40">
        <f t="shared" ref="AD27:AD32" si="11">IFERROR(AB27*AC27*D27*2,0)</f>
        <v>-24.659250000000004</v>
      </c>
      <c r="AE27" s="26">
        <v>-12.08</v>
      </c>
      <c r="AF27" s="26">
        <v>-19.077618181818099</v>
      </c>
      <c r="AG27" s="26">
        <v>0</v>
      </c>
    </row>
    <row r="28" spans="1:33" ht="15.75" customHeight="1" x14ac:dyDescent="0.2">
      <c r="A28" s="15" t="s">
        <v>81</v>
      </c>
      <c r="B28" s="15" t="s">
        <v>227</v>
      </c>
      <c r="C28" s="16">
        <f t="shared" si="1"/>
        <v>59.99</v>
      </c>
      <c r="D28" s="17">
        <v>64</v>
      </c>
      <c r="E28" s="17">
        <v>0</v>
      </c>
      <c r="F28" s="18">
        <v>3839.36</v>
      </c>
      <c r="G28" s="18">
        <v>0</v>
      </c>
      <c r="H28" s="32">
        <f t="shared" si="2"/>
        <v>0</v>
      </c>
      <c r="I28" s="32">
        <f t="shared" si="3"/>
        <v>0.31887534286017499</v>
      </c>
      <c r="J28" s="33">
        <f t="shared" si="4"/>
        <v>1224.2772363636416</v>
      </c>
      <c r="K28" s="33">
        <f t="shared" si="5"/>
        <v>19.1293318181819</v>
      </c>
      <c r="L28" s="17">
        <v>280</v>
      </c>
      <c r="M28" s="34">
        <f t="shared" si="6"/>
        <v>0.22857142857142856</v>
      </c>
      <c r="N28" s="17">
        <v>56</v>
      </c>
      <c r="O28" s="35">
        <f t="shared" ref="O28:P28" si="12">D28/7</f>
        <v>9.1428571428571423</v>
      </c>
      <c r="P28" s="35">
        <f t="shared" si="12"/>
        <v>0</v>
      </c>
      <c r="Q28" s="30">
        <f t="shared" si="8"/>
        <v>6</v>
      </c>
      <c r="R28" s="30"/>
      <c r="S28" s="22">
        <v>3.5844155844155838</v>
      </c>
      <c r="T28" s="29">
        <v>0</v>
      </c>
      <c r="U28" s="37" t="s">
        <v>33</v>
      </c>
      <c r="V28" s="38" t="s">
        <v>33</v>
      </c>
      <c r="W28" s="15">
        <v>0</v>
      </c>
      <c r="X28" s="39">
        <f t="shared" si="9"/>
        <v>0</v>
      </c>
      <c r="Y28" s="40">
        <f t="shared" ref="Y28:Y32" si="13">IFERROR(G28/(W28+Z28)*-1,0)</f>
        <v>0</v>
      </c>
      <c r="Z28" s="15">
        <v>0</v>
      </c>
      <c r="AA28" s="29" t="s">
        <v>56</v>
      </c>
      <c r="AB28" s="41">
        <f t="shared" si="10"/>
        <v>-0.48</v>
      </c>
      <c r="AC28" s="42">
        <v>0.7339062500000002</v>
      </c>
      <c r="AD28" s="40">
        <f t="shared" si="11"/>
        <v>-45.091200000000008</v>
      </c>
      <c r="AE28" s="26">
        <v>-12.08</v>
      </c>
      <c r="AF28" s="26">
        <v>-19.077618181818099</v>
      </c>
      <c r="AG28" s="26">
        <v>0</v>
      </c>
    </row>
    <row r="29" spans="1:33" ht="15.75" customHeight="1" x14ac:dyDescent="0.2">
      <c r="A29" s="29" t="s">
        <v>83</v>
      </c>
      <c r="B29" s="29" t="s">
        <v>61</v>
      </c>
      <c r="C29" s="16">
        <f t="shared" si="1"/>
        <v>67.636153846153832</v>
      </c>
      <c r="D29" s="30">
        <v>65</v>
      </c>
      <c r="E29" s="30">
        <v>0</v>
      </c>
      <c r="F29" s="33">
        <v>4396.3499999999995</v>
      </c>
      <c r="G29" s="33">
        <v>0</v>
      </c>
      <c r="H29" s="32">
        <f t="shared" si="2"/>
        <v>0</v>
      </c>
      <c r="I29" s="32">
        <f t="shared" si="3"/>
        <v>0.37891809527945303</v>
      </c>
      <c r="J29" s="33">
        <f t="shared" si="4"/>
        <v>1665.8565681818231</v>
      </c>
      <c r="K29" s="33">
        <f t="shared" si="5"/>
        <v>25.628562587412663</v>
      </c>
      <c r="L29" s="30">
        <v>224</v>
      </c>
      <c r="M29" s="34">
        <f t="shared" si="6"/>
        <v>0.29017857142857145</v>
      </c>
      <c r="N29" s="17">
        <v>44</v>
      </c>
      <c r="O29" s="35">
        <f t="shared" ref="O29:P29" si="14">D29/7</f>
        <v>9.2857142857142865</v>
      </c>
      <c r="P29" s="35">
        <f t="shared" si="14"/>
        <v>0</v>
      </c>
      <c r="Q29" s="30">
        <f t="shared" si="8"/>
        <v>4</v>
      </c>
      <c r="R29" s="30"/>
      <c r="S29" s="22">
        <v>10.428571428571431</v>
      </c>
      <c r="T29" s="29">
        <v>0</v>
      </c>
      <c r="U29" s="37" t="s">
        <v>33</v>
      </c>
      <c r="V29" s="38" t="s">
        <v>33</v>
      </c>
      <c r="W29" s="15">
        <v>0</v>
      </c>
      <c r="X29" s="39">
        <f t="shared" si="9"/>
        <v>0</v>
      </c>
      <c r="Y29" s="40">
        <f t="shared" si="13"/>
        <v>0</v>
      </c>
      <c r="Z29" s="15">
        <v>0</v>
      </c>
      <c r="AA29" s="29" t="s">
        <v>56</v>
      </c>
      <c r="AB29" s="41">
        <f t="shared" si="10"/>
        <v>-0.48</v>
      </c>
      <c r="AC29" s="42">
        <v>0.7339062500000002</v>
      </c>
      <c r="AD29" s="40">
        <f t="shared" si="11"/>
        <v>-45.795750000000005</v>
      </c>
      <c r="AE29" s="40">
        <v>-12.08</v>
      </c>
      <c r="AF29" s="40">
        <v>-19.077618181818099</v>
      </c>
      <c r="AG29" s="40">
        <v>0</v>
      </c>
    </row>
    <row r="30" spans="1:33" ht="15.75" customHeight="1" x14ac:dyDescent="0.2">
      <c r="A30" s="15" t="s">
        <v>84</v>
      </c>
      <c r="B30" s="15" t="s">
        <v>112</v>
      </c>
      <c r="C30" s="16">
        <f t="shared" si="1"/>
        <v>67.489999999999981</v>
      </c>
      <c r="D30" s="17">
        <v>34</v>
      </c>
      <c r="E30" s="17">
        <v>0</v>
      </c>
      <c r="F30" s="18">
        <v>2294.6599999999994</v>
      </c>
      <c r="G30" s="18">
        <v>0</v>
      </c>
      <c r="H30" s="32">
        <f t="shared" si="2"/>
        <v>0</v>
      </c>
      <c r="I30" s="32">
        <f t="shared" si="3"/>
        <v>0.37789793774161934</v>
      </c>
      <c r="J30" s="33">
        <f t="shared" si="4"/>
        <v>867.14728181818396</v>
      </c>
      <c r="K30" s="33">
        <f t="shared" si="5"/>
        <v>25.504331818181882</v>
      </c>
      <c r="L30" s="17">
        <v>156</v>
      </c>
      <c r="M30" s="34">
        <f t="shared" si="6"/>
        <v>0.21794871794871795</v>
      </c>
      <c r="N30" s="17">
        <v>5</v>
      </c>
      <c r="O30" s="35">
        <f t="shared" ref="O30:P30" si="15">D30/7</f>
        <v>4.8571428571428568</v>
      </c>
      <c r="P30" s="35">
        <f t="shared" si="15"/>
        <v>0</v>
      </c>
      <c r="Q30" s="30">
        <f t="shared" si="8"/>
        <v>1</v>
      </c>
      <c r="R30" s="30"/>
      <c r="S30" s="22">
        <v>9.9459459459459456</v>
      </c>
      <c r="T30" s="29">
        <v>0</v>
      </c>
      <c r="U30" s="37" t="s">
        <v>33</v>
      </c>
      <c r="V30" s="38" t="s">
        <v>33</v>
      </c>
      <c r="W30" s="15">
        <v>0</v>
      </c>
      <c r="X30" s="39">
        <f t="shared" si="9"/>
        <v>0</v>
      </c>
      <c r="Y30" s="40">
        <f t="shared" si="13"/>
        <v>0</v>
      </c>
      <c r="Z30" s="15">
        <v>0</v>
      </c>
      <c r="AA30" s="29" t="s">
        <v>56</v>
      </c>
      <c r="AB30" s="41">
        <f t="shared" si="10"/>
        <v>-0.48</v>
      </c>
      <c r="AC30" s="42">
        <v>0.7339062500000002</v>
      </c>
      <c r="AD30" s="40">
        <f t="shared" si="11"/>
        <v>-23.954700000000003</v>
      </c>
      <c r="AE30" s="26">
        <v>-12.08</v>
      </c>
      <c r="AF30" s="40">
        <v>-19.077618181818099</v>
      </c>
      <c r="AG30" s="26">
        <v>0</v>
      </c>
    </row>
    <row r="31" spans="1:33" ht="15.75" customHeight="1" x14ac:dyDescent="0.2">
      <c r="A31" s="15" t="s">
        <v>86</v>
      </c>
      <c r="B31" s="15" t="s">
        <v>112</v>
      </c>
      <c r="C31" s="16" t="str">
        <f t="shared" si="1"/>
        <v xml:space="preserve"> - </v>
      </c>
      <c r="D31" s="17">
        <v>0</v>
      </c>
      <c r="E31" s="17">
        <v>0</v>
      </c>
      <c r="F31" s="18">
        <v>0</v>
      </c>
      <c r="G31" s="43">
        <v>0</v>
      </c>
      <c r="H31" s="32" t="e">
        <f t="shared" si="2"/>
        <v>#DIV/0!</v>
      </c>
      <c r="I31" s="32" t="e">
        <f t="shared" si="3"/>
        <v>#DIV/0!</v>
      </c>
      <c r="J31" s="33">
        <f t="shared" si="4"/>
        <v>0</v>
      </c>
      <c r="K31" s="33" t="e">
        <f t="shared" si="5"/>
        <v>#DIV/0!</v>
      </c>
      <c r="L31" s="17">
        <v>0</v>
      </c>
      <c r="M31" s="34" t="str">
        <f t="shared" si="6"/>
        <v>-</v>
      </c>
      <c r="N31" s="17">
        <v>0</v>
      </c>
      <c r="O31" s="35">
        <f t="shared" ref="O31:P31" si="16">D31/7</f>
        <v>0</v>
      </c>
      <c r="P31" s="35">
        <f t="shared" si="16"/>
        <v>0</v>
      </c>
      <c r="Q31" s="30" t="e">
        <f t="shared" si="8"/>
        <v>#DIV/0!</v>
      </c>
      <c r="R31" s="30"/>
      <c r="S31" s="22">
        <v>3.7692307692307598</v>
      </c>
      <c r="T31" s="15" t="s">
        <v>33</v>
      </c>
      <c r="U31" s="23" t="s">
        <v>33</v>
      </c>
      <c r="V31" s="1" t="s">
        <v>88</v>
      </c>
      <c r="W31" s="15">
        <v>0</v>
      </c>
      <c r="X31" s="39">
        <f t="shared" si="9"/>
        <v>0</v>
      </c>
      <c r="Y31" s="40">
        <f t="shared" si="13"/>
        <v>0</v>
      </c>
      <c r="Z31" s="15">
        <v>0</v>
      </c>
      <c r="AA31" s="15" t="s">
        <v>56</v>
      </c>
      <c r="AB31" s="41">
        <f t="shared" si="10"/>
        <v>-0.48</v>
      </c>
      <c r="AC31" s="28">
        <v>0.7339062500000002</v>
      </c>
      <c r="AD31" s="40">
        <f t="shared" si="11"/>
        <v>0</v>
      </c>
      <c r="AE31" s="44">
        <v>-12.08</v>
      </c>
      <c r="AF31" s="44">
        <v>-20.615961600000002</v>
      </c>
      <c r="AG31" s="26">
        <v>0</v>
      </c>
    </row>
    <row r="32" spans="1:33" ht="15.75" customHeight="1" x14ac:dyDescent="0.2">
      <c r="A32" s="15" t="s">
        <v>89</v>
      </c>
      <c r="B32" s="15" t="s">
        <v>112</v>
      </c>
      <c r="C32" s="16" t="str">
        <f t="shared" si="1"/>
        <v xml:space="preserve"> - </v>
      </c>
      <c r="D32" s="17">
        <v>0</v>
      </c>
      <c r="E32" s="17">
        <v>0</v>
      </c>
      <c r="F32" s="18">
        <v>0</v>
      </c>
      <c r="G32" s="18">
        <v>0</v>
      </c>
      <c r="H32" s="32" t="e">
        <f t="shared" si="2"/>
        <v>#DIV/0!</v>
      </c>
      <c r="I32" s="32" t="e">
        <f t="shared" si="3"/>
        <v>#DIV/0!</v>
      </c>
      <c r="J32" s="33">
        <f t="shared" si="4"/>
        <v>0</v>
      </c>
      <c r="K32" s="33" t="e">
        <f t="shared" si="5"/>
        <v>#DIV/0!</v>
      </c>
      <c r="L32" s="17">
        <v>0</v>
      </c>
      <c r="M32" s="34" t="str">
        <f t="shared" si="6"/>
        <v>-</v>
      </c>
      <c r="N32" s="17">
        <v>1</v>
      </c>
      <c r="O32" s="35">
        <f t="shared" ref="O32:P32" si="17">D32/7</f>
        <v>0</v>
      </c>
      <c r="P32" s="35">
        <f t="shared" si="17"/>
        <v>0</v>
      </c>
      <c r="Q32" s="30" t="e">
        <f t="shared" si="8"/>
        <v>#DIV/0!</v>
      </c>
      <c r="R32" s="30" t="str">
        <f ca="1">IFERROR(VLOOKUP($B$2,IMPORTRANGE("https://docs.google.com/spreadsheets/d/1KiWZV1ko8G7lnRucBRBd29jj3Be6ltMfljMDqzOkQmI/edit#gid=1381463014","Lookup!A:F"),6,FALSE),"")</f>
        <v/>
      </c>
      <c r="S32" s="22">
        <v>8.5217391304347831</v>
      </c>
      <c r="T32" s="15" t="str">
        <f ca="1">IFERROR(__xludf.DUMMYFUNCTION("IFERROR(VLOOKUP($B$2,IMPORTRANGE(""https://docs.google.com/spreadsheets/d/1KiWZV1ko8G7lnRucBRBd29jj3Be6ltMfljMDqzOkQmI/edit#gid=1381463014"",""Lookup!A:D""),4,FALSE),"""")"),"")</f>
        <v/>
      </c>
      <c r="U32" s="23">
        <f ca="1">IFERROR(__xludf.DUMMYFUNCTION("IFERROR(VLOOKUP($B$2,IMPORTRANGE(""https://docs.google.com/spreadsheets/d/1KiWZV1ko8G7lnRucBRBd29jj3Be6ltMfljMDqzOkQmI/edit#gid=1381463014"",""Lookup!A:D""),3,FALSE),"""")"),0)</f>
        <v>0</v>
      </c>
      <c r="V32" s="1" t="str">
        <f ca="1">IFERROR(__xludf.DUMMYFUNCTION("IFERROR(VLOOKUP($B$2,IMPORTRANGE(""https://docs.google.com/spreadsheets/d/1KiWZV1ko8G7lnRucBRBd29jj3Be6ltMfljMDqzOkQmI/edit#gid=1381463014"",""Lookup!A:D""),2,FALSE),"""")"),"| 356  - 197 units 09/17")</f>
        <v>| 356  - 197 units 09/17</v>
      </c>
      <c r="W32" s="15">
        <v>0</v>
      </c>
      <c r="X32" s="39">
        <f t="shared" si="9"/>
        <v>0</v>
      </c>
      <c r="Y32" s="40">
        <f t="shared" si="13"/>
        <v>0</v>
      </c>
      <c r="Z32" s="15">
        <v>0</v>
      </c>
      <c r="AA32" s="15" t="s">
        <v>56</v>
      </c>
      <c r="AB32" s="41">
        <f t="shared" si="10"/>
        <v>-0.48</v>
      </c>
      <c r="AC32" s="28">
        <v>0.7339062500000002</v>
      </c>
      <c r="AD32" s="40">
        <f t="shared" si="11"/>
        <v>0</v>
      </c>
      <c r="AE32" s="26">
        <v>-12.08</v>
      </c>
      <c r="AF32" s="26">
        <v>-20.615961599999999</v>
      </c>
      <c r="AG32" s="26">
        <v>0</v>
      </c>
    </row>
    <row r="33" spans="1:33" ht="15.75" customHeight="1" x14ac:dyDescent="0.2">
      <c r="A33" s="15"/>
      <c r="B33" s="15"/>
      <c r="C33" s="45"/>
      <c r="D33" s="17"/>
      <c r="E33" s="17"/>
      <c r="F33" s="18"/>
      <c r="G33" s="18"/>
      <c r="H33" s="18"/>
      <c r="I33" s="17"/>
      <c r="J33" s="17"/>
      <c r="K33" s="17"/>
      <c r="L33" s="17"/>
      <c r="M33" s="20"/>
      <c r="N33" s="17"/>
      <c r="O33" s="17"/>
      <c r="P33" s="17"/>
      <c r="Q33" s="17"/>
      <c r="R33" s="17"/>
      <c r="S33" s="22"/>
      <c r="T33" s="15"/>
      <c r="U33" s="23"/>
      <c r="V33" s="1"/>
      <c r="W33" s="15"/>
      <c r="X33" s="15"/>
      <c r="Y33" s="15"/>
      <c r="Z33" s="15"/>
      <c r="AA33" s="2"/>
      <c r="AB33" s="15"/>
      <c r="AC33" s="15"/>
      <c r="AD33" s="15"/>
      <c r="AE33" s="26"/>
      <c r="AF33" s="26"/>
      <c r="AG33" s="26"/>
    </row>
    <row r="34" spans="1:33" ht="15.75" customHeight="1" x14ac:dyDescent="0.2">
      <c r="A34" s="15"/>
      <c r="B34" s="15"/>
      <c r="C34" s="45"/>
      <c r="D34" s="17"/>
      <c r="E34" s="17"/>
      <c r="F34" s="18"/>
      <c r="G34" s="18"/>
      <c r="H34" s="18"/>
      <c r="I34" s="17"/>
      <c r="J34" s="17"/>
      <c r="K34" s="17"/>
      <c r="L34" s="17"/>
      <c r="M34" s="20"/>
      <c r="N34" s="17"/>
      <c r="O34" s="17"/>
      <c r="P34" s="17"/>
      <c r="Q34" s="17"/>
      <c r="R34" s="17"/>
      <c r="S34" s="22"/>
      <c r="T34" s="15"/>
      <c r="U34" s="23"/>
      <c r="V34" s="1"/>
      <c r="W34" s="15"/>
      <c r="X34" s="15"/>
      <c r="Y34" s="15"/>
      <c r="Z34" s="15"/>
      <c r="AA34" s="2"/>
      <c r="AB34" s="15"/>
      <c r="AC34" s="15"/>
      <c r="AD34" s="15"/>
      <c r="AE34" s="26"/>
      <c r="AF34" s="26"/>
      <c r="AG34" s="26"/>
    </row>
    <row r="35" spans="1:33" ht="15.75" customHeight="1" x14ac:dyDescent="0.2">
      <c r="A35" s="15"/>
      <c r="B35" s="15"/>
      <c r="C35" s="45"/>
      <c r="D35" s="17"/>
      <c r="E35" s="17"/>
      <c r="F35" s="18"/>
      <c r="G35" s="18"/>
      <c r="H35" s="18"/>
      <c r="I35" s="17"/>
      <c r="J35" s="17"/>
      <c r="K35" s="17"/>
      <c r="L35" s="17"/>
      <c r="M35" s="20"/>
      <c r="N35" s="17"/>
      <c r="O35" s="17"/>
      <c r="P35" s="17"/>
      <c r="Q35" s="17"/>
      <c r="R35" s="17"/>
      <c r="S35" s="22"/>
      <c r="T35" s="15"/>
      <c r="U35" s="23"/>
      <c r="V35" s="1"/>
      <c r="W35" s="15"/>
      <c r="X35" s="15"/>
      <c r="Y35" s="15"/>
      <c r="Z35" s="15"/>
      <c r="AA35" s="2"/>
      <c r="AB35" s="15"/>
      <c r="AC35" s="15"/>
      <c r="AD35" s="15"/>
      <c r="AE35" s="26"/>
      <c r="AF35" s="26"/>
      <c r="AG35" s="26"/>
    </row>
    <row r="36" spans="1:33" ht="15.75" customHeight="1" x14ac:dyDescent="0.2">
      <c r="A36" s="15"/>
      <c r="B36" s="15"/>
      <c r="C36" s="45"/>
      <c r="D36" s="17"/>
      <c r="E36" s="17"/>
      <c r="F36" s="18"/>
      <c r="G36" s="18"/>
      <c r="H36" s="18"/>
      <c r="I36" s="17"/>
      <c r="J36" s="17"/>
      <c r="K36" s="17"/>
      <c r="L36" s="17"/>
      <c r="M36" s="20"/>
      <c r="N36" s="17"/>
      <c r="O36" s="17"/>
      <c r="P36" s="17"/>
      <c r="Q36" s="17"/>
      <c r="R36" s="17"/>
      <c r="S36" s="22"/>
      <c r="T36" s="15"/>
      <c r="U36" s="23"/>
      <c r="V36" s="1"/>
      <c r="W36" s="15"/>
      <c r="X36" s="15"/>
      <c r="Y36" s="15"/>
      <c r="Z36" s="15"/>
      <c r="AA36" s="2"/>
      <c r="AB36" s="15"/>
      <c r="AC36" s="15"/>
      <c r="AD36" s="15"/>
      <c r="AE36" s="26"/>
      <c r="AF36" s="26"/>
      <c r="AG36" s="26"/>
    </row>
    <row r="37" spans="1:33" ht="15.75" customHeight="1" x14ac:dyDescent="0.2">
      <c r="A37" s="15"/>
      <c r="B37" s="15"/>
      <c r="C37" s="45"/>
      <c r="D37" s="17"/>
      <c r="E37" s="17"/>
      <c r="F37" s="18"/>
      <c r="G37" s="18"/>
      <c r="H37" s="18"/>
      <c r="I37" s="17"/>
      <c r="J37" s="17"/>
      <c r="K37" s="17"/>
      <c r="L37" s="17"/>
      <c r="M37" s="20"/>
      <c r="N37" s="17"/>
      <c r="O37" s="17"/>
      <c r="P37" s="17"/>
      <c r="Q37" s="17"/>
      <c r="R37" s="17"/>
      <c r="S37" s="22"/>
      <c r="T37" s="15"/>
      <c r="U37" s="23"/>
      <c r="V37" s="1"/>
      <c r="W37" s="15"/>
      <c r="X37" s="15"/>
      <c r="Y37" s="15"/>
      <c r="Z37" s="15"/>
      <c r="AA37" s="2"/>
      <c r="AB37" s="15"/>
      <c r="AC37" s="15"/>
      <c r="AD37" s="15"/>
      <c r="AE37" s="26"/>
      <c r="AF37" s="26"/>
      <c r="AG37" s="26"/>
    </row>
    <row r="38" spans="1:33" ht="15.75" customHeight="1" x14ac:dyDescent="0.2">
      <c r="A38" s="15"/>
      <c r="B38" s="15"/>
      <c r="C38" s="45"/>
      <c r="D38" s="17"/>
      <c r="E38" s="17"/>
      <c r="F38" s="18"/>
      <c r="G38" s="18"/>
      <c r="H38" s="18"/>
      <c r="I38" s="17"/>
      <c r="J38" s="17"/>
      <c r="K38" s="17"/>
      <c r="L38" s="17"/>
      <c r="M38" s="20"/>
      <c r="N38" s="17"/>
      <c r="O38" s="17"/>
      <c r="P38" s="17"/>
      <c r="Q38" s="17"/>
      <c r="R38" s="17"/>
      <c r="S38" s="22"/>
      <c r="T38" s="15"/>
      <c r="U38" s="23"/>
      <c r="V38" s="1"/>
      <c r="W38" s="15"/>
      <c r="X38" s="15"/>
      <c r="Y38" s="15"/>
      <c r="Z38" s="15"/>
      <c r="AA38" s="2"/>
      <c r="AB38" s="15"/>
      <c r="AC38" s="15"/>
      <c r="AD38" s="15"/>
      <c r="AE38" s="26"/>
      <c r="AF38" s="26"/>
      <c r="AG38" s="26"/>
    </row>
    <row r="39" spans="1:33" ht="15.75" customHeight="1" x14ac:dyDescent="0.2">
      <c r="A39" s="15"/>
      <c r="B39" s="15"/>
      <c r="C39" s="45"/>
      <c r="D39" s="17"/>
      <c r="E39" s="17"/>
      <c r="F39" s="18"/>
      <c r="G39" s="18"/>
      <c r="H39" s="18"/>
      <c r="I39" s="17"/>
      <c r="J39" s="17"/>
      <c r="K39" s="17"/>
      <c r="L39" s="17"/>
      <c r="M39" s="20"/>
      <c r="N39" s="17"/>
      <c r="O39" s="17"/>
      <c r="P39" s="17"/>
      <c r="Q39" s="17"/>
      <c r="R39" s="17"/>
      <c r="S39" s="22"/>
      <c r="T39" s="15"/>
      <c r="U39" s="23"/>
      <c r="V39" s="1"/>
      <c r="W39" s="15"/>
      <c r="X39" s="15"/>
      <c r="Y39" s="15"/>
      <c r="Z39" s="15"/>
      <c r="AA39" s="2"/>
      <c r="AB39" s="15"/>
      <c r="AC39" s="15"/>
      <c r="AD39" s="15"/>
      <c r="AE39" s="26"/>
      <c r="AF39" s="26"/>
      <c r="AG39" s="26"/>
    </row>
    <row r="40" spans="1:33" ht="15.75" customHeight="1" x14ac:dyDescent="0.2">
      <c r="A40" s="15"/>
      <c r="B40" s="15"/>
      <c r="C40" s="45"/>
      <c r="D40" s="17"/>
      <c r="E40" s="17"/>
      <c r="F40" s="18"/>
      <c r="G40" s="18"/>
      <c r="H40" s="18"/>
      <c r="I40" s="17"/>
      <c r="J40" s="17"/>
      <c r="K40" s="17"/>
      <c r="L40" s="17"/>
      <c r="M40" s="20"/>
      <c r="N40" s="17"/>
      <c r="O40" s="17"/>
      <c r="P40" s="17"/>
      <c r="Q40" s="17"/>
      <c r="R40" s="17"/>
      <c r="S40" s="22"/>
      <c r="T40" s="15"/>
      <c r="U40" s="23"/>
      <c r="V40" s="1"/>
      <c r="W40" s="15"/>
      <c r="X40" s="15"/>
      <c r="Y40" s="15"/>
      <c r="Z40" s="15"/>
      <c r="AA40" s="2"/>
      <c r="AB40" s="15"/>
      <c r="AC40" s="15"/>
      <c r="AD40" s="15"/>
      <c r="AE40" s="26"/>
      <c r="AF40" s="26"/>
      <c r="AG40" s="26"/>
    </row>
    <row r="41" spans="1:33" ht="15.75" customHeight="1" x14ac:dyDescent="0.2">
      <c r="A41" s="15"/>
      <c r="B41" s="15"/>
      <c r="C41" s="45"/>
      <c r="D41" s="17"/>
      <c r="E41" s="17"/>
      <c r="F41" s="18"/>
      <c r="G41" s="18"/>
      <c r="H41" s="18"/>
      <c r="I41" s="17"/>
      <c r="J41" s="17"/>
      <c r="K41" s="17"/>
      <c r="L41" s="17"/>
      <c r="M41" s="20"/>
      <c r="N41" s="17"/>
      <c r="O41" s="17"/>
      <c r="P41" s="17"/>
      <c r="Q41" s="17"/>
      <c r="R41" s="17"/>
      <c r="S41" s="22"/>
      <c r="T41" s="15"/>
      <c r="U41" s="23"/>
      <c r="V41" s="1"/>
      <c r="W41" s="15"/>
      <c r="X41" s="15"/>
      <c r="Y41" s="15"/>
      <c r="Z41" s="15"/>
      <c r="AA41" s="2"/>
      <c r="AB41" s="15"/>
      <c r="AC41" s="15"/>
      <c r="AD41" s="15"/>
      <c r="AE41" s="26"/>
      <c r="AF41" s="26"/>
      <c r="AG41" s="26"/>
    </row>
    <row r="42" spans="1:33" ht="15.75" customHeight="1" x14ac:dyDescent="0.2">
      <c r="A42" s="15"/>
      <c r="B42" s="15"/>
      <c r="C42" s="45"/>
      <c r="D42" s="17"/>
      <c r="E42" s="17"/>
      <c r="F42" s="18"/>
      <c r="G42" s="18"/>
      <c r="H42" s="18"/>
      <c r="I42" s="17"/>
      <c r="J42" s="17"/>
      <c r="K42" s="17"/>
      <c r="L42" s="17"/>
      <c r="M42" s="20"/>
      <c r="N42" s="17"/>
      <c r="O42" s="17"/>
      <c r="P42" s="17"/>
      <c r="Q42" s="17"/>
      <c r="R42" s="17"/>
      <c r="S42" s="22"/>
      <c r="T42" s="15"/>
      <c r="U42" s="23"/>
      <c r="V42" s="1"/>
      <c r="W42" s="15"/>
      <c r="X42" s="15"/>
      <c r="Y42" s="15"/>
      <c r="Z42" s="15"/>
      <c r="AA42" s="2"/>
      <c r="AB42" s="15"/>
      <c r="AC42" s="15"/>
      <c r="AD42" s="15"/>
      <c r="AE42" s="26"/>
      <c r="AF42" s="26"/>
      <c r="AG42" s="26"/>
    </row>
    <row r="43" spans="1:33" ht="15.75" customHeight="1" x14ac:dyDescent="0.2">
      <c r="A43" s="15"/>
      <c r="B43" s="15"/>
      <c r="C43" s="45"/>
      <c r="D43" s="17"/>
      <c r="E43" s="17"/>
      <c r="F43" s="18"/>
      <c r="G43" s="18"/>
      <c r="H43" s="18"/>
      <c r="I43" s="17"/>
      <c r="J43" s="17"/>
      <c r="K43" s="17"/>
      <c r="L43" s="17"/>
      <c r="M43" s="20"/>
      <c r="N43" s="17"/>
      <c r="O43" s="17"/>
      <c r="P43" s="17"/>
      <c r="Q43" s="17"/>
      <c r="R43" s="17"/>
      <c r="S43" s="22"/>
      <c r="T43" s="15"/>
      <c r="U43" s="23"/>
      <c r="V43" s="1"/>
      <c r="W43" s="15"/>
      <c r="X43" s="15"/>
      <c r="Y43" s="15"/>
      <c r="Z43" s="15"/>
      <c r="AA43" s="2"/>
      <c r="AB43" s="15"/>
      <c r="AC43" s="15"/>
      <c r="AD43" s="15"/>
      <c r="AE43" s="26"/>
      <c r="AF43" s="26"/>
      <c r="AG43" s="26"/>
    </row>
    <row r="44" spans="1:33" ht="15.75" customHeight="1" x14ac:dyDescent="0.2">
      <c r="A44" s="15"/>
      <c r="B44" s="15"/>
      <c r="C44" s="45"/>
      <c r="D44" s="17"/>
      <c r="E44" s="17"/>
      <c r="F44" s="18"/>
      <c r="G44" s="18"/>
      <c r="H44" s="18"/>
      <c r="I44" s="17"/>
      <c r="J44" s="17"/>
      <c r="K44" s="17"/>
      <c r="L44" s="17"/>
      <c r="M44" s="20"/>
      <c r="N44" s="17"/>
      <c r="O44" s="17"/>
      <c r="P44" s="17"/>
      <c r="Q44" s="17"/>
      <c r="R44" s="17"/>
      <c r="S44" s="22"/>
      <c r="T44" s="15"/>
      <c r="U44" s="23"/>
      <c r="V44" s="1"/>
      <c r="W44" s="15"/>
      <c r="X44" s="15"/>
      <c r="Y44" s="15"/>
      <c r="Z44" s="15"/>
      <c r="AA44" s="2"/>
      <c r="AB44" s="15"/>
      <c r="AC44" s="15"/>
      <c r="AD44" s="15"/>
      <c r="AE44" s="26"/>
      <c r="AF44" s="26"/>
      <c r="AG44" s="26"/>
    </row>
    <row r="45" spans="1:33" ht="15.75" customHeight="1" x14ac:dyDescent="0.2">
      <c r="A45" s="15"/>
      <c r="B45" s="15"/>
      <c r="C45" s="45"/>
      <c r="D45" s="17"/>
      <c r="E45" s="17"/>
      <c r="F45" s="18"/>
      <c r="G45" s="18"/>
      <c r="H45" s="18"/>
      <c r="I45" s="17"/>
      <c r="J45" s="17"/>
      <c r="K45" s="17"/>
      <c r="L45" s="17"/>
      <c r="M45" s="20"/>
      <c r="N45" s="17"/>
      <c r="O45" s="17"/>
      <c r="P45" s="17"/>
      <c r="Q45" s="17"/>
      <c r="R45" s="17"/>
      <c r="S45" s="22"/>
      <c r="T45" s="15"/>
      <c r="U45" s="23"/>
      <c r="V45" s="1"/>
      <c r="W45" s="15"/>
      <c r="X45" s="15"/>
      <c r="Y45" s="15"/>
      <c r="Z45" s="15"/>
      <c r="AA45" s="2"/>
      <c r="AB45" s="15"/>
      <c r="AC45" s="15"/>
      <c r="AD45" s="15"/>
      <c r="AE45" s="26"/>
      <c r="AF45" s="26"/>
      <c r="AG45" s="26"/>
    </row>
    <row r="46" spans="1:33" ht="15.75" customHeight="1" x14ac:dyDescent="0.2">
      <c r="A46" s="15"/>
      <c r="B46" s="15"/>
      <c r="C46" s="45"/>
      <c r="D46" s="17"/>
      <c r="E46" s="17"/>
      <c r="F46" s="18"/>
      <c r="G46" s="18"/>
      <c r="H46" s="18"/>
      <c r="I46" s="17"/>
      <c r="J46" s="17"/>
      <c r="K46" s="17"/>
      <c r="L46" s="17"/>
      <c r="M46" s="20"/>
      <c r="N46" s="17"/>
      <c r="O46" s="17"/>
      <c r="P46" s="17"/>
      <c r="Q46" s="17"/>
      <c r="R46" s="17"/>
      <c r="S46" s="22"/>
      <c r="T46" s="15"/>
      <c r="U46" s="23"/>
      <c r="V46" s="1"/>
      <c r="W46" s="15"/>
      <c r="X46" s="15"/>
      <c r="Y46" s="15"/>
      <c r="Z46" s="15"/>
      <c r="AA46" s="2"/>
      <c r="AB46" s="15"/>
      <c r="AC46" s="15"/>
      <c r="AD46" s="15"/>
      <c r="AE46" s="26"/>
      <c r="AF46" s="26"/>
      <c r="AG46" s="26"/>
    </row>
    <row r="47" spans="1:33" ht="15.75" customHeight="1" x14ac:dyDescent="0.2">
      <c r="A47" s="15"/>
      <c r="B47" s="15"/>
      <c r="C47" s="45"/>
      <c r="D47" s="17"/>
      <c r="E47" s="17"/>
      <c r="F47" s="18"/>
      <c r="G47" s="18"/>
      <c r="H47" s="18"/>
      <c r="I47" s="17"/>
      <c r="J47" s="17"/>
      <c r="K47" s="17"/>
      <c r="L47" s="17"/>
      <c r="M47" s="20"/>
      <c r="N47" s="17"/>
      <c r="O47" s="17"/>
      <c r="P47" s="17"/>
      <c r="Q47" s="17"/>
      <c r="R47" s="17"/>
      <c r="S47" s="22"/>
      <c r="T47" s="15"/>
      <c r="U47" s="23"/>
      <c r="V47" s="1"/>
      <c r="W47" s="15"/>
      <c r="X47" s="15"/>
      <c r="Y47" s="15"/>
      <c r="Z47" s="15"/>
      <c r="AA47" s="2"/>
      <c r="AB47" s="15"/>
      <c r="AC47" s="15"/>
      <c r="AD47" s="15"/>
      <c r="AE47" s="26"/>
      <c r="AF47" s="26"/>
      <c r="AG47" s="26"/>
    </row>
    <row r="48" spans="1:33" ht="15.75" customHeight="1" x14ac:dyDescent="0.2">
      <c r="A48" s="15"/>
      <c r="B48" s="15"/>
      <c r="C48" s="45"/>
      <c r="D48" s="17"/>
      <c r="E48" s="17"/>
      <c r="F48" s="18"/>
      <c r="G48" s="18"/>
      <c r="H48" s="18"/>
      <c r="I48" s="17"/>
      <c r="J48" s="17"/>
      <c r="K48" s="17"/>
      <c r="L48" s="17"/>
      <c r="M48" s="20"/>
      <c r="N48" s="17"/>
      <c r="O48" s="17"/>
      <c r="P48" s="17"/>
      <c r="Q48" s="17"/>
      <c r="R48" s="17"/>
      <c r="S48" s="22"/>
      <c r="T48" s="15"/>
      <c r="U48" s="23"/>
      <c r="V48" s="1"/>
      <c r="W48" s="15"/>
      <c r="X48" s="15"/>
      <c r="Y48" s="15"/>
      <c r="Z48" s="15"/>
      <c r="AA48" s="2"/>
      <c r="AB48" s="15"/>
      <c r="AC48" s="15"/>
      <c r="AD48" s="15"/>
      <c r="AE48" s="26"/>
      <c r="AF48" s="26"/>
      <c r="AG48" s="26"/>
    </row>
    <row r="49" spans="1:33" ht="15.75" customHeight="1" x14ac:dyDescent="0.2">
      <c r="A49" s="15"/>
      <c r="B49" s="15"/>
      <c r="C49" s="45"/>
      <c r="D49" s="17"/>
      <c r="E49" s="17"/>
      <c r="F49" s="18"/>
      <c r="G49" s="18"/>
      <c r="H49" s="18"/>
      <c r="I49" s="17"/>
      <c r="J49" s="17"/>
      <c r="K49" s="17"/>
      <c r="L49" s="17"/>
      <c r="M49" s="20"/>
      <c r="N49" s="17"/>
      <c r="O49" s="17"/>
      <c r="P49" s="17"/>
      <c r="Q49" s="17"/>
      <c r="R49" s="17"/>
      <c r="S49" s="22"/>
      <c r="T49" s="15"/>
      <c r="U49" s="23"/>
      <c r="V49" s="1"/>
      <c r="W49" s="15"/>
      <c r="X49" s="15"/>
      <c r="Y49" s="15"/>
      <c r="Z49" s="15"/>
      <c r="AA49" s="2"/>
      <c r="AB49" s="15"/>
      <c r="AC49" s="15"/>
      <c r="AD49" s="15"/>
      <c r="AE49" s="26"/>
      <c r="AF49" s="26"/>
      <c r="AG49" s="26"/>
    </row>
    <row r="50" spans="1:33" ht="15.75" customHeight="1" x14ac:dyDescent="0.2">
      <c r="A50" s="15"/>
      <c r="B50" s="15"/>
      <c r="C50" s="45"/>
      <c r="D50" s="17"/>
      <c r="E50" s="17"/>
      <c r="F50" s="18"/>
      <c r="G50" s="18"/>
      <c r="H50" s="18"/>
      <c r="I50" s="17"/>
      <c r="J50" s="17"/>
      <c r="K50" s="17"/>
      <c r="L50" s="17"/>
      <c r="M50" s="20"/>
      <c r="N50" s="17"/>
      <c r="O50" s="17"/>
      <c r="P50" s="17"/>
      <c r="Q50" s="17"/>
      <c r="R50" s="17"/>
      <c r="S50" s="22"/>
      <c r="T50" s="15"/>
      <c r="U50" s="23"/>
      <c r="V50" s="1"/>
      <c r="W50" s="15"/>
      <c r="X50" s="15"/>
      <c r="Y50" s="15"/>
      <c r="Z50" s="15"/>
      <c r="AA50" s="2"/>
      <c r="AB50" s="15"/>
      <c r="AC50" s="15"/>
      <c r="AD50" s="15"/>
      <c r="AE50" s="26"/>
      <c r="AF50" s="26"/>
      <c r="AG50" s="26"/>
    </row>
    <row r="51" spans="1:33" ht="15.75" customHeight="1" x14ac:dyDescent="0.2">
      <c r="A51" s="15"/>
      <c r="B51" s="15"/>
      <c r="C51" s="45"/>
      <c r="D51" s="17"/>
      <c r="E51" s="17"/>
      <c r="F51" s="18"/>
      <c r="G51" s="18"/>
      <c r="H51" s="18"/>
      <c r="I51" s="17"/>
      <c r="J51" s="17"/>
      <c r="K51" s="17"/>
      <c r="L51" s="17"/>
      <c r="M51" s="20"/>
      <c r="N51" s="17"/>
      <c r="O51" s="17"/>
      <c r="P51" s="17"/>
      <c r="Q51" s="17"/>
      <c r="R51" s="17"/>
      <c r="S51" s="22"/>
      <c r="T51" s="15"/>
      <c r="U51" s="23"/>
      <c r="V51" s="1"/>
      <c r="W51" s="15"/>
      <c r="X51" s="15"/>
      <c r="Y51" s="15"/>
      <c r="Z51" s="15"/>
      <c r="AA51" s="2"/>
      <c r="AB51" s="15"/>
      <c r="AC51" s="15"/>
      <c r="AD51" s="15"/>
      <c r="AE51" s="26"/>
      <c r="AF51" s="26"/>
      <c r="AG51" s="26"/>
    </row>
    <row r="52" spans="1:33" ht="15.75" customHeight="1" x14ac:dyDescent="0.2">
      <c r="A52" s="15"/>
      <c r="B52" s="15"/>
      <c r="C52" s="45"/>
      <c r="D52" s="17"/>
      <c r="E52" s="17"/>
      <c r="F52" s="18"/>
      <c r="G52" s="18"/>
      <c r="H52" s="18"/>
      <c r="I52" s="17"/>
      <c r="J52" s="17"/>
      <c r="K52" s="17"/>
      <c r="L52" s="17"/>
      <c r="M52" s="20"/>
      <c r="N52" s="17"/>
      <c r="O52" s="17"/>
      <c r="P52" s="17"/>
      <c r="Q52" s="17"/>
      <c r="R52" s="17"/>
      <c r="S52" s="22"/>
      <c r="T52" s="15"/>
      <c r="U52" s="23"/>
      <c r="V52" s="1"/>
      <c r="W52" s="15"/>
      <c r="X52" s="15"/>
      <c r="Y52" s="15"/>
      <c r="Z52" s="15"/>
      <c r="AA52" s="2"/>
      <c r="AB52" s="15"/>
      <c r="AC52" s="15"/>
      <c r="AD52" s="15"/>
      <c r="AE52" s="26"/>
      <c r="AF52" s="26"/>
      <c r="AG52" s="26"/>
    </row>
    <row r="53" spans="1:33" ht="15.75" customHeight="1" x14ac:dyDescent="0.2">
      <c r="A53" s="15"/>
      <c r="B53" s="15"/>
      <c r="C53" s="45"/>
      <c r="D53" s="17"/>
      <c r="E53" s="17"/>
      <c r="F53" s="18"/>
      <c r="G53" s="18"/>
      <c r="H53" s="18"/>
      <c r="I53" s="17"/>
      <c r="J53" s="17"/>
      <c r="K53" s="17"/>
      <c r="L53" s="17"/>
      <c r="M53" s="20"/>
      <c r="N53" s="17"/>
      <c r="O53" s="17"/>
      <c r="P53" s="17"/>
      <c r="Q53" s="17"/>
      <c r="R53" s="17"/>
      <c r="S53" s="22"/>
      <c r="T53" s="15"/>
      <c r="U53" s="23"/>
      <c r="V53" s="1"/>
      <c r="W53" s="15"/>
      <c r="X53" s="15"/>
      <c r="Y53" s="15"/>
      <c r="Z53" s="15"/>
      <c r="AA53" s="2"/>
      <c r="AB53" s="15"/>
      <c r="AC53" s="15"/>
      <c r="AD53" s="15"/>
      <c r="AE53" s="26"/>
      <c r="AF53" s="26"/>
      <c r="AG53" s="26"/>
    </row>
    <row r="54" spans="1:33" ht="15.75" customHeight="1" x14ac:dyDescent="0.2">
      <c r="A54" s="15"/>
      <c r="B54" s="15"/>
      <c r="C54" s="45"/>
      <c r="D54" s="17"/>
      <c r="E54" s="17"/>
      <c r="F54" s="18"/>
      <c r="G54" s="18"/>
      <c r="H54" s="18"/>
      <c r="I54" s="17"/>
      <c r="J54" s="17"/>
      <c r="K54" s="17"/>
      <c r="L54" s="17"/>
      <c r="M54" s="20"/>
      <c r="N54" s="17"/>
      <c r="O54" s="17"/>
      <c r="P54" s="17"/>
      <c r="Q54" s="17"/>
      <c r="R54" s="17"/>
      <c r="S54" s="22"/>
      <c r="T54" s="15"/>
      <c r="U54" s="23"/>
      <c r="V54" s="1"/>
      <c r="W54" s="15"/>
      <c r="X54" s="15"/>
      <c r="Y54" s="15"/>
      <c r="Z54" s="15"/>
      <c r="AA54" s="2"/>
      <c r="AB54" s="15"/>
      <c r="AC54" s="15"/>
      <c r="AD54" s="15"/>
      <c r="AE54" s="26"/>
      <c r="AF54" s="26"/>
      <c r="AG54" s="26"/>
    </row>
    <row r="55" spans="1:33" ht="15.75" customHeight="1" x14ac:dyDescent="0.2">
      <c r="A55" s="15"/>
      <c r="B55" s="15"/>
      <c r="C55" s="45"/>
      <c r="D55" s="17"/>
      <c r="E55" s="17"/>
      <c r="F55" s="18"/>
      <c r="G55" s="18"/>
      <c r="H55" s="18"/>
      <c r="I55" s="17"/>
      <c r="J55" s="17"/>
      <c r="K55" s="17"/>
      <c r="L55" s="17"/>
      <c r="M55" s="20"/>
      <c r="N55" s="17"/>
      <c r="O55" s="17"/>
      <c r="P55" s="17"/>
      <c r="Q55" s="17"/>
      <c r="R55" s="17"/>
      <c r="S55" s="22"/>
      <c r="T55" s="15"/>
      <c r="U55" s="23"/>
      <c r="V55" s="1"/>
      <c r="W55" s="15"/>
      <c r="X55" s="15"/>
      <c r="Y55" s="15"/>
      <c r="Z55" s="15"/>
      <c r="AA55" s="2"/>
      <c r="AB55" s="15"/>
      <c r="AC55" s="15"/>
      <c r="AD55" s="15"/>
      <c r="AE55" s="26"/>
      <c r="AF55" s="26"/>
      <c r="AG55" s="26"/>
    </row>
    <row r="56" spans="1:33" ht="15.75" customHeight="1" x14ac:dyDescent="0.2">
      <c r="A56" s="15"/>
      <c r="B56" s="15"/>
      <c r="C56" s="45"/>
      <c r="D56" s="17"/>
      <c r="E56" s="17"/>
      <c r="F56" s="18"/>
      <c r="G56" s="18"/>
      <c r="H56" s="18"/>
      <c r="I56" s="17"/>
      <c r="J56" s="17"/>
      <c r="K56" s="17"/>
      <c r="L56" s="17"/>
      <c r="M56" s="20"/>
      <c r="N56" s="17"/>
      <c r="O56" s="17"/>
      <c r="P56" s="17"/>
      <c r="Q56" s="17"/>
      <c r="R56" s="17"/>
      <c r="S56" s="22"/>
      <c r="T56" s="15"/>
      <c r="U56" s="23"/>
      <c r="V56" s="1"/>
      <c r="W56" s="15"/>
      <c r="X56" s="15"/>
      <c r="Y56" s="15"/>
      <c r="Z56" s="15"/>
      <c r="AA56" s="2"/>
      <c r="AB56" s="15"/>
      <c r="AC56" s="15"/>
      <c r="AD56" s="15"/>
      <c r="AE56" s="26"/>
      <c r="AF56" s="26"/>
      <c r="AG56" s="26"/>
    </row>
    <row r="57" spans="1:33" ht="15.75" customHeight="1" x14ac:dyDescent="0.2">
      <c r="A57" s="15"/>
      <c r="B57" s="15"/>
      <c r="C57" s="45"/>
      <c r="D57" s="17"/>
      <c r="E57" s="17"/>
      <c r="F57" s="18"/>
      <c r="G57" s="18"/>
      <c r="H57" s="18"/>
      <c r="I57" s="17"/>
      <c r="J57" s="17"/>
      <c r="K57" s="17"/>
      <c r="L57" s="17"/>
      <c r="M57" s="20"/>
      <c r="N57" s="17"/>
      <c r="O57" s="17"/>
      <c r="P57" s="17"/>
      <c r="Q57" s="17"/>
      <c r="R57" s="17"/>
      <c r="S57" s="22"/>
      <c r="T57" s="15"/>
      <c r="U57" s="23"/>
      <c r="V57" s="1"/>
      <c r="W57" s="15"/>
      <c r="X57" s="15"/>
      <c r="Y57" s="15"/>
      <c r="Z57" s="15"/>
      <c r="AA57" s="2"/>
      <c r="AB57" s="15"/>
      <c r="AC57" s="15"/>
      <c r="AD57" s="15"/>
      <c r="AE57" s="26"/>
      <c r="AF57" s="26"/>
      <c r="AG57" s="26"/>
    </row>
    <row r="58" spans="1:33" ht="15.75" customHeight="1" x14ac:dyDescent="0.2">
      <c r="A58" s="15"/>
      <c r="B58" s="15"/>
      <c r="C58" s="45"/>
      <c r="D58" s="17"/>
      <c r="E58" s="17"/>
      <c r="F58" s="18"/>
      <c r="G58" s="18"/>
      <c r="H58" s="18"/>
      <c r="I58" s="17"/>
      <c r="J58" s="17"/>
      <c r="K58" s="17"/>
      <c r="L58" s="17"/>
      <c r="M58" s="20"/>
      <c r="N58" s="17"/>
      <c r="O58" s="17"/>
      <c r="P58" s="17"/>
      <c r="Q58" s="17"/>
      <c r="R58" s="17"/>
      <c r="S58" s="22"/>
      <c r="T58" s="15"/>
      <c r="U58" s="23"/>
      <c r="V58" s="1"/>
      <c r="W58" s="15"/>
      <c r="X58" s="15"/>
      <c r="Y58" s="15"/>
      <c r="Z58" s="15"/>
      <c r="AA58" s="2"/>
      <c r="AB58" s="15"/>
      <c r="AC58" s="15"/>
      <c r="AD58" s="15"/>
      <c r="AE58" s="26"/>
      <c r="AF58" s="26"/>
      <c r="AG58" s="26"/>
    </row>
    <row r="59" spans="1:33" ht="15.75" customHeight="1" x14ac:dyDescent="0.2">
      <c r="A59" s="15"/>
      <c r="B59" s="15"/>
      <c r="C59" s="45"/>
      <c r="D59" s="17"/>
      <c r="E59" s="17"/>
      <c r="F59" s="18"/>
      <c r="G59" s="18"/>
      <c r="H59" s="18"/>
      <c r="I59" s="17"/>
      <c r="J59" s="17"/>
      <c r="K59" s="17"/>
      <c r="L59" s="17"/>
      <c r="M59" s="20"/>
      <c r="N59" s="17"/>
      <c r="O59" s="17"/>
      <c r="P59" s="17"/>
      <c r="Q59" s="17"/>
      <c r="R59" s="17"/>
      <c r="S59" s="22"/>
      <c r="T59" s="15"/>
      <c r="U59" s="23"/>
      <c r="V59" s="1"/>
      <c r="W59" s="15"/>
      <c r="X59" s="15"/>
      <c r="Y59" s="15"/>
      <c r="Z59" s="15"/>
      <c r="AA59" s="2"/>
      <c r="AB59" s="15"/>
      <c r="AC59" s="15"/>
      <c r="AD59" s="15"/>
      <c r="AE59" s="26"/>
      <c r="AF59" s="26"/>
      <c r="AG59" s="26"/>
    </row>
    <row r="60" spans="1:33" ht="15.75" customHeight="1" x14ac:dyDescent="0.2">
      <c r="A60" s="15"/>
      <c r="B60" s="15"/>
      <c r="C60" s="45"/>
      <c r="D60" s="17"/>
      <c r="E60" s="17"/>
      <c r="F60" s="18"/>
      <c r="G60" s="18"/>
      <c r="H60" s="18"/>
      <c r="I60" s="17"/>
      <c r="J60" s="17"/>
      <c r="K60" s="17"/>
      <c r="L60" s="17"/>
      <c r="M60" s="20"/>
      <c r="N60" s="17"/>
      <c r="O60" s="17"/>
      <c r="P60" s="17"/>
      <c r="Q60" s="17"/>
      <c r="R60" s="17"/>
      <c r="S60" s="22"/>
      <c r="T60" s="15"/>
      <c r="U60" s="23"/>
      <c r="V60" s="1"/>
      <c r="W60" s="15"/>
      <c r="X60" s="15"/>
      <c r="Y60" s="15"/>
      <c r="Z60" s="15"/>
      <c r="AA60" s="2"/>
      <c r="AB60" s="15"/>
      <c r="AC60" s="15"/>
      <c r="AD60" s="15"/>
      <c r="AE60" s="26"/>
      <c r="AF60" s="26"/>
      <c r="AG60" s="26"/>
    </row>
    <row r="61" spans="1:33" ht="15.75" customHeight="1" x14ac:dyDescent="0.2">
      <c r="A61" s="15"/>
      <c r="B61" s="15"/>
      <c r="C61" s="45"/>
      <c r="D61" s="17"/>
      <c r="E61" s="17"/>
      <c r="F61" s="18"/>
      <c r="G61" s="18"/>
      <c r="H61" s="18"/>
      <c r="I61" s="17"/>
      <c r="J61" s="17"/>
      <c r="K61" s="17"/>
      <c r="L61" s="17"/>
      <c r="M61" s="20"/>
      <c r="N61" s="17"/>
      <c r="O61" s="17"/>
      <c r="P61" s="17"/>
      <c r="Q61" s="17"/>
      <c r="R61" s="17"/>
      <c r="S61" s="22"/>
      <c r="T61" s="15"/>
      <c r="U61" s="23"/>
      <c r="V61" s="1"/>
      <c r="W61" s="15"/>
      <c r="X61" s="15"/>
      <c r="Y61" s="15"/>
      <c r="Z61" s="15"/>
      <c r="AA61" s="2"/>
      <c r="AB61" s="15"/>
      <c r="AC61" s="15"/>
      <c r="AD61" s="15"/>
      <c r="AE61" s="26"/>
      <c r="AF61" s="26"/>
      <c r="AG61" s="26"/>
    </row>
    <row r="62" spans="1:33" ht="15.75" customHeight="1" x14ac:dyDescent="0.2">
      <c r="A62" s="15"/>
      <c r="B62" s="15"/>
      <c r="C62" s="45"/>
      <c r="D62" s="17"/>
      <c r="E62" s="17"/>
      <c r="F62" s="18"/>
      <c r="G62" s="18"/>
      <c r="H62" s="18"/>
      <c r="I62" s="17"/>
      <c r="J62" s="17"/>
      <c r="K62" s="17"/>
      <c r="L62" s="17"/>
      <c r="M62" s="20"/>
      <c r="N62" s="17"/>
      <c r="O62" s="17"/>
      <c r="P62" s="17"/>
      <c r="Q62" s="17"/>
      <c r="R62" s="17"/>
      <c r="S62" s="22"/>
      <c r="T62" s="15"/>
      <c r="U62" s="23"/>
      <c r="V62" s="1"/>
      <c r="W62" s="15"/>
      <c r="X62" s="15"/>
      <c r="Y62" s="15"/>
      <c r="Z62" s="15"/>
      <c r="AA62" s="2"/>
      <c r="AB62" s="15"/>
      <c r="AC62" s="15"/>
      <c r="AD62" s="15"/>
      <c r="AE62" s="26"/>
      <c r="AF62" s="26"/>
      <c r="AG62" s="26"/>
    </row>
    <row r="63" spans="1:33" ht="15.75" customHeight="1" x14ac:dyDescent="0.2">
      <c r="A63" s="15"/>
      <c r="B63" s="15"/>
      <c r="C63" s="45"/>
      <c r="D63" s="17"/>
      <c r="E63" s="17"/>
      <c r="F63" s="18"/>
      <c r="G63" s="18"/>
      <c r="H63" s="18"/>
      <c r="I63" s="17"/>
      <c r="J63" s="17"/>
      <c r="K63" s="17"/>
      <c r="L63" s="17"/>
      <c r="M63" s="20"/>
      <c r="N63" s="17"/>
      <c r="O63" s="17"/>
      <c r="P63" s="17"/>
      <c r="Q63" s="17"/>
      <c r="R63" s="17"/>
      <c r="S63" s="22"/>
      <c r="T63" s="15"/>
      <c r="U63" s="23"/>
      <c r="V63" s="1"/>
      <c r="W63" s="15"/>
      <c r="X63" s="15"/>
      <c r="Y63" s="15"/>
      <c r="Z63" s="15"/>
      <c r="AA63" s="2"/>
      <c r="AB63" s="15"/>
      <c r="AC63" s="15"/>
      <c r="AD63" s="15"/>
      <c r="AE63" s="26"/>
      <c r="AF63" s="26"/>
      <c r="AG63" s="26"/>
    </row>
    <row r="64" spans="1:33" ht="15.75" customHeight="1" x14ac:dyDescent="0.2">
      <c r="A64" s="15"/>
      <c r="B64" s="15"/>
      <c r="C64" s="45"/>
      <c r="D64" s="17"/>
      <c r="E64" s="17"/>
      <c r="F64" s="18"/>
      <c r="G64" s="18"/>
      <c r="H64" s="18"/>
      <c r="I64" s="17"/>
      <c r="J64" s="17"/>
      <c r="K64" s="17"/>
      <c r="L64" s="17"/>
      <c r="M64" s="20"/>
      <c r="N64" s="17"/>
      <c r="O64" s="17"/>
      <c r="P64" s="17"/>
      <c r="Q64" s="17"/>
      <c r="R64" s="17"/>
      <c r="S64" s="22"/>
      <c r="T64" s="15"/>
      <c r="U64" s="23"/>
      <c r="V64" s="1"/>
      <c r="W64" s="15"/>
      <c r="X64" s="15"/>
      <c r="Y64" s="15"/>
      <c r="Z64" s="15"/>
      <c r="AA64" s="2"/>
      <c r="AB64" s="15"/>
      <c r="AC64" s="15"/>
      <c r="AD64" s="15"/>
      <c r="AE64" s="26"/>
      <c r="AF64" s="26"/>
      <c r="AG64" s="26"/>
    </row>
    <row r="65" spans="1:33" ht="15.75" customHeight="1" x14ac:dyDescent="0.2">
      <c r="A65" s="15"/>
      <c r="B65" s="15"/>
      <c r="C65" s="45"/>
      <c r="D65" s="17"/>
      <c r="E65" s="17"/>
      <c r="F65" s="18"/>
      <c r="G65" s="18"/>
      <c r="H65" s="18"/>
      <c r="I65" s="17"/>
      <c r="J65" s="17"/>
      <c r="K65" s="17"/>
      <c r="L65" s="17"/>
      <c r="M65" s="20"/>
      <c r="N65" s="17"/>
      <c r="O65" s="17"/>
      <c r="P65" s="17"/>
      <c r="Q65" s="17"/>
      <c r="R65" s="17"/>
      <c r="S65" s="22"/>
      <c r="T65" s="15"/>
      <c r="U65" s="23"/>
      <c r="V65" s="1"/>
      <c r="W65" s="15"/>
      <c r="X65" s="15"/>
      <c r="Y65" s="15"/>
      <c r="Z65" s="15"/>
      <c r="AA65" s="2"/>
      <c r="AB65" s="15"/>
      <c r="AC65" s="15"/>
      <c r="AD65" s="15"/>
      <c r="AE65" s="26"/>
      <c r="AF65" s="26"/>
      <c r="AG65" s="26"/>
    </row>
    <row r="66" spans="1:33" ht="15.75" customHeight="1" x14ac:dyDescent="0.2">
      <c r="A66" s="15"/>
      <c r="B66" s="15"/>
      <c r="C66" s="45"/>
      <c r="D66" s="17"/>
      <c r="E66" s="17"/>
      <c r="F66" s="18"/>
      <c r="G66" s="18"/>
      <c r="H66" s="18"/>
      <c r="I66" s="17"/>
      <c r="J66" s="17"/>
      <c r="K66" s="17"/>
      <c r="L66" s="17"/>
      <c r="M66" s="20"/>
      <c r="N66" s="17"/>
      <c r="O66" s="17"/>
      <c r="P66" s="17"/>
      <c r="Q66" s="17"/>
      <c r="R66" s="17"/>
      <c r="S66" s="22"/>
      <c r="T66" s="15"/>
      <c r="U66" s="23"/>
      <c r="V66" s="1"/>
      <c r="W66" s="15"/>
      <c r="X66" s="15"/>
      <c r="Y66" s="15"/>
      <c r="Z66" s="15"/>
      <c r="AA66" s="2"/>
      <c r="AB66" s="15"/>
      <c r="AC66" s="15"/>
      <c r="AD66" s="15"/>
      <c r="AE66" s="26"/>
      <c r="AF66" s="26"/>
      <c r="AG66" s="26"/>
    </row>
    <row r="67" spans="1:33" ht="15.75" customHeight="1" x14ac:dyDescent="0.2">
      <c r="A67" s="15"/>
      <c r="B67" s="15"/>
      <c r="C67" s="45"/>
      <c r="D67" s="17"/>
      <c r="E67" s="17"/>
      <c r="F67" s="18"/>
      <c r="G67" s="18"/>
      <c r="H67" s="18"/>
      <c r="I67" s="17"/>
      <c r="J67" s="17"/>
      <c r="K67" s="17"/>
      <c r="L67" s="17"/>
      <c r="M67" s="20"/>
      <c r="N67" s="17"/>
      <c r="O67" s="17"/>
      <c r="P67" s="17"/>
      <c r="Q67" s="17"/>
      <c r="R67" s="17"/>
      <c r="S67" s="22"/>
      <c r="T67" s="15"/>
      <c r="U67" s="23"/>
      <c r="V67" s="1"/>
      <c r="W67" s="15"/>
      <c r="X67" s="15"/>
      <c r="Y67" s="15"/>
      <c r="Z67" s="15"/>
      <c r="AA67" s="2"/>
      <c r="AB67" s="15"/>
      <c r="AC67" s="15"/>
      <c r="AD67" s="15"/>
      <c r="AE67" s="26"/>
      <c r="AF67" s="26"/>
      <c r="AG67" s="26"/>
    </row>
    <row r="68" spans="1:33" ht="15.75" customHeight="1" x14ac:dyDescent="0.2">
      <c r="A68" s="15"/>
      <c r="B68" s="15"/>
      <c r="C68" s="45"/>
      <c r="D68" s="17"/>
      <c r="E68" s="17"/>
      <c r="F68" s="18"/>
      <c r="G68" s="18"/>
      <c r="H68" s="18"/>
      <c r="I68" s="17"/>
      <c r="J68" s="17"/>
      <c r="K68" s="17"/>
      <c r="L68" s="17"/>
      <c r="M68" s="20"/>
      <c r="N68" s="17"/>
      <c r="O68" s="17"/>
      <c r="P68" s="17"/>
      <c r="Q68" s="17"/>
      <c r="R68" s="17"/>
      <c r="S68" s="22"/>
      <c r="T68" s="15"/>
      <c r="U68" s="23"/>
      <c r="V68" s="1"/>
      <c r="W68" s="15"/>
      <c r="X68" s="15"/>
      <c r="Y68" s="15"/>
      <c r="Z68" s="15"/>
      <c r="AA68" s="2"/>
      <c r="AB68" s="15"/>
      <c r="AC68" s="15"/>
      <c r="AD68" s="15"/>
      <c r="AE68" s="26"/>
      <c r="AF68" s="26"/>
      <c r="AG68" s="26"/>
    </row>
    <row r="69" spans="1:33" ht="15.75" customHeight="1" x14ac:dyDescent="0.2">
      <c r="A69" s="15"/>
      <c r="B69" s="15"/>
      <c r="C69" s="45"/>
      <c r="D69" s="17"/>
      <c r="E69" s="17"/>
      <c r="F69" s="18"/>
      <c r="G69" s="18"/>
      <c r="H69" s="18"/>
      <c r="I69" s="17"/>
      <c r="J69" s="17"/>
      <c r="K69" s="17"/>
      <c r="L69" s="17"/>
      <c r="M69" s="20"/>
      <c r="N69" s="17"/>
      <c r="O69" s="17"/>
      <c r="P69" s="17"/>
      <c r="Q69" s="17"/>
      <c r="R69" s="17"/>
      <c r="S69" s="22"/>
      <c r="T69" s="15"/>
      <c r="U69" s="23"/>
      <c r="V69" s="1"/>
      <c r="W69" s="15"/>
      <c r="X69" s="15"/>
      <c r="Y69" s="15"/>
      <c r="Z69" s="15"/>
      <c r="AA69" s="2"/>
      <c r="AB69" s="15"/>
      <c r="AC69" s="15"/>
      <c r="AD69" s="15"/>
      <c r="AE69" s="26"/>
      <c r="AF69" s="26"/>
      <c r="AG69" s="26"/>
    </row>
    <row r="70" spans="1:33" ht="15.75" customHeight="1" x14ac:dyDescent="0.2">
      <c r="A70" s="15"/>
      <c r="B70" s="15"/>
      <c r="C70" s="45"/>
      <c r="D70" s="17"/>
      <c r="E70" s="17"/>
      <c r="F70" s="18"/>
      <c r="G70" s="18"/>
      <c r="H70" s="18"/>
      <c r="I70" s="17"/>
      <c r="J70" s="17"/>
      <c r="K70" s="17"/>
      <c r="L70" s="17"/>
      <c r="M70" s="20"/>
      <c r="N70" s="17"/>
      <c r="O70" s="17"/>
      <c r="P70" s="17"/>
      <c r="Q70" s="17"/>
      <c r="R70" s="17"/>
      <c r="S70" s="22"/>
      <c r="T70" s="15"/>
      <c r="U70" s="23"/>
      <c r="V70" s="1"/>
      <c r="W70" s="15"/>
      <c r="X70" s="15"/>
      <c r="Y70" s="15"/>
      <c r="Z70" s="15"/>
      <c r="AA70" s="2"/>
      <c r="AB70" s="15"/>
      <c r="AC70" s="15"/>
      <c r="AD70" s="15"/>
      <c r="AE70" s="26"/>
      <c r="AF70" s="26"/>
      <c r="AG70" s="26"/>
    </row>
    <row r="71" spans="1:33" ht="15.75" customHeight="1" x14ac:dyDescent="0.2">
      <c r="A71" s="15"/>
      <c r="B71" s="15"/>
      <c r="C71" s="45"/>
      <c r="D71" s="17"/>
      <c r="E71" s="17"/>
      <c r="F71" s="18"/>
      <c r="G71" s="18"/>
      <c r="H71" s="18"/>
      <c r="I71" s="17"/>
      <c r="J71" s="17"/>
      <c r="K71" s="17"/>
      <c r="L71" s="17"/>
      <c r="M71" s="20"/>
      <c r="N71" s="17"/>
      <c r="O71" s="17"/>
      <c r="P71" s="17"/>
      <c r="Q71" s="17"/>
      <c r="R71" s="17"/>
      <c r="S71" s="22"/>
      <c r="T71" s="15"/>
      <c r="U71" s="23"/>
      <c r="V71" s="1"/>
      <c r="W71" s="15"/>
      <c r="X71" s="15"/>
      <c r="Y71" s="15"/>
      <c r="Z71" s="15"/>
      <c r="AA71" s="2"/>
      <c r="AB71" s="15"/>
      <c r="AC71" s="15"/>
      <c r="AD71" s="15"/>
      <c r="AE71" s="26"/>
      <c r="AF71" s="26"/>
      <c r="AG71" s="26"/>
    </row>
    <row r="72" spans="1:33" ht="15.75" customHeight="1" x14ac:dyDescent="0.2">
      <c r="A72" s="15"/>
      <c r="B72" s="15"/>
      <c r="C72" s="45"/>
      <c r="D72" s="17"/>
      <c r="E72" s="17"/>
      <c r="F72" s="18"/>
      <c r="G72" s="18"/>
      <c r="H72" s="18"/>
      <c r="I72" s="17"/>
      <c r="J72" s="17"/>
      <c r="K72" s="17"/>
      <c r="L72" s="17"/>
      <c r="M72" s="20"/>
      <c r="N72" s="17"/>
      <c r="O72" s="17"/>
      <c r="P72" s="17"/>
      <c r="Q72" s="17"/>
      <c r="R72" s="17"/>
      <c r="S72" s="22"/>
      <c r="T72" s="15"/>
      <c r="U72" s="23"/>
      <c r="V72" s="1"/>
      <c r="W72" s="15"/>
      <c r="X72" s="15"/>
      <c r="Y72" s="15"/>
      <c r="Z72" s="15"/>
      <c r="AA72" s="2"/>
      <c r="AB72" s="15"/>
      <c r="AC72" s="15"/>
      <c r="AD72" s="15"/>
      <c r="AE72" s="26"/>
      <c r="AF72" s="26"/>
      <c r="AG72" s="26"/>
    </row>
    <row r="73" spans="1:33" ht="15.75" customHeight="1" x14ac:dyDescent="0.2">
      <c r="A73" s="15"/>
      <c r="B73" s="15"/>
      <c r="C73" s="45"/>
      <c r="D73" s="17"/>
      <c r="E73" s="17"/>
      <c r="F73" s="18"/>
      <c r="G73" s="18"/>
      <c r="H73" s="18"/>
      <c r="I73" s="17"/>
      <c r="J73" s="17"/>
      <c r="K73" s="17"/>
      <c r="L73" s="17"/>
      <c r="M73" s="20"/>
      <c r="N73" s="17"/>
      <c r="O73" s="17"/>
      <c r="P73" s="17"/>
      <c r="Q73" s="17"/>
      <c r="R73" s="17"/>
      <c r="S73" s="22"/>
      <c r="T73" s="15"/>
      <c r="U73" s="23"/>
      <c r="V73" s="1"/>
      <c r="W73" s="15"/>
      <c r="X73" s="15"/>
      <c r="Y73" s="15"/>
      <c r="Z73" s="15"/>
      <c r="AA73" s="2"/>
      <c r="AB73" s="15"/>
      <c r="AC73" s="15"/>
      <c r="AD73" s="15"/>
      <c r="AE73" s="26"/>
      <c r="AF73" s="26"/>
      <c r="AG73" s="26"/>
    </row>
    <row r="74" spans="1:33" ht="15.75" customHeight="1" x14ac:dyDescent="0.2">
      <c r="A74" s="15"/>
      <c r="B74" s="15"/>
      <c r="C74" s="45"/>
      <c r="D74" s="17"/>
      <c r="E74" s="17"/>
      <c r="F74" s="18"/>
      <c r="G74" s="18"/>
      <c r="H74" s="18"/>
      <c r="I74" s="17"/>
      <c r="J74" s="17"/>
      <c r="K74" s="17"/>
      <c r="L74" s="17"/>
      <c r="M74" s="20"/>
      <c r="N74" s="17"/>
      <c r="O74" s="17"/>
      <c r="P74" s="17"/>
      <c r="Q74" s="17"/>
      <c r="R74" s="17"/>
      <c r="S74" s="22"/>
      <c r="T74" s="15"/>
      <c r="U74" s="23"/>
      <c r="V74" s="1"/>
      <c r="W74" s="15"/>
      <c r="X74" s="15"/>
      <c r="Y74" s="15"/>
      <c r="Z74" s="15"/>
      <c r="AA74" s="2"/>
      <c r="AB74" s="15"/>
      <c r="AC74" s="15"/>
      <c r="AD74" s="15"/>
      <c r="AE74" s="26"/>
      <c r="AF74" s="26"/>
      <c r="AG74" s="26"/>
    </row>
    <row r="75" spans="1:33" ht="15.75" customHeight="1" x14ac:dyDescent="0.2">
      <c r="A75" s="15"/>
      <c r="B75" s="15"/>
      <c r="C75" s="45"/>
      <c r="D75" s="17"/>
      <c r="E75" s="17"/>
      <c r="F75" s="18"/>
      <c r="G75" s="18"/>
      <c r="H75" s="18"/>
      <c r="I75" s="17"/>
      <c r="J75" s="17"/>
      <c r="K75" s="17"/>
      <c r="L75" s="17"/>
      <c r="M75" s="20"/>
      <c r="N75" s="17"/>
      <c r="O75" s="17"/>
      <c r="P75" s="17"/>
      <c r="Q75" s="17"/>
      <c r="R75" s="17"/>
      <c r="S75" s="22"/>
      <c r="T75" s="15"/>
      <c r="U75" s="23"/>
      <c r="V75" s="1"/>
      <c r="W75" s="15"/>
      <c r="X75" s="15"/>
      <c r="Y75" s="15"/>
      <c r="Z75" s="15"/>
      <c r="AA75" s="2"/>
      <c r="AB75" s="15"/>
      <c r="AC75" s="15"/>
      <c r="AD75" s="15"/>
      <c r="AE75" s="26"/>
      <c r="AF75" s="26"/>
      <c r="AG75" s="26"/>
    </row>
    <row r="76" spans="1:33" ht="15.75" customHeight="1" x14ac:dyDescent="0.2">
      <c r="A76" s="15"/>
      <c r="B76" s="15"/>
      <c r="C76" s="45"/>
      <c r="D76" s="17"/>
      <c r="E76" s="17"/>
      <c r="F76" s="18"/>
      <c r="G76" s="18"/>
      <c r="H76" s="18"/>
      <c r="I76" s="17"/>
      <c r="J76" s="17"/>
      <c r="K76" s="17"/>
      <c r="L76" s="17"/>
      <c r="M76" s="20"/>
      <c r="N76" s="17"/>
      <c r="O76" s="17"/>
      <c r="P76" s="17"/>
      <c r="Q76" s="17"/>
      <c r="R76" s="17"/>
      <c r="S76" s="22"/>
      <c r="T76" s="15"/>
      <c r="U76" s="23"/>
      <c r="V76" s="1"/>
      <c r="W76" s="15"/>
      <c r="X76" s="15"/>
      <c r="Y76" s="15"/>
      <c r="Z76" s="15"/>
      <c r="AA76" s="2"/>
      <c r="AB76" s="15"/>
      <c r="AC76" s="15"/>
      <c r="AD76" s="15"/>
      <c r="AE76" s="26"/>
      <c r="AF76" s="26"/>
      <c r="AG76" s="26"/>
    </row>
    <row r="77" spans="1:33" ht="15.75" customHeight="1" x14ac:dyDescent="0.2">
      <c r="A77" s="15"/>
      <c r="B77" s="15"/>
      <c r="C77" s="45"/>
      <c r="D77" s="17"/>
      <c r="E77" s="17"/>
      <c r="F77" s="18"/>
      <c r="G77" s="18"/>
      <c r="H77" s="18"/>
      <c r="I77" s="17"/>
      <c r="J77" s="17"/>
      <c r="K77" s="17"/>
      <c r="L77" s="17"/>
      <c r="M77" s="20"/>
      <c r="N77" s="17"/>
      <c r="O77" s="17"/>
      <c r="P77" s="17"/>
      <c r="Q77" s="17"/>
      <c r="R77" s="17"/>
      <c r="S77" s="22"/>
      <c r="T77" s="15"/>
      <c r="U77" s="23"/>
      <c r="V77" s="1"/>
      <c r="W77" s="15"/>
      <c r="X77" s="15"/>
      <c r="Y77" s="15"/>
      <c r="Z77" s="15"/>
      <c r="AA77" s="2"/>
      <c r="AB77" s="15"/>
      <c r="AC77" s="15"/>
      <c r="AD77" s="15"/>
      <c r="AE77" s="26"/>
      <c r="AF77" s="26"/>
      <c r="AG77" s="26"/>
    </row>
    <row r="78" spans="1:33" ht="15.75" customHeight="1" x14ac:dyDescent="0.2">
      <c r="A78" s="15"/>
      <c r="B78" s="15"/>
      <c r="C78" s="45"/>
      <c r="D78" s="17"/>
      <c r="E78" s="17"/>
      <c r="F78" s="18"/>
      <c r="G78" s="18"/>
      <c r="H78" s="18"/>
      <c r="I78" s="17"/>
      <c r="J78" s="17"/>
      <c r="K78" s="17"/>
      <c r="L78" s="17"/>
      <c r="M78" s="20"/>
      <c r="N78" s="17"/>
      <c r="O78" s="17"/>
      <c r="P78" s="17"/>
      <c r="Q78" s="17"/>
      <c r="R78" s="17"/>
      <c r="S78" s="22"/>
      <c r="T78" s="15"/>
      <c r="U78" s="23"/>
      <c r="V78" s="1"/>
      <c r="W78" s="15"/>
      <c r="X78" s="15"/>
      <c r="Y78" s="15"/>
      <c r="Z78" s="15"/>
      <c r="AA78" s="2"/>
      <c r="AB78" s="15"/>
      <c r="AC78" s="15"/>
      <c r="AD78" s="15"/>
      <c r="AE78" s="26"/>
      <c r="AF78" s="26"/>
      <c r="AG78" s="26"/>
    </row>
    <row r="79" spans="1:33" ht="15.75" customHeight="1" x14ac:dyDescent="0.2">
      <c r="A79" s="15"/>
      <c r="B79" s="15"/>
      <c r="C79" s="45"/>
      <c r="D79" s="17"/>
      <c r="E79" s="17"/>
      <c r="F79" s="18"/>
      <c r="G79" s="18"/>
      <c r="H79" s="18"/>
      <c r="I79" s="17"/>
      <c r="J79" s="17"/>
      <c r="K79" s="17"/>
      <c r="L79" s="17"/>
      <c r="M79" s="20"/>
      <c r="N79" s="17"/>
      <c r="O79" s="17"/>
      <c r="P79" s="17"/>
      <c r="Q79" s="17"/>
      <c r="R79" s="17"/>
      <c r="S79" s="22"/>
      <c r="T79" s="15"/>
      <c r="U79" s="23"/>
      <c r="V79" s="1"/>
      <c r="W79" s="15"/>
      <c r="X79" s="15"/>
      <c r="Y79" s="15"/>
      <c r="Z79" s="15"/>
      <c r="AA79" s="2"/>
      <c r="AB79" s="15"/>
      <c r="AC79" s="15"/>
      <c r="AD79" s="15"/>
      <c r="AE79" s="26"/>
      <c r="AF79" s="26"/>
      <c r="AG79" s="26"/>
    </row>
    <row r="80" spans="1:33" ht="15.75" customHeight="1" x14ac:dyDescent="0.2">
      <c r="A80" s="15"/>
      <c r="B80" s="15"/>
      <c r="C80" s="45"/>
      <c r="D80" s="17"/>
      <c r="E80" s="17"/>
      <c r="F80" s="18"/>
      <c r="G80" s="18"/>
      <c r="H80" s="18"/>
      <c r="I80" s="17"/>
      <c r="J80" s="17"/>
      <c r="K80" s="17"/>
      <c r="L80" s="17"/>
      <c r="M80" s="20"/>
      <c r="N80" s="17"/>
      <c r="O80" s="17"/>
      <c r="P80" s="17"/>
      <c r="Q80" s="17"/>
      <c r="R80" s="17"/>
      <c r="S80" s="22"/>
      <c r="T80" s="15"/>
      <c r="U80" s="23"/>
      <c r="V80" s="1"/>
      <c r="W80" s="15"/>
      <c r="X80" s="15"/>
      <c r="Y80" s="15"/>
      <c r="Z80" s="15"/>
      <c r="AA80" s="2"/>
      <c r="AB80" s="15"/>
      <c r="AC80" s="15"/>
      <c r="AD80" s="15"/>
      <c r="AE80" s="26"/>
      <c r="AF80" s="26"/>
      <c r="AG80" s="26"/>
    </row>
    <row r="81" spans="1:33" ht="15.75" customHeight="1" x14ac:dyDescent="0.2">
      <c r="A81" s="15"/>
      <c r="B81" s="15"/>
      <c r="C81" s="45"/>
      <c r="D81" s="17"/>
      <c r="E81" s="17"/>
      <c r="F81" s="18"/>
      <c r="G81" s="18"/>
      <c r="H81" s="18"/>
      <c r="I81" s="17"/>
      <c r="J81" s="17"/>
      <c r="K81" s="17"/>
      <c r="L81" s="17"/>
      <c r="M81" s="20"/>
      <c r="N81" s="17"/>
      <c r="O81" s="17"/>
      <c r="P81" s="17"/>
      <c r="Q81" s="17"/>
      <c r="R81" s="17"/>
      <c r="S81" s="22"/>
      <c r="T81" s="15"/>
      <c r="U81" s="23"/>
      <c r="V81" s="1"/>
      <c r="W81" s="15"/>
      <c r="X81" s="15"/>
      <c r="Y81" s="15"/>
      <c r="Z81" s="15"/>
      <c r="AA81" s="2"/>
      <c r="AB81" s="15"/>
      <c r="AC81" s="15"/>
      <c r="AD81" s="15"/>
      <c r="AE81" s="26"/>
      <c r="AF81" s="26"/>
      <c r="AG81" s="26"/>
    </row>
    <row r="82" spans="1:33" ht="15.75" customHeight="1" x14ac:dyDescent="0.2">
      <c r="A82" s="15"/>
      <c r="B82" s="15"/>
      <c r="C82" s="45"/>
      <c r="D82" s="17"/>
      <c r="E82" s="17"/>
      <c r="F82" s="18"/>
      <c r="G82" s="18"/>
      <c r="H82" s="18"/>
      <c r="I82" s="17"/>
      <c r="J82" s="17"/>
      <c r="K82" s="17"/>
      <c r="L82" s="17"/>
      <c r="M82" s="20"/>
      <c r="N82" s="17"/>
      <c r="O82" s="17"/>
      <c r="P82" s="17"/>
      <c r="Q82" s="17"/>
      <c r="R82" s="17"/>
      <c r="S82" s="22"/>
      <c r="T82" s="15"/>
      <c r="U82" s="23"/>
      <c r="V82" s="1"/>
      <c r="W82" s="15"/>
      <c r="X82" s="15"/>
      <c r="Y82" s="15"/>
      <c r="Z82" s="15"/>
      <c r="AA82" s="2"/>
      <c r="AB82" s="15"/>
      <c r="AC82" s="15"/>
      <c r="AD82" s="15"/>
      <c r="AE82" s="26"/>
      <c r="AF82" s="26"/>
      <c r="AG82" s="26"/>
    </row>
    <row r="83" spans="1:33" ht="15.75" customHeight="1" x14ac:dyDescent="0.2">
      <c r="A83" s="15"/>
      <c r="B83" s="15"/>
      <c r="C83" s="45"/>
      <c r="D83" s="17"/>
      <c r="E83" s="17"/>
      <c r="F83" s="18"/>
      <c r="G83" s="18"/>
      <c r="H83" s="18"/>
      <c r="I83" s="17"/>
      <c r="J83" s="17"/>
      <c r="K83" s="17"/>
      <c r="L83" s="17"/>
      <c r="M83" s="20"/>
      <c r="N83" s="17"/>
      <c r="O83" s="17"/>
      <c r="P83" s="17"/>
      <c r="Q83" s="17"/>
      <c r="R83" s="17"/>
      <c r="S83" s="22"/>
      <c r="T83" s="15"/>
      <c r="U83" s="23"/>
      <c r="V83" s="1"/>
      <c r="W83" s="15"/>
      <c r="X83" s="15"/>
      <c r="Y83" s="15"/>
      <c r="Z83" s="15"/>
      <c r="AA83" s="2"/>
      <c r="AB83" s="15"/>
      <c r="AC83" s="15"/>
      <c r="AD83" s="15"/>
      <c r="AE83" s="26"/>
      <c r="AF83" s="26"/>
      <c r="AG83" s="26"/>
    </row>
    <row r="84" spans="1:33" ht="15.75" customHeight="1" x14ac:dyDescent="0.2">
      <c r="A84" s="15"/>
      <c r="B84" s="15"/>
      <c r="C84" s="45"/>
      <c r="D84" s="17"/>
      <c r="E84" s="17"/>
      <c r="F84" s="18"/>
      <c r="G84" s="18"/>
      <c r="H84" s="18"/>
      <c r="I84" s="17"/>
      <c r="J84" s="17"/>
      <c r="K84" s="17"/>
      <c r="L84" s="17"/>
      <c r="M84" s="20"/>
      <c r="N84" s="17"/>
      <c r="O84" s="17"/>
      <c r="P84" s="17"/>
      <c r="Q84" s="17"/>
      <c r="R84" s="17"/>
      <c r="S84" s="22"/>
      <c r="T84" s="15"/>
      <c r="U84" s="23"/>
      <c r="V84" s="1"/>
      <c r="W84" s="15"/>
      <c r="X84" s="15"/>
      <c r="Y84" s="15"/>
      <c r="Z84" s="15"/>
      <c r="AA84" s="2"/>
      <c r="AB84" s="15"/>
      <c r="AC84" s="15"/>
      <c r="AD84" s="15"/>
      <c r="AE84" s="26"/>
      <c r="AF84" s="26"/>
      <c r="AG84" s="26"/>
    </row>
    <row r="85" spans="1:33" ht="15.75" customHeight="1" x14ac:dyDescent="0.2">
      <c r="A85" s="15"/>
      <c r="B85" s="15"/>
      <c r="C85" s="45"/>
      <c r="D85" s="17"/>
      <c r="E85" s="17"/>
      <c r="F85" s="18"/>
      <c r="G85" s="18"/>
      <c r="H85" s="18"/>
      <c r="I85" s="17"/>
      <c r="J85" s="17"/>
      <c r="K85" s="17"/>
      <c r="L85" s="17"/>
      <c r="M85" s="20"/>
      <c r="N85" s="17"/>
      <c r="O85" s="17"/>
      <c r="P85" s="17"/>
      <c r="Q85" s="17"/>
      <c r="R85" s="17"/>
      <c r="S85" s="22"/>
      <c r="T85" s="15"/>
      <c r="U85" s="23"/>
      <c r="V85" s="1"/>
      <c r="W85" s="15"/>
      <c r="X85" s="15"/>
      <c r="Y85" s="15"/>
      <c r="Z85" s="15"/>
      <c r="AA85" s="2"/>
      <c r="AB85" s="15"/>
      <c r="AC85" s="15"/>
      <c r="AD85" s="15"/>
      <c r="AE85" s="26"/>
      <c r="AF85" s="26"/>
      <c r="AG85" s="26"/>
    </row>
    <row r="86" spans="1:33" ht="15.75" customHeight="1" x14ac:dyDescent="0.2">
      <c r="A86" s="15"/>
      <c r="B86" s="15"/>
      <c r="C86" s="45"/>
      <c r="D86" s="17"/>
      <c r="E86" s="17"/>
      <c r="F86" s="18"/>
      <c r="G86" s="18"/>
      <c r="H86" s="18"/>
      <c r="I86" s="17"/>
      <c r="J86" s="17"/>
      <c r="K86" s="17"/>
      <c r="L86" s="17"/>
      <c r="M86" s="20"/>
      <c r="N86" s="17"/>
      <c r="O86" s="17"/>
      <c r="P86" s="17"/>
      <c r="Q86" s="17"/>
      <c r="R86" s="17"/>
      <c r="S86" s="22"/>
      <c r="T86" s="15"/>
      <c r="U86" s="23"/>
      <c r="V86" s="1"/>
      <c r="W86" s="15"/>
      <c r="X86" s="15"/>
      <c r="Y86" s="15"/>
      <c r="Z86" s="15"/>
      <c r="AA86" s="2"/>
      <c r="AB86" s="15"/>
      <c r="AC86" s="15"/>
      <c r="AD86" s="15"/>
      <c r="AE86" s="26"/>
      <c r="AF86" s="26"/>
      <c r="AG86" s="26"/>
    </row>
    <row r="87" spans="1:33" ht="15.75" customHeight="1" x14ac:dyDescent="0.2">
      <c r="A87" s="15"/>
      <c r="B87" s="15"/>
      <c r="C87" s="45"/>
      <c r="D87" s="17"/>
      <c r="E87" s="17"/>
      <c r="F87" s="18"/>
      <c r="G87" s="18"/>
      <c r="H87" s="18"/>
      <c r="I87" s="17"/>
      <c r="J87" s="17"/>
      <c r="K87" s="17"/>
      <c r="L87" s="17"/>
      <c r="M87" s="20"/>
      <c r="N87" s="17"/>
      <c r="O87" s="17"/>
      <c r="P87" s="17"/>
      <c r="Q87" s="17"/>
      <c r="R87" s="17"/>
      <c r="S87" s="22"/>
      <c r="T87" s="15"/>
      <c r="U87" s="23"/>
      <c r="V87" s="1"/>
      <c r="W87" s="15"/>
      <c r="X87" s="15"/>
      <c r="Y87" s="15"/>
      <c r="Z87" s="15"/>
      <c r="AA87" s="2"/>
      <c r="AB87" s="15"/>
      <c r="AC87" s="15"/>
      <c r="AD87" s="15"/>
      <c r="AE87" s="26"/>
      <c r="AF87" s="26"/>
      <c r="AG87" s="26"/>
    </row>
    <row r="88" spans="1:33" ht="15.75" customHeight="1" x14ac:dyDescent="0.2">
      <c r="A88" s="15"/>
      <c r="B88" s="15"/>
      <c r="C88" s="45"/>
      <c r="D88" s="17"/>
      <c r="E88" s="17"/>
      <c r="F88" s="18"/>
      <c r="G88" s="18"/>
      <c r="H88" s="18"/>
      <c r="I88" s="17"/>
      <c r="J88" s="17"/>
      <c r="K88" s="17"/>
      <c r="L88" s="17"/>
      <c r="M88" s="20"/>
      <c r="N88" s="17"/>
      <c r="O88" s="17"/>
      <c r="P88" s="17"/>
      <c r="Q88" s="17"/>
      <c r="R88" s="17"/>
      <c r="S88" s="22"/>
      <c r="T88" s="15"/>
      <c r="U88" s="23"/>
      <c r="V88" s="1"/>
      <c r="W88" s="15"/>
      <c r="X88" s="15"/>
      <c r="Y88" s="15"/>
      <c r="Z88" s="15"/>
      <c r="AA88" s="2"/>
      <c r="AB88" s="15"/>
      <c r="AC88" s="15"/>
      <c r="AD88" s="15"/>
      <c r="AE88" s="26"/>
      <c r="AF88" s="26"/>
      <c r="AG88" s="26"/>
    </row>
    <row r="89" spans="1:33" ht="15.75" customHeight="1" x14ac:dyDescent="0.2">
      <c r="A89" s="15"/>
      <c r="B89" s="15"/>
      <c r="C89" s="45"/>
      <c r="D89" s="17"/>
      <c r="E89" s="17"/>
      <c r="F89" s="18"/>
      <c r="G89" s="18"/>
      <c r="H89" s="18"/>
      <c r="I89" s="17"/>
      <c r="J89" s="17"/>
      <c r="K89" s="17"/>
      <c r="L89" s="17"/>
      <c r="M89" s="20"/>
      <c r="N89" s="17"/>
      <c r="O89" s="17"/>
      <c r="P89" s="17"/>
      <c r="Q89" s="17"/>
      <c r="R89" s="17"/>
      <c r="S89" s="22"/>
      <c r="T89" s="15"/>
      <c r="U89" s="23"/>
      <c r="V89" s="1"/>
      <c r="W89" s="15"/>
      <c r="X89" s="15"/>
      <c r="Y89" s="15"/>
      <c r="Z89" s="15"/>
      <c r="AA89" s="2"/>
      <c r="AB89" s="15"/>
      <c r="AC89" s="15"/>
      <c r="AD89" s="15"/>
      <c r="AE89" s="26"/>
      <c r="AF89" s="26"/>
      <c r="AG89" s="26"/>
    </row>
    <row r="90" spans="1:33" ht="15.75" customHeight="1" x14ac:dyDescent="0.2">
      <c r="A90" s="15"/>
      <c r="B90" s="15"/>
      <c r="C90" s="45"/>
      <c r="D90" s="17"/>
      <c r="E90" s="17"/>
      <c r="F90" s="18"/>
      <c r="G90" s="18"/>
      <c r="H90" s="18"/>
      <c r="I90" s="17"/>
      <c r="J90" s="17"/>
      <c r="K90" s="17"/>
      <c r="L90" s="17"/>
      <c r="M90" s="20"/>
      <c r="N90" s="17"/>
      <c r="O90" s="17"/>
      <c r="P90" s="17"/>
      <c r="Q90" s="17"/>
      <c r="R90" s="17"/>
      <c r="S90" s="22"/>
      <c r="T90" s="15"/>
      <c r="U90" s="23"/>
      <c r="V90" s="1"/>
      <c r="W90" s="15"/>
      <c r="X90" s="15"/>
      <c r="Y90" s="15"/>
      <c r="Z90" s="15"/>
      <c r="AA90" s="2"/>
      <c r="AB90" s="15"/>
      <c r="AC90" s="15"/>
      <c r="AD90" s="15"/>
      <c r="AE90" s="26"/>
      <c r="AF90" s="26"/>
      <c r="AG90" s="26"/>
    </row>
    <row r="91" spans="1:33" ht="15.75" customHeight="1" x14ac:dyDescent="0.2">
      <c r="A91" s="15"/>
      <c r="B91" s="15"/>
      <c r="C91" s="45"/>
      <c r="D91" s="17"/>
      <c r="E91" s="17"/>
      <c r="F91" s="18"/>
      <c r="G91" s="18"/>
      <c r="H91" s="18"/>
      <c r="I91" s="17"/>
      <c r="J91" s="17"/>
      <c r="K91" s="17"/>
      <c r="L91" s="17"/>
      <c r="M91" s="20"/>
      <c r="N91" s="17"/>
      <c r="O91" s="17"/>
      <c r="P91" s="17"/>
      <c r="Q91" s="17"/>
      <c r="R91" s="17"/>
      <c r="S91" s="22"/>
      <c r="T91" s="15"/>
      <c r="U91" s="23"/>
      <c r="V91" s="1"/>
      <c r="W91" s="15"/>
      <c r="X91" s="15"/>
      <c r="Y91" s="15"/>
      <c r="Z91" s="15"/>
      <c r="AA91" s="2"/>
      <c r="AB91" s="15"/>
      <c r="AC91" s="15"/>
      <c r="AD91" s="15"/>
      <c r="AE91" s="26"/>
      <c r="AF91" s="26"/>
      <c r="AG91" s="26"/>
    </row>
    <row r="92" spans="1:33" ht="15.75" customHeight="1" x14ac:dyDescent="0.2">
      <c r="A92" s="15"/>
      <c r="B92" s="15"/>
      <c r="C92" s="45"/>
      <c r="D92" s="17"/>
      <c r="E92" s="17"/>
      <c r="F92" s="18"/>
      <c r="G92" s="18"/>
      <c r="H92" s="18"/>
      <c r="I92" s="17"/>
      <c r="J92" s="17"/>
      <c r="K92" s="17"/>
      <c r="L92" s="17"/>
      <c r="M92" s="20"/>
      <c r="N92" s="17"/>
      <c r="O92" s="17"/>
      <c r="P92" s="17"/>
      <c r="Q92" s="17"/>
      <c r="R92" s="17"/>
      <c r="S92" s="22"/>
      <c r="T92" s="15"/>
      <c r="U92" s="23"/>
      <c r="V92" s="1"/>
      <c r="W92" s="15"/>
      <c r="X92" s="15"/>
      <c r="Y92" s="15"/>
      <c r="Z92" s="15"/>
      <c r="AA92" s="2"/>
      <c r="AB92" s="15"/>
      <c r="AC92" s="15"/>
      <c r="AD92" s="15"/>
      <c r="AE92" s="26"/>
      <c r="AF92" s="26"/>
      <c r="AG92" s="26"/>
    </row>
    <row r="93" spans="1:33" ht="15.75" customHeight="1" x14ac:dyDescent="0.2">
      <c r="A93" s="15"/>
      <c r="B93" s="15"/>
      <c r="C93" s="45"/>
      <c r="D93" s="17"/>
      <c r="E93" s="17"/>
      <c r="F93" s="18"/>
      <c r="G93" s="18"/>
      <c r="H93" s="18"/>
      <c r="I93" s="17"/>
      <c r="J93" s="17"/>
      <c r="K93" s="17"/>
      <c r="L93" s="17"/>
      <c r="M93" s="20"/>
      <c r="N93" s="17"/>
      <c r="O93" s="17"/>
      <c r="P93" s="17"/>
      <c r="Q93" s="17"/>
      <c r="R93" s="17"/>
      <c r="S93" s="22"/>
      <c r="T93" s="15"/>
      <c r="U93" s="23"/>
      <c r="V93" s="1"/>
      <c r="W93" s="15"/>
      <c r="X93" s="15"/>
      <c r="Y93" s="15"/>
      <c r="Z93" s="15"/>
      <c r="AA93" s="2"/>
      <c r="AB93" s="15"/>
      <c r="AC93" s="15"/>
      <c r="AD93" s="15"/>
      <c r="AE93" s="26"/>
      <c r="AF93" s="26"/>
      <c r="AG93" s="26"/>
    </row>
    <row r="94" spans="1:33" ht="15.75" customHeight="1" x14ac:dyDescent="0.2">
      <c r="A94" s="15"/>
      <c r="B94" s="15"/>
      <c r="C94" s="45"/>
      <c r="D94" s="17"/>
      <c r="E94" s="17"/>
      <c r="F94" s="18"/>
      <c r="G94" s="18"/>
      <c r="H94" s="18"/>
      <c r="I94" s="17"/>
      <c r="J94" s="17"/>
      <c r="K94" s="17"/>
      <c r="L94" s="17"/>
      <c r="M94" s="20"/>
      <c r="N94" s="17"/>
      <c r="O94" s="17"/>
      <c r="P94" s="17"/>
      <c r="Q94" s="17"/>
      <c r="R94" s="17"/>
      <c r="S94" s="22"/>
      <c r="T94" s="15"/>
      <c r="U94" s="23"/>
      <c r="V94" s="1"/>
      <c r="W94" s="15"/>
      <c r="X94" s="15"/>
      <c r="Y94" s="15"/>
      <c r="Z94" s="15"/>
      <c r="AA94" s="2"/>
      <c r="AB94" s="15"/>
      <c r="AC94" s="15"/>
      <c r="AD94" s="15"/>
      <c r="AE94" s="26"/>
      <c r="AF94" s="26"/>
      <c r="AG94" s="26"/>
    </row>
    <row r="95" spans="1:33" ht="15.75" customHeight="1" x14ac:dyDescent="0.2">
      <c r="A95" s="15"/>
      <c r="B95" s="15"/>
      <c r="C95" s="45"/>
      <c r="D95" s="17"/>
      <c r="E95" s="17"/>
      <c r="F95" s="18"/>
      <c r="G95" s="18"/>
      <c r="H95" s="18"/>
      <c r="I95" s="17"/>
      <c r="J95" s="17"/>
      <c r="K95" s="17"/>
      <c r="L95" s="17"/>
      <c r="M95" s="20"/>
      <c r="N95" s="17"/>
      <c r="O95" s="17"/>
      <c r="P95" s="17"/>
      <c r="Q95" s="17"/>
      <c r="R95" s="17"/>
      <c r="S95" s="22"/>
      <c r="T95" s="15"/>
      <c r="U95" s="23"/>
      <c r="V95" s="1"/>
      <c r="W95" s="15"/>
      <c r="X95" s="15"/>
      <c r="Y95" s="15"/>
      <c r="Z95" s="15"/>
      <c r="AA95" s="2"/>
      <c r="AB95" s="15"/>
      <c r="AC95" s="15"/>
      <c r="AD95" s="15"/>
      <c r="AE95" s="26"/>
      <c r="AF95" s="26"/>
      <c r="AG95" s="26"/>
    </row>
    <row r="96" spans="1:33" ht="15.75" customHeight="1" x14ac:dyDescent="0.2">
      <c r="A96" s="15"/>
      <c r="B96" s="15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46"/>
      <c r="R96" s="46"/>
      <c r="S96" s="22"/>
      <c r="T96" s="15"/>
      <c r="U96" s="15"/>
      <c r="V96" s="15"/>
      <c r="W96" s="15"/>
      <c r="X96" s="15"/>
      <c r="Y96" s="15"/>
      <c r="Z96" s="15"/>
      <c r="AA96" s="2"/>
      <c r="AB96" s="15"/>
      <c r="AC96" s="15"/>
      <c r="AD96" s="15"/>
      <c r="AE96" s="15"/>
      <c r="AF96" s="15"/>
      <c r="AG96" s="15"/>
    </row>
    <row r="97" spans="1:33" ht="15.75" customHeight="1" x14ac:dyDescent="0.2">
      <c r="A97" s="15"/>
      <c r="B97" s="15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46"/>
      <c r="R97" s="46"/>
      <c r="S97" s="22"/>
      <c r="T97" s="15"/>
      <c r="U97" s="15"/>
      <c r="V97" s="15"/>
      <c r="W97" s="15"/>
      <c r="X97" s="15"/>
      <c r="Y97" s="15"/>
      <c r="Z97" s="15"/>
      <c r="AA97" s="2"/>
      <c r="AB97" s="15"/>
      <c r="AC97" s="15"/>
      <c r="AD97" s="15"/>
      <c r="AE97" s="15"/>
      <c r="AF97" s="15"/>
      <c r="AG97" s="15"/>
    </row>
    <row r="98" spans="1:33" ht="15.75" customHeight="1" x14ac:dyDescent="0.2">
      <c r="A98" s="15"/>
      <c r="B98" s="15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46"/>
      <c r="R98" s="46"/>
      <c r="S98" s="22"/>
      <c r="T98" s="15"/>
      <c r="U98" s="15"/>
      <c r="V98" s="15"/>
      <c r="W98" s="15"/>
      <c r="X98" s="15"/>
      <c r="Y98" s="15"/>
      <c r="Z98" s="15"/>
      <c r="AA98" s="2"/>
      <c r="AB98" s="15"/>
      <c r="AC98" s="15"/>
      <c r="AD98" s="15"/>
      <c r="AE98" s="15"/>
      <c r="AF98" s="15"/>
      <c r="AG98" s="15"/>
    </row>
    <row r="99" spans="1:33" ht="15.75" customHeight="1" x14ac:dyDescent="0.2">
      <c r="A99" s="15"/>
      <c r="B99" s="15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46"/>
      <c r="R99" s="46"/>
      <c r="S99" s="22"/>
      <c r="T99" s="15"/>
      <c r="U99" s="15"/>
      <c r="V99" s="15"/>
      <c r="W99" s="15"/>
      <c r="X99" s="15"/>
      <c r="Y99" s="15"/>
      <c r="Z99" s="15"/>
      <c r="AA99" s="2"/>
      <c r="AB99" s="15"/>
      <c r="AC99" s="15"/>
      <c r="AD99" s="15"/>
      <c r="AE99" s="15"/>
      <c r="AF99" s="15"/>
      <c r="AG99" s="15"/>
    </row>
    <row r="100" spans="1:33" ht="15.75" customHeight="1" x14ac:dyDescent="0.2">
      <c r="A100" s="15"/>
      <c r="B100" s="15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46"/>
      <c r="R100" s="46"/>
      <c r="S100" s="22"/>
      <c r="T100" s="15"/>
      <c r="U100" s="15"/>
      <c r="V100" s="15"/>
      <c r="W100" s="15"/>
      <c r="X100" s="15"/>
      <c r="Y100" s="15"/>
      <c r="Z100" s="15"/>
      <c r="AA100" s="2"/>
      <c r="AB100" s="15"/>
      <c r="AC100" s="15"/>
      <c r="AD100" s="15"/>
      <c r="AE100" s="15"/>
      <c r="AF100" s="15"/>
      <c r="AG100" s="15"/>
    </row>
    <row r="101" spans="1:33" ht="15.75" customHeight="1" x14ac:dyDescent="0.2">
      <c r="A101" s="15"/>
      <c r="B101" s="15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46"/>
      <c r="R101" s="46"/>
      <c r="S101" s="22"/>
      <c r="T101" s="15"/>
      <c r="U101" s="15"/>
      <c r="V101" s="15"/>
      <c r="W101" s="15"/>
      <c r="X101" s="15"/>
      <c r="Y101" s="15"/>
      <c r="Z101" s="15"/>
      <c r="AA101" s="2"/>
      <c r="AB101" s="15"/>
      <c r="AC101" s="15"/>
      <c r="AD101" s="15"/>
      <c r="AE101" s="15"/>
      <c r="AF101" s="15"/>
      <c r="AG101" s="15"/>
    </row>
    <row r="102" spans="1:33" ht="15.75" customHeight="1" x14ac:dyDescent="0.2">
      <c r="A102" s="15"/>
      <c r="B102" s="15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46"/>
      <c r="R102" s="46"/>
      <c r="S102" s="22"/>
      <c r="T102" s="15"/>
      <c r="U102" s="15"/>
      <c r="V102" s="15"/>
      <c r="W102" s="15"/>
      <c r="X102" s="15"/>
      <c r="Y102" s="15"/>
      <c r="Z102" s="15"/>
      <c r="AA102" s="2"/>
      <c r="AB102" s="15"/>
      <c r="AC102" s="15"/>
      <c r="AD102" s="15"/>
      <c r="AE102" s="15"/>
      <c r="AF102" s="15"/>
      <c r="AG102" s="15"/>
    </row>
    <row r="103" spans="1:33" ht="15.75" customHeight="1" x14ac:dyDescent="0.2">
      <c r="A103" s="15"/>
      <c r="B103" s="15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46"/>
      <c r="R103" s="46"/>
      <c r="S103" s="22"/>
      <c r="T103" s="15"/>
      <c r="U103" s="15"/>
      <c r="V103" s="15"/>
      <c r="W103" s="15"/>
      <c r="X103" s="15"/>
      <c r="Y103" s="15"/>
      <c r="Z103" s="15"/>
      <c r="AA103" s="2"/>
      <c r="AB103" s="15"/>
      <c r="AC103" s="15"/>
      <c r="AD103" s="15"/>
      <c r="AE103" s="15"/>
      <c r="AF103" s="15"/>
      <c r="AG103" s="15"/>
    </row>
    <row r="104" spans="1:33" ht="15.75" customHeight="1" x14ac:dyDescent="0.2">
      <c r="A104" s="15"/>
      <c r="B104" s="15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46"/>
      <c r="R104" s="46"/>
      <c r="S104" s="22"/>
      <c r="T104" s="15"/>
      <c r="U104" s="15"/>
      <c r="V104" s="15"/>
      <c r="W104" s="15"/>
      <c r="X104" s="15"/>
      <c r="Y104" s="15"/>
      <c r="Z104" s="15"/>
      <c r="AA104" s="2"/>
      <c r="AB104" s="15"/>
      <c r="AC104" s="15"/>
      <c r="AD104" s="15"/>
      <c r="AE104" s="15"/>
      <c r="AF104" s="15"/>
      <c r="AG104" s="15"/>
    </row>
    <row r="105" spans="1:33" ht="15.75" customHeight="1" x14ac:dyDescent="0.2">
      <c r="A105" s="15"/>
      <c r="B105" s="15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46"/>
      <c r="R105" s="46"/>
      <c r="S105" s="22"/>
      <c r="T105" s="15"/>
      <c r="U105" s="15"/>
      <c r="V105" s="15"/>
      <c r="W105" s="15"/>
      <c r="X105" s="15"/>
      <c r="Y105" s="15"/>
      <c r="Z105" s="15"/>
      <c r="AA105" s="2"/>
      <c r="AB105" s="15"/>
      <c r="AC105" s="15"/>
      <c r="AD105" s="15"/>
      <c r="AE105" s="15"/>
      <c r="AF105" s="15"/>
      <c r="AG105" s="15"/>
    </row>
    <row r="106" spans="1:33" ht="15.75" customHeight="1" x14ac:dyDescent="0.2">
      <c r="A106" s="15"/>
      <c r="B106" s="15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46"/>
      <c r="R106" s="46"/>
      <c r="S106" s="22"/>
      <c r="T106" s="15"/>
      <c r="U106" s="15"/>
      <c r="V106" s="15"/>
      <c r="W106" s="15"/>
      <c r="X106" s="15"/>
      <c r="Y106" s="15"/>
      <c r="Z106" s="15"/>
      <c r="AA106" s="2"/>
      <c r="AB106" s="15"/>
      <c r="AC106" s="15"/>
      <c r="AD106" s="15"/>
      <c r="AE106" s="15"/>
      <c r="AF106" s="15"/>
      <c r="AG106" s="15"/>
    </row>
    <row r="107" spans="1:33" ht="15.75" customHeight="1" x14ac:dyDescent="0.2">
      <c r="A107" s="15"/>
      <c r="B107" s="15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46"/>
      <c r="R107" s="46"/>
      <c r="S107" s="22"/>
      <c r="T107" s="15"/>
      <c r="U107" s="15"/>
      <c r="V107" s="15"/>
      <c r="W107" s="15"/>
      <c r="X107" s="15"/>
      <c r="Y107" s="15"/>
      <c r="Z107" s="15"/>
      <c r="AA107" s="2"/>
      <c r="AB107" s="15"/>
      <c r="AC107" s="15"/>
      <c r="AD107" s="15"/>
      <c r="AE107" s="15"/>
      <c r="AF107" s="15"/>
      <c r="AG107" s="15"/>
    </row>
    <row r="108" spans="1:33" ht="15.75" customHeight="1" x14ac:dyDescent="0.2">
      <c r="A108" s="15"/>
      <c r="B108" s="15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46"/>
      <c r="R108" s="46"/>
      <c r="S108" s="22"/>
      <c r="T108" s="15"/>
      <c r="U108" s="15"/>
      <c r="V108" s="15"/>
      <c r="W108" s="15"/>
      <c r="X108" s="15"/>
      <c r="Y108" s="15"/>
      <c r="Z108" s="15"/>
      <c r="AA108" s="2"/>
      <c r="AB108" s="15"/>
      <c r="AC108" s="15"/>
      <c r="AD108" s="15"/>
      <c r="AE108" s="15"/>
      <c r="AF108" s="15"/>
      <c r="AG108" s="15"/>
    </row>
    <row r="109" spans="1:33" ht="15.75" customHeight="1" x14ac:dyDescent="0.2">
      <c r="A109" s="15"/>
      <c r="B109" s="15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46"/>
      <c r="R109" s="46"/>
      <c r="S109" s="22"/>
      <c r="T109" s="15"/>
      <c r="U109" s="15"/>
      <c r="V109" s="15"/>
      <c r="W109" s="15"/>
      <c r="X109" s="15"/>
      <c r="Y109" s="15"/>
      <c r="Z109" s="15"/>
      <c r="AA109" s="2"/>
      <c r="AB109" s="15"/>
      <c r="AC109" s="15"/>
      <c r="AD109" s="15"/>
      <c r="AE109" s="15"/>
      <c r="AF109" s="15"/>
      <c r="AG109" s="15"/>
    </row>
    <row r="110" spans="1:33" ht="15.75" customHeight="1" x14ac:dyDescent="0.2">
      <c r="A110" s="15"/>
      <c r="B110" s="15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46"/>
      <c r="R110" s="46"/>
      <c r="S110" s="22"/>
      <c r="T110" s="15"/>
      <c r="U110" s="15"/>
      <c r="V110" s="15"/>
      <c r="W110" s="15"/>
      <c r="X110" s="15"/>
      <c r="Y110" s="15"/>
      <c r="Z110" s="15"/>
      <c r="AA110" s="2"/>
      <c r="AB110" s="15"/>
      <c r="AC110" s="15"/>
      <c r="AD110" s="15"/>
      <c r="AE110" s="15"/>
      <c r="AF110" s="15"/>
      <c r="AG110" s="15"/>
    </row>
    <row r="111" spans="1:33" ht="15.75" customHeight="1" x14ac:dyDescent="0.2">
      <c r="A111" s="15"/>
      <c r="B111" s="15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46"/>
      <c r="R111" s="46"/>
      <c r="S111" s="22"/>
      <c r="T111" s="15"/>
      <c r="U111" s="15"/>
      <c r="V111" s="15"/>
      <c r="W111" s="15"/>
      <c r="X111" s="15"/>
      <c r="Y111" s="15"/>
      <c r="Z111" s="15"/>
      <c r="AA111" s="2"/>
      <c r="AB111" s="15"/>
      <c r="AC111" s="15"/>
      <c r="AD111" s="15"/>
      <c r="AE111" s="15"/>
      <c r="AF111" s="15"/>
      <c r="AG111" s="15"/>
    </row>
    <row r="112" spans="1:33" ht="15.75" customHeight="1" x14ac:dyDescent="0.2">
      <c r="A112" s="15"/>
      <c r="B112" s="15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46"/>
      <c r="R112" s="46"/>
      <c r="S112" s="22"/>
      <c r="T112" s="15"/>
      <c r="U112" s="15"/>
      <c r="V112" s="15"/>
      <c r="W112" s="15"/>
      <c r="X112" s="15"/>
      <c r="Y112" s="15"/>
      <c r="Z112" s="15"/>
      <c r="AA112" s="2"/>
      <c r="AB112" s="15"/>
      <c r="AC112" s="15"/>
      <c r="AD112" s="15"/>
      <c r="AE112" s="15"/>
      <c r="AF112" s="15"/>
      <c r="AG112" s="15"/>
    </row>
    <row r="113" spans="1:33" ht="15.75" customHeight="1" x14ac:dyDescent="0.2">
      <c r="A113" s="15"/>
      <c r="B113" s="15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46"/>
      <c r="R113" s="46"/>
      <c r="S113" s="22"/>
      <c r="T113" s="15"/>
      <c r="U113" s="15"/>
      <c r="V113" s="15"/>
      <c r="W113" s="15"/>
      <c r="X113" s="15"/>
      <c r="Y113" s="15"/>
      <c r="Z113" s="15"/>
      <c r="AA113" s="2"/>
      <c r="AB113" s="15"/>
      <c r="AC113" s="15"/>
      <c r="AD113" s="15"/>
      <c r="AE113" s="15"/>
      <c r="AF113" s="15"/>
      <c r="AG113" s="15"/>
    </row>
    <row r="114" spans="1:33" ht="15.75" customHeight="1" x14ac:dyDescent="0.2">
      <c r="A114" s="15"/>
      <c r="B114" s="15"/>
      <c r="C114" s="46"/>
      <c r="D114" s="46"/>
      <c r="E114" s="46"/>
      <c r="F114" s="46"/>
      <c r="G114" s="46"/>
      <c r="H114" s="46"/>
      <c r="I114" s="46"/>
      <c r="J114" s="46"/>
      <c r="K114" s="46"/>
      <c r="L114" s="46"/>
      <c r="M114" s="46"/>
      <c r="N114" s="46"/>
      <c r="O114" s="46"/>
      <c r="P114" s="46"/>
      <c r="Q114" s="46"/>
      <c r="R114" s="46"/>
      <c r="S114" s="22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</row>
    <row r="115" spans="1:33" ht="15.75" customHeight="1" x14ac:dyDescent="0.2">
      <c r="A115" s="15"/>
      <c r="B115" s="15"/>
      <c r="C115" s="46"/>
      <c r="D115" s="46"/>
      <c r="E115" s="46"/>
      <c r="F115" s="46"/>
      <c r="G115" s="46"/>
      <c r="H115" s="46"/>
      <c r="I115" s="46"/>
      <c r="J115" s="46"/>
      <c r="K115" s="46"/>
      <c r="L115" s="46"/>
      <c r="M115" s="46"/>
      <c r="N115" s="46"/>
      <c r="O115" s="46"/>
      <c r="P115" s="46"/>
      <c r="Q115" s="46"/>
      <c r="R115" s="46"/>
      <c r="S115" s="22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  <c r="AD115" s="15"/>
      <c r="AE115" s="15"/>
      <c r="AF115" s="15"/>
      <c r="AG115" s="15"/>
    </row>
    <row r="116" spans="1:33" ht="15.75" customHeight="1" x14ac:dyDescent="0.2">
      <c r="A116" s="15"/>
      <c r="B116" s="15"/>
      <c r="C116" s="46"/>
      <c r="D116" s="46"/>
      <c r="E116" s="46"/>
      <c r="F116" s="46"/>
      <c r="G116" s="46"/>
      <c r="H116" s="46"/>
      <c r="I116" s="46"/>
      <c r="J116" s="46"/>
      <c r="K116" s="46"/>
      <c r="L116" s="46"/>
      <c r="M116" s="46"/>
      <c r="N116" s="46"/>
      <c r="O116" s="46"/>
      <c r="P116" s="46"/>
      <c r="Q116" s="46"/>
      <c r="R116" s="46"/>
      <c r="S116" s="22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</row>
    <row r="117" spans="1:33" ht="15.75" customHeight="1" x14ac:dyDescent="0.2">
      <c r="A117" s="15"/>
      <c r="B117" s="15"/>
      <c r="C117" s="46"/>
      <c r="D117" s="46"/>
      <c r="E117" s="46"/>
      <c r="F117" s="46"/>
      <c r="G117" s="46"/>
      <c r="H117" s="46"/>
      <c r="I117" s="46"/>
      <c r="J117" s="46"/>
      <c r="K117" s="46"/>
      <c r="L117" s="46"/>
      <c r="M117" s="46"/>
      <c r="N117" s="46"/>
      <c r="O117" s="46"/>
      <c r="P117" s="46"/>
      <c r="Q117" s="46"/>
      <c r="R117" s="46"/>
      <c r="S117" s="22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  <c r="AD117" s="15"/>
      <c r="AE117" s="15"/>
      <c r="AF117" s="15"/>
      <c r="AG117" s="15"/>
    </row>
    <row r="118" spans="1:33" ht="15.75" customHeight="1" x14ac:dyDescent="0.2">
      <c r="A118" s="15"/>
      <c r="B118" s="15"/>
      <c r="C118" s="46"/>
      <c r="D118" s="46"/>
      <c r="E118" s="46"/>
      <c r="F118" s="46"/>
      <c r="G118" s="46"/>
      <c r="H118" s="46"/>
      <c r="I118" s="46"/>
      <c r="J118" s="46"/>
      <c r="K118" s="46"/>
      <c r="L118" s="46"/>
      <c r="M118" s="46"/>
      <c r="N118" s="46"/>
      <c r="O118" s="46"/>
      <c r="P118" s="46"/>
      <c r="Q118" s="46"/>
      <c r="R118" s="46"/>
      <c r="S118" s="22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</row>
    <row r="119" spans="1:33" ht="15.75" customHeight="1" x14ac:dyDescent="0.2">
      <c r="A119" s="15"/>
      <c r="B119" s="15"/>
      <c r="C119" s="46"/>
      <c r="D119" s="46"/>
      <c r="E119" s="46"/>
      <c r="F119" s="46"/>
      <c r="G119" s="46"/>
      <c r="H119" s="46"/>
      <c r="I119" s="46"/>
      <c r="J119" s="46"/>
      <c r="K119" s="46"/>
      <c r="L119" s="46"/>
      <c r="M119" s="46"/>
      <c r="N119" s="46"/>
      <c r="O119" s="46"/>
      <c r="P119" s="46"/>
      <c r="Q119" s="46"/>
      <c r="R119" s="46"/>
      <c r="S119" s="22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  <c r="AD119" s="15"/>
      <c r="AE119" s="15"/>
      <c r="AF119" s="15"/>
      <c r="AG119" s="15"/>
    </row>
    <row r="120" spans="1:33" ht="15.75" customHeight="1" x14ac:dyDescent="0.2">
      <c r="A120" s="15"/>
      <c r="B120" s="15"/>
      <c r="C120" s="46"/>
      <c r="D120" s="46"/>
      <c r="E120" s="46"/>
      <c r="F120" s="46"/>
      <c r="G120" s="46"/>
      <c r="H120" s="46"/>
      <c r="I120" s="46"/>
      <c r="J120" s="46"/>
      <c r="K120" s="46"/>
      <c r="L120" s="46"/>
      <c r="M120" s="46"/>
      <c r="N120" s="46"/>
      <c r="O120" s="46"/>
      <c r="P120" s="46"/>
      <c r="Q120" s="46"/>
      <c r="R120" s="46"/>
      <c r="S120" s="22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</row>
    <row r="121" spans="1:33" ht="15.75" customHeight="1" x14ac:dyDescent="0.2">
      <c r="A121" s="15"/>
      <c r="B121" s="15"/>
      <c r="C121" s="46"/>
      <c r="D121" s="46"/>
      <c r="E121" s="46"/>
      <c r="F121" s="46"/>
      <c r="G121" s="46"/>
      <c r="H121" s="46"/>
      <c r="I121" s="46"/>
      <c r="J121" s="46"/>
      <c r="K121" s="46"/>
      <c r="L121" s="46"/>
      <c r="M121" s="46"/>
      <c r="N121" s="46"/>
      <c r="O121" s="46"/>
      <c r="P121" s="46"/>
      <c r="Q121" s="46"/>
      <c r="R121" s="46"/>
      <c r="S121" s="22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  <c r="AD121" s="15"/>
      <c r="AE121" s="15"/>
      <c r="AF121" s="15"/>
      <c r="AG121" s="15"/>
    </row>
    <row r="122" spans="1:33" ht="15.75" customHeight="1" x14ac:dyDescent="0.2">
      <c r="A122" s="15"/>
      <c r="B122" s="15"/>
      <c r="C122" s="46"/>
      <c r="D122" s="46"/>
      <c r="E122" s="46"/>
      <c r="F122" s="46"/>
      <c r="G122" s="46"/>
      <c r="H122" s="46"/>
      <c r="I122" s="46"/>
      <c r="J122" s="46"/>
      <c r="K122" s="46"/>
      <c r="L122" s="46"/>
      <c r="M122" s="46"/>
      <c r="N122" s="46"/>
      <c r="O122" s="46"/>
      <c r="P122" s="46"/>
      <c r="Q122" s="46"/>
      <c r="R122" s="46"/>
      <c r="S122" s="22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</row>
    <row r="123" spans="1:33" ht="15.75" customHeight="1" x14ac:dyDescent="0.2">
      <c r="A123" s="15"/>
      <c r="B123" s="15"/>
      <c r="C123" s="46"/>
      <c r="D123" s="46"/>
      <c r="E123" s="46"/>
      <c r="F123" s="46"/>
      <c r="G123" s="46"/>
      <c r="H123" s="46"/>
      <c r="I123" s="46"/>
      <c r="J123" s="46"/>
      <c r="K123" s="46"/>
      <c r="L123" s="46"/>
      <c r="M123" s="46"/>
      <c r="N123" s="46"/>
      <c r="O123" s="46"/>
      <c r="P123" s="46"/>
      <c r="Q123" s="46"/>
      <c r="R123" s="46"/>
      <c r="S123" s="22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  <c r="AD123" s="15"/>
      <c r="AE123" s="15"/>
      <c r="AF123" s="15"/>
      <c r="AG123" s="15"/>
    </row>
    <row r="124" spans="1:33" ht="15.75" customHeight="1" x14ac:dyDescent="0.2">
      <c r="A124" s="15"/>
      <c r="B124" s="15"/>
      <c r="C124" s="46"/>
      <c r="D124" s="46"/>
      <c r="E124" s="46"/>
      <c r="F124" s="46"/>
      <c r="G124" s="46"/>
      <c r="H124" s="46"/>
      <c r="I124" s="46"/>
      <c r="J124" s="46"/>
      <c r="K124" s="46"/>
      <c r="L124" s="46"/>
      <c r="M124" s="46"/>
      <c r="N124" s="46"/>
      <c r="O124" s="46"/>
      <c r="P124" s="46"/>
      <c r="Q124" s="46"/>
      <c r="R124" s="46"/>
      <c r="S124" s="22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  <c r="AG124" s="15"/>
    </row>
    <row r="125" spans="1:33" ht="15.75" customHeight="1" x14ac:dyDescent="0.2">
      <c r="A125" s="15"/>
      <c r="B125" s="15"/>
      <c r="C125" s="46"/>
      <c r="D125" s="46"/>
      <c r="E125" s="46"/>
      <c r="F125" s="46"/>
      <c r="G125" s="46"/>
      <c r="H125" s="46"/>
      <c r="I125" s="46"/>
      <c r="J125" s="46"/>
      <c r="K125" s="46"/>
      <c r="L125" s="46"/>
      <c r="M125" s="46"/>
      <c r="N125" s="46"/>
      <c r="O125" s="46"/>
      <c r="P125" s="46"/>
      <c r="Q125" s="46"/>
      <c r="R125" s="46"/>
      <c r="S125" s="22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  <c r="AD125" s="15"/>
      <c r="AE125" s="15"/>
      <c r="AF125" s="15"/>
      <c r="AG125" s="15"/>
    </row>
    <row r="126" spans="1:33" ht="15.75" customHeight="1" x14ac:dyDescent="0.2">
      <c r="A126" s="15"/>
      <c r="B126" s="15"/>
      <c r="C126" s="46"/>
      <c r="D126" s="46"/>
      <c r="E126" s="46"/>
      <c r="F126" s="46"/>
      <c r="G126" s="46"/>
      <c r="H126" s="46"/>
      <c r="I126" s="46"/>
      <c r="J126" s="46"/>
      <c r="K126" s="46"/>
      <c r="L126" s="46"/>
      <c r="M126" s="46"/>
      <c r="N126" s="46"/>
      <c r="O126" s="46"/>
      <c r="P126" s="46"/>
      <c r="Q126" s="46"/>
      <c r="R126" s="46"/>
      <c r="S126" s="22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</row>
    <row r="127" spans="1:33" ht="15.75" customHeight="1" x14ac:dyDescent="0.2">
      <c r="A127" s="15"/>
      <c r="B127" s="15"/>
      <c r="C127" s="46"/>
      <c r="D127" s="46"/>
      <c r="E127" s="46"/>
      <c r="F127" s="46"/>
      <c r="G127" s="46"/>
      <c r="H127" s="46"/>
      <c r="I127" s="46"/>
      <c r="J127" s="46"/>
      <c r="K127" s="46"/>
      <c r="L127" s="46"/>
      <c r="M127" s="46"/>
      <c r="N127" s="46"/>
      <c r="O127" s="46"/>
      <c r="P127" s="46"/>
      <c r="Q127" s="46"/>
      <c r="R127" s="46"/>
      <c r="S127" s="22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  <c r="AD127" s="15"/>
      <c r="AE127" s="15"/>
      <c r="AF127" s="15"/>
      <c r="AG127" s="15"/>
    </row>
    <row r="128" spans="1:33" ht="15.75" customHeight="1" x14ac:dyDescent="0.2">
      <c r="A128" s="15"/>
      <c r="B128" s="15"/>
      <c r="C128" s="46"/>
      <c r="D128" s="46"/>
      <c r="E128" s="46"/>
      <c r="F128" s="46"/>
      <c r="G128" s="46"/>
      <c r="H128" s="46"/>
      <c r="I128" s="46"/>
      <c r="J128" s="46"/>
      <c r="K128" s="46"/>
      <c r="L128" s="46"/>
      <c r="M128" s="46"/>
      <c r="N128" s="46"/>
      <c r="O128" s="46"/>
      <c r="P128" s="46"/>
      <c r="Q128" s="46"/>
      <c r="R128" s="46"/>
      <c r="S128" s="22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  <c r="AG128" s="15"/>
    </row>
    <row r="129" spans="1:33" ht="15.75" customHeight="1" x14ac:dyDescent="0.2">
      <c r="A129" s="15"/>
      <c r="B129" s="15"/>
      <c r="C129" s="46"/>
      <c r="D129" s="46"/>
      <c r="E129" s="46"/>
      <c r="F129" s="46"/>
      <c r="G129" s="46"/>
      <c r="H129" s="46"/>
      <c r="I129" s="46"/>
      <c r="J129" s="46"/>
      <c r="K129" s="46"/>
      <c r="L129" s="46"/>
      <c r="M129" s="46"/>
      <c r="N129" s="46"/>
      <c r="O129" s="46"/>
      <c r="P129" s="46"/>
      <c r="Q129" s="46"/>
      <c r="R129" s="46"/>
      <c r="S129" s="22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  <c r="AD129" s="15"/>
      <c r="AE129" s="15"/>
      <c r="AF129" s="15"/>
      <c r="AG129" s="15"/>
    </row>
    <row r="130" spans="1:33" ht="15.75" customHeight="1" x14ac:dyDescent="0.2">
      <c r="A130" s="15"/>
      <c r="B130" s="15"/>
      <c r="C130" s="46"/>
      <c r="D130" s="46"/>
      <c r="E130" s="46"/>
      <c r="F130" s="46"/>
      <c r="G130" s="46"/>
      <c r="H130" s="46"/>
      <c r="I130" s="46"/>
      <c r="J130" s="46"/>
      <c r="K130" s="46"/>
      <c r="L130" s="46"/>
      <c r="M130" s="46"/>
      <c r="N130" s="46"/>
      <c r="O130" s="46"/>
      <c r="P130" s="46"/>
      <c r="Q130" s="46"/>
      <c r="R130" s="46"/>
      <c r="S130" s="22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  <c r="AG130" s="15"/>
    </row>
    <row r="131" spans="1:33" ht="15.75" customHeight="1" x14ac:dyDescent="0.2">
      <c r="A131" s="15"/>
      <c r="B131" s="15"/>
      <c r="C131" s="46"/>
      <c r="D131" s="46"/>
      <c r="E131" s="46"/>
      <c r="F131" s="46"/>
      <c r="G131" s="46"/>
      <c r="H131" s="46"/>
      <c r="I131" s="46"/>
      <c r="J131" s="46"/>
      <c r="K131" s="46"/>
      <c r="L131" s="46"/>
      <c r="M131" s="46"/>
      <c r="N131" s="46"/>
      <c r="O131" s="46"/>
      <c r="P131" s="46"/>
      <c r="Q131" s="46"/>
      <c r="R131" s="46"/>
      <c r="S131" s="22"/>
      <c r="T131" s="15"/>
      <c r="U131" s="15"/>
      <c r="V131" s="15"/>
      <c r="W131" s="15"/>
      <c r="X131" s="15"/>
      <c r="Y131" s="15"/>
      <c r="Z131" s="15"/>
      <c r="AA131" s="15"/>
      <c r="AB131" s="15"/>
      <c r="AC131" s="15"/>
      <c r="AD131" s="15"/>
      <c r="AE131" s="15"/>
      <c r="AF131" s="15"/>
      <c r="AG131" s="15"/>
    </row>
    <row r="132" spans="1:33" ht="15.75" customHeight="1" x14ac:dyDescent="0.2">
      <c r="A132" s="15"/>
      <c r="B132" s="15"/>
      <c r="C132" s="46"/>
      <c r="D132" s="46"/>
      <c r="E132" s="46"/>
      <c r="F132" s="46"/>
      <c r="G132" s="46"/>
      <c r="H132" s="46"/>
      <c r="I132" s="46"/>
      <c r="J132" s="46"/>
      <c r="K132" s="46"/>
      <c r="L132" s="46"/>
      <c r="M132" s="46"/>
      <c r="N132" s="46"/>
      <c r="O132" s="46"/>
      <c r="P132" s="46"/>
      <c r="Q132" s="46"/>
      <c r="R132" s="46"/>
      <c r="S132" s="22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  <c r="AF132" s="15"/>
      <c r="AG132" s="15"/>
    </row>
    <row r="133" spans="1:33" ht="15.75" customHeight="1" x14ac:dyDescent="0.2">
      <c r="A133" s="15"/>
      <c r="B133" s="15"/>
      <c r="C133" s="46"/>
      <c r="D133" s="46"/>
      <c r="E133" s="46"/>
      <c r="F133" s="46"/>
      <c r="G133" s="46"/>
      <c r="H133" s="46"/>
      <c r="I133" s="46"/>
      <c r="J133" s="46"/>
      <c r="K133" s="46"/>
      <c r="L133" s="46"/>
      <c r="M133" s="46"/>
      <c r="N133" s="46"/>
      <c r="O133" s="46"/>
      <c r="P133" s="46"/>
      <c r="Q133" s="46"/>
      <c r="R133" s="46"/>
      <c r="S133" s="22"/>
      <c r="T133" s="15"/>
      <c r="U133" s="15"/>
      <c r="V133" s="15"/>
      <c r="W133" s="15"/>
      <c r="X133" s="15"/>
      <c r="Y133" s="15"/>
      <c r="Z133" s="15"/>
      <c r="AA133" s="15"/>
      <c r="AB133" s="15"/>
      <c r="AC133" s="15"/>
      <c r="AD133" s="15"/>
      <c r="AE133" s="15"/>
      <c r="AF133" s="15"/>
      <c r="AG133" s="15"/>
    </row>
    <row r="134" spans="1:33" ht="15.75" customHeight="1" x14ac:dyDescent="0.2">
      <c r="A134" s="15"/>
      <c r="B134" s="15"/>
      <c r="C134" s="46"/>
      <c r="D134" s="46"/>
      <c r="E134" s="46"/>
      <c r="F134" s="46"/>
      <c r="G134" s="46"/>
      <c r="H134" s="46"/>
      <c r="I134" s="46"/>
      <c r="J134" s="46"/>
      <c r="K134" s="46"/>
      <c r="L134" s="46"/>
      <c r="M134" s="46"/>
      <c r="N134" s="46"/>
      <c r="O134" s="46"/>
      <c r="P134" s="46"/>
      <c r="Q134" s="46"/>
      <c r="R134" s="46"/>
      <c r="S134" s="22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  <c r="AF134" s="15"/>
      <c r="AG134" s="15"/>
    </row>
    <row r="135" spans="1:33" ht="15.75" customHeight="1" x14ac:dyDescent="0.2">
      <c r="A135" s="15"/>
      <c r="B135" s="15"/>
      <c r="C135" s="46"/>
      <c r="D135" s="46"/>
      <c r="E135" s="46"/>
      <c r="F135" s="46"/>
      <c r="G135" s="46"/>
      <c r="H135" s="46"/>
      <c r="I135" s="46"/>
      <c r="J135" s="46"/>
      <c r="K135" s="46"/>
      <c r="L135" s="46"/>
      <c r="M135" s="46"/>
      <c r="N135" s="46"/>
      <c r="O135" s="46"/>
      <c r="P135" s="46"/>
      <c r="Q135" s="46"/>
      <c r="R135" s="46"/>
      <c r="S135" s="22"/>
      <c r="T135" s="15"/>
      <c r="U135" s="15"/>
      <c r="V135" s="15"/>
      <c r="W135" s="15"/>
      <c r="X135" s="15"/>
      <c r="Y135" s="15"/>
      <c r="Z135" s="15"/>
      <c r="AA135" s="15"/>
      <c r="AB135" s="15"/>
      <c r="AC135" s="15"/>
      <c r="AD135" s="15"/>
      <c r="AE135" s="15"/>
      <c r="AF135" s="15"/>
      <c r="AG135" s="15"/>
    </row>
    <row r="136" spans="1:33" ht="15.75" customHeight="1" x14ac:dyDescent="0.2">
      <c r="A136" s="15"/>
      <c r="B136" s="15"/>
      <c r="C136" s="46"/>
      <c r="D136" s="46"/>
      <c r="E136" s="46"/>
      <c r="F136" s="46"/>
      <c r="G136" s="46"/>
      <c r="H136" s="46"/>
      <c r="I136" s="46"/>
      <c r="J136" s="46"/>
      <c r="K136" s="46"/>
      <c r="L136" s="46"/>
      <c r="M136" s="46"/>
      <c r="N136" s="46"/>
      <c r="O136" s="46"/>
      <c r="P136" s="46"/>
      <c r="Q136" s="46"/>
      <c r="R136" s="46"/>
      <c r="S136" s="22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  <c r="AE136" s="15"/>
      <c r="AF136" s="15"/>
      <c r="AG136" s="15"/>
    </row>
    <row r="137" spans="1:33" ht="15.75" customHeight="1" x14ac:dyDescent="0.2">
      <c r="A137" s="15"/>
      <c r="B137" s="15"/>
      <c r="C137" s="46"/>
      <c r="D137" s="46"/>
      <c r="E137" s="46"/>
      <c r="F137" s="46"/>
      <c r="G137" s="46"/>
      <c r="H137" s="46"/>
      <c r="I137" s="46"/>
      <c r="J137" s="46"/>
      <c r="K137" s="46"/>
      <c r="L137" s="46"/>
      <c r="M137" s="46"/>
      <c r="N137" s="46"/>
      <c r="O137" s="46"/>
      <c r="P137" s="46"/>
      <c r="Q137" s="46"/>
      <c r="R137" s="46"/>
      <c r="S137" s="22"/>
      <c r="T137" s="15"/>
      <c r="U137" s="15"/>
      <c r="V137" s="15"/>
      <c r="W137" s="15"/>
      <c r="X137" s="15"/>
      <c r="Y137" s="15"/>
      <c r="Z137" s="15"/>
      <c r="AA137" s="15"/>
      <c r="AB137" s="15"/>
      <c r="AC137" s="15"/>
      <c r="AD137" s="15"/>
      <c r="AE137" s="15"/>
      <c r="AF137" s="15"/>
      <c r="AG137" s="15"/>
    </row>
    <row r="138" spans="1:33" ht="15.75" customHeight="1" x14ac:dyDescent="0.2">
      <c r="A138" s="15"/>
      <c r="B138" s="15"/>
      <c r="C138" s="46"/>
      <c r="D138" s="46"/>
      <c r="E138" s="46"/>
      <c r="F138" s="46"/>
      <c r="G138" s="46"/>
      <c r="H138" s="46"/>
      <c r="I138" s="46"/>
      <c r="J138" s="46"/>
      <c r="K138" s="46"/>
      <c r="L138" s="46"/>
      <c r="M138" s="46"/>
      <c r="N138" s="46"/>
      <c r="O138" s="46"/>
      <c r="P138" s="46"/>
      <c r="Q138" s="46"/>
      <c r="R138" s="46"/>
      <c r="S138" s="22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  <c r="AE138" s="15"/>
      <c r="AF138" s="15"/>
      <c r="AG138" s="15"/>
    </row>
    <row r="139" spans="1:33" ht="15.75" customHeight="1" x14ac:dyDescent="0.2">
      <c r="A139" s="15"/>
      <c r="B139" s="15"/>
      <c r="C139" s="46"/>
      <c r="D139" s="46"/>
      <c r="E139" s="46"/>
      <c r="F139" s="46"/>
      <c r="G139" s="46"/>
      <c r="H139" s="46"/>
      <c r="I139" s="46"/>
      <c r="J139" s="46"/>
      <c r="K139" s="46"/>
      <c r="L139" s="46"/>
      <c r="M139" s="46"/>
      <c r="N139" s="46"/>
      <c r="O139" s="46"/>
      <c r="P139" s="46"/>
      <c r="Q139" s="46"/>
      <c r="R139" s="46"/>
      <c r="S139" s="22"/>
      <c r="T139" s="15"/>
      <c r="U139" s="15"/>
      <c r="V139" s="15"/>
      <c r="W139" s="15"/>
      <c r="X139" s="15"/>
      <c r="Y139" s="15"/>
      <c r="Z139" s="15"/>
      <c r="AA139" s="15"/>
      <c r="AB139" s="15"/>
      <c r="AC139" s="15"/>
      <c r="AD139" s="15"/>
      <c r="AE139" s="15"/>
      <c r="AF139" s="15"/>
      <c r="AG139" s="15"/>
    </row>
    <row r="140" spans="1:33" ht="15.75" customHeight="1" x14ac:dyDescent="0.2">
      <c r="A140" s="15"/>
      <c r="B140" s="15"/>
      <c r="C140" s="46"/>
      <c r="D140" s="46"/>
      <c r="E140" s="46"/>
      <c r="F140" s="46"/>
      <c r="G140" s="46"/>
      <c r="H140" s="46"/>
      <c r="I140" s="46"/>
      <c r="J140" s="46"/>
      <c r="K140" s="46"/>
      <c r="L140" s="46"/>
      <c r="M140" s="46"/>
      <c r="N140" s="46"/>
      <c r="O140" s="46"/>
      <c r="P140" s="46"/>
      <c r="Q140" s="46"/>
      <c r="R140" s="46"/>
      <c r="S140" s="22"/>
      <c r="T140" s="15"/>
      <c r="U140" s="15"/>
      <c r="V140" s="15"/>
      <c r="W140" s="15"/>
      <c r="X140" s="15"/>
      <c r="Y140" s="15"/>
      <c r="Z140" s="15"/>
      <c r="AA140" s="15"/>
      <c r="AB140" s="15"/>
      <c r="AC140" s="15"/>
      <c r="AD140" s="15"/>
      <c r="AE140" s="15"/>
      <c r="AF140" s="15"/>
      <c r="AG140" s="15"/>
    </row>
    <row r="141" spans="1:33" ht="15.75" customHeight="1" x14ac:dyDescent="0.2">
      <c r="A141" s="15"/>
      <c r="B141" s="15"/>
      <c r="C141" s="46"/>
      <c r="D141" s="46"/>
      <c r="E141" s="46"/>
      <c r="F141" s="46"/>
      <c r="G141" s="46"/>
      <c r="H141" s="46"/>
      <c r="I141" s="46"/>
      <c r="J141" s="46"/>
      <c r="K141" s="46"/>
      <c r="L141" s="46"/>
      <c r="M141" s="46"/>
      <c r="N141" s="46"/>
      <c r="O141" s="46"/>
      <c r="P141" s="46"/>
      <c r="Q141" s="46"/>
      <c r="R141" s="46"/>
      <c r="S141" s="22"/>
      <c r="T141" s="15"/>
      <c r="U141" s="15"/>
      <c r="V141" s="15"/>
      <c r="W141" s="15"/>
      <c r="X141" s="15"/>
      <c r="Y141" s="15"/>
      <c r="Z141" s="15"/>
      <c r="AA141" s="15"/>
      <c r="AB141" s="15"/>
      <c r="AC141" s="15"/>
      <c r="AD141" s="15"/>
      <c r="AE141" s="15"/>
      <c r="AF141" s="15"/>
      <c r="AG141" s="15"/>
    </row>
    <row r="142" spans="1:33" ht="15.75" customHeight="1" x14ac:dyDescent="0.2">
      <c r="A142" s="15"/>
      <c r="B142" s="15"/>
      <c r="C142" s="46"/>
      <c r="D142" s="46"/>
      <c r="E142" s="46"/>
      <c r="F142" s="46"/>
      <c r="G142" s="46"/>
      <c r="H142" s="46"/>
      <c r="I142" s="46"/>
      <c r="J142" s="46"/>
      <c r="K142" s="46"/>
      <c r="L142" s="46"/>
      <c r="M142" s="46"/>
      <c r="N142" s="46"/>
      <c r="O142" s="46"/>
      <c r="P142" s="46"/>
      <c r="Q142" s="46"/>
      <c r="R142" s="46"/>
      <c r="S142" s="22"/>
      <c r="T142" s="15"/>
      <c r="U142" s="15"/>
      <c r="V142" s="15"/>
      <c r="W142" s="15"/>
      <c r="X142" s="15"/>
      <c r="Y142" s="15"/>
      <c r="Z142" s="15"/>
      <c r="AA142" s="15"/>
      <c r="AB142" s="15"/>
      <c r="AC142" s="15"/>
      <c r="AD142" s="15"/>
      <c r="AE142" s="15"/>
      <c r="AF142" s="15"/>
      <c r="AG142" s="15"/>
    </row>
    <row r="143" spans="1:33" ht="15.75" customHeight="1" x14ac:dyDescent="0.2">
      <c r="A143" s="15"/>
      <c r="B143" s="15"/>
      <c r="C143" s="46"/>
      <c r="D143" s="46"/>
      <c r="E143" s="46"/>
      <c r="F143" s="46"/>
      <c r="G143" s="46"/>
      <c r="H143" s="46"/>
      <c r="I143" s="46"/>
      <c r="J143" s="46"/>
      <c r="K143" s="46"/>
      <c r="L143" s="46"/>
      <c r="M143" s="46"/>
      <c r="N143" s="46"/>
      <c r="O143" s="46"/>
      <c r="P143" s="46"/>
      <c r="Q143" s="46"/>
      <c r="R143" s="46"/>
      <c r="S143" s="22"/>
      <c r="T143" s="15"/>
      <c r="U143" s="15"/>
      <c r="V143" s="15"/>
      <c r="W143" s="15"/>
      <c r="X143" s="15"/>
      <c r="Y143" s="15"/>
      <c r="Z143" s="15"/>
      <c r="AA143" s="15"/>
      <c r="AB143" s="15"/>
      <c r="AC143" s="15"/>
      <c r="AD143" s="15"/>
      <c r="AE143" s="15"/>
      <c r="AF143" s="15"/>
      <c r="AG143" s="15"/>
    </row>
    <row r="144" spans="1:33" ht="15.75" customHeight="1" x14ac:dyDescent="0.2">
      <c r="A144" s="15"/>
      <c r="B144" s="15"/>
      <c r="C144" s="46"/>
      <c r="D144" s="46"/>
      <c r="E144" s="46"/>
      <c r="F144" s="46"/>
      <c r="G144" s="46"/>
      <c r="H144" s="46"/>
      <c r="I144" s="46"/>
      <c r="J144" s="46"/>
      <c r="K144" s="46"/>
      <c r="L144" s="46"/>
      <c r="M144" s="46"/>
      <c r="N144" s="46"/>
      <c r="O144" s="46"/>
      <c r="P144" s="46"/>
      <c r="Q144" s="46"/>
      <c r="R144" s="46"/>
      <c r="S144" s="22"/>
      <c r="T144" s="15"/>
      <c r="U144" s="15"/>
      <c r="V144" s="15"/>
      <c r="W144" s="15"/>
      <c r="X144" s="15"/>
      <c r="Y144" s="15"/>
      <c r="Z144" s="15"/>
      <c r="AA144" s="15"/>
      <c r="AB144" s="15"/>
      <c r="AC144" s="15"/>
      <c r="AD144" s="15"/>
      <c r="AE144" s="15"/>
      <c r="AF144" s="15"/>
      <c r="AG144" s="15"/>
    </row>
    <row r="145" spans="1:33" ht="15.75" customHeight="1" x14ac:dyDescent="0.2">
      <c r="A145" s="15"/>
      <c r="B145" s="15"/>
      <c r="C145" s="46"/>
      <c r="D145" s="46"/>
      <c r="E145" s="46"/>
      <c r="F145" s="46"/>
      <c r="G145" s="46"/>
      <c r="H145" s="46"/>
      <c r="I145" s="46"/>
      <c r="J145" s="46"/>
      <c r="K145" s="46"/>
      <c r="L145" s="46"/>
      <c r="M145" s="46"/>
      <c r="N145" s="46"/>
      <c r="O145" s="46"/>
      <c r="P145" s="46"/>
      <c r="Q145" s="46"/>
      <c r="R145" s="46"/>
      <c r="S145" s="22"/>
      <c r="T145" s="15"/>
      <c r="U145" s="15"/>
      <c r="V145" s="15"/>
      <c r="W145" s="15"/>
      <c r="X145" s="15"/>
      <c r="Y145" s="15"/>
      <c r="Z145" s="15"/>
      <c r="AA145" s="15"/>
      <c r="AB145" s="15"/>
      <c r="AC145" s="15"/>
      <c r="AD145" s="15"/>
      <c r="AE145" s="15"/>
      <c r="AF145" s="15"/>
      <c r="AG145" s="15"/>
    </row>
    <row r="146" spans="1:33" ht="15.75" customHeight="1" x14ac:dyDescent="0.2">
      <c r="A146" s="15"/>
      <c r="B146" s="15"/>
      <c r="C146" s="46"/>
      <c r="D146" s="46"/>
      <c r="E146" s="46"/>
      <c r="F146" s="46"/>
      <c r="G146" s="46"/>
      <c r="H146" s="46"/>
      <c r="I146" s="46"/>
      <c r="J146" s="46"/>
      <c r="K146" s="46"/>
      <c r="L146" s="46"/>
      <c r="M146" s="46"/>
      <c r="N146" s="46"/>
      <c r="O146" s="46"/>
      <c r="P146" s="46"/>
      <c r="Q146" s="46"/>
      <c r="R146" s="46"/>
      <c r="S146" s="22"/>
      <c r="T146" s="15"/>
      <c r="U146" s="15"/>
      <c r="V146" s="15"/>
      <c r="W146" s="15"/>
      <c r="X146" s="15"/>
      <c r="Y146" s="15"/>
      <c r="Z146" s="15"/>
      <c r="AA146" s="15"/>
      <c r="AB146" s="15"/>
      <c r="AC146" s="15"/>
      <c r="AD146" s="15"/>
      <c r="AE146" s="15"/>
      <c r="AF146" s="15"/>
      <c r="AG146" s="15"/>
    </row>
    <row r="147" spans="1:33" ht="15.75" customHeight="1" x14ac:dyDescent="0.2">
      <c r="A147" s="15"/>
      <c r="B147" s="15"/>
      <c r="C147" s="46"/>
      <c r="D147" s="46"/>
      <c r="E147" s="46"/>
      <c r="F147" s="46"/>
      <c r="G147" s="46"/>
      <c r="H147" s="46"/>
      <c r="I147" s="46"/>
      <c r="J147" s="46"/>
      <c r="K147" s="46"/>
      <c r="L147" s="46"/>
      <c r="M147" s="46"/>
      <c r="N147" s="46"/>
      <c r="O147" s="46"/>
      <c r="P147" s="46"/>
      <c r="Q147" s="46"/>
      <c r="R147" s="46"/>
      <c r="S147" s="22"/>
      <c r="T147" s="15"/>
      <c r="U147" s="15"/>
      <c r="V147" s="15"/>
      <c r="W147" s="15"/>
      <c r="X147" s="15"/>
      <c r="Y147" s="15"/>
      <c r="Z147" s="15"/>
      <c r="AA147" s="15"/>
      <c r="AB147" s="15"/>
      <c r="AC147" s="15"/>
      <c r="AD147" s="15"/>
      <c r="AE147" s="15"/>
      <c r="AF147" s="15"/>
      <c r="AG147" s="15"/>
    </row>
    <row r="148" spans="1:33" ht="15.75" customHeight="1" x14ac:dyDescent="0.2">
      <c r="A148" s="15"/>
      <c r="B148" s="15"/>
      <c r="C148" s="46"/>
      <c r="D148" s="46"/>
      <c r="E148" s="46"/>
      <c r="F148" s="46"/>
      <c r="G148" s="46"/>
      <c r="H148" s="46"/>
      <c r="I148" s="46"/>
      <c r="J148" s="46"/>
      <c r="K148" s="46"/>
      <c r="L148" s="46"/>
      <c r="M148" s="46"/>
      <c r="N148" s="46"/>
      <c r="O148" s="46"/>
      <c r="P148" s="46"/>
      <c r="Q148" s="46"/>
      <c r="R148" s="46"/>
      <c r="S148" s="22"/>
      <c r="T148" s="15"/>
      <c r="U148" s="15"/>
      <c r="V148" s="15"/>
      <c r="W148" s="15"/>
      <c r="X148" s="15"/>
      <c r="Y148" s="15"/>
      <c r="Z148" s="15"/>
      <c r="AA148" s="15"/>
      <c r="AB148" s="15"/>
      <c r="AC148" s="15"/>
      <c r="AD148" s="15"/>
      <c r="AE148" s="15"/>
      <c r="AF148" s="15"/>
      <c r="AG148" s="15"/>
    </row>
    <row r="149" spans="1:33" ht="15.75" customHeight="1" x14ac:dyDescent="0.2">
      <c r="A149" s="15"/>
      <c r="B149" s="15"/>
      <c r="C149" s="46"/>
      <c r="D149" s="46"/>
      <c r="E149" s="46"/>
      <c r="F149" s="46"/>
      <c r="G149" s="46"/>
      <c r="H149" s="46"/>
      <c r="I149" s="46"/>
      <c r="J149" s="46"/>
      <c r="K149" s="46"/>
      <c r="L149" s="46"/>
      <c r="M149" s="46"/>
      <c r="N149" s="46"/>
      <c r="O149" s="46"/>
      <c r="P149" s="46"/>
      <c r="Q149" s="46"/>
      <c r="R149" s="46"/>
      <c r="S149" s="22"/>
      <c r="T149" s="15"/>
      <c r="U149" s="15"/>
      <c r="V149" s="15"/>
      <c r="W149" s="15"/>
      <c r="X149" s="15"/>
      <c r="Y149" s="15"/>
      <c r="Z149" s="15"/>
      <c r="AA149" s="15"/>
      <c r="AB149" s="15"/>
      <c r="AC149" s="15"/>
      <c r="AD149" s="15"/>
      <c r="AE149" s="15"/>
      <c r="AF149" s="15"/>
      <c r="AG149" s="15"/>
    </row>
    <row r="150" spans="1:33" ht="15.75" customHeight="1" x14ac:dyDescent="0.2">
      <c r="A150" s="15"/>
      <c r="B150" s="15"/>
      <c r="C150" s="46"/>
      <c r="D150" s="46"/>
      <c r="E150" s="46"/>
      <c r="F150" s="46"/>
      <c r="G150" s="46"/>
      <c r="H150" s="46"/>
      <c r="I150" s="46"/>
      <c r="J150" s="46"/>
      <c r="K150" s="46"/>
      <c r="L150" s="46"/>
      <c r="M150" s="46"/>
      <c r="N150" s="46"/>
      <c r="O150" s="46"/>
      <c r="P150" s="46"/>
      <c r="Q150" s="46"/>
      <c r="R150" s="46"/>
      <c r="S150" s="22"/>
      <c r="T150" s="15"/>
      <c r="U150" s="15"/>
      <c r="V150" s="15"/>
      <c r="W150" s="15"/>
      <c r="X150" s="15"/>
      <c r="Y150" s="15"/>
      <c r="Z150" s="15"/>
      <c r="AA150" s="15"/>
      <c r="AB150" s="15"/>
      <c r="AC150" s="15"/>
      <c r="AD150" s="15"/>
      <c r="AE150" s="15"/>
      <c r="AF150" s="15"/>
      <c r="AG150" s="15"/>
    </row>
    <row r="151" spans="1:33" ht="15.75" customHeight="1" x14ac:dyDescent="0.2">
      <c r="A151" s="15"/>
      <c r="B151" s="15"/>
      <c r="C151" s="46"/>
      <c r="D151" s="46"/>
      <c r="E151" s="46"/>
      <c r="F151" s="46"/>
      <c r="G151" s="46"/>
      <c r="H151" s="46"/>
      <c r="I151" s="46"/>
      <c r="J151" s="46"/>
      <c r="K151" s="46"/>
      <c r="L151" s="46"/>
      <c r="M151" s="46"/>
      <c r="N151" s="46"/>
      <c r="O151" s="46"/>
      <c r="P151" s="46"/>
      <c r="Q151" s="46"/>
      <c r="R151" s="46"/>
      <c r="S151" s="22"/>
      <c r="T151" s="15"/>
      <c r="U151" s="15"/>
      <c r="V151" s="15"/>
      <c r="W151" s="15"/>
      <c r="X151" s="15"/>
      <c r="Y151" s="15"/>
      <c r="Z151" s="15"/>
      <c r="AA151" s="15"/>
      <c r="AB151" s="15"/>
      <c r="AC151" s="15"/>
      <c r="AD151" s="15"/>
      <c r="AE151" s="15"/>
      <c r="AF151" s="15"/>
      <c r="AG151" s="15"/>
    </row>
    <row r="152" spans="1:33" ht="15.75" customHeight="1" x14ac:dyDescent="0.2">
      <c r="A152" s="15"/>
      <c r="B152" s="15"/>
      <c r="C152" s="46"/>
      <c r="D152" s="46"/>
      <c r="E152" s="46"/>
      <c r="F152" s="46"/>
      <c r="G152" s="46"/>
      <c r="H152" s="46"/>
      <c r="I152" s="46"/>
      <c r="J152" s="46"/>
      <c r="K152" s="46"/>
      <c r="L152" s="46"/>
      <c r="M152" s="46"/>
      <c r="N152" s="46"/>
      <c r="O152" s="46"/>
      <c r="P152" s="46"/>
      <c r="Q152" s="46"/>
      <c r="R152" s="46"/>
      <c r="S152" s="22"/>
      <c r="T152" s="15"/>
      <c r="U152" s="15"/>
      <c r="V152" s="15"/>
      <c r="W152" s="15"/>
      <c r="X152" s="15"/>
      <c r="Y152" s="15"/>
      <c r="Z152" s="15"/>
      <c r="AA152" s="15"/>
      <c r="AB152" s="15"/>
      <c r="AC152" s="15"/>
      <c r="AD152" s="15"/>
      <c r="AE152" s="15"/>
      <c r="AF152" s="15"/>
      <c r="AG152" s="15"/>
    </row>
    <row r="153" spans="1:33" ht="15.75" customHeight="1" x14ac:dyDescent="0.2">
      <c r="A153" s="15"/>
      <c r="B153" s="15"/>
      <c r="C153" s="46"/>
      <c r="D153" s="46"/>
      <c r="E153" s="46"/>
      <c r="F153" s="46"/>
      <c r="G153" s="46"/>
      <c r="H153" s="46"/>
      <c r="I153" s="46"/>
      <c r="J153" s="46"/>
      <c r="K153" s="46"/>
      <c r="L153" s="46"/>
      <c r="M153" s="46"/>
      <c r="N153" s="46"/>
      <c r="O153" s="46"/>
      <c r="P153" s="46"/>
      <c r="Q153" s="46"/>
      <c r="R153" s="46"/>
      <c r="S153" s="22"/>
      <c r="T153" s="15"/>
      <c r="U153" s="15"/>
      <c r="V153" s="15"/>
      <c r="W153" s="15"/>
      <c r="X153" s="15"/>
      <c r="Y153" s="15"/>
      <c r="Z153" s="15"/>
      <c r="AA153" s="15"/>
      <c r="AB153" s="15"/>
      <c r="AC153" s="15"/>
      <c r="AD153" s="15"/>
      <c r="AE153" s="15"/>
      <c r="AF153" s="15"/>
      <c r="AG153" s="15"/>
    </row>
    <row r="154" spans="1:33" ht="15.75" customHeight="1" x14ac:dyDescent="0.2">
      <c r="A154" s="15"/>
      <c r="B154" s="15"/>
      <c r="C154" s="46"/>
      <c r="D154" s="46"/>
      <c r="E154" s="46"/>
      <c r="F154" s="46"/>
      <c r="G154" s="46"/>
      <c r="H154" s="46"/>
      <c r="I154" s="46"/>
      <c r="J154" s="46"/>
      <c r="K154" s="46"/>
      <c r="L154" s="46"/>
      <c r="M154" s="46"/>
      <c r="N154" s="46"/>
      <c r="O154" s="46"/>
      <c r="P154" s="46"/>
      <c r="Q154" s="46"/>
      <c r="R154" s="46"/>
      <c r="S154" s="22"/>
      <c r="T154" s="15"/>
      <c r="U154" s="15"/>
      <c r="V154" s="15"/>
      <c r="W154" s="15"/>
      <c r="X154" s="15"/>
      <c r="Y154" s="15"/>
      <c r="Z154" s="15"/>
      <c r="AA154" s="15"/>
      <c r="AB154" s="15"/>
      <c r="AC154" s="15"/>
      <c r="AD154" s="15"/>
      <c r="AE154" s="15"/>
      <c r="AF154" s="15"/>
      <c r="AG154" s="15"/>
    </row>
    <row r="155" spans="1:33" ht="15.75" customHeight="1" x14ac:dyDescent="0.2">
      <c r="A155" s="15"/>
      <c r="B155" s="15"/>
      <c r="C155" s="46"/>
      <c r="D155" s="46"/>
      <c r="E155" s="46"/>
      <c r="F155" s="46"/>
      <c r="G155" s="46"/>
      <c r="H155" s="46"/>
      <c r="I155" s="46"/>
      <c r="J155" s="46"/>
      <c r="K155" s="46"/>
      <c r="L155" s="46"/>
      <c r="M155" s="46"/>
      <c r="N155" s="46"/>
      <c r="O155" s="46"/>
      <c r="P155" s="46"/>
      <c r="Q155" s="46"/>
      <c r="R155" s="46"/>
      <c r="S155" s="22"/>
      <c r="T155" s="15"/>
      <c r="U155" s="15"/>
      <c r="V155" s="15"/>
      <c r="W155" s="15"/>
      <c r="X155" s="15"/>
      <c r="Y155" s="15"/>
      <c r="Z155" s="15"/>
      <c r="AA155" s="15"/>
      <c r="AB155" s="15"/>
      <c r="AC155" s="15"/>
      <c r="AD155" s="15"/>
      <c r="AE155" s="15"/>
      <c r="AF155" s="15"/>
      <c r="AG155" s="15"/>
    </row>
    <row r="156" spans="1:33" ht="15.75" customHeight="1" x14ac:dyDescent="0.2">
      <c r="A156" s="15"/>
      <c r="B156" s="15"/>
      <c r="C156" s="46"/>
      <c r="D156" s="46"/>
      <c r="E156" s="46"/>
      <c r="F156" s="46"/>
      <c r="G156" s="46"/>
      <c r="H156" s="46"/>
      <c r="I156" s="46"/>
      <c r="J156" s="46"/>
      <c r="K156" s="46"/>
      <c r="L156" s="46"/>
      <c r="M156" s="46"/>
      <c r="N156" s="46"/>
      <c r="O156" s="46"/>
      <c r="P156" s="46"/>
      <c r="Q156" s="46"/>
      <c r="R156" s="46"/>
      <c r="S156" s="22"/>
      <c r="T156" s="15"/>
      <c r="U156" s="15"/>
      <c r="V156" s="15"/>
      <c r="W156" s="15"/>
      <c r="X156" s="15"/>
      <c r="Y156" s="15"/>
      <c r="Z156" s="15"/>
      <c r="AA156" s="15"/>
      <c r="AB156" s="15"/>
      <c r="AC156" s="15"/>
      <c r="AD156" s="15"/>
      <c r="AE156" s="15"/>
      <c r="AF156" s="15"/>
      <c r="AG156" s="15"/>
    </row>
    <row r="157" spans="1:33" ht="15.75" customHeight="1" x14ac:dyDescent="0.2">
      <c r="A157" s="15"/>
      <c r="B157" s="15"/>
      <c r="C157" s="46"/>
      <c r="D157" s="46"/>
      <c r="E157" s="46"/>
      <c r="F157" s="46"/>
      <c r="G157" s="46"/>
      <c r="H157" s="46"/>
      <c r="I157" s="46"/>
      <c r="J157" s="46"/>
      <c r="K157" s="46"/>
      <c r="L157" s="46"/>
      <c r="M157" s="46"/>
      <c r="N157" s="46"/>
      <c r="O157" s="46"/>
      <c r="P157" s="46"/>
      <c r="Q157" s="46"/>
      <c r="R157" s="46"/>
      <c r="S157" s="22"/>
      <c r="T157" s="15"/>
      <c r="U157" s="15"/>
      <c r="V157" s="15"/>
      <c r="W157" s="15"/>
      <c r="X157" s="15"/>
      <c r="Y157" s="15"/>
      <c r="Z157" s="15"/>
      <c r="AA157" s="15"/>
      <c r="AB157" s="15"/>
      <c r="AC157" s="15"/>
      <c r="AD157" s="15"/>
      <c r="AE157" s="15"/>
      <c r="AF157" s="15"/>
      <c r="AG157" s="15"/>
    </row>
    <row r="158" spans="1:33" ht="15.75" customHeight="1" x14ac:dyDescent="0.2">
      <c r="A158" s="15"/>
      <c r="B158" s="15"/>
      <c r="C158" s="46"/>
      <c r="D158" s="46"/>
      <c r="E158" s="46"/>
      <c r="F158" s="46"/>
      <c r="G158" s="46"/>
      <c r="H158" s="46"/>
      <c r="I158" s="46"/>
      <c r="J158" s="46"/>
      <c r="K158" s="46"/>
      <c r="L158" s="46"/>
      <c r="M158" s="46"/>
      <c r="N158" s="46"/>
      <c r="O158" s="46"/>
      <c r="P158" s="46"/>
      <c r="Q158" s="46"/>
      <c r="R158" s="46"/>
      <c r="S158" s="22"/>
      <c r="T158" s="15"/>
      <c r="U158" s="15"/>
      <c r="V158" s="15"/>
      <c r="W158" s="15"/>
      <c r="X158" s="15"/>
      <c r="Y158" s="15"/>
      <c r="Z158" s="15"/>
      <c r="AA158" s="15"/>
      <c r="AB158" s="15"/>
      <c r="AC158" s="15"/>
      <c r="AD158" s="15"/>
      <c r="AE158" s="15"/>
      <c r="AF158" s="15"/>
      <c r="AG158" s="15"/>
    </row>
    <row r="159" spans="1:33" ht="15.75" customHeight="1" x14ac:dyDescent="0.2">
      <c r="A159" s="15"/>
      <c r="B159" s="15"/>
      <c r="C159" s="46"/>
      <c r="D159" s="46"/>
      <c r="E159" s="46"/>
      <c r="F159" s="46"/>
      <c r="G159" s="46"/>
      <c r="H159" s="46"/>
      <c r="I159" s="46"/>
      <c r="J159" s="46"/>
      <c r="K159" s="46"/>
      <c r="L159" s="46"/>
      <c r="M159" s="46"/>
      <c r="N159" s="46"/>
      <c r="O159" s="46"/>
      <c r="P159" s="46"/>
      <c r="Q159" s="46"/>
      <c r="R159" s="46"/>
      <c r="S159" s="22"/>
      <c r="T159" s="15"/>
      <c r="U159" s="15"/>
      <c r="V159" s="15"/>
      <c r="W159" s="15"/>
      <c r="X159" s="15"/>
      <c r="Y159" s="15"/>
      <c r="Z159" s="15"/>
      <c r="AA159" s="15"/>
      <c r="AB159" s="15"/>
      <c r="AC159" s="15"/>
      <c r="AD159" s="15"/>
      <c r="AE159" s="15"/>
      <c r="AF159" s="15"/>
      <c r="AG159" s="15"/>
    </row>
    <row r="160" spans="1:33" ht="15.75" customHeight="1" x14ac:dyDescent="0.2">
      <c r="A160" s="15"/>
      <c r="B160" s="15"/>
      <c r="C160" s="46"/>
      <c r="D160" s="46"/>
      <c r="E160" s="46"/>
      <c r="F160" s="46"/>
      <c r="G160" s="46"/>
      <c r="H160" s="46"/>
      <c r="I160" s="46"/>
      <c r="J160" s="46"/>
      <c r="K160" s="46"/>
      <c r="L160" s="46"/>
      <c r="M160" s="46"/>
      <c r="N160" s="46"/>
      <c r="O160" s="46"/>
      <c r="P160" s="46"/>
      <c r="Q160" s="46"/>
      <c r="R160" s="46"/>
      <c r="S160" s="22"/>
      <c r="T160" s="15"/>
      <c r="U160" s="15"/>
      <c r="V160" s="15"/>
      <c r="W160" s="15"/>
      <c r="X160" s="15"/>
      <c r="Y160" s="15"/>
      <c r="Z160" s="15"/>
      <c r="AA160" s="15"/>
      <c r="AB160" s="15"/>
      <c r="AC160" s="15"/>
      <c r="AD160" s="15"/>
      <c r="AE160" s="15"/>
      <c r="AF160" s="15"/>
      <c r="AG160" s="15"/>
    </row>
    <row r="161" spans="1:33" ht="15.75" customHeight="1" x14ac:dyDescent="0.2">
      <c r="A161" s="15"/>
      <c r="B161" s="15"/>
      <c r="C161" s="46"/>
      <c r="D161" s="46"/>
      <c r="E161" s="46"/>
      <c r="F161" s="46"/>
      <c r="G161" s="46"/>
      <c r="H161" s="46"/>
      <c r="I161" s="46"/>
      <c r="J161" s="46"/>
      <c r="K161" s="46"/>
      <c r="L161" s="46"/>
      <c r="M161" s="46"/>
      <c r="N161" s="46"/>
      <c r="O161" s="46"/>
      <c r="P161" s="46"/>
      <c r="Q161" s="46"/>
      <c r="R161" s="46"/>
      <c r="S161" s="22"/>
      <c r="T161" s="15"/>
      <c r="U161" s="15"/>
      <c r="V161" s="15"/>
      <c r="W161" s="15"/>
      <c r="X161" s="15"/>
      <c r="Y161" s="15"/>
      <c r="Z161" s="15"/>
      <c r="AA161" s="15"/>
      <c r="AB161" s="15"/>
      <c r="AC161" s="15"/>
      <c r="AD161" s="15"/>
      <c r="AE161" s="15"/>
      <c r="AF161" s="15"/>
      <c r="AG161" s="15"/>
    </row>
    <row r="162" spans="1:33" ht="15.75" customHeight="1" x14ac:dyDescent="0.2">
      <c r="A162" s="15"/>
      <c r="B162" s="15"/>
      <c r="C162" s="46"/>
      <c r="D162" s="46"/>
      <c r="E162" s="46"/>
      <c r="F162" s="46"/>
      <c r="G162" s="46"/>
      <c r="H162" s="46"/>
      <c r="I162" s="46"/>
      <c r="J162" s="46"/>
      <c r="K162" s="46"/>
      <c r="L162" s="46"/>
      <c r="M162" s="46"/>
      <c r="N162" s="46"/>
      <c r="O162" s="46"/>
      <c r="P162" s="46"/>
      <c r="Q162" s="46"/>
      <c r="R162" s="46"/>
      <c r="S162" s="22"/>
      <c r="T162" s="15"/>
      <c r="U162" s="15"/>
      <c r="V162" s="15"/>
      <c r="W162" s="15"/>
      <c r="X162" s="15"/>
      <c r="Y162" s="15"/>
      <c r="Z162" s="15"/>
      <c r="AA162" s="15"/>
      <c r="AB162" s="15"/>
      <c r="AC162" s="15"/>
      <c r="AD162" s="15"/>
      <c r="AE162" s="15"/>
      <c r="AF162" s="15"/>
      <c r="AG162" s="15"/>
    </row>
    <row r="163" spans="1:33" ht="15.75" customHeight="1" x14ac:dyDescent="0.2">
      <c r="A163" s="15"/>
      <c r="B163" s="15"/>
      <c r="C163" s="46"/>
      <c r="D163" s="46"/>
      <c r="E163" s="46"/>
      <c r="F163" s="46"/>
      <c r="G163" s="46"/>
      <c r="H163" s="46"/>
      <c r="I163" s="46"/>
      <c r="J163" s="46"/>
      <c r="K163" s="46"/>
      <c r="L163" s="46"/>
      <c r="M163" s="46"/>
      <c r="N163" s="46"/>
      <c r="O163" s="46"/>
      <c r="P163" s="46"/>
      <c r="Q163" s="46"/>
      <c r="R163" s="46"/>
      <c r="S163" s="22"/>
      <c r="T163" s="15"/>
      <c r="U163" s="15"/>
      <c r="V163" s="15"/>
      <c r="W163" s="15"/>
      <c r="X163" s="15"/>
      <c r="Y163" s="15"/>
      <c r="Z163" s="15"/>
      <c r="AA163" s="15"/>
      <c r="AB163" s="15"/>
      <c r="AC163" s="15"/>
      <c r="AD163" s="15"/>
      <c r="AE163" s="15"/>
      <c r="AF163" s="15"/>
      <c r="AG163" s="15"/>
    </row>
    <row r="164" spans="1:33" ht="15.75" customHeight="1" x14ac:dyDescent="0.2">
      <c r="A164" s="15"/>
      <c r="B164" s="15"/>
      <c r="C164" s="46"/>
      <c r="D164" s="46"/>
      <c r="E164" s="46"/>
      <c r="F164" s="46"/>
      <c r="G164" s="46"/>
      <c r="H164" s="46"/>
      <c r="I164" s="46"/>
      <c r="J164" s="46"/>
      <c r="K164" s="46"/>
      <c r="L164" s="46"/>
      <c r="M164" s="46"/>
      <c r="N164" s="46"/>
      <c r="O164" s="46"/>
      <c r="P164" s="46"/>
      <c r="Q164" s="46"/>
      <c r="R164" s="46"/>
      <c r="S164" s="22"/>
      <c r="T164" s="15"/>
      <c r="U164" s="15"/>
      <c r="V164" s="15"/>
      <c r="W164" s="15"/>
      <c r="X164" s="15"/>
      <c r="Y164" s="15"/>
      <c r="Z164" s="15"/>
      <c r="AA164" s="15"/>
      <c r="AB164" s="15"/>
      <c r="AC164" s="15"/>
      <c r="AD164" s="15"/>
      <c r="AE164" s="15"/>
      <c r="AF164" s="15"/>
      <c r="AG164" s="15"/>
    </row>
    <row r="165" spans="1:33" ht="15.75" customHeight="1" x14ac:dyDescent="0.2">
      <c r="A165" s="15"/>
      <c r="B165" s="15"/>
      <c r="C165" s="46"/>
      <c r="D165" s="46"/>
      <c r="E165" s="46"/>
      <c r="F165" s="46"/>
      <c r="G165" s="46"/>
      <c r="H165" s="46"/>
      <c r="I165" s="46"/>
      <c r="J165" s="46"/>
      <c r="K165" s="46"/>
      <c r="L165" s="46"/>
      <c r="M165" s="46"/>
      <c r="N165" s="46"/>
      <c r="O165" s="46"/>
      <c r="P165" s="46"/>
      <c r="Q165" s="46"/>
      <c r="R165" s="46"/>
      <c r="S165" s="22"/>
      <c r="T165" s="15"/>
      <c r="U165" s="15"/>
      <c r="V165" s="15"/>
      <c r="W165" s="15"/>
      <c r="X165" s="15"/>
      <c r="Y165" s="15"/>
      <c r="Z165" s="15"/>
      <c r="AA165" s="15"/>
      <c r="AB165" s="15"/>
      <c r="AC165" s="15"/>
      <c r="AD165" s="15"/>
      <c r="AE165" s="15"/>
      <c r="AF165" s="15"/>
      <c r="AG165" s="15"/>
    </row>
    <row r="166" spans="1:33" ht="15.75" customHeight="1" x14ac:dyDescent="0.2">
      <c r="A166" s="15"/>
      <c r="B166" s="15"/>
      <c r="C166" s="46"/>
      <c r="D166" s="46"/>
      <c r="E166" s="46"/>
      <c r="F166" s="46"/>
      <c r="G166" s="46"/>
      <c r="H166" s="46"/>
      <c r="I166" s="46"/>
      <c r="J166" s="46"/>
      <c r="K166" s="46"/>
      <c r="L166" s="46"/>
      <c r="M166" s="46"/>
      <c r="N166" s="46"/>
      <c r="O166" s="46"/>
      <c r="P166" s="46"/>
      <c r="Q166" s="46"/>
      <c r="R166" s="46"/>
      <c r="S166" s="22"/>
      <c r="T166" s="15"/>
      <c r="U166" s="15"/>
      <c r="V166" s="15"/>
      <c r="W166" s="15"/>
      <c r="X166" s="15"/>
      <c r="Y166" s="15"/>
      <c r="Z166" s="15"/>
      <c r="AA166" s="15"/>
      <c r="AB166" s="15"/>
      <c r="AC166" s="15"/>
      <c r="AD166" s="15"/>
      <c r="AE166" s="15"/>
      <c r="AF166" s="15"/>
      <c r="AG166" s="15"/>
    </row>
    <row r="167" spans="1:33" ht="15.75" customHeight="1" x14ac:dyDescent="0.2">
      <c r="A167" s="15"/>
      <c r="B167" s="15"/>
      <c r="C167" s="46"/>
      <c r="D167" s="46"/>
      <c r="E167" s="46"/>
      <c r="F167" s="46"/>
      <c r="G167" s="46"/>
      <c r="H167" s="46"/>
      <c r="I167" s="46"/>
      <c r="J167" s="46"/>
      <c r="K167" s="46"/>
      <c r="L167" s="46"/>
      <c r="M167" s="46"/>
      <c r="N167" s="46"/>
      <c r="O167" s="46"/>
      <c r="P167" s="46"/>
      <c r="Q167" s="46"/>
      <c r="R167" s="46"/>
      <c r="S167" s="22"/>
      <c r="T167" s="15"/>
      <c r="U167" s="15"/>
      <c r="V167" s="15"/>
      <c r="W167" s="15"/>
      <c r="X167" s="15"/>
      <c r="Y167" s="15"/>
      <c r="Z167" s="15"/>
      <c r="AA167" s="15"/>
      <c r="AB167" s="15"/>
      <c r="AC167" s="15"/>
      <c r="AD167" s="15"/>
      <c r="AE167" s="15"/>
      <c r="AF167" s="15"/>
      <c r="AG167" s="15"/>
    </row>
    <row r="168" spans="1:33" ht="15.75" customHeight="1" x14ac:dyDescent="0.2">
      <c r="A168" s="15"/>
      <c r="B168" s="15"/>
      <c r="C168" s="46"/>
      <c r="D168" s="46"/>
      <c r="E168" s="46"/>
      <c r="F168" s="46"/>
      <c r="G168" s="46"/>
      <c r="H168" s="46"/>
      <c r="I168" s="46"/>
      <c r="J168" s="46"/>
      <c r="K168" s="46"/>
      <c r="L168" s="46"/>
      <c r="M168" s="46"/>
      <c r="N168" s="46"/>
      <c r="O168" s="46"/>
      <c r="P168" s="46"/>
      <c r="Q168" s="46"/>
      <c r="R168" s="46"/>
      <c r="S168" s="22"/>
      <c r="T168" s="15"/>
      <c r="U168" s="15"/>
      <c r="V168" s="15"/>
      <c r="W168" s="15"/>
      <c r="X168" s="15"/>
      <c r="Y168" s="15"/>
      <c r="Z168" s="15"/>
      <c r="AA168" s="15"/>
      <c r="AB168" s="15"/>
      <c r="AC168" s="15"/>
      <c r="AD168" s="15"/>
      <c r="AE168" s="15"/>
      <c r="AF168" s="15"/>
      <c r="AG168" s="15"/>
    </row>
    <row r="169" spans="1:33" ht="15.75" customHeight="1" x14ac:dyDescent="0.2">
      <c r="C169" s="46"/>
      <c r="D169" s="46"/>
      <c r="E169" s="46"/>
      <c r="F169" s="46"/>
      <c r="G169" s="46"/>
      <c r="H169" s="46"/>
      <c r="I169" s="46"/>
      <c r="J169" s="46"/>
      <c r="K169" s="46"/>
      <c r="L169" s="46"/>
      <c r="M169" s="46"/>
      <c r="N169" s="46"/>
      <c r="O169" s="46"/>
      <c r="P169" s="46"/>
      <c r="Q169" s="46"/>
      <c r="R169" s="46"/>
      <c r="S169" s="22"/>
    </row>
    <row r="170" spans="1:33" ht="15.75" customHeight="1" x14ac:dyDescent="0.2">
      <c r="C170" s="46"/>
      <c r="D170" s="46"/>
      <c r="E170" s="46"/>
      <c r="F170" s="46"/>
      <c r="G170" s="46"/>
      <c r="H170" s="46"/>
      <c r="I170" s="46"/>
      <c r="J170" s="46"/>
      <c r="K170" s="46"/>
      <c r="L170" s="46"/>
      <c r="M170" s="46"/>
      <c r="N170" s="46"/>
      <c r="O170" s="46"/>
      <c r="P170" s="46"/>
      <c r="Q170" s="46"/>
      <c r="R170" s="46"/>
      <c r="S170" s="22"/>
    </row>
    <row r="171" spans="1:33" ht="15.75" customHeight="1" x14ac:dyDescent="0.2">
      <c r="C171" s="46"/>
      <c r="D171" s="46"/>
      <c r="E171" s="46"/>
      <c r="F171" s="46"/>
      <c r="G171" s="46"/>
      <c r="H171" s="46"/>
      <c r="I171" s="46"/>
      <c r="J171" s="46"/>
      <c r="K171" s="46"/>
      <c r="L171" s="46"/>
      <c r="M171" s="46"/>
      <c r="N171" s="46"/>
      <c r="O171" s="46"/>
      <c r="P171" s="46"/>
      <c r="Q171" s="46"/>
      <c r="R171" s="46"/>
      <c r="S171" s="22"/>
    </row>
    <row r="172" spans="1:33" ht="15.75" customHeight="1" x14ac:dyDescent="0.2">
      <c r="C172" s="46"/>
      <c r="D172" s="46"/>
      <c r="E172" s="46"/>
      <c r="F172" s="46"/>
      <c r="G172" s="46"/>
      <c r="H172" s="46"/>
      <c r="I172" s="46"/>
      <c r="J172" s="46"/>
      <c r="K172" s="46"/>
      <c r="L172" s="46"/>
      <c r="M172" s="46"/>
      <c r="N172" s="46"/>
      <c r="O172" s="46"/>
      <c r="P172" s="46"/>
      <c r="Q172" s="46"/>
      <c r="R172" s="46"/>
      <c r="S172" s="22"/>
    </row>
    <row r="173" spans="1:33" ht="15.75" customHeight="1" x14ac:dyDescent="0.2">
      <c r="C173" s="46"/>
      <c r="D173" s="46"/>
      <c r="E173" s="46"/>
      <c r="F173" s="46"/>
      <c r="G173" s="46"/>
      <c r="H173" s="46"/>
      <c r="I173" s="46"/>
      <c r="J173" s="46"/>
      <c r="K173" s="46"/>
      <c r="L173" s="46"/>
      <c r="M173" s="46"/>
      <c r="N173" s="46"/>
      <c r="O173" s="46"/>
      <c r="P173" s="46"/>
      <c r="Q173" s="46"/>
      <c r="R173" s="46"/>
      <c r="S173" s="22"/>
    </row>
    <row r="174" spans="1:33" ht="15.75" customHeight="1" x14ac:dyDescent="0.2">
      <c r="C174" s="46"/>
      <c r="D174" s="46"/>
      <c r="E174" s="46"/>
      <c r="F174" s="46"/>
      <c r="G174" s="46"/>
      <c r="H174" s="46"/>
      <c r="I174" s="46"/>
      <c r="J174" s="46"/>
      <c r="K174" s="46"/>
      <c r="L174" s="46"/>
      <c r="M174" s="46"/>
      <c r="N174" s="46"/>
      <c r="O174" s="46"/>
      <c r="P174" s="46"/>
      <c r="Q174" s="46"/>
      <c r="R174" s="46"/>
      <c r="S174" s="22"/>
    </row>
    <row r="175" spans="1:33" ht="15.75" customHeight="1" x14ac:dyDescent="0.2">
      <c r="C175" s="46"/>
      <c r="D175" s="46"/>
      <c r="E175" s="46"/>
      <c r="F175" s="46"/>
      <c r="G175" s="46"/>
      <c r="H175" s="46"/>
      <c r="I175" s="46"/>
      <c r="J175" s="46"/>
      <c r="K175" s="46"/>
      <c r="L175" s="46"/>
      <c r="M175" s="46"/>
      <c r="N175" s="46"/>
      <c r="O175" s="46"/>
      <c r="P175" s="46"/>
      <c r="Q175" s="46"/>
      <c r="R175" s="46"/>
      <c r="S175" s="22"/>
    </row>
    <row r="176" spans="1:33" ht="15.75" customHeight="1" x14ac:dyDescent="0.2">
      <c r="C176" s="46"/>
      <c r="D176" s="46"/>
      <c r="E176" s="46"/>
      <c r="F176" s="46"/>
      <c r="G176" s="46"/>
      <c r="H176" s="46"/>
      <c r="I176" s="46"/>
      <c r="J176" s="46"/>
      <c r="K176" s="46"/>
      <c r="L176" s="46"/>
      <c r="M176" s="46"/>
      <c r="N176" s="46"/>
      <c r="O176" s="46"/>
      <c r="P176" s="46"/>
      <c r="Q176" s="46"/>
      <c r="R176" s="46"/>
      <c r="S176" s="22"/>
    </row>
    <row r="177" spans="3:19" ht="15.75" customHeight="1" x14ac:dyDescent="0.2">
      <c r="C177" s="46"/>
      <c r="D177" s="46"/>
      <c r="E177" s="46"/>
      <c r="F177" s="46"/>
      <c r="G177" s="46"/>
      <c r="H177" s="46"/>
      <c r="I177" s="46"/>
      <c r="J177" s="46"/>
      <c r="K177" s="46"/>
      <c r="L177" s="46"/>
      <c r="M177" s="46"/>
      <c r="N177" s="46"/>
      <c r="O177" s="46"/>
      <c r="P177" s="46"/>
      <c r="Q177" s="46"/>
      <c r="R177" s="46"/>
      <c r="S177" s="22"/>
    </row>
    <row r="178" spans="3:19" ht="15.75" customHeight="1" x14ac:dyDescent="0.2">
      <c r="C178" s="46"/>
      <c r="D178" s="46"/>
      <c r="E178" s="46"/>
      <c r="F178" s="46"/>
      <c r="G178" s="46"/>
      <c r="H178" s="46"/>
      <c r="I178" s="46"/>
      <c r="J178" s="46"/>
      <c r="K178" s="46"/>
      <c r="L178" s="46"/>
      <c r="M178" s="46"/>
      <c r="N178" s="46"/>
      <c r="O178" s="46"/>
      <c r="P178" s="46"/>
      <c r="Q178" s="46"/>
      <c r="R178" s="46"/>
      <c r="S178" s="22"/>
    </row>
    <row r="179" spans="3:19" ht="15.75" customHeight="1" x14ac:dyDescent="0.2">
      <c r="C179" s="46"/>
      <c r="D179" s="46"/>
      <c r="E179" s="46"/>
      <c r="F179" s="46"/>
      <c r="G179" s="46"/>
      <c r="H179" s="46"/>
      <c r="I179" s="46"/>
      <c r="J179" s="46"/>
      <c r="K179" s="46"/>
      <c r="L179" s="46"/>
      <c r="M179" s="46"/>
      <c r="N179" s="46"/>
      <c r="O179" s="46"/>
      <c r="P179" s="46"/>
      <c r="Q179" s="46"/>
      <c r="R179" s="46"/>
      <c r="S179" s="22"/>
    </row>
    <row r="180" spans="3:19" ht="15.75" customHeight="1" x14ac:dyDescent="0.2">
      <c r="C180" s="46"/>
      <c r="D180" s="46"/>
      <c r="E180" s="46"/>
      <c r="F180" s="46"/>
      <c r="G180" s="46"/>
      <c r="H180" s="46"/>
      <c r="I180" s="46"/>
      <c r="J180" s="46"/>
      <c r="K180" s="46"/>
      <c r="L180" s="46"/>
      <c r="M180" s="46"/>
      <c r="N180" s="46"/>
      <c r="O180" s="46"/>
      <c r="P180" s="46"/>
      <c r="Q180" s="46"/>
      <c r="R180" s="46"/>
      <c r="S180" s="22"/>
    </row>
    <row r="181" spans="3:19" ht="15.75" customHeight="1" x14ac:dyDescent="0.2">
      <c r="C181" s="46"/>
      <c r="D181" s="46"/>
      <c r="E181" s="46"/>
      <c r="F181" s="46"/>
      <c r="G181" s="46"/>
      <c r="H181" s="46"/>
      <c r="I181" s="46"/>
      <c r="J181" s="46"/>
      <c r="K181" s="46"/>
      <c r="L181" s="46"/>
      <c r="M181" s="46"/>
      <c r="N181" s="46"/>
      <c r="O181" s="46"/>
      <c r="P181" s="46"/>
      <c r="Q181" s="46"/>
      <c r="R181" s="46"/>
      <c r="S181" s="22"/>
    </row>
    <row r="182" spans="3:19" ht="15.75" customHeight="1" x14ac:dyDescent="0.2">
      <c r="C182" s="46"/>
      <c r="D182" s="46"/>
      <c r="E182" s="46"/>
      <c r="F182" s="46"/>
      <c r="G182" s="46"/>
      <c r="H182" s="46"/>
      <c r="I182" s="46"/>
      <c r="J182" s="46"/>
      <c r="K182" s="46"/>
      <c r="L182" s="46"/>
      <c r="M182" s="46"/>
      <c r="N182" s="46"/>
      <c r="O182" s="46"/>
      <c r="P182" s="46"/>
      <c r="Q182" s="46"/>
      <c r="R182" s="46"/>
      <c r="S182" s="22"/>
    </row>
    <row r="183" spans="3:19" ht="15.75" customHeight="1" x14ac:dyDescent="0.2">
      <c r="C183" s="46"/>
      <c r="D183" s="46"/>
      <c r="E183" s="46"/>
      <c r="F183" s="46"/>
      <c r="G183" s="46"/>
      <c r="H183" s="46"/>
      <c r="I183" s="46"/>
      <c r="J183" s="46"/>
      <c r="K183" s="46"/>
      <c r="L183" s="46"/>
      <c r="M183" s="46"/>
      <c r="N183" s="46"/>
      <c r="O183" s="46"/>
      <c r="P183" s="46"/>
      <c r="Q183" s="46"/>
      <c r="R183" s="46"/>
      <c r="S183" s="22"/>
    </row>
    <row r="184" spans="3:19" ht="15.75" customHeight="1" x14ac:dyDescent="0.2">
      <c r="C184" s="46"/>
      <c r="D184" s="46"/>
      <c r="E184" s="46"/>
      <c r="F184" s="46"/>
      <c r="G184" s="46"/>
      <c r="H184" s="46"/>
      <c r="I184" s="46"/>
      <c r="J184" s="46"/>
      <c r="K184" s="46"/>
      <c r="L184" s="46"/>
      <c r="M184" s="46"/>
      <c r="N184" s="46"/>
      <c r="O184" s="46"/>
      <c r="P184" s="46"/>
      <c r="Q184" s="46"/>
      <c r="R184" s="46"/>
      <c r="S184" s="22"/>
    </row>
    <row r="185" spans="3:19" ht="15.75" customHeight="1" x14ac:dyDescent="0.2">
      <c r="C185" s="46"/>
      <c r="D185" s="46"/>
      <c r="E185" s="46"/>
      <c r="F185" s="46"/>
      <c r="G185" s="46"/>
      <c r="H185" s="46"/>
      <c r="I185" s="46"/>
      <c r="J185" s="46"/>
      <c r="K185" s="46"/>
      <c r="L185" s="46"/>
      <c r="M185" s="46"/>
      <c r="N185" s="46"/>
      <c r="O185" s="46"/>
      <c r="P185" s="46"/>
      <c r="Q185" s="46"/>
      <c r="R185" s="46"/>
      <c r="S185" s="22"/>
    </row>
    <row r="186" spans="3:19" ht="15.75" customHeight="1" x14ac:dyDescent="0.2">
      <c r="C186" s="46"/>
      <c r="D186" s="46"/>
      <c r="E186" s="46"/>
      <c r="F186" s="46"/>
      <c r="G186" s="46"/>
      <c r="H186" s="46"/>
      <c r="I186" s="46"/>
      <c r="J186" s="46"/>
      <c r="K186" s="46"/>
      <c r="L186" s="46"/>
      <c r="M186" s="46"/>
      <c r="N186" s="46"/>
      <c r="O186" s="46"/>
      <c r="P186" s="46"/>
      <c r="Q186" s="46"/>
      <c r="R186" s="46"/>
      <c r="S186" s="22"/>
    </row>
    <row r="187" spans="3:19" ht="15.75" customHeight="1" x14ac:dyDescent="0.2">
      <c r="C187" s="46"/>
      <c r="D187" s="46"/>
      <c r="E187" s="46"/>
      <c r="F187" s="46"/>
      <c r="G187" s="46"/>
      <c r="H187" s="46"/>
      <c r="I187" s="46"/>
      <c r="J187" s="46"/>
      <c r="K187" s="46"/>
      <c r="L187" s="46"/>
      <c r="M187" s="46"/>
      <c r="N187" s="46"/>
      <c r="O187" s="46"/>
      <c r="P187" s="46"/>
      <c r="Q187" s="46"/>
      <c r="R187" s="46"/>
      <c r="S187" s="22"/>
    </row>
    <row r="188" spans="3:19" ht="15.75" customHeight="1" x14ac:dyDescent="0.2">
      <c r="C188" s="46"/>
      <c r="D188" s="46"/>
      <c r="E188" s="46"/>
      <c r="F188" s="46"/>
      <c r="G188" s="46"/>
      <c r="H188" s="46"/>
      <c r="I188" s="46"/>
      <c r="J188" s="46"/>
      <c r="K188" s="46"/>
      <c r="L188" s="46"/>
      <c r="M188" s="46"/>
      <c r="N188" s="46"/>
      <c r="O188" s="46"/>
      <c r="P188" s="46"/>
      <c r="Q188" s="46"/>
      <c r="R188" s="46"/>
      <c r="S188" s="22"/>
    </row>
    <row r="189" spans="3:19" ht="15.75" customHeight="1" x14ac:dyDescent="0.2">
      <c r="C189" s="46"/>
      <c r="D189" s="46"/>
      <c r="E189" s="46"/>
      <c r="F189" s="46"/>
      <c r="G189" s="46"/>
      <c r="H189" s="46"/>
      <c r="I189" s="46"/>
      <c r="J189" s="46"/>
      <c r="K189" s="46"/>
      <c r="L189" s="46"/>
      <c r="M189" s="46"/>
      <c r="N189" s="46"/>
      <c r="O189" s="46"/>
      <c r="P189" s="46"/>
      <c r="Q189" s="46"/>
      <c r="R189" s="46"/>
      <c r="S189" s="22"/>
    </row>
    <row r="190" spans="3:19" ht="15.75" customHeight="1" x14ac:dyDescent="0.2">
      <c r="C190" s="46"/>
      <c r="D190" s="46"/>
      <c r="E190" s="46"/>
      <c r="F190" s="46"/>
      <c r="G190" s="46"/>
      <c r="H190" s="46"/>
      <c r="I190" s="46"/>
      <c r="J190" s="46"/>
      <c r="K190" s="46"/>
      <c r="L190" s="46"/>
      <c r="M190" s="46"/>
      <c r="N190" s="46"/>
      <c r="O190" s="46"/>
      <c r="P190" s="46"/>
      <c r="Q190" s="46"/>
      <c r="R190" s="46"/>
      <c r="S190" s="22"/>
    </row>
    <row r="191" spans="3:19" ht="15.75" customHeight="1" x14ac:dyDescent="0.2">
      <c r="C191" s="46"/>
      <c r="D191" s="46"/>
      <c r="E191" s="46"/>
      <c r="F191" s="46"/>
      <c r="G191" s="46"/>
      <c r="H191" s="46"/>
      <c r="I191" s="46"/>
      <c r="J191" s="46"/>
      <c r="K191" s="46"/>
      <c r="L191" s="46"/>
      <c r="M191" s="46"/>
      <c r="N191" s="46"/>
      <c r="O191" s="46"/>
      <c r="P191" s="46"/>
      <c r="Q191" s="46"/>
      <c r="R191" s="46"/>
      <c r="S191" s="22"/>
    </row>
    <row r="192" spans="3:19" ht="15.75" customHeight="1" x14ac:dyDescent="0.2">
      <c r="C192" s="46"/>
      <c r="D192" s="46"/>
      <c r="E192" s="46"/>
      <c r="F192" s="46"/>
      <c r="G192" s="46"/>
      <c r="H192" s="46"/>
      <c r="I192" s="46"/>
      <c r="J192" s="46"/>
      <c r="K192" s="46"/>
      <c r="L192" s="46"/>
      <c r="M192" s="46"/>
      <c r="N192" s="46"/>
      <c r="O192" s="46"/>
      <c r="P192" s="46"/>
      <c r="Q192" s="46"/>
      <c r="R192" s="46"/>
      <c r="S192" s="22"/>
    </row>
    <row r="193" spans="3:19" ht="15.75" customHeight="1" x14ac:dyDescent="0.2">
      <c r="C193" s="46"/>
      <c r="D193" s="46"/>
      <c r="E193" s="46"/>
      <c r="F193" s="46"/>
      <c r="G193" s="46"/>
      <c r="H193" s="46"/>
      <c r="I193" s="46"/>
      <c r="J193" s="46"/>
      <c r="K193" s="46"/>
      <c r="L193" s="46"/>
      <c r="M193" s="46"/>
      <c r="N193" s="46"/>
      <c r="O193" s="46"/>
      <c r="P193" s="46"/>
      <c r="Q193" s="46"/>
      <c r="R193" s="46"/>
      <c r="S193" s="22"/>
    </row>
    <row r="194" spans="3:19" ht="15.75" customHeight="1" x14ac:dyDescent="0.2">
      <c r="C194" s="46"/>
      <c r="D194" s="46"/>
      <c r="E194" s="46"/>
      <c r="F194" s="46"/>
      <c r="G194" s="46"/>
      <c r="H194" s="46"/>
      <c r="I194" s="46"/>
      <c r="J194" s="46"/>
      <c r="K194" s="46"/>
      <c r="L194" s="46"/>
      <c r="M194" s="46"/>
      <c r="N194" s="46"/>
      <c r="O194" s="46"/>
      <c r="P194" s="46"/>
      <c r="Q194" s="46"/>
      <c r="R194" s="46"/>
      <c r="S194" s="22"/>
    </row>
    <row r="195" spans="3:19" ht="15.75" customHeight="1" x14ac:dyDescent="0.2">
      <c r="C195" s="46"/>
      <c r="D195" s="46"/>
      <c r="E195" s="46"/>
      <c r="F195" s="46"/>
      <c r="G195" s="46"/>
      <c r="H195" s="46"/>
      <c r="I195" s="46"/>
      <c r="J195" s="46"/>
      <c r="K195" s="46"/>
      <c r="L195" s="46"/>
      <c r="M195" s="46"/>
      <c r="N195" s="46"/>
      <c r="O195" s="46"/>
      <c r="P195" s="46"/>
      <c r="Q195" s="46"/>
      <c r="R195" s="46"/>
      <c r="S195" s="22"/>
    </row>
    <row r="196" spans="3:19" ht="15.75" customHeight="1" x14ac:dyDescent="0.2">
      <c r="C196" s="46"/>
      <c r="D196" s="46"/>
      <c r="E196" s="46"/>
      <c r="F196" s="46"/>
      <c r="G196" s="46"/>
      <c r="H196" s="46"/>
      <c r="I196" s="46"/>
      <c r="J196" s="46"/>
      <c r="K196" s="46"/>
      <c r="L196" s="46"/>
      <c r="M196" s="46"/>
      <c r="N196" s="46"/>
      <c r="O196" s="46"/>
      <c r="P196" s="46"/>
      <c r="Q196" s="46"/>
      <c r="R196" s="46"/>
      <c r="S196" s="22"/>
    </row>
    <row r="197" spans="3:19" ht="15.75" customHeight="1" x14ac:dyDescent="0.2">
      <c r="C197" s="46"/>
      <c r="D197" s="46"/>
      <c r="E197" s="46"/>
      <c r="F197" s="46"/>
      <c r="G197" s="46"/>
      <c r="H197" s="46"/>
      <c r="I197" s="46"/>
      <c r="J197" s="46"/>
      <c r="K197" s="46"/>
      <c r="L197" s="46"/>
      <c r="M197" s="46"/>
      <c r="N197" s="46"/>
      <c r="O197" s="46"/>
      <c r="P197" s="46"/>
      <c r="Q197" s="46"/>
      <c r="R197" s="46"/>
      <c r="S197" s="22"/>
    </row>
    <row r="198" spans="3:19" ht="15.75" customHeight="1" x14ac:dyDescent="0.2">
      <c r="C198" s="46"/>
      <c r="D198" s="46"/>
      <c r="E198" s="46"/>
      <c r="F198" s="46"/>
      <c r="G198" s="46"/>
      <c r="H198" s="46"/>
      <c r="I198" s="46"/>
      <c r="J198" s="46"/>
      <c r="K198" s="46"/>
      <c r="L198" s="46"/>
      <c r="M198" s="46"/>
      <c r="N198" s="46"/>
      <c r="O198" s="46"/>
      <c r="P198" s="46"/>
      <c r="Q198" s="46"/>
      <c r="R198" s="46"/>
      <c r="S198" s="22"/>
    </row>
    <row r="199" spans="3:19" ht="15.75" customHeight="1" x14ac:dyDescent="0.2">
      <c r="C199" s="46"/>
      <c r="D199" s="46"/>
      <c r="E199" s="46"/>
      <c r="F199" s="46"/>
      <c r="G199" s="46"/>
      <c r="H199" s="46"/>
      <c r="I199" s="46"/>
      <c r="J199" s="46"/>
      <c r="K199" s="46"/>
      <c r="L199" s="46"/>
      <c r="M199" s="46"/>
      <c r="N199" s="46"/>
      <c r="O199" s="46"/>
      <c r="P199" s="46"/>
      <c r="Q199" s="46"/>
      <c r="R199" s="46"/>
      <c r="S199" s="22"/>
    </row>
    <row r="200" spans="3:19" ht="15.75" customHeight="1" x14ac:dyDescent="0.2">
      <c r="C200" s="46"/>
      <c r="D200" s="46"/>
      <c r="E200" s="46"/>
      <c r="F200" s="46"/>
      <c r="G200" s="46"/>
      <c r="H200" s="46"/>
      <c r="I200" s="46"/>
      <c r="J200" s="46"/>
      <c r="K200" s="46"/>
      <c r="L200" s="46"/>
      <c r="M200" s="46"/>
      <c r="N200" s="46"/>
      <c r="O200" s="46"/>
      <c r="P200" s="46"/>
      <c r="Q200" s="46"/>
      <c r="R200" s="46"/>
      <c r="S200" s="22"/>
    </row>
    <row r="201" spans="3:19" ht="15.75" customHeight="1" x14ac:dyDescent="0.2">
      <c r="C201" s="46"/>
      <c r="D201" s="46"/>
      <c r="E201" s="46"/>
      <c r="F201" s="46"/>
      <c r="G201" s="46"/>
      <c r="H201" s="46"/>
      <c r="I201" s="46"/>
      <c r="J201" s="46"/>
      <c r="K201" s="46"/>
      <c r="L201" s="46"/>
      <c r="M201" s="46"/>
      <c r="N201" s="46"/>
      <c r="O201" s="46"/>
      <c r="P201" s="46"/>
      <c r="Q201" s="46"/>
      <c r="R201" s="46"/>
      <c r="S201" s="22"/>
    </row>
    <row r="202" spans="3:19" ht="15.75" customHeight="1" x14ac:dyDescent="0.2">
      <c r="C202" s="46"/>
      <c r="D202" s="46"/>
      <c r="E202" s="46"/>
      <c r="F202" s="46"/>
      <c r="G202" s="46"/>
      <c r="H202" s="46"/>
      <c r="I202" s="46"/>
      <c r="J202" s="46"/>
      <c r="K202" s="46"/>
      <c r="L202" s="46"/>
      <c r="M202" s="46"/>
      <c r="N202" s="46"/>
      <c r="O202" s="46"/>
      <c r="P202" s="46"/>
      <c r="Q202" s="46"/>
      <c r="R202" s="46"/>
      <c r="S202" s="22"/>
    </row>
    <row r="203" spans="3:19" ht="15.75" customHeight="1" x14ac:dyDescent="0.2">
      <c r="C203" s="46"/>
      <c r="D203" s="46"/>
      <c r="E203" s="46"/>
      <c r="F203" s="46"/>
      <c r="G203" s="46"/>
      <c r="H203" s="46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22"/>
    </row>
    <row r="204" spans="3:19" ht="15.75" customHeight="1" x14ac:dyDescent="0.2">
      <c r="C204" s="46"/>
      <c r="D204" s="46"/>
      <c r="E204" s="46"/>
      <c r="F204" s="46"/>
      <c r="G204" s="46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22"/>
    </row>
    <row r="205" spans="3:19" ht="15.75" customHeight="1" x14ac:dyDescent="0.2">
      <c r="C205" s="46"/>
      <c r="D205" s="46"/>
      <c r="E205" s="46"/>
      <c r="F205" s="46"/>
      <c r="G205" s="46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22"/>
    </row>
    <row r="206" spans="3:19" ht="15.75" customHeight="1" x14ac:dyDescent="0.2">
      <c r="C206" s="46"/>
      <c r="D206" s="46"/>
      <c r="E206" s="46"/>
      <c r="F206" s="46"/>
      <c r="G206" s="46"/>
      <c r="H206" s="46"/>
      <c r="I206" s="46"/>
      <c r="J206" s="46"/>
      <c r="K206" s="46"/>
      <c r="L206" s="46"/>
      <c r="M206" s="46"/>
      <c r="N206" s="46"/>
      <c r="O206" s="46"/>
      <c r="P206" s="46"/>
      <c r="Q206" s="46"/>
      <c r="R206" s="46"/>
      <c r="S206" s="22"/>
    </row>
    <row r="207" spans="3:19" ht="15.75" customHeight="1" x14ac:dyDescent="0.2">
      <c r="C207" s="46"/>
      <c r="D207" s="46"/>
      <c r="E207" s="46"/>
      <c r="F207" s="46"/>
      <c r="G207" s="46"/>
      <c r="H207" s="46"/>
      <c r="I207" s="46"/>
      <c r="J207" s="46"/>
      <c r="K207" s="46"/>
      <c r="L207" s="46"/>
      <c r="M207" s="46"/>
      <c r="N207" s="46"/>
      <c r="O207" s="46"/>
      <c r="P207" s="46"/>
      <c r="Q207" s="46"/>
      <c r="R207" s="46"/>
      <c r="S207" s="22"/>
    </row>
    <row r="208" spans="3:19" ht="15.75" customHeight="1" x14ac:dyDescent="0.2">
      <c r="C208" s="46"/>
      <c r="D208" s="46"/>
      <c r="E208" s="46"/>
      <c r="F208" s="46"/>
      <c r="G208" s="46"/>
      <c r="H208" s="46"/>
      <c r="I208" s="46"/>
      <c r="J208" s="46"/>
      <c r="K208" s="46"/>
      <c r="L208" s="46"/>
      <c r="M208" s="46"/>
      <c r="N208" s="46"/>
      <c r="O208" s="46"/>
      <c r="P208" s="46"/>
      <c r="Q208" s="46"/>
      <c r="R208" s="46"/>
      <c r="S208" s="22"/>
    </row>
    <row r="209" spans="3:19" ht="15.75" customHeight="1" x14ac:dyDescent="0.2">
      <c r="C209" s="46"/>
      <c r="D209" s="46"/>
      <c r="E209" s="46"/>
      <c r="F209" s="46"/>
      <c r="G209" s="46"/>
      <c r="H209" s="46"/>
      <c r="I209" s="46"/>
      <c r="J209" s="46"/>
      <c r="K209" s="46"/>
      <c r="L209" s="46"/>
      <c r="M209" s="46"/>
      <c r="N209" s="46"/>
      <c r="O209" s="46"/>
      <c r="P209" s="46"/>
      <c r="Q209" s="46"/>
      <c r="R209" s="46"/>
      <c r="S209" s="22"/>
    </row>
    <row r="210" spans="3:19" ht="15.75" customHeight="1" x14ac:dyDescent="0.2">
      <c r="C210" s="46"/>
      <c r="D210" s="46"/>
      <c r="E210" s="46"/>
      <c r="F210" s="46"/>
      <c r="G210" s="46"/>
      <c r="H210" s="46"/>
      <c r="I210" s="46"/>
      <c r="J210" s="46"/>
      <c r="K210" s="46"/>
      <c r="L210" s="46"/>
      <c r="M210" s="46"/>
      <c r="N210" s="46"/>
      <c r="O210" s="46"/>
      <c r="P210" s="46"/>
      <c r="Q210" s="46"/>
      <c r="R210" s="46"/>
      <c r="S210" s="22"/>
    </row>
    <row r="211" spans="3:19" ht="15.75" customHeight="1" x14ac:dyDescent="0.2">
      <c r="C211" s="46"/>
      <c r="D211" s="46"/>
      <c r="E211" s="46"/>
      <c r="F211" s="46"/>
      <c r="G211" s="46"/>
      <c r="H211" s="46"/>
      <c r="I211" s="46"/>
      <c r="J211" s="46"/>
      <c r="K211" s="46"/>
      <c r="L211" s="46"/>
      <c r="M211" s="46"/>
      <c r="N211" s="46"/>
      <c r="O211" s="46"/>
      <c r="P211" s="46"/>
      <c r="Q211" s="46"/>
      <c r="R211" s="46"/>
      <c r="S211" s="22"/>
    </row>
    <row r="212" spans="3:19" ht="15.75" customHeight="1" x14ac:dyDescent="0.2">
      <c r="C212" s="46"/>
      <c r="D212" s="46"/>
      <c r="E212" s="46"/>
      <c r="F212" s="46"/>
      <c r="G212" s="46"/>
      <c r="H212" s="46"/>
      <c r="I212" s="46"/>
      <c r="J212" s="46"/>
      <c r="K212" s="46"/>
      <c r="L212" s="46"/>
      <c r="M212" s="46"/>
      <c r="N212" s="46"/>
      <c r="O212" s="46"/>
      <c r="P212" s="46"/>
      <c r="Q212" s="46"/>
      <c r="R212" s="46"/>
      <c r="S212" s="22"/>
    </row>
    <row r="213" spans="3:19" ht="15.75" customHeight="1" x14ac:dyDescent="0.2">
      <c r="C213" s="46"/>
      <c r="D213" s="46"/>
      <c r="E213" s="46"/>
      <c r="F213" s="46"/>
      <c r="G213" s="46"/>
      <c r="H213" s="46"/>
      <c r="I213" s="46"/>
      <c r="J213" s="46"/>
      <c r="K213" s="46"/>
      <c r="L213" s="46"/>
      <c r="M213" s="46"/>
      <c r="N213" s="46"/>
      <c r="O213" s="46"/>
      <c r="P213" s="46"/>
      <c r="Q213" s="46"/>
      <c r="R213" s="46"/>
      <c r="S213" s="22"/>
    </row>
    <row r="214" spans="3:19" ht="15.75" customHeight="1" x14ac:dyDescent="0.2">
      <c r="C214" s="46"/>
      <c r="D214" s="46"/>
      <c r="E214" s="46"/>
      <c r="F214" s="46"/>
      <c r="G214" s="46"/>
      <c r="H214" s="46"/>
      <c r="I214" s="46"/>
      <c r="J214" s="46"/>
      <c r="K214" s="46"/>
      <c r="L214" s="46"/>
      <c r="M214" s="46"/>
      <c r="N214" s="46"/>
      <c r="O214" s="46"/>
      <c r="P214" s="46"/>
      <c r="Q214" s="46"/>
      <c r="R214" s="46"/>
      <c r="S214" s="22"/>
    </row>
    <row r="215" spans="3:19" ht="15.75" customHeight="1" x14ac:dyDescent="0.2">
      <c r="C215" s="46"/>
      <c r="D215" s="46"/>
      <c r="E215" s="46"/>
      <c r="F215" s="46"/>
      <c r="G215" s="46"/>
      <c r="H215" s="46"/>
      <c r="I215" s="46"/>
      <c r="J215" s="46"/>
      <c r="K215" s="46"/>
      <c r="L215" s="46"/>
      <c r="M215" s="46"/>
      <c r="N215" s="46"/>
      <c r="O215" s="46"/>
      <c r="P215" s="46"/>
      <c r="Q215" s="46"/>
      <c r="R215" s="46"/>
      <c r="S215" s="22"/>
    </row>
    <row r="216" spans="3:19" ht="15.75" customHeight="1" x14ac:dyDescent="0.2">
      <c r="C216" s="46"/>
      <c r="D216" s="46"/>
      <c r="E216" s="46"/>
      <c r="F216" s="46"/>
      <c r="G216" s="46"/>
      <c r="H216" s="46"/>
      <c r="I216" s="46"/>
      <c r="J216" s="46"/>
      <c r="K216" s="46"/>
      <c r="L216" s="46"/>
      <c r="M216" s="46"/>
      <c r="N216" s="46"/>
      <c r="O216" s="46"/>
      <c r="P216" s="46"/>
      <c r="Q216" s="46"/>
      <c r="R216" s="46"/>
      <c r="S216" s="22"/>
    </row>
    <row r="217" spans="3:19" ht="15.75" customHeight="1" x14ac:dyDescent="0.2">
      <c r="C217" s="46"/>
      <c r="D217" s="46"/>
      <c r="E217" s="46"/>
      <c r="F217" s="46"/>
      <c r="G217" s="46"/>
      <c r="H217" s="46"/>
      <c r="I217" s="46"/>
      <c r="J217" s="46"/>
      <c r="K217" s="46"/>
      <c r="L217" s="46"/>
      <c r="M217" s="46"/>
      <c r="N217" s="46"/>
      <c r="O217" s="46"/>
      <c r="P217" s="46"/>
      <c r="Q217" s="46"/>
      <c r="R217" s="46"/>
      <c r="S217" s="22"/>
    </row>
    <row r="218" spans="3:19" ht="15.75" customHeight="1" x14ac:dyDescent="0.2">
      <c r="C218" s="46"/>
      <c r="D218" s="46"/>
      <c r="E218" s="46"/>
      <c r="F218" s="46"/>
      <c r="G218" s="46"/>
      <c r="H218" s="46"/>
      <c r="I218" s="46"/>
      <c r="J218" s="46"/>
      <c r="K218" s="46"/>
      <c r="L218" s="46"/>
      <c r="M218" s="46"/>
      <c r="N218" s="46"/>
      <c r="O218" s="46"/>
      <c r="P218" s="46"/>
      <c r="Q218" s="46"/>
      <c r="R218" s="46"/>
      <c r="S218" s="22"/>
    </row>
    <row r="219" spans="3:19" ht="15.75" customHeight="1" x14ac:dyDescent="0.2">
      <c r="C219" s="46"/>
      <c r="D219" s="46"/>
      <c r="E219" s="46"/>
      <c r="F219" s="46"/>
      <c r="G219" s="46"/>
      <c r="H219" s="46"/>
      <c r="I219" s="46"/>
      <c r="J219" s="46"/>
      <c r="K219" s="46"/>
      <c r="L219" s="46"/>
      <c r="M219" s="46"/>
      <c r="N219" s="46"/>
      <c r="O219" s="46"/>
      <c r="P219" s="46"/>
      <c r="Q219" s="46"/>
      <c r="R219" s="46"/>
      <c r="S219" s="22"/>
    </row>
    <row r="220" spans="3:19" ht="15.75" customHeight="1" x14ac:dyDescent="0.2">
      <c r="C220" s="46"/>
      <c r="D220" s="46"/>
      <c r="E220" s="46"/>
      <c r="F220" s="46"/>
      <c r="G220" s="46"/>
      <c r="H220" s="46"/>
      <c r="I220" s="46"/>
      <c r="J220" s="46"/>
      <c r="K220" s="46"/>
      <c r="L220" s="46"/>
      <c r="M220" s="46"/>
      <c r="N220" s="46"/>
      <c r="O220" s="46"/>
      <c r="P220" s="46"/>
      <c r="Q220" s="46"/>
      <c r="R220" s="46"/>
      <c r="S220" s="22"/>
    </row>
    <row r="221" spans="3:19" ht="15.75" customHeight="1" x14ac:dyDescent="0.2">
      <c r="R221" s="15"/>
      <c r="S221" s="22"/>
    </row>
    <row r="222" spans="3:19" ht="15.75" customHeight="1" x14ac:dyDescent="0.2">
      <c r="R222" s="15"/>
      <c r="S222" s="22"/>
    </row>
    <row r="223" spans="3:19" ht="15.75" customHeight="1" x14ac:dyDescent="0.2">
      <c r="R223" s="15"/>
      <c r="S223" s="22"/>
    </row>
    <row r="224" spans="3:19" ht="15.75" customHeight="1" x14ac:dyDescent="0.2">
      <c r="R224" s="15"/>
      <c r="S224" s="22"/>
    </row>
    <row r="225" spans="18:18" ht="15.75" customHeight="1" x14ac:dyDescent="0.2">
      <c r="R225" s="15"/>
    </row>
    <row r="226" spans="18:18" ht="15.75" customHeight="1" x14ac:dyDescent="0.2">
      <c r="R226" s="15"/>
    </row>
    <row r="227" spans="18:18" ht="15.75" customHeight="1" x14ac:dyDescent="0.2">
      <c r="R227" s="15"/>
    </row>
    <row r="228" spans="18:18" ht="15.75" customHeight="1" x14ac:dyDescent="0.2">
      <c r="R228" s="15"/>
    </row>
    <row r="229" spans="18:18" ht="15.75" customHeight="1" x14ac:dyDescent="0.2">
      <c r="R229" s="15"/>
    </row>
    <row r="230" spans="18:18" ht="15.75" customHeight="1" x14ac:dyDescent="0.2">
      <c r="R230" s="15"/>
    </row>
    <row r="231" spans="18:18" ht="15.75" customHeight="1" x14ac:dyDescent="0.2">
      <c r="R231" s="15"/>
    </row>
    <row r="232" spans="18:18" ht="15.75" customHeight="1" x14ac:dyDescent="0.2">
      <c r="R232" s="15"/>
    </row>
    <row r="233" spans="18:18" ht="15.75" customHeight="1" x14ac:dyDescent="0.2">
      <c r="R233" s="15"/>
    </row>
    <row r="234" spans="18:18" ht="15.75" customHeight="1" x14ac:dyDescent="0.2">
      <c r="R234" s="15"/>
    </row>
    <row r="235" spans="18:18" ht="15.75" customHeight="1" x14ac:dyDescent="0.2">
      <c r="R235" s="15"/>
    </row>
    <row r="236" spans="18:18" ht="15.75" customHeight="1" x14ac:dyDescent="0.2">
      <c r="R236" s="15"/>
    </row>
    <row r="237" spans="18:18" ht="15.75" customHeight="1" x14ac:dyDescent="0.2">
      <c r="R237" s="15"/>
    </row>
    <row r="238" spans="18:18" ht="15.75" customHeight="1" x14ac:dyDescent="0.2">
      <c r="R238" s="15"/>
    </row>
    <row r="239" spans="18:18" ht="15.75" customHeight="1" x14ac:dyDescent="0.2">
      <c r="R239" s="15"/>
    </row>
    <row r="240" spans="18:18" ht="15.75" customHeight="1" x14ac:dyDescent="0.2">
      <c r="R240" s="15"/>
    </row>
    <row r="241" spans="18:18" ht="15.75" customHeight="1" x14ac:dyDescent="0.2">
      <c r="R241" s="15"/>
    </row>
    <row r="242" spans="18:18" ht="15.75" customHeight="1" x14ac:dyDescent="0.2">
      <c r="R242" s="15"/>
    </row>
    <row r="243" spans="18:18" ht="15.75" customHeight="1" x14ac:dyDescent="0.2">
      <c r="R243" s="15"/>
    </row>
    <row r="244" spans="18:18" ht="15.75" customHeight="1" x14ac:dyDescent="0.2">
      <c r="R244" s="15"/>
    </row>
    <row r="245" spans="18:18" ht="15.75" customHeight="1" x14ac:dyDescent="0.2">
      <c r="R245" s="15"/>
    </row>
    <row r="246" spans="18:18" ht="15.75" customHeight="1" x14ac:dyDescent="0.2">
      <c r="R246" s="15"/>
    </row>
    <row r="247" spans="18:18" ht="15.75" customHeight="1" x14ac:dyDescent="0.2">
      <c r="R247" s="15"/>
    </row>
    <row r="248" spans="18:18" ht="15.75" customHeight="1" x14ac:dyDescent="0.2">
      <c r="R248" s="15"/>
    </row>
    <row r="249" spans="18:18" ht="15.75" customHeight="1" x14ac:dyDescent="0.2">
      <c r="R249" s="15"/>
    </row>
    <row r="250" spans="18:18" ht="15.75" customHeight="1" x14ac:dyDescent="0.2">
      <c r="R250" s="15"/>
    </row>
    <row r="251" spans="18:18" ht="15.75" customHeight="1" x14ac:dyDescent="0.2">
      <c r="R251" s="15"/>
    </row>
    <row r="252" spans="18:18" ht="15.75" customHeight="1" x14ac:dyDescent="0.2">
      <c r="R252" s="15"/>
    </row>
    <row r="253" spans="18:18" ht="15.75" customHeight="1" x14ac:dyDescent="0.2">
      <c r="R253" s="15"/>
    </row>
    <row r="254" spans="18:18" ht="15.75" customHeight="1" x14ac:dyDescent="0.2">
      <c r="R254" s="15"/>
    </row>
    <row r="255" spans="18:18" ht="15.75" customHeight="1" x14ac:dyDescent="0.2">
      <c r="R255" s="15"/>
    </row>
    <row r="256" spans="18:18" ht="15.75" customHeight="1" x14ac:dyDescent="0.2">
      <c r="R256" s="15"/>
    </row>
    <row r="257" spans="18:18" ht="15.75" customHeight="1" x14ac:dyDescent="0.2">
      <c r="R257" s="15"/>
    </row>
    <row r="258" spans="18:18" ht="15.75" customHeight="1" x14ac:dyDescent="0.2">
      <c r="R258" s="15"/>
    </row>
    <row r="259" spans="18:18" ht="15.75" customHeight="1" x14ac:dyDescent="0.2">
      <c r="R259" s="15"/>
    </row>
    <row r="260" spans="18:18" ht="15.75" customHeight="1" x14ac:dyDescent="0.2">
      <c r="R260" s="15"/>
    </row>
    <row r="261" spans="18:18" ht="15.75" customHeight="1" x14ac:dyDescent="0.2">
      <c r="R261" s="15"/>
    </row>
    <row r="262" spans="18:18" ht="15.75" customHeight="1" x14ac:dyDescent="0.2">
      <c r="R262" s="15"/>
    </row>
    <row r="263" spans="18:18" ht="15.75" customHeight="1" x14ac:dyDescent="0.2">
      <c r="R263" s="15"/>
    </row>
    <row r="264" spans="18:18" ht="15.75" customHeight="1" x14ac:dyDescent="0.2">
      <c r="R264" s="15"/>
    </row>
    <row r="265" spans="18:18" ht="15.75" customHeight="1" x14ac:dyDescent="0.2">
      <c r="R265" s="15"/>
    </row>
    <row r="266" spans="18:18" ht="15.75" customHeight="1" x14ac:dyDescent="0.2">
      <c r="R266" s="15"/>
    </row>
    <row r="267" spans="18:18" ht="15.75" customHeight="1" x14ac:dyDescent="0.2">
      <c r="R267" s="15"/>
    </row>
    <row r="268" spans="18:18" ht="15.75" customHeight="1" x14ac:dyDescent="0.2">
      <c r="R268" s="15"/>
    </row>
    <row r="269" spans="18:18" ht="15.75" customHeight="1" x14ac:dyDescent="0.2">
      <c r="R269" s="15"/>
    </row>
    <row r="270" spans="18:18" ht="15.75" customHeight="1" x14ac:dyDescent="0.2">
      <c r="R270" s="15"/>
    </row>
    <row r="271" spans="18:18" ht="15.75" customHeight="1" x14ac:dyDescent="0.2">
      <c r="R271" s="15"/>
    </row>
    <row r="272" spans="18:18" ht="15.75" customHeight="1" x14ac:dyDescent="0.2">
      <c r="R272" s="15"/>
    </row>
    <row r="273" spans="18:18" ht="15.75" customHeight="1" x14ac:dyDescent="0.2">
      <c r="R273" s="15"/>
    </row>
    <row r="274" spans="18:18" ht="15.75" customHeight="1" x14ac:dyDescent="0.2">
      <c r="R274" s="15"/>
    </row>
    <row r="275" spans="18:18" ht="15.75" customHeight="1" x14ac:dyDescent="0.2">
      <c r="R275" s="15"/>
    </row>
    <row r="276" spans="18:18" ht="15.75" customHeight="1" x14ac:dyDescent="0.2">
      <c r="R276" s="15"/>
    </row>
    <row r="277" spans="18:18" ht="15.75" customHeight="1" x14ac:dyDescent="0.2">
      <c r="R277" s="15"/>
    </row>
    <row r="278" spans="18:18" ht="15.75" customHeight="1" x14ac:dyDescent="0.2">
      <c r="R278" s="15"/>
    </row>
    <row r="279" spans="18:18" ht="15.75" customHeight="1" x14ac:dyDescent="0.2">
      <c r="R279" s="15"/>
    </row>
    <row r="280" spans="18:18" ht="15.75" customHeight="1" x14ac:dyDescent="0.2">
      <c r="R280" s="15"/>
    </row>
    <row r="281" spans="18:18" ht="15.75" customHeight="1" x14ac:dyDescent="0.2">
      <c r="R281" s="15"/>
    </row>
    <row r="282" spans="18:18" ht="15.75" customHeight="1" x14ac:dyDescent="0.2">
      <c r="R282" s="15"/>
    </row>
    <row r="283" spans="18:18" ht="15.75" customHeight="1" x14ac:dyDescent="0.2">
      <c r="R283" s="15"/>
    </row>
    <row r="284" spans="18:18" ht="15.75" customHeight="1" x14ac:dyDescent="0.2">
      <c r="R284" s="15"/>
    </row>
    <row r="285" spans="18:18" ht="15.75" customHeight="1" x14ac:dyDescent="0.2">
      <c r="R285" s="15"/>
    </row>
    <row r="286" spans="18:18" ht="15.75" customHeight="1" x14ac:dyDescent="0.2">
      <c r="R286" s="15"/>
    </row>
    <row r="287" spans="18:18" ht="15.75" customHeight="1" x14ac:dyDescent="0.2">
      <c r="R287" s="15"/>
    </row>
    <row r="288" spans="18:18" ht="15.75" customHeight="1" x14ac:dyDescent="0.2">
      <c r="R288" s="15"/>
    </row>
    <row r="289" spans="18:18" ht="15.75" customHeight="1" x14ac:dyDescent="0.2">
      <c r="R289" s="15"/>
    </row>
    <row r="290" spans="18:18" ht="15.75" customHeight="1" x14ac:dyDescent="0.2">
      <c r="R290" s="15"/>
    </row>
    <row r="291" spans="18:18" ht="15.75" customHeight="1" x14ac:dyDescent="0.2">
      <c r="R291" s="15"/>
    </row>
    <row r="292" spans="18:18" ht="15.75" customHeight="1" x14ac:dyDescent="0.2">
      <c r="R292" s="15"/>
    </row>
    <row r="293" spans="18:18" ht="15.75" customHeight="1" x14ac:dyDescent="0.2">
      <c r="R293" s="15"/>
    </row>
    <row r="294" spans="18:18" ht="15.75" customHeight="1" x14ac:dyDescent="0.2">
      <c r="R294" s="15"/>
    </row>
    <row r="295" spans="18:18" ht="15.75" customHeight="1" x14ac:dyDescent="0.2">
      <c r="R295" s="15"/>
    </row>
    <row r="296" spans="18:18" ht="15.75" customHeight="1" x14ac:dyDescent="0.2">
      <c r="R296" s="15"/>
    </row>
    <row r="297" spans="18:18" ht="15.75" customHeight="1" x14ac:dyDescent="0.2">
      <c r="R297" s="15"/>
    </row>
    <row r="298" spans="18:18" ht="15.75" customHeight="1" x14ac:dyDescent="0.2">
      <c r="R298" s="15"/>
    </row>
    <row r="299" spans="18:18" ht="15.75" customHeight="1" x14ac:dyDescent="0.2">
      <c r="R299" s="15"/>
    </row>
    <row r="300" spans="18:18" ht="15.75" customHeight="1" x14ac:dyDescent="0.2">
      <c r="R300" s="15"/>
    </row>
    <row r="301" spans="18:18" ht="15.75" customHeight="1" x14ac:dyDescent="0.2">
      <c r="R301" s="15"/>
    </row>
    <row r="302" spans="18:18" ht="15.75" customHeight="1" x14ac:dyDescent="0.2">
      <c r="R302" s="15"/>
    </row>
    <row r="303" spans="18:18" ht="15.75" customHeight="1" x14ac:dyDescent="0.2">
      <c r="R303" s="15"/>
    </row>
    <row r="304" spans="18:18" ht="15.75" customHeight="1" x14ac:dyDescent="0.2">
      <c r="R304" s="15"/>
    </row>
    <row r="305" spans="18:18" ht="15.75" customHeight="1" x14ac:dyDescent="0.2">
      <c r="R305" s="15"/>
    </row>
    <row r="306" spans="18:18" ht="15.75" customHeight="1" x14ac:dyDescent="0.2">
      <c r="R306" s="15"/>
    </row>
    <row r="307" spans="18:18" ht="15.75" customHeight="1" x14ac:dyDescent="0.2">
      <c r="R307" s="15"/>
    </row>
    <row r="308" spans="18:18" ht="15.75" customHeight="1" x14ac:dyDescent="0.2">
      <c r="R308" s="15"/>
    </row>
    <row r="309" spans="18:18" ht="15.75" customHeight="1" x14ac:dyDescent="0.2">
      <c r="R309" s="15"/>
    </row>
    <row r="310" spans="18:18" ht="15.75" customHeight="1" x14ac:dyDescent="0.2">
      <c r="R310" s="15"/>
    </row>
    <row r="311" spans="18:18" ht="15.75" customHeight="1" x14ac:dyDescent="0.2">
      <c r="R311" s="15"/>
    </row>
    <row r="312" spans="18:18" ht="15.75" customHeight="1" x14ac:dyDescent="0.2">
      <c r="R312" s="15"/>
    </row>
    <row r="313" spans="18:18" ht="15.75" customHeight="1" x14ac:dyDescent="0.2">
      <c r="R313" s="15"/>
    </row>
    <row r="314" spans="18:18" ht="15.75" customHeight="1" x14ac:dyDescent="0.2">
      <c r="R314" s="15"/>
    </row>
    <row r="315" spans="18:18" ht="15.75" customHeight="1" x14ac:dyDescent="0.2">
      <c r="R315" s="15"/>
    </row>
    <row r="316" spans="18:18" ht="15.75" customHeight="1" x14ac:dyDescent="0.2">
      <c r="R316" s="15"/>
    </row>
    <row r="317" spans="18:18" ht="15.75" customHeight="1" x14ac:dyDescent="0.2">
      <c r="R317" s="15"/>
    </row>
    <row r="318" spans="18:18" ht="15.75" customHeight="1" x14ac:dyDescent="0.2">
      <c r="R318" s="15"/>
    </row>
    <row r="319" spans="18:18" ht="15.75" customHeight="1" x14ac:dyDescent="0.2">
      <c r="R319" s="15"/>
    </row>
    <row r="320" spans="18:18" ht="15.75" customHeight="1" x14ac:dyDescent="0.2">
      <c r="R320" s="15"/>
    </row>
    <row r="321" spans="18:18" ht="15.75" customHeight="1" x14ac:dyDescent="0.2">
      <c r="R321" s="15"/>
    </row>
    <row r="322" spans="18:18" ht="15.75" customHeight="1" x14ac:dyDescent="0.2">
      <c r="R322" s="15"/>
    </row>
    <row r="323" spans="18:18" ht="15.75" customHeight="1" x14ac:dyDescent="0.2">
      <c r="R323" s="15"/>
    </row>
    <row r="324" spans="18:18" ht="15.75" customHeight="1" x14ac:dyDescent="0.2">
      <c r="R324" s="15"/>
    </row>
    <row r="325" spans="18:18" ht="15.75" customHeight="1" x14ac:dyDescent="0.2">
      <c r="R325" s="15"/>
    </row>
    <row r="326" spans="18:18" ht="15.75" customHeight="1" x14ac:dyDescent="0.2">
      <c r="R326" s="15"/>
    </row>
    <row r="327" spans="18:18" ht="15.75" customHeight="1" x14ac:dyDescent="0.2">
      <c r="R327" s="15"/>
    </row>
    <row r="328" spans="18:18" ht="15.75" customHeight="1" x14ac:dyDescent="0.2">
      <c r="R328" s="15"/>
    </row>
    <row r="329" spans="18:18" ht="15.75" customHeight="1" x14ac:dyDescent="0.2">
      <c r="R329" s="15"/>
    </row>
    <row r="330" spans="18:18" ht="15.75" customHeight="1" x14ac:dyDescent="0.2">
      <c r="R330" s="15"/>
    </row>
    <row r="331" spans="18:18" ht="15.75" customHeight="1" x14ac:dyDescent="0.2">
      <c r="R331" s="15"/>
    </row>
    <row r="332" spans="18:18" ht="15.75" customHeight="1" x14ac:dyDescent="0.2">
      <c r="R332" s="15"/>
    </row>
    <row r="333" spans="18:18" ht="15.75" customHeight="1" x14ac:dyDescent="0.2">
      <c r="R333" s="15"/>
    </row>
    <row r="334" spans="18:18" ht="15.75" customHeight="1" x14ac:dyDescent="0.2">
      <c r="R334" s="15"/>
    </row>
    <row r="335" spans="18:18" ht="15.75" customHeight="1" x14ac:dyDescent="0.2">
      <c r="R335" s="15"/>
    </row>
    <row r="336" spans="18:18" ht="15.75" customHeight="1" x14ac:dyDescent="0.2">
      <c r="R336" s="15"/>
    </row>
    <row r="337" spans="18:18" ht="15.75" customHeight="1" x14ac:dyDescent="0.2">
      <c r="R337" s="15"/>
    </row>
    <row r="338" spans="18:18" ht="15.75" customHeight="1" x14ac:dyDescent="0.2">
      <c r="R338" s="15"/>
    </row>
    <row r="339" spans="18:18" ht="15.75" customHeight="1" x14ac:dyDescent="0.2">
      <c r="R339" s="15"/>
    </row>
    <row r="340" spans="18:18" ht="15.75" customHeight="1" x14ac:dyDescent="0.2">
      <c r="R340" s="15"/>
    </row>
    <row r="341" spans="18:18" ht="15.75" customHeight="1" x14ac:dyDescent="0.2">
      <c r="R341" s="15"/>
    </row>
    <row r="342" spans="18:18" ht="15.75" customHeight="1" x14ac:dyDescent="0.2">
      <c r="R342" s="15"/>
    </row>
    <row r="343" spans="18:18" ht="15.75" customHeight="1" x14ac:dyDescent="0.2">
      <c r="R343" s="15"/>
    </row>
    <row r="344" spans="18:18" ht="15.75" customHeight="1" x14ac:dyDescent="0.2">
      <c r="R344" s="15"/>
    </row>
    <row r="345" spans="18:18" ht="15.75" customHeight="1" x14ac:dyDescent="0.2">
      <c r="R345" s="15"/>
    </row>
    <row r="346" spans="18:18" ht="15.75" customHeight="1" x14ac:dyDescent="0.2">
      <c r="R346" s="15"/>
    </row>
    <row r="347" spans="18:18" ht="15.75" customHeight="1" x14ac:dyDescent="0.2">
      <c r="R347" s="15"/>
    </row>
    <row r="348" spans="18:18" ht="15.75" customHeight="1" x14ac:dyDescent="0.2">
      <c r="R348" s="15"/>
    </row>
    <row r="349" spans="18:18" ht="15.75" customHeight="1" x14ac:dyDescent="0.2">
      <c r="R349" s="15"/>
    </row>
    <row r="350" spans="18:18" ht="15.75" customHeight="1" x14ac:dyDescent="0.2">
      <c r="R350" s="15"/>
    </row>
    <row r="351" spans="18:18" ht="15.75" customHeight="1" x14ac:dyDescent="0.2">
      <c r="R351" s="15"/>
    </row>
    <row r="352" spans="18:18" ht="15.75" customHeight="1" x14ac:dyDescent="0.2">
      <c r="R352" s="15"/>
    </row>
    <row r="353" spans="18:18" ht="15.75" customHeight="1" x14ac:dyDescent="0.2">
      <c r="R353" s="15"/>
    </row>
    <row r="354" spans="18:18" ht="15.75" customHeight="1" x14ac:dyDescent="0.2">
      <c r="R354" s="15"/>
    </row>
    <row r="355" spans="18:18" ht="15.75" customHeight="1" x14ac:dyDescent="0.2">
      <c r="R355" s="15"/>
    </row>
    <row r="356" spans="18:18" ht="15.75" customHeight="1" x14ac:dyDescent="0.2">
      <c r="R356" s="15"/>
    </row>
    <row r="357" spans="18:18" ht="15.75" customHeight="1" x14ac:dyDescent="0.2">
      <c r="R357" s="15"/>
    </row>
    <row r="358" spans="18:18" ht="15.75" customHeight="1" x14ac:dyDescent="0.2">
      <c r="R358" s="15"/>
    </row>
    <row r="359" spans="18:18" ht="15.75" customHeight="1" x14ac:dyDescent="0.2">
      <c r="R359" s="15"/>
    </row>
    <row r="360" spans="18:18" ht="15.75" customHeight="1" x14ac:dyDescent="0.2">
      <c r="R360" s="15"/>
    </row>
    <row r="361" spans="18:18" ht="15.75" customHeight="1" x14ac:dyDescent="0.2">
      <c r="R361" s="15"/>
    </row>
    <row r="362" spans="18:18" ht="15.75" customHeight="1" x14ac:dyDescent="0.2">
      <c r="R362" s="15"/>
    </row>
    <row r="363" spans="18:18" ht="15.75" customHeight="1" x14ac:dyDescent="0.2">
      <c r="R363" s="15"/>
    </row>
    <row r="364" spans="18:18" ht="15.75" customHeight="1" x14ac:dyDescent="0.2">
      <c r="R364" s="15"/>
    </row>
    <row r="365" spans="18:18" ht="15.75" customHeight="1" x14ac:dyDescent="0.2">
      <c r="R365" s="15"/>
    </row>
    <row r="366" spans="18:18" ht="15.75" customHeight="1" x14ac:dyDescent="0.2">
      <c r="R366" s="15"/>
    </row>
    <row r="367" spans="18:18" ht="15.75" customHeight="1" x14ac:dyDescent="0.2">
      <c r="R367" s="15"/>
    </row>
    <row r="368" spans="18:18" ht="15.75" customHeight="1" x14ac:dyDescent="0.2">
      <c r="R368" s="15"/>
    </row>
    <row r="369" spans="18:18" ht="15.75" customHeight="1" x14ac:dyDescent="0.2">
      <c r="R369" s="15"/>
    </row>
    <row r="370" spans="18:18" ht="15.75" customHeight="1" x14ac:dyDescent="0.2">
      <c r="R370" s="15"/>
    </row>
    <row r="371" spans="18:18" ht="15.75" customHeight="1" x14ac:dyDescent="0.2">
      <c r="R371" s="15"/>
    </row>
    <row r="372" spans="18:18" ht="15.75" customHeight="1" x14ac:dyDescent="0.2">
      <c r="R372" s="15"/>
    </row>
    <row r="373" spans="18:18" ht="15.75" customHeight="1" x14ac:dyDescent="0.2">
      <c r="R373" s="15"/>
    </row>
    <row r="374" spans="18:18" ht="15.75" customHeight="1" x14ac:dyDescent="0.2">
      <c r="R374" s="15"/>
    </row>
    <row r="375" spans="18:18" ht="15.75" customHeight="1" x14ac:dyDescent="0.2">
      <c r="R375" s="15"/>
    </row>
    <row r="376" spans="18:18" ht="15.75" customHeight="1" x14ac:dyDescent="0.2">
      <c r="R376" s="15"/>
    </row>
    <row r="377" spans="18:18" ht="15.75" customHeight="1" x14ac:dyDescent="0.2">
      <c r="R377" s="15"/>
    </row>
    <row r="378" spans="18:18" ht="15.75" customHeight="1" x14ac:dyDescent="0.2">
      <c r="R378" s="15"/>
    </row>
    <row r="379" spans="18:18" ht="15.75" customHeight="1" x14ac:dyDescent="0.2">
      <c r="R379" s="15"/>
    </row>
    <row r="380" spans="18:18" ht="15.75" customHeight="1" x14ac:dyDescent="0.2">
      <c r="R380" s="15"/>
    </row>
    <row r="381" spans="18:18" ht="15.75" customHeight="1" x14ac:dyDescent="0.2">
      <c r="R381" s="15"/>
    </row>
    <row r="382" spans="18:18" ht="15.75" customHeight="1" x14ac:dyDescent="0.2">
      <c r="R382" s="15"/>
    </row>
    <row r="383" spans="18:18" ht="15.75" customHeight="1" x14ac:dyDescent="0.2">
      <c r="R383" s="15"/>
    </row>
    <row r="384" spans="18:18" ht="15.75" customHeight="1" x14ac:dyDescent="0.2">
      <c r="R384" s="15"/>
    </row>
    <row r="385" spans="18:18" ht="15.75" customHeight="1" x14ac:dyDescent="0.2">
      <c r="R385" s="15"/>
    </row>
    <row r="386" spans="18:18" ht="15.75" customHeight="1" x14ac:dyDescent="0.2">
      <c r="R386" s="15"/>
    </row>
    <row r="387" spans="18:18" ht="15.75" customHeight="1" x14ac:dyDescent="0.2">
      <c r="R387" s="15"/>
    </row>
    <row r="388" spans="18:18" ht="15.75" customHeight="1" x14ac:dyDescent="0.2">
      <c r="R388" s="15"/>
    </row>
    <row r="389" spans="18:18" ht="15.75" customHeight="1" x14ac:dyDescent="0.2">
      <c r="R389" s="15"/>
    </row>
    <row r="390" spans="18:18" ht="15.75" customHeight="1" x14ac:dyDescent="0.2">
      <c r="R390" s="15"/>
    </row>
    <row r="391" spans="18:18" ht="15.75" customHeight="1" x14ac:dyDescent="0.2">
      <c r="R391" s="15"/>
    </row>
    <row r="392" spans="18:18" ht="15.75" customHeight="1" x14ac:dyDescent="0.2">
      <c r="R392" s="15"/>
    </row>
    <row r="393" spans="18:18" ht="15.75" customHeight="1" x14ac:dyDescent="0.2">
      <c r="R393" s="15"/>
    </row>
    <row r="394" spans="18:18" ht="15.75" customHeight="1" x14ac:dyDescent="0.2">
      <c r="R394" s="15"/>
    </row>
    <row r="395" spans="18:18" ht="15.75" customHeight="1" x14ac:dyDescent="0.2">
      <c r="R395" s="15"/>
    </row>
    <row r="396" spans="18:18" ht="15.75" customHeight="1" x14ac:dyDescent="0.2">
      <c r="R396" s="15"/>
    </row>
    <row r="397" spans="18:18" ht="15.75" customHeight="1" x14ac:dyDescent="0.2">
      <c r="R397" s="15"/>
    </row>
    <row r="398" spans="18:18" ht="15.75" customHeight="1" x14ac:dyDescent="0.2">
      <c r="R398" s="15"/>
    </row>
    <row r="399" spans="18:18" ht="15.75" customHeight="1" x14ac:dyDescent="0.2">
      <c r="R399" s="15"/>
    </row>
    <row r="400" spans="18:18" ht="15.75" customHeight="1" x14ac:dyDescent="0.2">
      <c r="R400" s="15"/>
    </row>
    <row r="401" spans="18:18" ht="15.75" customHeight="1" x14ac:dyDescent="0.2">
      <c r="R401" s="15"/>
    </row>
    <row r="402" spans="18:18" ht="15.75" customHeight="1" x14ac:dyDescent="0.2">
      <c r="R402" s="15"/>
    </row>
    <row r="403" spans="18:18" ht="15.75" customHeight="1" x14ac:dyDescent="0.2">
      <c r="R403" s="15"/>
    </row>
    <row r="404" spans="18:18" ht="15.75" customHeight="1" x14ac:dyDescent="0.2">
      <c r="R404" s="15"/>
    </row>
    <row r="405" spans="18:18" ht="15.75" customHeight="1" x14ac:dyDescent="0.2">
      <c r="R405" s="15"/>
    </row>
    <row r="406" spans="18:18" ht="15.75" customHeight="1" x14ac:dyDescent="0.2">
      <c r="R406" s="15"/>
    </row>
    <row r="407" spans="18:18" ht="15.75" customHeight="1" x14ac:dyDescent="0.2">
      <c r="R407" s="15"/>
    </row>
    <row r="408" spans="18:18" ht="15.75" customHeight="1" x14ac:dyDescent="0.2">
      <c r="R408" s="15"/>
    </row>
    <row r="409" spans="18:18" ht="15.75" customHeight="1" x14ac:dyDescent="0.2">
      <c r="R409" s="15"/>
    </row>
    <row r="410" spans="18:18" ht="15.75" customHeight="1" x14ac:dyDescent="0.2">
      <c r="R410" s="15"/>
    </row>
    <row r="411" spans="18:18" ht="15.75" customHeight="1" x14ac:dyDescent="0.2">
      <c r="R411" s="15"/>
    </row>
    <row r="412" spans="18:18" ht="15.75" customHeight="1" x14ac:dyDescent="0.2">
      <c r="R412" s="15"/>
    </row>
    <row r="413" spans="18:18" ht="15.75" customHeight="1" x14ac:dyDescent="0.2">
      <c r="R413" s="15"/>
    </row>
    <row r="414" spans="18:18" ht="15.75" customHeight="1" x14ac:dyDescent="0.2">
      <c r="R414" s="15"/>
    </row>
    <row r="415" spans="18:18" ht="15.75" customHeight="1" x14ac:dyDescent="0.2">
      <c r="R415" s="15"/>
    </row>
    <row r="416" spans="18:18" ht="15.75" customHeight="1" x14ac:dyDescent="0.2">
      <c r="R416" s="15"/>
    </row>
    <row r="417" spans="18:18" ht="15.75" customHeight="1" x14ac:dyDescent="0.2">
      <c r="R417" s="15"/>
    </row>
    <row r="418" spans="18:18" ht="15.75" customHeight="1" x14ac:dyDescent="0.2">
      <c r="R418" s="15"/>
    </row>
    <row r="419" spans="18:18" ht="15.75" customHeight="1" x14ac:dyDescent="0.2">
      <c r="R419" s="15"/>
    </row>
    <row r="420" spans="18:18" ht="15.75" customHeight="1" x14ac:dyDescent="0.2">
      <c r="R420" s="15"/>
    </row>
    <row r="421" spans="18:18" ht="15.75" customHeight="1" x14ac:dyDescent="0.2">
      <c r="R421" s="15"/>
    </row>
    <row r="422" spans="18:18" ht="15.75" customHeight="1" x14ac:dyDescent="0.2">
      <c r="R422" s="15"/>
    </row>
    <row r="423" spans="18:18" ht="15.75" customHeight="1" x14ac:dyDescent="0.2">
      <c r="R423" s="15"/>
    </row>
    <row r="424" spans="18:18" ht="15.75" customHeight="1" x14ac:dyDescent="0.2">
      <c r="R424" s="15"/>
    </row>
    <row r="425" spans="18:18" ht="15.75" customHeight="1" x14ac:dyDescent="0.2">
      <c r="R425" s="15"/>
    </row>
    <row r="426" spans="18:18" ht="15.75" customHeight="1" x14ac:dyDescent="0.2">
      <c r="R426" s="15"/>
    </row>
    <row r="427" spans="18:18" ht="15.75" customHeight="1" x14ac:dyDescent="0.2">
      <c r="R427" s="15"/>
    </row>
    <row r="428" spans="18:18" ht="15.75" customHeight="1" x14ac:dyDescent="0.2">
      <c r="R428" s="15"/>
    </row>
    <row r="429" spans="18:18" ht="15.75" customHeight="1" x14ac:dyDescent="0.2">
      <c r="R429" s="15"/>
    </row>
    <row r="430" spans="18:18" ht="15.75" customHeight="1" x14ac:dyDescent="0.2">
      <c r="R430" s="15"/>
    </row>
    <row r="431" spans="18:18" ht="15.75" customHeight="1" x14ac:dyDescent="0.2">
      <c r="R431" s="15"/>
    </row>
    <row r="432" spans="18:18" ht="15.75" customHeight="1" x14ac:dyDescent="0.2">
      <c r="R432" s="15"/>
    </row>
    <row r="433" spans="18:18" ht="15.75" customHeight="1" x14ac:dyDescent="0.2">
      <c r="R433" s="15"/>
    </row>
    <row r="434" spans="18:18" ht="15.75" customHeight="1" x14ac:dyDescent="0.2">
      <c r="R434" s="15"/>
    </row>
    <row r="435" spans="18:18" ht="15.75" customHeight="1" x14ac:dyDescent="0.2">
      <c r="R435" s="15"/>
    </row>
    <row r="436" spans="18:18" ht="15.75" customHeight="1" x14ac:dyDescent="0.2">
      <c r="R436" s="15"/>
    </row>
    <row r="437" spans="18:18" ht="15.75" customHeight="1" x14ac:dyDescent="0.2">
      <c r="R437" s="15"/>
    </row>
    <row r="438" spans="18:18" ht="15.75" customHeight="1" x14ac:dyDescent="0.2">
      <c r="R438" s="15"/>
    </row>
    <row r="439" spans="18:18" ht="15.75" customHeight="1" x14ac:dyDescent="0.2">
      <c r="R439" s="15"/>
    </row>
    <row r="440" spans="18:18" ht="15.75" customHeight="1" x14ac:dyDescent="0.2">
      <c r="R440" s="15"/>
    </row>
    <row r="441" spans="18:18" ht="15.75" customHeight="1" x14ac:dyDescent="0.2">
      <c r="R441" s="15"/>
    </row>
    <row r="442" spans="18:18" ht="15.75" customHeight="1" x14ac:dyDescent="0.2">
      <c r="R442" s="15"/>
    </row>
    <row r="443" spans="18:18" ht="15.75" customHeight="1" x14ac:dyDescent="0.2">
      <c r="R443" s="15"/>
    </row>
    <row r="444" spans="18:18" ht="15.75" customHeight="1" x14ac:dyDescent="0.2">
      <c r="R444" s="15"/>
    </row>
    <row r="445" spans="18:18" ht="15.75" customHeight="1" x14ac:dyDescent="0.2">
      <c r="R445" s="15"/>
    </row>
    <row r="446" spans="18:18" ht="15.75" customHeight="1" x14ac:dyDescent="0.2">
      <c r="R446" s="15"/>
    </row>
    <row r="447" spans="18:18" ht="15.75" customHeight="1" x14ac:dyDescent="0.2">
      <c r="R447" s="15"/>
    </row>
    <row r="448" spans="18:18" ht="15.75" customHeight="1" x14ac:dyDescent="0.2">
      <c r="R448" s="15"/>
    </row>
    <row r="449" spans="18:18" ht="15.75" customHeight="1" x14ac:dyDescent="0.2">
      <c r="R449" s="15"/>
    </row>
    <row r="450" spans="18:18" ht="15.75" customHeight="1" x14ac:dyDescent="0.2">
      <c r="R450" s="15"/>
    </row>
    <row r="451" spans="18:18" ht="15.75" customHeight="1" x14ac:dyDescent="0.2">
      <c r="R451" s="15"/>
    </row>
    <row r="452" spans="18:18" ht="15.75" customHeight="1" x14ac:dyDescent="0.2">
      <c r="R452" s="15"/>
    </row>
    <row r="453" spans="18:18" ht="15.75" customHeight="1" x14ac:dyDescent="0.2">
      <c r="R453" s="15"/>
    </row>
    <row r="454" spans="18:18" ht="15.75" customHeight="1" x14ac:dyDescent="0.2">
      <c r="R454" s="15"/>
    </row>
    <row r="455" spans="18:18" ht="15.75" customHeight="1" x14ac:dyDescent="0.2">
      <c r="R455" s="15"/>
    </row>
    <row r="456" spans="18:18" ht="15.75" customHeight="1" x14ac:dyDescent="0.2">
      <c r="R456" s="15"/>
    </row>
    <row r="457" spans="18:18" ht="15.75" customHeight="1" x14ac:dyDescent="0.2">
      <c r="R457" s="15"/>
    </row>
    <row r="458" spans="18:18" ht="15.75" customHeight="1" x14ac:dyDescent="0.2">
      <c r="R458" s="15"/>
    </row>
    <row r="459" spans="18:18" ht="15.75" customHeight="1" x14ac:dyDescent="0.2">
      <c r="R459" s="15"/>
    </row>
    <row r="460" spans="18:18" ht="15.75" customHeight="1" x14ac:dyDescent="0.2">
      <c r="R460" s="15"/>
    </row>
    <row r="461" spans="18:18" ht="15.75" customHeight="1" x14ac:dyDescent="0.2">
      <c r="R461" s="15"/>
    </row>
    <row r="462" spans="18:18" ht="15.75" customHeight="1" x14ac:dyDescent="0.2">
      <c r="R462" s="15"/>
    </row>
    <row r="463" spans="18:18" ht="15.75" customHeight="1" x14ac:dyDescent="0.2">
      <c r="R463" s="15"/>
    </row>
    <row r="464" spans="18:18" ht="15.75" customHeight="1" x14ac:dyDescent="0.2">
      <c r="R464" s="15"/>
    </row>
    <row r="465" spans="18:18" ht="15.75" customHeight="1" x14ac:dyDescent="0.2">
      <c r="R465" s="15"/>
    </row>
    <row r="466" spans="18:18" ht="15.75" customHeight="1" x14ac:dyDescent="0.2">
      <c r="R466" s="15"/>
    </row>
    <row r="467" spans="18:18" ht="15.75" customHeight="1" x14ac:dyDescent="0.2">
      <c r="R467" s="15"/>
    </row>
    <row r="468" spans="18:18" ht="15.75" customHeight="1" x14ac:dyDescent="0.2">
      <c r="R468" s="15"/>
    </row>
    <row r="469" spans="18:18" ht="15.75" customHeight="1" x14ac:dyDescent="0.2">
      <c r="R469" s="15"/>
    </row>
    <row r="470" spans="18:18" ht="15.75" customHeight="1" x14ac:dyDescent="0.2">
      <c r="R470" s="15"/>
    </row>
    <row r="471" spans="18:18" ht="15.75" customHeight="1" x14ac:dyDescent="0.2">
      <c r="R471" s="15"/>
    </row>
    <row r="472" spans="18:18" ht="15.75" customHeight="1" x14ac:dyDescent="0.2">
      <c r="R472" s="15"/>
    </row>
    <row r="473" spans="18:18" ht="15.75" customHeight="1" x14ac:dyDescent="0.2">
      <c r="R473" s="15"/>
    </row>
    <row r="474" spans="18:18" ht="15.75" customHeight="1" x14ac:dyDescent="0.2">
      <c r="R474" s="15"/>
    </row>
    <row r="475" spans="18:18" ht="15.75" customHeight="1" x14ac:dyDescent="0.2">
      <c r="R475" s="15"/>
    </row>
    <row r="476" spans="18:18" ht="15.75" customHeight="1" x14ac:dyDescent="0.2">
      <c r="R476" s="15"/>
    </row>
    <row r="477" spans="18:18" ht="15.75" customHeight="1" x14ac:dyDescent="0.2">
      <c r="R477" s="15"/>
    </row>
    <row r="478" spans="18:18" ht="15.75" customHeight="1" x14ac:dyDescent="0.2">
      <c r="R478" s="15"/>
    </row>
    <row r="479" spans="18:18" ht="15.75" customHeight="1" x14ac:dyDescent="0.2">
      <c r="R479" s="15"/>
    </row>
    <row r="480" spans="18:18" ht="15.75" customHeight="1" x14ac:dyDescent="0.2">
      <c r="R480" s="15"/>
    </row>
    <row r="481" spans="18:18" ht="15.75" customHeight="1" x14ac:dyDescent="0.2">
      <c r="R481" s="15"/>
    </row>
    <row r="482" spans="18:18" ht="15.75" customHeight="1" x14ac:dyDescent="0.2">
      <c r="R482" s="15"/>
    </row>
    <row r="483" spans="18:18" ht="15.75" customHeight="1" x14ac:dyDescent="0.2">
      <c r="R483" s="15"/>
    </row>
    <row r="484" spans="18:18" ht="15.75" customHeight="1" x14ac:dyDescent="0.2">
      <c r="R484" s="15"/>
    </row>
    <row r="485" spans="18:18" ht="15.75" customHeight="1" x14ac:dyDescent="0.2">
      <c r="R485" s="15"/>
    </row>
    <row r="486" spans="18:18" ht="15.75" customHeight="1" x14ac:dyDescent="0.2">
      <c r="R486" s="15"/>
    </row>
    <row r="487" spans="18:18" ht="15.75" customHeight="1" x14ac:dyDescent="0.2">
      <c r="R487" s="15"/>
    </row>
    <row r="488" spans="18:18" ht="15.75" customHeight="1" x14ac:dyDescent="0.2">
      <c r="R488" s="15"/>
    </row>
    <row r="489" spans="18:18" ht="15.75" customHeight="1" x14ac:dyDescent="0.2">
      <c r="R489" s="15"/>
    </row>
    <row r="490" spans="18:18" ht="15.75" customHeight="1" x14ac:dyDescent="0.2">
      <c r="R490" s="15"/>
    </row>
    <row r="491" spans="18:18" ht="15.75" customHeight="1" x14ac:dyDescent="0.2">
      <c r="R491" s="15"/>
    </row>
    <row r="492" spans="18:18" ht="15.75" customHeight="1" x14ac:dyDescent="0.2">
      <c r="R492" s="15"/>
    </row>
    <row r="493" spans="18:18" ht="15.75" customHeight="1" x14ac:dyDescent="0.2">
      <c r="R493" s="15"/>
    </row>
    <row r="494" spans="18:18" ht="15.75" customHeight="1" x14ac:dyDescent="0.2">
      <c r="R494" s="15"/>
    </row>
    <row r="495" spans="18:18" ht="15.75" customHeight="1" x14ac:dyDescent="0.2">
      <c r="R495" s="15"/>
    </row>
    <row r="496" spans="18:18" ht="15.75" customHeight="1" x14ac:dyDescent="0.2">
      <c r="R496" s="15"/>
    </row>
    <row r="497" spans="18:18" ht="15.75" customHeight="1" x14ac:dyDescent="0.2">
      <c r="R497" s="15"/>
    </row>
    <row r="498" spans="18:18" ht="15.75" customHeight="1" x14ac:dyDescent="0.2">
      <c r="R498" s="15"/>
    </row>
    <row r="499" spans="18:18" ht="15.75" customHeight="1" x14ac:dyDescent="0.2">
      <c r="R499" s="15"/>
    </row>
    <row r="500" spans="18:18" ht="15.75" customHeight="1" x14ac:dyDescent="0.2">
      <c r="R500" s="15"/>
    </row>
    <row r="501" spans="18:18" ht="15.75" customHeight="1" x14ac:dyDescent="0.2">
      <c r="R501" s="15"/>
    </row>
    <row r="502" spans="18:18" ht="15.75" customHeight="1" x14ac:dyDescent="0.2">
      <c r="R502" s="15"/>
    </row>
    <row r="503" spans="18:18" ht="15.75" customHeight="1" x14ac:dyDescent="0.2">
      <c r="R503" s="15"/>
    </row>
    <row r="504" spans="18:18" ht="15.75" customHeight="1" x14ac:dyDescent="0.2">
      <c r="R504" s="15"/>
    </row>
    <row r="505" spans="18:18" ht="15.75" customHeight="1" x14ac:dyDescent="0.2">
      <c r="R505" s="15"/>
    </row>
    <row r="506" spans="18:18" ht="15.75" customHeight="1" x14ac:dyDescent="0.2">
      <c r="R506" s="15"/>
    </row>
    <row r="507" spans="18:18" ht="15.75" customHeight="1" x14ac:dyDescent="0.2">
      <c r="R507" s="15"/>
    </row>
    <row r="508" spans="18:18" ht="15.75" customHeight="1" x14ac:dyDescent="0.2">
      <c r="R508" s="15"/>
    </row>
    <row r="509" spans="18:18" ht="15.75" customHeight="1" x14ac:dyDescent="0.2">
      <c r="R509" s="15"/>
    </row>
    <row r="510" spans="18:18" ht="15.75" customHeight="1" x14ac:dyDescent="0.2">
      <c r="R510" s="15"/>
    </row>
    <row r="511" spans="18:18" ht="15.75" customHeight="1" x14ac:dyDescent="0.2">
      <c r="R511" s="15"/>
    </row>
    <row r="512" spans="18:18" ht="15.75" customHeight="1" x14ac:dyDescent="0.2">
      <c r="R512" s="15"/>
    </row>
    <row r="513" spans="18:18" ht="15.75" customHeight="1" x14ac:dyDescent="0.2">
      <c r="R513" s="15"/>
    </row>
    <row r="514" spans="18:18" ht="15.75" customHeight="1" x14ac:dyDescent="0.2">
      <c r="R514" s="15"/>
    </row>
    <row r="515" spans="18:18" ht="15.75" customHeight="1" x14ac:dyDescent="0.2">
      <c r="R515" s="15"/>
    </row>
    <row r="516" spans="18:18" ht="15.75" customHeight="1" x14ac:dyDescent="0.2">
      <c r="R516" s="15"/>
    </row>
    <row r="517" spans="18:18" ht="15.75" customHeight="1" x14ac:dyDescent="0.2">
      <c r="R517" s="15"/>
    </row>
    <row r="518" spans="18:18" ht="15.75" customHeight="1" x14ac:dyDescent="0.2">
      <c r="R518" s="15"/>
    </row>
    <row r="519" spans="18:18" ht="15.75" customHeight="1" x14ac:dyDescent="0.2">
      <c r="R519" s="15"/>
    </row>
    <row r="520" spans="18:18" ht="15.75" customHeight="1" x14ac:dyDescent="0.2">
      <c r="R520" s="15"/>
    </row>
    <row r="521" spans="18:18" ht="15.75" customHeight="1" x14ac:dyDescent="0.2">
      <c r="R521" s="15"/>
    </row>
    <row r="522" spans="18:18" ht="15.75" customHeight="1" x14ac:dyDescent="0.2">
      <c r="R522" s="15"/>
    </row>
    <row r="523" spans="18:18" ht="15.75" customHeight="1" x14ac:dyDescent="0.2">
      <c r="R523" s="15"/>
    </row>
    <row r="524" spans="18:18" ht="15.75" customHeight="1" x14ac:dyDescent="0.2">
      <c r="R524" s="15"/>
    </row>
    <row r="525" spans="18:18" ht="15.75" customHeight="1" x14ac:dyDescent="0.2">
      <c r="R525" s="15"/>
    </row>
    <row r="526" spans="18:18" ht="15.75" customHeight="1" x14ac:dyDescent="0.2">
      <c r="R526" s="15"/>
    </row>
    <row r="527" spans="18:18" ht="15.75" customHeight="1" x14ac:dyDescent="0.2">
      <c r="R527" s="15"/>
    </row>
    <row r="528" spans="18:18" ht="15.75" customHeight="1" x14ac:dyDescent="0.2">
      <c r="R528" s="15"/>
    </row>
    <row r="529" spans="18:18" ht="15.75" customHeight="1" x14ac:dyDescent="0.2">
      <c r="R529" s="15"/>
    </row>
    <row r="530" spans="18:18" ht="15.75" customHeight="1" x14ac:dyDescent="0.2">
      <c r="R530" s="15"/>
    </row>
    <row r="531" spans="18:18" ht="15.75" customHeight="1" x14ac:dyDescent="0.2">
      <c r="R531" s="15"/>
    </row>
    <row r="532" spans="18:18" ht="15.75" customHeight="1" x14ac:dyDescent="0.2">
      <c r="R532" s="15"/>
    </row>
    <row r="533" spans="18:18" ht="15.75" customHeight="1" x14ac:dyDescent="0.2">
      <c r="R533" s="15"/>
    </row>
    <row r="534" spans="18:18" ht="15.75" customHeight="1" x14ac:dyDescent="0.2">
      <c r="R534" s="15"/>
    </row>
    <row r="535" spans="18:18" ht="15.75" customHeight="1" x14ac:dyDescent="0.2">
      <c r="R535" s="15"/>
    </row>
    <row r="536" spans="18:18" ht="15.75" customHeight="1" x14ac:dyDescent="0.2">
      <c r="R536" s="15"/>
    </row>
    <row r="537" spans="18:18" ht="15.75" customHeight="1" x14ac:dyDescent="0.2">
      <c r="R537" s="15"/>
    </row>
    <row r="538" spans="18:18" ht="15.75" customHeight="1" x14ac:dyDescent="0.2">
      <c r="R538" s="15"/>
    </row>
    <row r="539" spans="18:18" ht="15.75" customHeight="1" x14ac:dyDescent="0.2">
      <c r="R539" s="15"/>
    </row>
    <row r="540" spans="18:18" ht="15.75" customHeight="1" x14ac:dyDescent="0.2">
      <c r="R540" s="15"/>
    </row>
    <row r="541" spans="18:18" ht="15.75" customHeight="1" x14ac:dyDescent="0.2">
      <c r="R541" s="15"/>
    </row>
    <row r="542" spans="18:18" ht="15.75" customHeight="1" x14ac:dyDescent="0.2">
      <c r="R542" s="15"/>
    </row>
    <row r="543" spans="18:18" ht="15.75" customHeight="1" x14ac:dyDescent="0.2">
      <c r="R543" s="15"/>
    </row>
    <row r="544" spans="18:18" ht="15.75" customHeight="1" x14ac:dyDescent="0.2">
      <c r="R544" s="15"/>
    </row>
    <row r="545" spans="18:18" ht="15.75" customHeight="1" x14ac:dyDescent="0.2">
      <c r="R545" s="15"/>
    </row>
    <row r="546" spans="18:18" ht="15.75" customHeight="1" x14ac:dyDescent="0.2">
      <c r="R546" s="15"/>
    </row>
    <row r="547" spans="18:18" ht="15.75" customHeight="1" x14ac:dyDescent="0.2">
      <c r="R547" s="15"/>
    </row>
    <row r="548" spans="18:18" ht="15.75" customHeight="1" x14ac:dyDescent="0.2">
      <c r="R548" s="15"/>
    </row>
    <row r="549" spans="18:18" ht="15.75" customHeight="1" x14ac:dyDescent="0.2">
      <c r="R549" s="15"/>
    </row>
    <row r="550" spans="18:18" ht="15.75" customHeight="1" x14ac:dyDescent="0.2">
      <c r="R550" s="15"/>
    </row>
    <row r="551" spans="18:18" ht="15.75" customHeight="1" x14ac:dyDescent="0.2">
      <c r="R551" s="15"/>
    </row>
    <row r="552" spans="18:18" ht="15.75" customHeight="1" x14ac:dyDescent="0.2">
      <c r="R552" s="15"/>
    </row>
    <row r="553" spans="18:18" ht="15.75" customHeight="1" x14ac:dyDescent="0.2">
      <c r="R553" s="15"/>
    </row>
    <row r="554" spans="18:18" ht="15.75" customHeight="1" x14ac:dyDescent="0.2">
      <c r="R554" s="15"/>
    </row>
    <row r="555" spans="18:18" ht="15.75" customHeight="1" x14ac:dyDescent="0.2">
      <c r="R555" s="15"/>
    </row>
    <row r="556" spans="18:18" ht="15.75" customHeight="1" x14ac:dyDescent="0.2">
      <c r="R556" s="15"/>
    </row>
    <row r="557" spans="18:18" ht="15.75" customHeight="1" x14ac:dyDescent="0.2">
      <c r="R557" s="15"/>
    </row>
    <row r="558" spans="18:18" ht="15.75" customHeight="1" x14ac:dyDescent="0.2">
      <c r="R558" s="15"/>
    </row>
    <row r="559" spans="18:18" ht="15.75" customHeight="1" x14ac:dyDescent="0.2">
      <c r="R559" s="15"/>
    </row>
    <row r="560" spans="18:18" ht="15.75" customHeight="1" x14ac:dyDescent="0.2">
      <c r="R560" s="15"/>
    </row>
    <row r="561" spans="18:18" ht="15.75" customHeight="1" x14ac:dyDescent="0.2">
      <c r="R561" s="15"/>
    </row>
    <row r="562" spans="18:18" ht="15.75" customHeight="1" x14ac:dyDescent="0.2">
      <c r="R562" s="15"/>
    </row>
    <row r="563" spans="18:18" ht="15.75" customHeight="1" x14ac:dyDescent="0.2">
      <c r="R563" s="15"/>
    </row>
    <row r="564" spans="18:18" ht="15.75" customHeight="1" x14ac:dyDescent="0.2">
      <c r="R564" s="15"/>
    </row>
    <row r="565" spans="18:18" ht="15.75" customHeight="1" x14ac:dyDescent="0.2">
      <c r="R565" s="15"/>
    </row>
    <row r="566" spans="18:18" ht="15.75" customHeight="1" x14ac:dyDescent="0.2">
      <c r="R566" s="15"/>
    </row>
    <row r="567" spans="18:18" ht="15.75" customHeight="1" x14ac:dyDescent="0.2">
      <c r="R567" s="15"/>
    </row>
    <row r="568" spans="18:18" ht="15.75" customHeight="1" x14ac:dyDescent="0.2">
      <c r="R568" s="15"/>
    </row>
    <row r="569" spans="18:18" ht="15.75" customHeight="1" x14ac:dyDescent="0.2">
      <c r="R569" s="15"/>
    </row>
    <row r="570" spans="18:18" ht="15.75" customHeight="1" x14ac:dyDescent="0.2">
      <c r="R570" s="15"/>
    </row>
    <row r="571" spans="18:18" ht="15.75" customHeight="1" x14ac:dyDescent="0.2">
      <c r="R571" s="15"/>
    </row>
    <row r="572" spans="18:18" ht="15.75" customHeight="1" x14ac:dyDescent="0.2">
      <c r="R572" s="15"/>
    </row>
    <row r="573" spans="18:18" ht="15.75" customHeight="1" x14ac:dyDescent="0.2">
      <c r="R573" s="15"/>
    </row>
    <row r="574" spans="18:18" ht="15.75" customHeight="1" x14ac:dyDescent="0.2">
      <c r="R574" s="15"/>
    </row>
    <row r="575" spans="18:18" ht="15.75" customHeight="1" x14ac:dyDescent="0.2">
      <c r="R575" s="15"/>
    </row>
    <row r="576" spans="18:18" ht="15.75" customHeight="1" x14ac:dyDescent="0.2">
      <c r="R576" s="15"/>
    </row>
    <row r="577" spans="18:18" ht="15.75" customHeight="1" x14ac:dyDescent="0.2">
      <c r="R577" s="15"/>
    </row>
    <row r="578" spans="18:18" ht="15.75" customHeight="1" x14ac:dyDescent="0.2">
      <c r="R578" s="15"/>
    </row>
    <row r="579" spans="18:18" ht="15.75" customHeight="1" x14ac:dyDescent="0.2">
      <c r="R579" s="15"/>
    </row>
    <row r="580" spans="18:18" ht="15.75" customHeight="1" x14ac:dyDescent="0.2">
      <c r="R580" s="15"/>
    </row>
    <row r="581" spans="18:18" ht="15.75" customHeight="1" x14ac:dyDescent="0.2">
      <c r="R581" s="15"/>
    </row>
    <row r="582" spans="18:18" ht="15.75" customHeight="1" x14ac:dyDescent="0.2">
      <c r="R582" s="15"/>
    </row>
    <row r="583" spans="18:18" ht="15.75" customHeight="1" x14ac:dyDescent="0.2">
      <c r="R583" s="15"/>
    </row>
    <row r="584" spans="18:18" ht="15.75" customHeight="1" x14ac:dyDescent="0.2">
      <c r="R584" s="15"/>
    </row>
    <row r="585" spans="18:18" ht="15.75" customHeight="1" x14ac:dyDescent="0.2">
      <c r="R585" s="15"/>
    </row>
    <row r="586" spans="18:18" ht="15.75" customHeight="1" x14ac:dyDescent="0.2">
      <c r="R586" s="15"/>
    </row>
    <row r="587" spans="18:18" ht="15.75" customHeight="1" x14ac:dyDescent="0.2">
      <c r="R587" s="15"/>
    </row>
    <row r="588" spans="18:18" ht="15.75" customHeight="1" x14ac:dyDescent="0.2">
      <c r="R588" s="15"/>
    </row>
    <row r="589" spans="18:18" ht="15.75" customHeight="1" x14ac:dyDescent="0.2">
      <c r="R589" s="15"/>
    </row>
    <row r="590" spans="18:18" ht="15.75" customHeight="1" x14ac:dyDescent="0.2">
      <c r="R590" s="15"/>
    </row>
    <row r="591" spans="18:18" ht="15.75" customHeight="1" x14ac:dyDescent="0.2">
      <c r="R591" s="15"/>
    </row>
    <row r="592" spans="18:18" ht="15.75" customHeight="1" x14ac:dyDescent="0.2">
      <c r="R592" s="15"/>
    </row>
    <row r="593" spans="18:18" ht="15.75" customHeight="1" x14ac:dyDescent="0.2">
      <c r="R593" s="15"/>
    </row>
    <row r="594" spans="18:18" ht="15.75" customHeight="1" x14ac:dyDescent="0.2">
      <c r="R594" s="15"/>
    </row>
    <row r="595" spans="18:18" ht="15.75" customHeight="1" x14ac:dyDescent="0.2">
      <c r="R595" s="15"/>
    </row>
    <row r="596" spans="18:18" ht="15.75" customHeight="1" x14ac:dyDescent="0.2">
      <c r="R596" s="15"/>
    </row>
    <row r="597" spans="18:18" ht="15.75" customHeight="1" x14ac:dyDescent="0.2">
      <c r="R597" s="15"/>
    </row>
    <row r="598" spans="18:18" ht="15.75" customHeight="1" x14ac:dyDescent="0.2">
      <c r="R598" s="15"/>
    </row>
    <row r="599" spans="18:18" ht="15.75" customHeight="1" x14ac:dyDescent="0.2">
      <c r="R599" s="15"/>
    </row>
    <row r="600" spans="18:18" ht="15.75" customHeight="1" x14ac:dyDescent="0.2">
      <c r="R600" s="15"/>
    </row>
    <row r="601" spans="18:18" ht="15.75" customHeight="1" x14ac:dyDescent="0.2">
      <c r="R601" s="15"/>
    </row>
    <row r="602" spans="18:18" ht="15.75" customHeight="1" x14ac:dyDescent="0.2">
      <c r="R602" s="15"/>
    </row>
    <row r="603" spans="18:18" ht="15.75" customHeight="1" x14ac:dyDescent="0.2">
      <c r="R603" s="15"/>
    </row>
    <row r="604" spans="18:18" ht="15.75" customHeight="1" x14ac:dyDescent="0.2">
      <c r="R604" s="15"/>
    </row>
    <row r="605" spans="18:18" ht="15.75" customHeight="1" x14ac:dyDescent="0.2">
      <c r="R605" s="15"/>
    </row>
    <row r="606" spans="18:18" ht="15.75" customHeight="1" x14ac:dyDescent="0.2">
      <c r="R606" s="15"/>
    </row>
    <row r="607" spans="18:18" ht="15.75" customHeight="1" x14ac:dyDescent="0.2">
      <c r="R607" s="15"/>
    </row>
    <row r="608" spans="18:18" ht="15.75" customHeight="1" x14ac:dyDescent="0.2">
      <c r="R608" s="15"/>
    </row>
    <row r="609" spans="18:18" ht="15.75" customHeight="1" x14ac:dyDescent="0.2">
      <c r="R609" s="15"/>
    </row>
    <row r="610" spans="18:18" ht="15.75" customHeight="1" x14ac:dyDescent="0.2">
      <c r="R610" s="15"/>
    </row>
    <row r="611" spans="18:18" ht="15.75" customHeight="1" x14ac:dyDescent="0.2">
      <c r="R611" s="15"/>
    </row>
    <row r="612" spans="18:18" ht="15.75" customHeight="1" x14ac:dyDescent="0.2">
      <c r="R612" s="15"/>
    </row>
    <row r="613" spans="18:18" ht="15.75" customHeight="1" x14ac:dyDescent="0.2">
      <c r="R613" s="15"/>
    </row>
    <row r="614" spans="18:18" ht="15.75" customHeight="1" x14ac:dyDescent="0.2">
      <c r="R614" s="15"/>
    </row>
    <row r="615" spans="18:18" ht="15.75" customHeight="1" x14ac:dyDescent="0.2">
      <c r="R615" s="15"/>
    </row>
    <row r="616" spans="18:18" ht="15.75" customHeight="1" x14ac:dyDescent="0.2">
      <c r="R616" s="15"/>
    </row>
    <row r="617" spans="18:18" ht="15.75" customHeight="1" x14ac:dyDescent="0.2">
      <c r="R617" s="15"/>
    </row>
    <row r="618" spans="18:18" ht="15.75" customHeight="1" x14ac:dyDescent="0.2">
      <c r="R618" s="15"/>
    </row>
    <row r="619" spans="18:18" ht="15.75" customHeight="1" x14ac:dyDescent="0.2">
      <c r="R619" s="15"/>
    </row>
    <row r="620" spans="18:18" ht="15.75" customHeight="1" x14ac:dyDescent="0.2">
      <c r="R620" s="15"/>
    </row>
    <row r="621" spans="18:18" ht="15.75" customHeight="1" x14ac:dyDescent="0.2">
      <c r="R621" s="15"/>
    </row>
    <row r="622" spans="18:18" ht="15.75" customHeight="1" x14ac:dyDescent="0.2">
      <c r="R622" s="15"/>
    </row>
    <row r="623" spans="18:18" ht="15.75" customHeight="1" x14ac:dyDescent="0.2">
      <c r="R623" s="15"/>
    </row>
    <row r="624" spans="18:18" ht="15.75" customHeight="1" x14ac:dyDescent="0.2">
      <c r="R624" s="15"/>
    </row>
    <row r="625" spans="18:18" ht="15.75" customHeight="1" x14ac:dyDescent="0.2">
      <c r="R625" s="15"/>
    </row>
    <row r="626" spans="18:18" ht="15.75" customHeight="1" x14ac:dyDescent="0.2">
      <c r="R626" s="15"/>
    </row>
    <row r="627" spans="18:18" ht="15.75" customHeight="1" x14ac:dyDescent="0.2">
      <c r="R627" s="15"/>
    </row>
    <row r="628" spans="18:18" ht="15.75" customHeight="1" x14ac:dyDescent="0.2">
      <c r="R628" s="15"/>
    </row>
    <row r="629" spans="18:18" ht="15.75" customHeight="1" x14ac:dyDescent="0.2">
      <c r="R629" s="15"/>
    </row>
    <row r="630" spans="18:18" ht="15.75" customHeight="1" x14ac:dyDescent="0.2">
      <c r="R630" s="15"/>
    </row>
    <row r="631" spans="18:18" ht="15.75" customHeight="1" x14ac:dyDescent="0.2">
      <c r="R631" s="15"/>
    </row>
    <row r="632" spans="18:18" ht="15.75" customHeight="1" x14ac:dyDescent="0.2">
      <c r="R632" s="15"/>
    </row>
    <row r="633" spans="18:18" ht="15.75" customHeight="1" x14ac:dyDescent="0.2">
      <c r="R633" s="15"/>
    </row>
    <row r="634" spans="18:18" ht="15.75" customHeight="1" x14ac:dyDescent="0.2">
      <c r="R634" s="15"/>
    </row>
    <row r="635" spans="18:18" ht="15.75" customHeight="1" x14ac:dyDescent="0.2">
      <c r="R635" s="15"/>
    </row>
    <row r="636" spans="18:18" ht="15.75" customHeight="1" x14ac:dyDescent="0.2">
      <c r="R636" s="15"/>
    </row>
    <row r="637" spans="18:18" ht="15.75" customHeight="1" x14ac:dyDescent="0.2">
      <c r="R637" s="15"/>
    </row>
    <row r="638" spans="18:18" ht="15.75" customHeight="1" x14ac:dyDescent="0.2">
      <c r="R638" s="15"/>
    </row>
    <row r="639" spans="18:18" ht="15.75" customHeight="1" x14ac:dyDescent="0.2">
      <c r="R639" s="15"/>
    </row>
    <row r="640" spans="18:18" ht="15.75" customHeight="1" x14ac:dyDescent="0.2">
      <c r="R640" s="15"/>
    </row>
    <row r="641" spans="18:18" ht="15.75" customHeight="1" x14ac:dyDescent="0.2">
      <c r="R641" s="15"/>
    </row>
    <row r="642" spans="18:18" ht="15.75" customHeight="1" x14ac:dyDescent="0.2">
      <c r="R642" s="15"/>
    </row>
    <row r="643" spans="18:18" ht="15.75" customHeight="1" x14ac:dyDescent="0.2">
      <c r="R643" s="15"/>
    </row>
    <row r="644" spans="18:18" ht="15.75" customHeight="1" x14ac:dyDescent="0.2">
      <c r="R644" s="15"/>
    </row>
    <row r="645" spans="18:18" ht="15.75" customHeight="1" x14ac:dyDescent="0.2">
      <c r="R645" s="15"/>
    </row>
    <row r="646" spans="18:18" ht="15.75" customHeight="1" x14ac:dyDescent="0.2">
      <c r="R646" s="15"/>
    </row>
    <row r="647" spans="18:18" ht="15.75" customHeight="1" x14ac:dyDescent="0.2">
      <c r="R647" s="15"/>
    </row>
    <row r="648" spans="18:18" ht="15.75" customHeight="1" x14ac:dyDescent="0.2">
      <c r="R648" s="15"/>
    </row>
    <row r="649" spans="18:18" ht="15.75" customHeight="1" x14ac:dyDescent="0.2">
      <c r="R649" s="15"/>
    </row>
    <row r="650" spans="18:18" ht="15.75" customHeight="1" x14ac:dyDescent="0.2">
      <c r="R650" s="15"/>
    </row>
    <row r="651" spans="18:18" ht="15.75" customHeight="1" x14ac:dyDescent="0.2">
      <c r="R651" s="15"/>
    </row>
    <row r="652" spans="18:18" ht="15.75" customHeight="1" x14ac:dyDescent="0.2">
      <c r="R652" s="15"/>
    </row>
    <row r="653" spans="18:18" ht="15.75" customHeight="1" x14ac:dyDescent="0.2">
      <c r="R653" s="15"/>
    </row>
    <row r="654" spans="18:18" ht="15.75" customHeight="1" x14ac:dyDescent="0.2">
      <c r="R654" s="15"/>
    </row>
    <row r="655" spans="18:18" ht="15.75" customHeight="1" x14ac:dyDescent="0.2">
      <c r="R655" s="15"/>
    </row>
    <row r="656" spans="18:18" ht="15.75" customHeight="1" x14ac:dyDescent="0.2">
      <c r="R656" s="15"/>
    </row>
    <row r="657" spans="18:18" ht="15.75" customHeight="1" x14ac:dyDescent="0.2">
      <c r="R657" s="15"/>
    </row>
    <row r="658" spans="18:18" ht="15.75" customHeight="1" x14ac:dyDescent="0.2">
      <c r="R658" s="15"/>
    </row>
    <row r="659" spans="18:18" ht="15.75" customHeight="1" x14ac:dyDescent="0.2">
      <c r="R659" s="15"/>
    </row>
    <row r="660" spans="18:18" ht="15.75" customHeight="1" x14ac:dyDescent="0.2">
      <c r="R660" s="15"/>
    </row>
    <row r="661" spans="18:18" ht="15.75" customHeight="1" x14ac:dyDescent="0.2">
      <c r="R661" s="15"/>
    </row>
    <row r="662" spans="18:18" ht="15.75" customHeight="1" x14ac:dyDescent="0.2">
      <c r="R662" s="15"/>
    </row>
    <row r="663" spans="18:18" ht="15.75" customHeight="1" x14ac:dyDescent="0.2">
      <c r="R663" s="15"/>
    </row>
    <row r="664" spans="18:18" ht="15.75" customHeight="1" x14ac:dyDescent="0.2">
      <c r="R664" s="15"/>
    </row>
    <row r="665" spans="18:18" ht="15.75" customHeight="1" x14ac:dyDescent="0.2">
      <c r="R665" s="15"/>
    </row>
    <row r="666" spans="18:18" ht="15.75" customHeight="1" x14ac:dyDescent="0.2">
      <c r="R666" s="15"/>
    </row>
    <row r="667" spans="18:18" ht="15.75" customHeight="1" x14ac:dyDescent="0.2">
      <c r="R667" s="15"/>
    </row>
    <row r="668" spans="18:18" ht="15.75" customHeight="1" x14ac:dyDescent="0.2">
      <c r="R668" s="15"/>
    </row>
    <row r="669" spans="18:18" ht="15.75" customHeight="1" x14ac:dyDescent="0.2">
      <c r="R669" s="15"/>
    </row>
    <row r="670" spans="18:18" ht="15.75" customHeight="1" x14ac:dyDescent="0.2">
      <c r="R670" s="15"/>
    </row>
    <row r="671" spans="18:18" ht="15.75" customHeight="1" x14ac:dyDescent="0.2">
      <c r="R671" s="15"/>
    </row>
    <row r="672" spans="18:18" ht="15.75" customHeight="1" x14ac:dyDescent="0.2">
      <c r="R672" s="15"/>
    </row>
    <row r="673" spans="18:18" ht="15.75" customHeight="1" x14ac:dyDescent="0.2">
      <c r="R673" s="15"/>
    </row>
    <row r="674" spans="18:18" ht="15.75" customHeight="1" x14ac:dyDescent="0.2">
      <c r="R674" s="15"/>
    </row>
    <row r="675" spans="18:18" ht="15.75" customHeight="1" x14ac:dyDescent="0.2">
      <c r="R675" s="15"/>
    </row>
    <row r="676" spans="18:18" ht="15.75" customHeight="1" x14ac:dyDescent="0.2">
      <c r="R676" s="15"/>
    </row>
    <row r="677" spans="18:18" ht="15.75" customHeight="1" x14ac:dyDescent="0.2">
      <c r="R677" s="15"/>
    </row>
    <row r="678" spans="18:18" ht="15.75" customHeight="1" x14ac:dyDescent="0.2">
      <c r="R678" s="15"/>
    </row>
    <row r="679" spans="18:18" ht="15.75" customHeight="1" x14ac:dyDescent="0.2">
      <c r="R679" s="15"/>
    </row>
    <row r="680" spans="18:18" ht="15.75" customHeight="1" x14ac:dyDescent="0.2">
      <c r="R680" s="15"/>
    </row>
    <row r="681" spans="18:18" ht="15.75" customHeight="1" x14ac:dyDescent="0.2">
      <c r="R681" s="15"/>
    </row>
    <row r="682" spans="18:18" ht="15.75" customHeight="1" x14ac:dyDescent="0.2">
      <c r="R682" s="15"/>
    </row>
    <row r="683" spans="18:18" ht="15.75" customHeight="1" x14ac:dyDescent="0.2">
      <c r="R683" s="15"/>
    </row>
    <row r="684" spans="18:18" ht="15.75" customHeight="1" x14ac:dyDescent="0.2">
      <c r="R684" s="15"/>
    </row>
    <row r="685" spans="18:18" ht="15.75" customHeight="1" x14ac:dyDescent="0.2">
      <c r="R685" s="15"/>
    </row>
    <row r="686" spans="18:18" ht="15.75" customHeight="1" x14ac:dyDescent="0.2">
      <c r="R686" s="15"/>
    </row>
    <row r="687" spans="18:18" ht="15.75" customHeight="1" x14ac:dyDescent="0.2">
      <c r="R687" s="15"/>
    </row>
    <row r="688" spans="18:18" ht="15.75" customHeight="1" x14ac:dyDescent="0.2">
      <c r="R688" s="15"/>
    </row>
    <row r="689" spans="18:18" ht="15.75" customHeight="1" x14ac:dyDescent="0.2">
      <c r="R689" s="15"/>
    </row>
    <row r="690" spans="18:18" ht="15.75" customHeight="1" x14ac:dyDescent="0.2">
      <c r="R690" s="15"/>
    </row>
    <row r="691" spans="18:18" ht="15.75" customHeight="1" x14ac:dyDescent="0.2">
      <c r="R691" s="15"/>
    </row>
    <row r="692" spans="18:18" ht="15.75" customHeight="1" x14ac:dyDescent="0.2">
      <c r="R692" s="15"/>
    </row>
    <row r="693" spans="18:18" ht="15.75" customHeight="1" x14ac:dyDescent="0.2">
      <c r="R693" s="15"/>
    </row>
    <row r="694" spans="18:18" ht="15.75" customHeight="1" x14ac:dyDescent="0.2">
      <c r="R694" s="15"/>
    </row>
    <row r="695" spans="18:18" ht="15.75" customHeight="1" x14ac:dyDescent="0.2">
      <c r="R695" s="15"/>
    </row>
    <row r="696" spans="18:18" ht="15.75" customHeight="1" x14ac:dyDescent="0.2">
      <c r="R696" s="15"/>
    </row>
    <row r="697" spans="18:18" ht="15.75" customHeight="1" x14ac:dyDescent="0.2">
      <c r="R697" s="15"/>
    </row>
    <row r="698" spans="18:18" ht="15.75" customHeight="1" x14ac:dyDescent="0.2">
      <c r="R698" s="15"/>
    </row>
    <row r="699" spans="18:18" ht="15.75" customHeight="1" x14ac:dyDescent="0.2">
      <c r="R699" s="15"/>
    </row>
    <row r="700" spans="18:18" ht="15.75" customHeight="1" x14ac:dyDescent="0.2">
      <c r="R700" s="15"/>
    </row>
    <row r="701" spans="18:18" ht="15.75" customHeight="1" x14ac:dyDescent="0.2">
      <c r="R701" s="15"/>
    </row>
    <row r="702" spans="18:18" ht="15.75" customHeight="1" x14ac:dyDescent="0.2">
      <c r="R702" s="15"/>
    </row>
    <row r="703" spans="18:18" ht="15.75" customHeight="1" x14ac:dyDescent="0.2">
      <c r="R703" s="15"/>
    </row>
    <row r="704" spans="18:18" ht="15.75" customHeight="1" x14ac:dyDescent="0.2">
      <c r="R704" s="15"/>
    </row>
    <row r="705" spans="18:18" ht="15.75" customHeight="1" x14ac:dyDescent="0.2">
      <c r="R705" s="15"/>
    </row>
    <row r="706" spans="18:18" ht="15.75" customHeight="1" x14ac:dyDescent="0.2">
      <c r="R706" s="15"/>
    </row>
    <row r="707" spans="18:18" ht="15.75" customHeight="1" x14ac:dyDescent="0.2">
      <c r="R707" s="15"/>
    </row>
    <row r="708" spans="18:18" ht="15.75" customHeight="1" x14ac:dyDescent="0.2">
      <c r="R708" s="15"/>
    </row>
    <row r="709" spans="18:18" ht="15.75" customHeight="1" x14ac:dyDescent="0.2">
      <c r="R709" s="15"/>
    </row>
    <row r="710" spans="18:18" ht="15.75" customHeight="1" x14ac:dyDescent="0.2">
      <c r="R710" s="15"/>
    </row>
    <row r="711" spans="18:18" ht="15.75" customHeight="1" x14ac:dyDescent="0.2">
      <c r="R711" s="15"/>
    </row>
    <row r="712" spans="18:18" ht="15.75" customHeight="1" x14ac:dyDescent="0.2">
      <c r="R712" s="15"/>
    </row>
    <row r="713" spans="18:18" ht="15.75" customHeight="1" x14ac:dyDescent="0.2">
      <c r="R713" s="15"/>
    </row>
    <row r="714" spans="18:18" ht="15.75" customHeight="1" x14ac:dyDescent="0.2">
      <c r="R714" s="15"/>
    </row>
    <row r="715" spans="18:18" ht="15.75" customHeight="1" x14ac:dyDescent="0.2">
      <c r="R715" s="15"/>
    </row>
    <row r="716" spans="18:18" ht="15.75" customHeight="1" x14ac:dyDescent="0.2">
      <c r="R716" s="15"/>
    </row>
    <row r="717" spans="18:18" ht="15.75" customHeight="1" x14ac:dyDescent="0.2">
      <c r="R717" s="15"/>
    </row>
    <row r="718" spans="18:18" ht="15.75" customHeight="1" x14ac:dyDescent="0.2">
      <c r="R718" s="15"/>
    </row>
    <row r="719" spans="18:18" ht="15.75" customHeight="1" x14ac:dyDescent="0.2">
      <c r="R719" s="15"/>
    </row>
    <row r="720" spans="18:18" ht="15.75" customHeight="1" x14ac:dyDescent="0.2">
      <c r="R720" s="15"/>
    </row>
    <row r="721" spans="18:18" ht="15.75" customHeight="1" x14ac:dyDescent="0.2">
      <c r="R721" s="15"/>
    </row>
    <row r="722" spans="18:18" ht="15.75" customHeight="1" x14ac:dyDescent="0.2">
      <c r="R722" s="15"/>
    </row>
    <row r="723" spans="18:18" ht="15.75" customHeight="1" x14ac:dyDescent="0.2">
      <c r="R723" s="15"/>
    </row>
    <row r="724" spans="18:18" ht="15.75" customHeight="1" x14ac:dyDescent="0.2">
      <c r="R724" s="15"/>
    </row>
    <row r="725" spans="18:18" ht="15.75" customHeight="1" x14ac:dyDescent="0.2">
      <c r="R725" s="15"/>
    </row>
    <row r="726" spans="18:18" ht="15.75" customHeight="1" x14ac:dyDescent="0.2">
      <c r="R726" s="15"/>
    </row>
    <row r="727" spans="18:18" ht="15.75" customHeight="1" x14ac:dyDescent="0.2">
      <c r="R727" s="15"/>
    </row>
    <row r="728" spans="18:18" ht="15.75" customHeight="1" x14ac:dyDescent="0.2">
      <c r="R728" s="15"/>
    </row>
    <row r="729" spans="18:18" ht="15.75" customHeight="1" x14ac:dyDescent="0.2">
      <c r="R729" s="15"/>
    </row>
    <row r="730" spans="18:18" ht="15.75" customHeight="1" x14ac:dyDescent="0.2">
      <c r="R730" s="15"/>
    </row>
    <row r="731" spans="18:18" ht="15.75" customHeight="1" x14ac:dyDescent="0.2">
      <c r="R731" s="15"/>
    </row>
    <row r="732" spans="18:18" ht="15.75" customHeight="1" x14ac:dyDescent="0.2">
      <c r="R732" s="15"/>
    </row>
    <row r="733" spans="18:18" ht="15.75" customHeight="1" x14ac:dyDescent="0.2">
      <c r="R733" s="15"/>
    </row>
    <row r="734" spans="18:18" ht="15.75" customHeight="1" x14ac:dyDescent="0.2">
      <c r="R734" s="15"/>
    </row>
    <row r="735" spans="18:18" ht="15.75" customHeight="1" x14ac:dyDescent="0.2">
      <c r="R735" s="15"/>
    </row>
    <row r="736" spans="18:18" ht="15.75" customHeight="1" x14ac:dyDescent="0.2">
      <c r="R736" s="15"/>
    </row>
    <row r="737" spans="18:18" ht="15.75" customHeight="1" x14ac:dyDescent="0.2">
      <c r="R737" s="15"/>
    </row>
    <row r="738" spans="18:18" ht="15.75" customHeight="1" x14ac:dyDescent="0.2">
      <c r="R738" s="15"/>
    </row>
    <row r="739" spans="18:18" ht="15.75" customHeight="1" x14ac:dyDescent="0.2">
      <c r="R739" s="15"/>
    </row>
    <row r="740" spans="18:18" ht="15.75" customHeight="1" x14ac:dyDescent="0.2">
      <c r="R740" s="15"/>
    </row>
    <row r="741" spans="18:18" ht="15.75" customHeight="1" x14ac:dyDescent="0.2">
      <c r="R741" s="15"/>
    </row>
    <row r="742" spans="18:18" ht="15.75" customHeight="1" x14ac:dyDescent="0.2">
      <c r="R742" s="15"/>
    </row>
    <row r="743" spans="18:18" ht="15.75" customHeight="1" x14ac:dyDescent="0.2">
      <c r="R743" s="15"/>
    </row>
    <row r="744" spans="18:18" ht="15.75" customHeight="1" x14ac:dyDescent="0.2">
      <c r="R744" s="15"/>
    </row>
    <row r="745" spans="18:18" ht="15.75" customHeight="1" x14ac:dyDescent="0.2">
      <c r="R745" s="15"/>
    </row>
    <row r="746" spans="18:18" ht="15.75" customHeight="1" x14ac:dyDescent="0.2">
      <c r="R746" s="15"/>
    </row>
    <row r="747" spans="18:18" ht="15.75" customHeight="1" x14ac:dyDescent="0.2">
      <c r="R747" s="15"/>
    </row>
    <row r="748" spans="18:18" ht="15.75" customHeight="1" x14ac:dyDescent="0.2">
      <c r="R748" s="15"/>
    </row>
    <row r="749" spans="18:18" ht="15.75" customHeight="1" x14ac:dyDescent="0.2">
      <c r="R749" s="15"/>
    </row>
    <row r="750" spans="18:18" ht="15.75" customHeight="1" x14ac:dyDescent="0.2">
      <c r="R750" s="15"/>
    </row>
    <row r="751" spans="18:18" ht="15.75" customHeight="1" x14ac:dyDescent="0.2">
      <c r="R751" s="15"/>
    </row>
    <row r="752" spans="18:18" ht="15.75" customHeight="1" x14ac:dyDescent="0.2">
      <c r="R752" s="15"/>
    </row>
    <row r="753" spans="18:18" ht="15.75" customHeight="1" x14ac:dyDescent="0.2">
      <c r="R753" s="15"/>
    </row>
    <row r="754" spans="18:18" ht="15.75" customHeight="1" x14ac:dyDescent="0.2">
      <c r="R754" s="15"/>
    </row>
    <row r="755" spans="18:18" ht="15.75" customHeight="1" x14ac:dyDescent="0.2">
      <c r="R755" s="15"/>
    </row>
    <row r="756" spans="18:18" ht="15.75" customHeight="1" x14ac:dyDescent="0.2">
      <c r="R756" s="15"/>
    </row>
    <row r="757" spans="18:18" ht="15.75" customHeight="1" x14ac:dyDescent="0.2">
      <c r="R757" s="15"/>
    </row>
    <row r="758" spans="18:18" ht="15.75" customHeight="1" x14ac:dyDescent="0.2">
      <c r="R758" s="15"/>
    </row>
    <row r="759" spans="18:18" ht="15.75" customHeight="1" x14ac:dyDescent="0.2">
      <c r="R759" s="15"/>
    </row>
    <row r="760" spans="18:18" ht="15.75" customHeight="1" x14ac:dyDescent="0.2">
      <c r="R760" s="15"/>
    </row>
    <row r="761" spans="18:18" ht="15.75" customHeight="1" x14ac:dyDescent="0.2">
      <c r="R761" s="15"/>
    </row>
    <row r="762" spans="18:18" ht="15.75" customHeight="1" x14ac:dyDescent="0.2">
      <c r="R762" s="15"/>
    </row>
    <row r="763" spans="18:18" ht="15.75" customHeight="1" x14ac:dyDescent="0.2">
      <c r="R763" s="15"/>
    </row>
    <row r="764" spans="18:18" ht="15.75" customHeight="1" x14ac:dyDescent="0.2">
      <c r="R764" s="15"/>
    </row>
    <row r="765" spans="18:18" ht="15.75" customHeight="1" x14ac:dyDescent="0.2">
      <c r="R765" s="15"/>
    </row>
    <row r="766" spans="18:18" ht="15.75" customHeight="1" x14ac:dyDescent="0.2">
      <c r="R766" s="15"/>
    </row>
    <row r="767" spans="18:18" ht="15.75" customHeight="1" x14ac:dyDescent="0.2">
      <c r="R767" s="15"/>
    </row>
    <row r="768" spans="18:18" ht="15.75" customHeight="1" x14ac:dyDescent="0.2">
      <c r="R768" s="15"/>
    </row>
    <row r="769" spans="18:18" ht="15.75" customHeight="1" x14ac:dyDescent="0.2">
      <c r="R769" s="15"/>
    </row>
    <row r="770" spans="18:18" ht="15.75" customHeight="1" x14ac:dyDescent="0.2">
      <c r="R770" s="15"/>
    </row>
    <row r="771" spans="18:18" ht="15.75" customHeight="1" x14ac:dyDescent="0.2">
      <c r="R771" s="15"/>
    </row>
    <row r="772" spans="18:18" ht="15.75" customHeight="1" x14ac:dyDescent="0.2">
      <c r="R772" s="15"/>
    </row>
    <row r="773" spans="18:18" ht="15.75" customHeight="1" x14ac:dyDescent="0.2">
      <c r="R773" s="15"/>
    </row>
    <row r="774" spans="18:18" ht="15.75" customHeight="1" x14ac:dyDescent="0.2">
      <c r="R774" s="15"/>
    </row>
    <row r="775" spans="18:18" ht="15.75" customHeight="1" x14ac:dyDescent="0.2">
      <c r="R775" s="15"/>
    </row>
    <row r="776" spans="18:18" ht="15.75" customHeight="1" x14ac:dyDescent="0.2">
      <c r="R776" s="15"/>
    </row>
    <row r="777" spans="18:18" ht="15.75" customHeight="1" x14ac:dyDescent="0.2">
      <c r="R777" s="15"/>
    </row>
    <row r="778" spans="18:18" ht="15.75" customHeight="1" x14ac:dyDescent="0.2">
      <c r="R778" s="15"/>
    </row>
    <row r="779" spans="18:18" ht="15.75" customHeight="1" x14ac:dyDescent="0.2">
      <c r="R779" s="15"/>
    </row>
    <row r="780" spans="18:18" ht="15.75" customHeight="1" x14ac:dyDescent="0.2">
      <c r="R780" s="15"/>
    </row>
    <row r="781" spans="18:18" ht="15.75" customHeight="1" x14ac:dyDescent="0.2">
      <c r="R781" s="15"/>
    </row>
    <row r="782" spans="18:18" ht="15.75" customHeight="1" x14ac:dyDescent="0.2">
      <c r="R782" s="15"/>
    </row>
    <row r="783" spans="18:18" ht="15.75" customHeight="1" x14ac:dyDescent="0.2">
      <c r="R783" s="15"/>
    </row>
    <row r="784" spans="18:18" ht="15.75" customHeight="1" x14ac:dyDescent="0.2">
      <c r="R784" s="15"/>
    </row>
    <row r="785" spans="18:18" ht="15.75" customHeight="1" x14ac:dyDescent="0.2">
      <c r="R785" s="15"/>
    </row>
    <row r="786" spans="18:18" ht="15.75" customHeight="1" x14ac:dyDescent="0.2">
      <c r="R786" s="15"/>
    </row>
    <row r="787" spans="18:18" ht="15.75" customHeight="1" x14ac:dyDescent="0.2">
      <c r="R787" s="15"/>
    </row>
    <row r="788" spans="18:18" ht="15.75" customHeight="1" x14ac:dyDescent="0.2">
      <c r="R788" s="15"/>
    </row>
    <row r="789" spans="18:18" ht="15.75" customHeight="1" x14ac:dyDescent="0.2">
      <c r="R789" s="15"/>
    </row>
    <row r="790" spans="18:18" ht="15.75" customHeight="1" x14ac:dyDescent="0.2">
      <c r="R790" s="15"/>
    </row>
    <row r="791" spans="18:18" ht="15.75" customHeight="1" x14ac:dyDescent="0.2">
      <c r="R791" s="15"/>
    </row>
    <row r="792" spans="18:18" ht="15.75" customHeight="1" x14ac:dyDescent="0.2">
      <c r="R792" s="15"/>
    </row>
    <row r="793" spans="18:18" ht="15.75" customHeight="1" x14ac:dyDescent="0.2">
      <c r="R793" s="15"/>
    </row>
    <row r="794" spans="18:18" ht="15.75" customHeight="1" x14ac:dyDescent="0.2">
      <c r="R794" s="15"/>
    </row>
    <row r="795" spans="18:18" ht="15.75" customHeight="1" x14ac:dyDescent="0.2">
      <c r="R795" s="15"/>
    </row>
    <row r="796" spans="18:18" ht="15.75" customHeight="1" x14ac:dyDescent="0.2">
      <c r="R796" s="15"/>
    </row>
    <row r="797" spans="18:18" ht="15.75" customHeight="1" x14ac:dyDescent="0.2">
      <c r="R797" s="15"/>
    </row>
    <row r="798" spans="18:18" ht="15.75" customHeight="1" x14ac:dyDescent="0.2">
      <c r="R798" s="15"/>
    </row>
    <row r="799" spans="18:18" ht="15.75" customHeight="1" x14ac:dyDescent="0.2">
      <c r="R799" s="15"/>
    </row>
    <row r="800" spans="18:18" ht="15.75" customHeight="1" x14ac:dyDescent="0.2">
      <c r="R800" s="15"/>
    </row>
    <row r="801" spans="18:18" ht="15.75" customHeight="1" x14ac:dyDescent="0.2">
      <c r="R801" s="15"/>
    </row>
    <row r="802" spans="18:18" ht="15.75" customHeight="1" x14ac:dyDescent="0.2">
      <c r="R802" s="15"/>
    </row>
    <row r="803" spans="18:18" ht="15.75" customHeight="1" x14ac:dyDescent="0.2">
      <c r="R803" s="15"/>
    </row>
    <row r="804" spans="18:18" ht="15.75" customHeight="1" x14ac:dyDescent="0.2">
      <c r="R804" s="15"/>
    </row>
    <row r="805" spans="18:18" ht="15.75" customHeight="1" x14ac:dyDescent="0.2">
      <c r="R805" s="15"/>
    </row>
    <row r="806" spans="18:18" ht="15.75" customHeight="1" x14ac:dyDescent="0.2">
      <c r="R806" s="15"/>
    </row>
    <row r="807" spans="18:18" ht="15.75" customHeight="1" x14ac:dyDescent="0.2">
      <c r="R807" s="15"/>
    </row>
    <row r="808" spans="18:18" ht="15.75" customHeight="1" x14ac:dyDescent="0.2">
      <c r="R808" s="15"/>
    </row>
    <row r="809" spans="18:18" ht="15.75" customHeight="1" x14ac:dyDescent="0.2">
      <c r="R809" s="15"/>
    </row>
    <row r="810" spans="18:18" ht="15.75" customHeight="1" x14ac:dyDescent="0.2">
      <c r="R810" s="15"/>
    </row>
    <row r="811" spans="18:18" ht="15.75" customHeight="1" x14ac:dyDescent="0.2">
      <c r="R811" s="15"/>
    </row>
    <row r="812" spans="18:18" ht="15.75" customHeight="1" x14ac:dyDescent="0.2">
      <c r="R812" s="15"/>
    </row>
    <row r="813" spans="18:18" ht="15.75" customHeight="1" x14ac:dyDescent="0.2">
      <c r="R813" s="15"/>
    </row>
    <row r="814" spans="18:18" ht="15.75" customHeight="1" x14ac:dyDescent="0.2">
      <c r="R814" s="15"/>
    </row>
    <row r="815" spans="18:18" ht="15.75" customHeight="1" x14ac:dyDescent="0.2">
      <c r="R815" s="15"/>
    </row>
    <row r="816" spans="18:18" ht="15.75" customHeight="1" x14ac:dyDescent="0.2">
      <c r="R816" s="15"/>
    </row>
    <row r="817" spans="18:18" ht="15.75" customHeight="1" x14ac:dyDescent="0.2">
      <c r="R817" s="15"/>
    </row>
    <row r="818" spans="18:18" ht="15.75" customHeight="1" x14ac:dyDescent="0.2">
      <c r="R818" s="15"/>
    </row>
    <row r="819" spans="18:18" ht="15.75" customHeight="1" x14ac:dyDescent="0.2">
      <c r="R819" s="15"/>
    </row>
    <row r="820" spans="18:18" ht="15.75" customHeight="1" x14ac:dyDescent="0.2">
      <c r="R820" s="15"/>
    </row>
    <row r="821" spans="18:18" ht="15.75" customHeight="1" x14ac:dyDescent="0.2">
      <c r="R821" s="15"/>
    </row>
    <row r="822" spans="18:18" ht="15.75" customHeight="1" x14ac:dyDescent="0.2">
      <c r="R822" s="15"/>
    </row>
    <row r="823" spans="18:18" ht="15.75" customHeight="1" x14ac:dyDescent="0.2">
      <c r="R823" s="15"/>
    </row>
    <row r="824" spans="18:18" ht="15.75" customHeight="1" x14ac:dyDescent="0.2">
      <c r="R824" s="15"/>
    </row>
    <row r="825" spans="18:18" ht="15.75" customHeight="1" x14ac:dyDescent="0.2">
      <c r="R825" s="15"/>
    </row>
    <row r="826" spans="18:18" ht="15.75" customHeight="1" x14ac:dyDescent="0.2">
      <c r="R826" s="15"/>
    </row>
    <row r="827" spans="18:18" ht="15.75" customHeight="1" x14ac:dyDescent="0.2">
      <c r="R827" s="15"/>
    </row>
    <row r="828" spans="18:18" ht="15.75" customHeight="1" x14ac:dyDescent="0.2">
      <c r="R828" s="15"/>
    </row>
    <row r="829" spans="18:18" ht="15.75" customHeight="1" x14ac:dyDescent="0.2">
      <c r="R829" s="15"/>
    </row>
    <row r="830" spans="18:18" ht="15.75" customHeight="1" x14ac:dyDescent="0.2">
      <c r="R830" s="15"/>
    </row>
    <row r="831" spans="18:18" ht="15.75" customHeight="1" x14ac:dyDescent="0.2">
      <c r="R831" s="15"/>
    </row>
    <row r="832" spans="18:18" ht="15.75" customHeight="1" x14ac:dyDescent="0.2">
      <c r="R832" s="15"/>
    </row>
    <row r="833" spans="18:18" ht="15.75" customHeight="1" x14ac:dyDescent="0.2">
      <c r="R833" s="15"/>
    </row>
    <row r="834" spans="18:18" ht="15.75" customHeight="1" x14ac:dyDescent="0.2">
      <c r="R834" s="15"/>
    </row>
    <row r="835" spans="18:18" ht="15.75" customHeight="1" x14ac:dyDescent="0.2">
      <c r="R835" s="15"/>
    </row>
    <row r="836" spans="18:18" ht="15.75" customHeight="1" x14ac:dyDescent="0.2">
      <c r="R836" s="15"/>
    </row>
    <row r="837" spans="18:18" ht="15.75" customHeight="1" x14ac:dyDescent="0.2">
      <c r="R837" s="15"/>
    </row>
    <row r="838" spans="18:18" ht="15.75" customHeight="1" x14ac:dyDescent="0.2">
      <c r="R838" s="15"/>
    </row>
    <row r="839" spans="18:18" ht="15.75" customHeight="1" x14ac:dyDescent="0.2">
      <c r="R839" s="15"/>
    </row>
    <row r="840" spans="18:18" ht="15.75" customHeight="1" x14ac:dyDescent="0.2">
      <c r="R840" s="15"/>
    </row>
    <row r="841" spans="18:18" ht="15.75" customHeight="1" x14ac:dyDescent="0.2">
      <c r="R841" s="15"/>
    </row>
    <row r="842" spans="18:18" ht="15.75" customHeight="1" x14ac:dyDescent="0.2">
      <c r="R842" s="15"/>
    </row>
    <row r="843" spans="18:18" ht="15.75" customHeight="1" x14ac:dyDescent="0.2">
      <c r="R843" s="15"/>
    </row>
    <row r="844" spans="18:18" ht="15.75" customHeight="1" x14ac:dyDescent="0.2">
      <c r="R844" s="15"/>
    </row>
    <row r="845" spans="18:18" ht="15.75" customHeight="1" x14ac:dyDescent="0.2">
      <c r="R845" s="15"/>
    </row>
    <row r="846" spans="18:18" ht="15.75" customHeight="1" x14ac:dyDescent="0.2">
      <c r="R846" s="15"/>
    </row>
    <row r="847" spans="18:18" ht="15.75" customHeight="1" x14ac:dyDescent="0.2">
      <c r="R847" s="15"/>
    </row>
    <row r="848" spans="18:18" ht="15.75" customHeight="1" x14ac:dyDescent="0.2">
      <c r="R848" s="15"/>
    </row>
    <row r="849" spans="18:18" ht="15.75" customHeight="1" x14ac:dyDescent="0.2">
      <c r="R849" s="15"/>
    </row>
    <row r="850" spans="18:18" ht="15.75" customHeight="1" x14ac:dyDescent="0.2">
      <c r="R850" s="15"/>
    </row>
    <row r="851" spans="18:18" ht="15.75" customHeight="1" x14ac:dyDescent="0.2">
      <c r="R851" s="15"/>
    </row>
    <row r="852" spans="18:18" ht="15.75" customHeight="1" x14ac:dyDescent="0.2">
      <c r="R852" s="15"/>
    </row>
    <row r="853" spans="18:18" ht="15.75" customHeight="1" x14ac:dyDescent="0.2">
      <c r="R853" s="15"/>
    </row>
    <row r="854" spans="18:18" ht="15.75" customHeight="1" x14ac:dyDescent="0.2">
      <c r="R854" s="15"/>
    </row>
    <row r="855" spans="18:18" ht="15.75" customHeight="1" x14ac:dyDescent="0.2">
      <c r="R855" s="15"/>
    </row>
    <row r="856" spans="18:18" ht="15.75" customHeight="1" x14ac:dyDescent="0.2">
      <c r="R856" s="15"/>
    </row>
    <row r="857" spans="18:18" ht="15.75" customHeight="1" x14ac:dyDescent="0.2">
      <c r="R857" s="15"/>
    </row>
    <row r="858" spans="18:18" ht="15.75" customHeight="1" x14ac:dyDescent="0.2">
      <c r="R858" s="15"/>
    </row>
    <row r="859" spans="18:18" ht="15.75" customHeight="1" x14ac:dyDescent="0.2">
      <c r="R859" s="15"/>
    </row>
    <row r="860" spans="18:18" ht="15.75" customHeight="1" x14ac:dyDescent="0.2">
      <c r="R860" s="15"/>
    </row>
    <row r="861" spans="18:18" ht="15.75" customHeight="1" x14ac:dyDescent="0.2">
      <c r="R861" s="15"/>
    </row>
    <row r="862" spans="18:18" ht="15.75" customHeight="1" x14ac:dyDescent="0.2">
      <c r="R862" s="15"/>
    </row>
    <row r="863" spans="18:18" ht="15.75" customHeight="1" x14ac:dyDescent="0.2">
      <c r="R863" s="15"/>
    </row>
    <row r="864" spans="18:18" ht="15.75" customHeight="1" x14ac:dyDescent="0.2">
      <c r="R864" s="15"/>
    </row>
    <row r="865" spans="18:18" ht="15.75" customHeight="1" x14ac:dyDescent="0.2">
      <c r="R865" s="15"/>
    </row>
    <row r="866" spans="18:18" ht="15.75" customHeight="1" x14ac:dyDescent="0.2">
      <c r="R866" s="15"/>
    </row>
    <row r="867" spans="18:18" ht="15.75" customHeight="1" x14ac:dyDescent="0.2">
      <c r="R867" s="15"/>
    </row>
    <row r="868" spans="18:18" ht="15.75" customHeight="1" x14ac:dyDescent="0.2">
      <c r="R868" s="15"/>
    </row>
    <row r="869" spans="18:18" ht="15.75" customHeight="1" x14ac:dyDescent="0.2">
      <c r="R869" s="15"/>
    </row>
    <row r="870" spans="18:18" ht="15.75" customHeight="1" x14ac:dyDescent="0.2">
      <c r="R870" s="15"/>
    </row>
    <row r="871" spans="18:18" ht="15.75" customHeight="1" x14ac:dyDescent="0.2">
      <c r="R871" s="15"/>
    </row>
    <row r="872" spans="18:18" ht="15.75" customHeight="1" x14ac:dyDescent="0.2">
      <c r="R872" s="15"/>
    </row>
    <row r="873" spans="18:18" ht="15.75" customHeight="1" x14ac:dyDescent="0.2">
      <c r="R873" s="15"/>
    </row>
    <row r="874" spans="18:18" ht="15.75" customHeight="1" x14ac:dyDescent="0.2">
      <c r="R874" s="15"/>
    </row>
    <row r="875" spans="18:18" ht="15.75" customHeight="1" x14ac:dyDescent="0.2">
      <c r="R875" s="15"/>
    </row>
    <row r="876" spans="18:18" ht="15.75" customHeight="1" x14ac:dyDescent="0.2">
      <c r="R876" s="15"/>
    </row>
    <row r="877" spans="18:18" ht="15.75" customHeight="1" x14ac:dyDescent="0.2">
      <c r="R877" s="15"/>
    </row>
    <row r="878" spans="18:18" ht="15.75" customHeight="1" x14ac:dyDescent="0.2">
      <c r="R878" s="15"/>
    </row>
    <row r="879" spans="18:18" ht="15.75" customHeight="1" x14ac:dyDescent="0.2">
      <c r="R879" s="15"/>
    </row>
    <row r="880" spans="18:18" ht="15.75" customHeight="1" x14ac:dyDescent="0.2">
      <c r="R880" s="15"/>
    </row>
    <row r="881" spans="18:18" ht="15.75" customHeight="1" x14ac:dyDescent="0.2">
      <c r="R881" s="15"/>
    </row>
    <row r="882" spans="18:18" ht="15.75" customHeight="1" x14ac:dyDescent="0.2">
      <c r="R882" s="15"/>
    </row>
    <row r="883" spans="18:18" ht="15.75" customHeight="1" x14ac:dyDescent="0.2">
      <c r="R883" s="15"/>
    </row>
    <row r="884" spans="18:18" ht="15.75" customHeight="1" x14ac:dyDescent="0.2">
      <c r="R884" s="15"/>
    </row>
    <row r="885" spans="18:18" ht="15.75" customHeight="1" x14ac:dyDescent="0.2">
      <c r="R885" s="15"/>
    </row>
    <row r="886" spans="18:18" ht="15.75" customHeight="1" x14ac:dyDescent="0.2">
      <c r="R886" s="15"/>
    </row>
    <row r="887" spans="18:18" ht="15.75" customHeight="1" x14ac:dyDescent="0.2">
      <c r="R887" s="15"/>
    </row>
    <row r="888" spans="18:18" ht="15.75" customHeight="1" x14ac:dyDescent="0.2">
      <c r="R888" s="15"/>
    </row>
    <row r="889" spans="18:18" ht="15.75" customHeight="1" x14ac:dyDescent="0.2">
      <c r="R889" s="15"/>
    </row>
    <row r="890" spans="18:18" ht="15.75" customHeight="1" x14ac:dyDescent="0.2">
      <c r="R890" s="15"/>
    </row>
    <row r="891" spans="18:18" ht="15.75" customHeight="1" x14ac:dyDescent="0.2">
      <c r="R891" s="15"/>
    </row>
    <row r="892" spans="18:18" ht="15.75" customHeight="1" x14ac:dyDescent="0.2">
      <c r="R892" s="15"/>
    </row>
    <row r="893" spans="18:18" ht="15.75" customHeight="1" x14ac:dyDescent="0.2">
      <c r="R893" s="15"/>
    </row>
    <row r="894" spans="18:18" ht="15.75" customHeight="1" x14ac:dyDescent="0.2">
      <c r="R894" s="15"/>
    </row>
    <row r="895" spans="18:18" ht="15.75" customHeight="1" x14ac:dyDescent="0.2">
      <c r="R895" s="15"/>
    </row>
    <row r="896" spans="18:18" ht="15.75" customHeight="1" x14ac:dyDescent="0.2">
      <c r="R896" s="15"/>
    </row>
    <row r="897" spans="18:18" ht="15.75" customHeight="1" x14ac:dyDescent="0.2">
      <c r="R897" s="15"/>
    </row>
    <row r="898" spans="18:18" ht="15.75" customHeight="1" x14ac:dyDescent="0.2">
      <c r="R898" s="15"/>
    </row>
    <row r="899" spans="18:18" ht="15.75" customHeight="1" x14ac:dyDescent="0.2">
      <c r="R899" s="15"/>
    </row>
    <row r="900" spans="18:18" ht="15.75" customHeight="1" x14ac:dyDescent="0.2">
      <c r="R900" s="15"/>
    </row>
    <row r="901" spans="18:18" ht="15.75" customHeight="1" x14ac:dyDescent="0.2">
      <c r="R901" s="15"/>
    </row>
    <row r="902" spans="18:18" ht="15.75" customHeight="1" x14ac:dyDescent="0.2">
      <c r="R902" s="15"/>
    </row>
    <row r="903" spans="18:18" ht="15.75" customHeight="1" x14ac:dyDescent="0.2">
      <c r="R903" s="15"/>
    </row>
    <row r="904" spans="18:18" ht="15.75" customHeight="1" x14ac:dyDescent="0.2">
      <c r="R904" s="15"/>
    </row>
    <row r="905" spans="18:18" ht="15.75" customHeight="1" x14ac:dyDescent="0.2">
      <c r="R905" s="15"/>
    </row>
    <row r="906" spans="18:18" ht="15.75" customHeight="1" x14ac:dyDescent="0.2">
      <c r="R906" s="15"/>
    </row>
    <row r="907" spans="18:18" ht="15.75" customHeight="1" x14ac:dyDescent="0.2">
      <c r="R907" s="15"/>
    </row>
    <row r="908" spans="18:18" ht="15.75" customHeight="1" x14ac:dyDescent="0.2">
      <c r="R908" s="15"/>
    </row>
    <row r="909" spans="18:18" ht="15.75" customHeight="1" x14ac:dyDescent="0.2">
      <c r="R909" s="15"/>
    </row>
    <row r="910" spans="18:18" ht="15.75" customHeight="1" x14ac:dyDescent="0.2">
      <c r="R910" s="15"/>
    </row>
    <row r="911" spans="18:18" ht="15.75" customHeight="1" x14ac:dyDescent="0.2">
      <c r="R911" s="15"/>
    </row>
    <row r="912" spans="18:18" ht="15.75" customHeight="1" x14ac:dyDescent="0.2">
      <c r="R912" s="15"/>
    </row>
    <row r="913" spans="18:18" ht="15.75" customHeight="1" x14ac:dyDescent="0.2">
      <c r="R913" s="15"/>
    </row>
    <row r="914" spans="18:18" ht="15.75" customHeight="1" x14ac:dyDescent="0.2">
      <c r="R914" s="15"/>
    </row>
    <row r="915" spans="18:18" ht="15.75" customHeight="1" x14ac:dyDescent="0.2">
      <c r="R915" s="15"/>
    </row>
    <row r="916" spans="18:18" ht="15.75" customHeight="1" x14ac:dyDescent="0.2">
      <c r="R916" s="15"/>
    </row>
    <row r="917" spans="18:18" ht="15.75" customHeight="1" x14ac:dyDescent="0.2">
      <c r="R917" s="15"/>
    </row>
    <row r="918" spans="18:18" ht="15.75" customHeight="1" x14ac:dyDescent="0.2">
      <c r="R918" s="15"/>
    </row>
    <row r="919" spans="18:18" ht="15.75" customHeight="1" x14ac:dyDescent="0.2">
      <c r="R919" s="15"/>
    </row>
    <row r="920" spans="18:18" ht="15.75" customHeight="1" x14ac:dyDescent="0.2">
      <c r="R920" s="15"/>
    </row>
    <row r="921" spans="18:18" ht="15.75" customHeight="1" x14ac:dyDescent="0.2">
      <c r="R921" s="15"/>
    </row>
    <row r="922" spans="18:18" ht="15.75" customHeight="1" x14ac:dyDescent="0.2">
      <c r="R922" s="15"/>
    </row>
    <row r="923" spans="18:18" ht="15.75" customHeight="1" x14ac:dyDescent="0.2">
      <c r="R923" s="15"/>
    </row>
    <row r="924" spans="18:18" ht="15.75" customHeight="1" x14ac:dyDescent="0.2">
      <c r="R924" s="15"/>
    </row>
    <row r="925" spans="18:18" ht="15.75" customHeight="1" x14ac:dyDescent="0.2">
      <c r="R925" s="15"/>
    </row>
    <row r="926" spans="18:18" ht="15.75" customHeight="1" x14ac:dyDescent="0.2">
      <c r="R926" s="15"/>
    </row>
    <row r="927" spans="18:18" ht="15.75" customHeight="1" x14ac:dyDescent="0.2">
      <c r="R927" s="15"/>
    </row>
    <row r="928" spans="18:18" ht="15.75" customHeight="1" x14ac:dyDescent="0.2">
      <c r="R928" s="15"/>
    </row>
    <row r="929" spans="18:18" ht="15.75" customHeight="1" x14ac:dyDescent="0.2">
      <c r="R929" s="15"/>
    </row>
    <row r="930" spans="18:18" ht="15.75" customHeight="1" x14ac:dyDescent="0.2">
      <c r="R930" s="15"/>
    </row>
    <row r="931" spans="18:18" ht="15.75" customHeight="1" x14ac:dyDescent="0.2">
      <c r="R931" s="15"/>
    </row>
    <row r="932" spans="18:18" ht="15.75" customHeight="1" x14ac:dyDescent="0.2">
      <c r="R932" s="15"/>
    </row>
    <row r="933" spans="18:18" ht="15.75" customHeight="1" x14ac:dyDescent="0.2">
      <c r="R933" s="15"/>
    </row>
    <row r="934" spans="18:18" ht="15.75" customHeight="1" x14ac:dyDescent="0.2">
      <c r="R934" s="15"/>
    </row>
    <row r="935" spans="18:18" ht="15.75" customHeight="1" x14ac:dyDescent="0.2">
      <c r="R935" s="15"/>
    </row>
    <row r="936" spans="18:18" ht="15.75" customHeight="1" x14ac:dyDescent="0.2">
      <c r="R936" s="15"/>
    </row>
    <row r="937" spans="18:18" ht="15.75" customHeight="1" x14ac:dyDescent="0.2">
      <c r="R937" s="15"/>
    </row>
    <row r="938" spans="18:18" ht="15.75" customHeight="1" x14ac:dyDescent="0.2">
      <c r="R938" s="15"/>
    </row>
    <row r="939" spans="18:18" ht="15.75" customHeight="1" x14ac:dyDescent="0.2">
      <c r="R939" s="15"/>
    </row>
    <row r="940" spans="18:18" ht="15.75" customHeight="1" x14ac:dyDescent="0.2">
      <c r="R940" s="15"/>
    </row>
    <row r="941" spans="18:18" ht="15.75" customHeight="1" x14ac:dyDescent="0.2">
      <c r="R941" s="15"/>
    </row>
    <row r="942" spans="18:18" ht="15.75" customHeight="1" x14ac:dyDescent="0.2">
      <c r="R942" s="15"/>
    </row>
    <row r="943" spans="18:18" ht="15.75" customHeight="1" x14ac:dyDescent="0.2">
      <c r="R943" s="15"/>
    </row>
    <row r="944" spans="18:18" ht="15.75" customHeight="1" x14ac:dyDescent="0.2">
      <c r="R944" s="15"/>
    </row>
    <row r="945" spans="18:18" ht="15.75" customHeight="1" x14ac:dyDescent="0.2">
      <c r="R945" s="15"/>
    </row>
    <row r="946" spans="18:18" ht="15.75" customHeight="1" x14ac:dyDescent="0.2">
      <c r="R946" s="15"/>
    </row>
    <row r="947" spans="18:18" ht="15.75" customHeight="1" x14ac:dyDescent="0.2">
      <c r="R947" s="15"/>
    </row>
    <row r="948" spans="18:18" ht="15.75" customHeight="1" x14ac:dyDescent="0.2">
      <c r="R948" s="15"/>
    </row>
    <row r="949" spans="18:18" ht="15.75" customHeight="1" x14ac:dyDescent="0.2">
      <c r="R949" s="15"/>
    </row>
    <row r="950" spans="18:18" ht="15.75" customHeight="1" x14ac:dyDescent="0.2">
      <c r="R950" s="15"/>
    </row>
    <row r="951" spans="18:18" ht="15.75" customHeight="1" x14ac:dyDescent="0.2">
      <c r="R951" s="15"/>
    </row>
    <row r="952" spans="18:18" ht="15.75" customHeight="1" x14ac:dyDescent="0.2">
      <c r="R952" s="15"/>
    </row>
    <row r="953" spans="18:18" ht="15.75" customHeight="1" x14ac:dyDescent="0.2">
      <c r="R953" s="15"/>
    </row>
    <row r="954" spans="18:18" ht="15.75" customHeight="1" x14ac:dyDescent="0.2">
      <c r="R954" s="15"/>
    </row>
    <row r="955" spans="18:18" ht="15.75" customHeight="1" x14ac:dyDescent="0.2">
      <c r="R955" s="15"/>
    </row>
    <row r="956" spans="18:18" ht="15.75" customHeight="1" x14ac:dyDescent="0.2">
      <c r="R956" s="15"/>
    </row>
    <row r="957" spans="18:18" ht="15.75" customHeight="1" x14ac:dyDescent="0.2">
      <c r="R957" s="15"/>
    </row>
    <row r="958" spans="18:18" ht="15.75" customHeight="1" x14ac:dyDescent="0.2">
      <c r="R958" s="15"/>
    </row>
    <row r="959" spans="18:18" ht="15.75" customHeight="1" x14ac:dyDescent="0.2">
      <c r="R959" s="15"/>
    </row>
    <row r="960" spans="18:18" ht="15.75" customHeight="1" x14ac:dyDescent="0.2">
      <c r="R960" s="15"/>
    </row>
    <row r="961" spans="18:18" ht="15.75" customHeight="1" x14ac:dyDescent="0.2">
      <c r="R961" s="15"/>
    </row>
    <row r="962" spans="18:18" ht="15.75" customHeight="1" x14ac:dyDescent="0.2">
      <c r="R962" s="15"/>
    </row>
    <row r="963" spans="18:18" ht="15.75" customHeight="1" x14ac:dyDescent="0.2">
      <c r="R963" s="15"/>
    </row>
    <row r="964" spans="18:18" ht="15.75" customHeight="1" x14ac:dyDescent="0.2">
      <c r="R964" s="15"/>
    </row>
    <row r="965" spans="18:18" ht="15.75" customHeight="1" x14ac:dyDescent="0.2">
      <c r="R965" s="15"/>
    </row>
    <row r="966" spans="18:18" ht="15.75" customHeight="1" x14ac:dyDescent="0.2">
      <c r="R966" s="15"/>
    </row>
    <row r="967" spans="18:18" ht="15.75" customHeight="1" x14ac:dyDescent="0.2">
      <c r="R967" s="15"/>
    </row>
    <row r="968" spans="18:18" ht="15.75" customHeight="1" x14ac:dyDescent="0.2">
      <c r="R968" s="15"/>
    </row>
    <row r="969" spans="18:18" ht="15.75" customHeight="1" x14ac:dyDescent="0.2">
      <c r="R969" s="15"/>
    </row>
    <row r="970" spans="18:18" ht="15.75" customHeight="1" x14ac:dyDescent="0.2">
      <c r="R970" s="15"/>
    </row>
    <row r="971" spans="18:18" ht="15.75" customHeight="1" x14ac:dyDescent="0.2">
      <c r="R971" s="15"/>
    </row>
    <row r="972" spans="18:18" ht="15.75" customHeight="1" x14ac:dyDescent="0.2">
      <c r="R972" s="15"/>
    </row>
    <row r="973" spans="18:18" ht="15.75" customHeight="1" x14ac:dyDescent="0.2">
      <c r="R973" s="15"/>
    </row>
    <row r="974" spans="18:18" ht="15.75" customHeight="1" x14ac:dyDescent="0.2">
      <c r="R974" s="15"/>
    </row>
    <row r="975" spans="18:18" ht="15.75" customHeight="1" x14ac:dyDescent="0.2">
      <c r="R975" s="15"/>
    </row>
    <row r="976" spans="18:18" ht="15.75" customHeight="1" x14ac:dyDescent="0.2">
      <c r="R976" s="15"/>
    </row>
    <row r="977" spans="18:18" ht="15.75" customHeight="1" x14ac:dyDescent="0.2">
      <c r="R977" s="15"/>
    </row>
    <row r="978" spans="18:18" ht="15.75" customHeight="1" x14ac:dyDescent="0.2">
      <c r="R978" s="15"/>
    </row>
    <row r="979" spans="18:18" ht="15.75" customHeight="1" x14ac:dyDescent="0.2">
      <c r="R979" s="15"/>
    </row>
    <row r="980" spans="18:18" ht="15.75" customHeight="1" x14ac:dyDescent="0.2">
      <c r="R980" s="15"/>
    </row>
    <row r="981" spans="18:18" ht="15.75" customHeight="1" x14ac:dyDescent="0.2">
      <c r="R981" s="15"/>
    </row>
    <row r="982" spans="18:18" ht="15.75" customHeight="1" x14ac:dyDescent="0.2">
      <c r="R982" s="15"/>
    </row>
    <row r="983" spans="18:18" ht="15.75" customHeight="1" x14ac:dyDescent="0.2">
      <c r="R983" s="15"/>
    </row>
    <row r="984" spans="18:18" ht="15.75" customHeight="1" x14ac:dyDescent="0.2">
      <c r="R984" s="15"/>
    </row>
    <row r="985" spans="18:18" ht="15.75" customHeight="1" x14ac:dyDescent="0.2">
      <c r="R985" s="15"/>
    </row>
    <row r="986" spans="18:18" ht="15.75" customHeight="1" x14ac:dyDescent="0.2">
      <c r="R986" s="15"/>
    </row>
    <row r="987" spans="18:18" ht="15.75" customHeight="1" x14ac:dyDescent="0.2">
      <c r="R987" s="15"/>
    </row>
    <row r="988" spans="18:18" ht="15.75" customHeight="1" x14ac:dyDescent="0.2">
      <c r="R988" s="15"/>
    </row>
    <row r="989" spans="18:18" ht="15.75" customHeight="1" x14ac:dyDescent="0.2">
      <c r="R989" s="15"/>
    </row>
    <row r="990" spans="18:18" ht="15.75" customHeight="1" x14ac:dyDescent="0.2">
      <c r="R990" s="15"/>
    </row>
    <row r="991" spans="18:18" ht="15.75" customHeight="1" x14ac:dyDescent="0.2">
      <c r="R991" s="15"/>
    </row>
    <row r="992" spans="18:18" ht="15.75" customHeight="1" x14ac:dyDescent="0.2">
      <c r="R992" s="15"/>
    </row>
    <row r="993" spans="18:18" ht="15.75" customHeight="1" x14ac:dyDescent="0.2">
      <c r="R993" s="15"/>
    </row>
    <row r="994" spans="18:18" ht="15.75" customHeight="1" x14ac:dyDescent="0.2">
      <c r="R994" s="15"/>
    </row>
    <row r="995" spans="18:18" ht="15.75" customHeight="1" x14ac:dyDescent="0.2">
      <c r="R995" s="15"/>
    </row>
    <row r="996" spans="18:18" ht="15.75" customHeight="1" x14ac:dyDescent="0.2">
      <c r="R996" s="15"/>
    </row>
    <row r="997" spans="18:18" ht="15.75" customHeight="1" x14ac:dyDescent="0.2">
      <c r="R997" s="15"/>
    </row>
    <row r="998" spans="18:18" ht="15.75" customHeight="1" x14ac:dyDescent="0.2">
      <c r="R998" s="15"/>
    </row>
    <row r="999" spans="18:18" ht="15.75" customHeight="1" x14ac:dyDescent="0.2">
      <c r="R999" s="15"/>
    </row>
    <row r="1000" spans="18:18" ht="15.75" customHeight="1" x14ac:dyDescent="0.2">
      <c r="R1000" s="15"/>
    </row>
  </sheetData>
  <mergeCells count="33">
    <mergeCell ref="AG1:AG2"/>
    <mergeCell ref="W1:W2"/>
    <mergeCell ref="X1:X2"/>
    <mergeCell ref="Y1:Y2"/>
    <mergeCell ref="Z1:Z2"/>
    <mergeCell ref="AA1:AA2"/>
    <mergeCell ref="AB1:AB2"/>
    <mergeCell ref="AC1:AC2"/>
    <mergeCell ref="U1:U2"/>
    <mergeCell ref="V1:V2"/>
    <mergeCell ref="AD1:AD2"/>
    <mergeCell ref="AE1:AE2"/>
    <mergeCell ref="AF1:AF2"/>
    <mergeCell ref="P1:P2"/>
    <mergeCell ref="Q1:Q2"/>
    <mergeCell ref="R1:R2"/>
    <mergeCell ref="S1:S2"/>
    <mergeCell ref="T1:T2"/>
    <mergeCell ref="K1:K2"/>
    <mergeCell ref="L1:L2"/>
    <mergeCell ref="M1:M2"/>
    <mergeCell ref="N1:N2"/>
    <mergeCell ref="O1:O2"/>
    <mergeCell ref="G1:G2"/>
    <mergeCell ref="H1:H2"/>
    <mergeCell ref="A3:B3"/>
    <mergeCell ref="I1:I2"/>
    <mergeCell ref="J1:J2"/>
    <mergeCell ref="A1:B1"/>
    <mergeCell ref="C1:C2"/>
    <mergeCell ref="D1:D2"/>
    <mergeCell ref="E1:E2"/>
    <mergeCell ref="F1:F2"/>
  </mergeCells>
  <pageMargins left="0.7" right="0.7" top="0.75" bottom="0.75" header="0" footer="0"/>
  <pageSetup orientation="portrait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G1000"/>
  <sheetViews>
    <sheetView tabSelected="1" workbookViewId="0">
      <pane xSplit="2" ySplit="3" topLeftCell="C4" activePane="bottomRight" state="frozen"/>
      <selection activeCell="T3" sqref="T3"/>
      <selection pane="topRight" activeCell="T3" sqref="T3"/>
      <selection pane="bottomLeft" activeCell="T3" sqref="T3"/>
      <selection pane="bottomRight" activeCell="T3" sqref="T3"/>
    </sheetView>
  </sheetViews>
  <sheetFormatPr baseColWidth="10" defaultColWidth="14.5" defaultRowHeight="15" customHeight="1" x14ac:dyDescent="0.2"/>
  <cols>
    <col min="1" max="1" width="15.1640625" customWidth="1"/>
    <col min="2" max="2" width="20.5" customWidth="1"/>
    <col min="3" max="3" width="9.1640625" customWidth="1"/>
    <col min="4" max="4" width="6.5" customWidth="1"/>
    <col min="5" max="5" width="12" customWidth="1"/>
    <col min="6" max="6" width="12.1640625" customWidth="1"/>
    <col min="7" max="7" width="11.5" customWidth="1"/>
    <col min="8" max="8" width="10.33203125" customWidth="1"/>
    <col min="9" max="10" width="13.5" customWidth="1"/>
    <col min="11" max="12" width="10" customWidth="1"/>
    <col min="13" max="13" width="11" customWidth="1"/>
    <col min="14" max="14" width="5.5" customWidth="1"/>
    <col min="15" max="15" width="18.6640625" customWidth="1"/>
    <col min="16" max="16" width="11" customWidth="1"/>
    <col min="17" max="18" width="8.5" customWidth="1"/>
    <col min="19" max="19" width="8.33203125" customWidth="1"/>
    <col min="20" max="20" width="12.83203125" customWidth="1"/>
    <col min="21" max="21" width="15.5" customWidth="1"/>
    <col min="22" max="22" width="18.5" customWidth="1"/>
    <col min="23" max="23" width="8.83203125" customWidth="1"/>
    <col min="24" max="24" width="8.6640625" customWidth="1"/>
    <col min="25" max="25" width="9.33203125" customWidth="1"/>
    <col min="26" max="26" width="12.83203125" customWidth="1"/>
    <col min="27" max="27" width="17.5" customWidth="1"/>
    <col min="28" max="28" width="11.1640625" customWidth="1"/>
    <col min="29" max="29" width="8.1640625" customWidth="1"/>
    <col min="30" max="30" width="12.5" customWidth="1"/>
    <col min="31" max="31" width="8.6640625" customWidth="1"/>
    <col min="32" max="32" width="11.5" customWidth="1"/>
    <col min="33" max="33" width="10.1640625" customWidth="1"/>
  </cols>
  <sheetData>
    <row r="1" spans="1:33" ht="18.75" customHeight="1" x14ac:dyDescent="0.2">
      <c r="A1" s="51" t="str">
        <f ca="1">IFERROR(__xludf.DUMMYFUNCTION("IFERROR(VLOOKUP(B2,IMPORTRANGE(""https://docs.google.com/spreadsheets/d/1x0DhHglkXKoEBOD2MBsuK_EyIr1ouxD2ftIpqOYFa-k/edit?usp=sharing"",""Ubiquitty-SKU-Specific Info!B1:BJ5000""),3,FALSE),"""")"),"6 Ft Outdoor Patio Umbrella with Aluminum Pole, Easy Open/Close Crank and Push Button Tilt Adjustment - Tan Striped Market Umbrellas")</f>
        <v>6 Ft Outdoor Patio Umbrella with Aluminum Pole, Easy Open/Close Crank and Push Button Tilt Adjustment - Tan Striped Market Umbrellas</v>
      </c>
      <c r="B1" s="52"/>
      <c r="C1" s="53" t="s">
        <v>0</v>
      </c>
      <c r="D1" s="55" t="s">
        <v>1</v>
      </c>
      <c r="E1" s="55" t="s">
        <v>2</v>
      </c>
      <c r="F1" s="57" t="s">
        <v>3</v>
      </c>
      <c r="G1" s="57" t="s">
        <v>4</v>
      </c>
      <c r="H1" s="58" t="s">
        <v>5</v>
      </c>
      <c r="I1" s="55" t="s">
        <v>6</v>
      </c>
      <c r="J1" s="55" t="s">
        <v>7</v>
      </c>
      <c r="K1" s="55" t="s">
        <v>8</v>
      </c>
      <c r="L1" s="55" t="s">
        <v>9</v>
      </c>
      <c r="M1" s="62" t="s">
        <v>10</v>
      </c>
      <c r="N1" s="63" t="s">
        <v>11</v>
      </c>
      <c r="O1" s="55" t="s">
        <v>12</v>
      </c>
      <c r="P1" s="55" t="s">
        <v>13</v>
      </c>
      <c r="Q1" s="55" t="s">
        <v>14</v>
      </c>
      <c r="R1" s="55" t="s">
        <v>15</v>
      </c>
      <c r="S1" s="64" t="s">
        <v>16</v>
      </c>
      <c r="T1" s="66" t="s">
        <v>332</v>
      </c>
      <c r="U1" s="66" t="s">
        <v>17</v>
      </c>
      <c r="V1" s="66" t="s">
        <v>18</v>
      </c>
      <c r="W1" s="66" t="s">
        <v>19</v>
      </c>
      <c r="X1" s="66" t="s">
        <v>20</v>
      </c>
      <c r="Y1" s="66" t="s">
        <v>21</v>
      </c>
      <c r="Z1" s="66" t="s">
        <v>22</v>
      </c>
      <c r="AA1" s="66" t="s">
        <v>23</v>
      </c>
      <c r="AB1" s="66" t="s">
        <v>24</v>
      </c>
      <c r="AC1" s="66" t="s">
        <v>25</v>
      </c>
      <c r="AD1" s="68" t="s">
        <v>26</v>
      </c>
      <c r="AE1" s="69" t="s">
        <v>27</v>
      </c>
      <c r="AF1" s="70" t="s">
        <v>28</v>
      </c>
      <c r="AG1" s="69" t="s">
        <v>29</v>
      </c>
    </row>
    <row r="2" spans="1:33" ht="15.75" customHeight="1" x14ac:dyDescent="0.2">
      <c r="A2" s="2" t="str">
        <f ca="1">IFERROR(__xludf.DUMMYFUNCTION("IFERROR(VLOOKUP(B2,IMPORTRANGE(""https://docs.google.com/spreadsheets/d/1x0DhHglkXKoEBOD2MBsuK_EyIr1ouxD2ftIpqOYFa-k/edit?usp=sharing"",""Ubiquitty-SKU-Specific Info!B1:BJ5000""),2,FALSE),"""")"),"B081K4ZM3M")</f>
        <v>B081K4ZM3M</v>
      </c>
      <c r="B2" s="3" t="s">
        <v>228</v>
      </c>
      <c r="C2" s="54"/>
      <c r="D2" s="54"/>
      <c r="E2" s="56"/>
      <c r="F2" s="54"/>
      <c r="G2" s="54"/>
      <c r="H2" s="59"/>
      <c r="I2" s="54"/>
      <c r="J2" s="54"/>
      <c r="K2" s="59"/>
      <c r="L2" s="59"/>
      <c r="M2" s="59"/>
      <c r="N2" s="54"/>
      <c r="O2" s="54"/>
      <c r="P2" s="56"/>
      <c r="Q2" s="54"/>
      <c r="R2" s="54"/>
      <c r="S2" s="65"/>
      <c r="T2" s="52"/>
      <c r="U2" s="67"/>
      <c r="V2" s="67"/>
      <c r="W2" s="52"/>
      <c r="X2" s="52"/>
      <c r="Y2" s="52"/>
      <c r="Z2" s="52"/>
      <c r="AA2" s="67"/>
      <c r="AB2" s="67"/>
      <c r="AC2" s="67"/>
      <c r="AD2" s="67"/>
      <c r="AE2" s="52"/>
      <c r="AF2" s="52"/>
      <c r="AG2" s="52"/>
    </row>
    <row r="3" spans="1:33" ht="50.25" customHeight="1" x14ac:dyDescent="0.2">
      <c r="A3" s="60" t="s">
        <v>31</v>
      </c>
      <c r="B3" s="61"/>
      <c r="C3" s="4">
        <f>((AE32+AF32)/0.85)*-1</f>
        <v>38.018778352941169</v>
      </c>
      <c r="D3" s="5">
        <f>SUM(D4:D99764)</f>
        <v>336</v>
      </c>
      <c r="E3" s="5"/>
      <c r="F3" s="6">
        <f t="shared" ref="F3:G3" si="0">SUM(F4:F99764)</f>
        <v>20474.700000000004</v>
      </c>
      <c r="G3" s="6">
        <f t="shared" si="0"/>
        <v>-218.15999999999997</v>
      </c>
      <c r="H3" s="7">
        <f t="shared" ref="H3:H32" si="1">G3/F3*-1</f>
        <v>1.0655101173643567E-2</v>
      </c>
      <c r="I3" s="8">
        <f t="shared" ref="I3:I32" si="2">J3/F3</f>
        <v>0.31979196809543692</v>
      </c>
      <c r="J3" s="6">
        <f>SUM(J4:J99764)</f>
        <v>6547.6446091636435</v>
      </c>
      <c r="K3" s="6">
        <f t="shared" ref="K3:K32" si="3">J3/D3</f>
        <v>19.487037527272747</v>
      </c>
      <c r="L3" s="5"/>
      <c r="M3" s="9"/>
      <c r="N3" s="10"/>
      <c r="O3" s="5" t="str">
        <f ca="1">IFERROR(__xludf.DUMMYFUNCTION("IFERROR(VLOOKUP(B2,IMPORTRANGE(""https://docs.google.com/spreadsheets/d/1N8jvpEHDVkurDv7NrPxwI3eH6hQsvtb1QltGNCalRjU/edit#gid=865736387"",""Compiled Sheet!a1:g5000""),2,FALSE),"""")"),"")</f>
        <v/>
      </c>
      <c r="P3" s="5"/>
      <c r="Q3" s="11"/>
      <c r="R3" s="11"/>
      <c r="S3" s="12"/>
      <c r="T3" s="13" t="str">
        <f ca="1">IFERROR(__xludf.DUMMYFUNCTION("CONCATENATE(""Del QTY"", ""-"",IFERROR(VLOOKUP($B$2,IMPORTRANGE(""https://docs.google.com/spreadsheets/d/1_esbIR7_dYaLQXq3pOe98A6enPdKY7UPO5aCcj2tn1I/edit#gid=973934429"",""Inventory Input!A1:AD5000""),2,FALSE),""""))"),"Del QTY-")</f>
        <v>Del QTY-</v>
      </c>
      <c r="U3" s="13" t="str">
        <f ca="1">IFERROR(__xludf.DUMMYFUNCTION("CONCATENATE(""US QTY"", ""-"",iferror(VLOOKUP($B$2,IMPORTRANGE(""https://docs.google.com/spreadsheets/d/11afDUGgwIurytGWIAj1e7JPdtkZEoccxCski0CJdjqQ/edit#gid=1950799886"",""US Storage!a1:AD5000""),2,FALSE),""""))"),"US QTY-")</f>
        <v>US QTY-</v>
      </c>
      <c r="V3" s="13" t="str">
        <f ca="1">IFERROR(__xludf.DUMMYFUNCTION("CONCATENATE(""In Transit"", ""-"",IFERROR(VLOOKUP($B$2,IMPORTRANGE(""https://docs.google.com/spreadsheets/d/11afDUGgwIurytGWIAj1e7JPdtkZEoccxCski0CJdjqQ/edit#gid=1950799886"",""US Storage!a1:AD5000""),3,FALSE),""""))"),"In Transit-")</f>
        <v>In Transit-</v>
      </c>
      <c r="W3" s="5">
        <f>SUM(W4:W99764)</f>
        <v>9</v>
      </c>
      <c r="X3" s="7">
        <f>W3/D3</f>
        <v>2.6785714285714284E-2</v>
      </c>
      <c r="Y3" s="6"/>
      <c r="Z3" s="5"/>
      <c r="AA3" s="5"/>
      <c r="AB3" s="5"/>
      <c r="AC3" s="5"/>
      <c r="AD3" s="6">
        <f>SUM(AD4:AD99764)</f>
        <v>-232.92500000000001</v>
      </c>
      <c r="AE3" s="14"/>
      <c r="AF3" s="6">
        <f ca="1">IFERROR(__xludf.DUMMYFUNCTION("IFERROR(IFERROR(IFERROR(VLOOKUP($B$2,IMPORTRANGE(""https://docs.google.com/spreadsheets/d/1x0DhHglkXKoEBOD2MBsuK_EyIr1ouxD2ftIpqOYFa-k/edit#gid=2093395059"",""Ubiquitty-SKU-Specific Info!B2:BZ3000""),51,FALSE),VLOOKUP($B$2,IMPORTRANGE(""https://docs.googl"&amp;"e.com/spreadsheets/d/1x0DhHglkXKoEBOD2MBsuK_EyIr1ouxD2ftIpqOYFa-k/edit#gid=2093395059"",""OllieShops-SKU-Specific Info!B2:BZ3000""),36,FALSE)),VLOOKUP($B$2,IMPORTRANGE(""https://docs.google.com/spreadsheets/d/1x0DhHglkXKoEBOD2MBsuK_EyIr1ouxD2ftIpqOYFa-k/e"&amp;"dit#gid=2093395059"",""SecondStar-SKU-Specific Info!B2:BZ3000""),37,FALSE)),"""")*-1"),-20.6159616)</f>
        <v>-20.615961599999999</v>
      </c>
      <c r="AG3" s="6">
        <f>SUM(AG4:AG99764)</f>
        <v>-41.2</v>
      </c>
    </row>
    <row r="4" spans="1:33" ht="15.75" hidden="1" customHeight="1" x14ac:dyDescent="0.2">
      <c r="A4" s="15" t="s">
        <v>32</v>
      </c>
      <c r="B4" s="15" t="s">
        <v>229</v>
      </c>
      <c r="C4" s="16" t="str">
        <f t="shared" ref="C4:C32" si="4">IFERROR(F4/D4," - ")</f>
        <v xml:space="preserve"> - </v>
      </c>
      <c r="D4" s="17">
        <v>0</v>
      </c>
      <c r="E4" s="17">
        <v>1</v>
      </c>
      <c r="F4" s="18">
        <v>0</v>
      </c>
      <c r="G4" s="18">
        <v>0</v>
      </c>
      <c r="H4" s="19" t="e">
        <f t="shared" si="1"/>
        <v>#DIV/0!</v>
      </c>
      <c r="I4" s="19" t="e">
        <f t="shared" si="2"/>
        <v>#DIV/0!</v>
      </c>
      <c r="J4" s="18">
        <f t="shared" ref="J4:J32" si="5">F4*0.85+G4+AF4*D4+D4*AE4+AG4+AD4</f>
        <v>0</v>
      </c>
      <c r="K4" s="18" t="e">
        <f t="shared" si="3"/>
        <v>#DIV/0!</v>
      </c>
      <c r="L4" s="17">
        <v>0</v>
      </c>
      <c r="M4" s="20" t="str">
        <f t="shared" ref="M4:M32" si="6">IFERROR(D4/L4,"-")</f>
        <v>-</v>
      </c>
      <c r="N4" s="17">
        <v>1</v>
      </c>
      <c r="O4" s="21">
        <f t="shared" ref="O4:P4" si="7">D4/7</f>
        <v>0</v>
      </c>
      <c r="P4" s="21">
        <f t="shared" si="7"/>
        <v>0.14285714285714285</v>
      </c>
      <c r="Q4" s="17">
        <f t="shared" ref="Q4:Q32" si="8">ROUNDDOWN(N4/(O4+P4),0)</f>
        <v>7</v>
      </c>
      <c r="R4" s="17"/>
      <c r="S4" s="22">
        <v>0.86956521739130399</v>
      </c>
      <c r="T4" s="15">
        <v>600</v>
      </c>
      <c r="U4" s="23" t="s">
        <v>33</v>
      </c>
      <c r="V4" s="24" t="s">
        <v>33</v>
      </c>
      <c r="W4" s="15">
        <v>0</v>
      </c>
      <c r="X4" s="25">
        <f t="shared" ref="X4:X32" si="9">IFERROR(W4/D4,0)</f>
        <v>0</v>
      </c>
      <c r="Y4" s="26">
        <f t="shared" ref="Y4:Y32" si="10">IFERROR(G4/(W4+Z4)*-1,0)</f>
        <v>0</v>
      </c>
      <c r="Z4" s="15">
        <v>0</v>
      </c>
      <c r="AA4" s="2" t="e">
        <v>#N/A</v>
      </c>
      <c r="AB4" s="27" t="e">
        <f t="shared" ref="AB4:AB32" si="11">IF(OR(AA4="UsLargeStandardSize",AA4="UsSmallStandardSize"),-0.69,-0.48)</f>
        <v>#N/A</v>
      </c>
      <c r="AC4" s="28" t="e">
        <v>#N/A</v>
      </c>
      <c r="AD4" s="26">
        <f t="shared" ref="AD4:AD32" si="12">IFERROR(AB4*AC4*D4*2,0)</f>
        <v>0</v>
      </c>
      <c r="AE4" s="26">
        <v>0</v>
      </c>
      <c r="AF4" s="26">
        <v>-18.181957575757576</v>
      </c>
      <c r="AG4" s="26">
        <v>0</v>
      </c>
    </row>
    <row r="5" spans="1:33" ht="15.75" hidden="1" customHeight="1" x14ac:dyDescent="0.2">
      <c r="A5" s="29" t="s">
        <v>34</v>
      </c>
      <c r="B5" s="15" t="s">
        <v>229</v>
      </c>
      <c r="C5" s="16" t="str">
        <f t="shared" si="4"/>
        <v xml:space="preserve"> - </v>
      </c>
      <c r="D5" s="30">
        <v>0</v>
      </c>
      <c r="E5" s="30">
        <v>0</v>
      </c>
      <c r="F5" s="31">
        <v>0</v>
      </c>
      <c r="G5" s="31">
        <v>0</v>
      </c>
      <c r="H5" s="32" t="e">
        <f t="shared" si="1"/>
        <v>#DIV/0!</v>
      </c>
      <c r="I5" s="32" t="e">
        <f t="shared" si="2"/>
        <v>#DIV/0!</v>
      </c>
      <c r="J5" s="33">
        <f t="shared" si="5"/>
        <v>0</v>
      </c>
      <c r="K5" s="33" t="e">
        <f t="shared" si="3"/>
        <v>#DIV/0!</v>
      </c>
      <c r="L5" s="30">
        <v>0</v>
      </c>
      <c r="M5" s="34" t="str">
        <f t="shared" si="6"/>
        <v>-</v>
      </c>
      <c r="N5" s="30">
        <v>1</v>
      </c>
      <c r="O5" s="35">
        <f t="shared" ref="O5:P5" si="13">D5/7</f>
        <v>0</v>
      </c>
      <c r="P5" s="35">
        <f t="shared" si="13"/>
        <v>0</v>
      </c>
      <c r="Q5" s="30" t="e">
        <f t="shared" si="8"/>
        <v>#DIV/0!</v>
      </c>
      <c r="R5" s="30"/>
      <c r="S5" s="36">
        <v>0.90909090909090895</v>
      </c>
      <c r="T5" s="29">
        <v>600</v>
      </c>
      <c r="U5" s="37" t="s">
        <v>33</v>
      </c>
      <c r="V5" s="38" t="s">
        <v>33</v>
      </c>
      <c r="W5" s="29">
        <v>0</v>
      </c>
      <c r="X5" s="39">
        <f t="shared" si="9"/>
        <v>0</v>
      </c>
      <c r="Y5" s="40">
        <f t="shared" si="10"/>
        <v>0</v>
      </c>
      <c r="Z5" s="29">
        <v>0</v>
      </c>
      <c r="AA5" s="29" t="e">
        <v>#N/A</v>
      </c>
      <c r="AB5" s="41" t="e">
        <f t="shared" si="11"/>
        <v>#N/A</v>
      </c>
      <c r="AC5" s="42" t="e">
        <v>#N/A</v>
      </c>
      <c r="AD5" s="40">
        <f t="shared" si="12"/>
        <v>0</v>
      </c>
      <c r="AE5" s="40">
        <v>0</v>
      </c>
      <c r="AF5" s="40">
        <v>-18.181957575757576</v>
      </c>
      <c r="AG5" s="40">
        <v>0</v>
      </c>
    </row>
    <row r="6" spans="1:33" ht="15.75" hidden="1" customHeight="1" x14ac:dyDescent="0.2">
      <c r="A6" s="29" t="s">
        <v>35</v>
      </c>
      <c r="B6" s="29"/>
      <c r="C6" s="16" t="str">
        <f t="shared" si="4"/>
        <v xml:space="preserve"> - </v>
      </c>
      <c r="D6" s="30">
        <v>0</v>
      </c>
      <c r="E6" s="30">
        <v>0</v>
      </c>
      <c r="F6" s="31">
        <v>0</v>
      </c>
      <c r="G6" s="31">
        <v>0</v>
      </c>
      <c r="H6" s="32" t="e">
        <f t="shared" si="1"/>
        <v>#DIV/0!</v>
      </c>
      <c r="I6" s="32" t="e">
        <f t="shared" si="2"/>
        <v>#DIV/0!</v>
      </c>
      <c r="J6" s="33">
        <f t="shared" si="5"/>
        <v>0</v>
      </c>
      <c r="K6" s="33" t="e">
        <f t="shared" si="3"/>
        <v>#DIV/0!</v>
      </c>
      <c r="L6" s="30">
        <v>0</v>
      </c>
      <c r="M6" s="34" t="str">
        <f t="shared" si="6"/>
        <v>-</v>
      </c>
      <c r="N6" s="30">
        <v>0</v>
      </c>
      <c r="O6" s="35">
        <f t="shared" ref="O6:P6" si="14">D6/7</f>
        <v>0</v>
      </c>
      <c r="P6" s="35">
        <f t="shared" si="14"/>
        <v>0</v>
      </c>
      <c r="Q6" s="30" t="e">
        <f t="shared" si="8"/>
        <v>#DIV/0!</v>
      </c>
      <c r="R6" s="30"/>
      <c r="S6" s="36">
        <v>0.63157894736842102</v>
      </c>
      <c r="T6" s="29" t="s">
        <v>33</v>
      </c>
      <c r="U6" s="37" t="s">
        <v>33</v>
      </c>
      <c r="V6" s="38" t="s">
        <v>33</v>
      </c>
      <c r="W6" s="29">
        <v>0</v>
      </c>
      <c r="X6" s="39">
        <f t="shared" si="9"/>
        <v>0</v>
      </c>
      <c r="Y6" s="40">
        <f t="shared" si="10"/>
        <v>0</v>
      </c>
      <c r="Z6" s="29">
        <v>0</v>
      </c>
      <c r="AA6" s="29" t="e">
        <v>#N/A</v>
      </c>
      <c r="AB6" s="41" t="e">
        <f t="shared" si="11"/>
        <v>#N/A</v>
      </c>
      <c r="AC6" s="42" t="e">
        <v>#N/A</v>
      </c>
      <c r="AD6" s="40">
        <f t="shared" si="12"/>
        <v>0</v>
      </c>
      <c r="AE6" s="40">
        <v>0</v>
      </c>
      <c r="AF6" s="40">
        <v>-18.181957575757576</v>
      </c>
      <c r="AG6" s="40">
        <v>0</v>
      </c>
    </row>
    <row r="7" spans="1:33" ht="15.75" hidden="1" customHeight="1" x14ac:dyDescent="0.2">
      <c r="A7" s="29" t="s">
        <v>37</v>
      </c>
      <c r="B7" s="29"/>
      <c r="C7" s="16" t="str">
        <f t="shared" si="4"/>
        <v xml:space="preserve"> - </v>
      </c>
      <c r="D7" s="30">
        <v>0</v>
      </c>
      <c r="E7" s="30">
        <v>0</v>
      </c>
      <c r="F7" s="31">
        <v>0</v>
      </c>
      <c r="G7" s="31">
        <v>0</v>
      </c>
      <c r="H7" s="32" t="e">
        <f t="shared" si="1"/>
        <v>#DIV/0!</v>
      </c>
      <c r="I7" s="32" t="e">
        <f t="shared" si="2"/>
        <v>#DIV/0!</v>
      </c>
      <c r="J7" s="33">
        <f t="shared" si="5"/>
        <v>0</v>
      </c>
      <c r="K7" s="33" t="e">
        <f t="shared" si="3"/>
        <v>#DIV/0!</v>
      </c>
      <c r="L7" s="30">
        <v>0</v>
      </c>
      <c r="M7" s="34" t="str">
        <f t="shared" si="6"/>
        <v>-</v>
      </c>
      <c r="N7" s="30">
        <v>0</v>
      </c>
      <c r="O7" s="35">
        <f t="shared" ref="O7:P7" si="15">D7/7</f>
        <v>0</v>
      </c>
      <c r="P7" s="35">
        <f t="shared" si="15"/>
        <v>0</v>
      </c>
      <c r="Q7" s="30" t="e">
        <f t="shared" si="8"/>
        <v>#DIV/0!</v>
      </c>
      <c r="R7" s="30"/>
      <c r="S7" s="36">
        <v>0.70588235294117596</v>
      </c>
      <c r="T7" s="29" t="s">
        <v>33</v>
      </c>
      <c r="U7" s="37" t="s">
        <v>33</v>
      </c>
      <c r="V7" s="38" t="s">
        <v>33</v>
      </c>
      <c r="W7" s="29">
        <v>0</v>
      </c>
      <c r="X7" s="39">
        <f t="shared" si="9"/>
        <v>0</v>
      </c>
      <c r="Y7" s="40">
        <f t="shared" si="10"/>
        <v>0</v>
      </c>
      <c r="Z7" s="29">
        <v>0</v>
      </c>
      <c r="AA7" s="29" t="e">
        <v>#N/A</v>
      </c>
      <c r="AB7" s="41" t="e">
        <f t="shared" si="11"/>
        <v>#N/A</v>
      </c>
      <c r="AC7" s="42" t="e">
        <v>#N/A</v>
      </c>
      <c r="AD7" s="40">
        <f t="shared" si="12"/>
        <v>0</v>
      </c>
      <c r="AE7" s="40">
        <v>0</v>
      </c>
      <c r="AF7" s="40">
        <v>-18.181957575757576</v>
      </c>
      <c r="AG7" s="40">
        <v>0</v>
      </c>
    </row>
    <row r="8" spans="1:33" ht="15.75" hidden="1" customHeight="1" x14ac:dyDescent="0.2">
      <c r="A8" s="29" t="s">
        <v>39</v>
      </c>
      <c r="B8" s="29"/>
      <c r="C8" s="16" t="str">
        <f t="shared" si="4"/>
        <v xml:space="preserve"> - </v>
      </c>
      <c r="D8" s="30">
        <v>0</v>
      </c>
      <c r="E8" s="30">
        <v>0</v>
      </c>
      <c r="F8" s="31">
        <v>0</v>
      </c>
      <c r="G8" s="31">
        <v>0</v>
      </c>
      <c r="H8" s="32" t="e">
        <f t="shared" si="1"/>
        <v>#DIV/0!</v>
      </c>
      <c r="I8" s="32" t="e">
        <f t="shared" si="2"/>
        <v>#DIV/0!</v>
      </c>
      <c r="J8" s="33">
        <f t="shared" si="5"/>
        <v>0</v>
      </c>
      <c r="K8" s="33" t="e">
        <f t="shared" si="3"/>
        <v>#DIV/0!</v>
      </c>
      <c r="L8" s="30">
        <v>0</v>
      </c>
      <c r="M8" s="34" t="str">
        <f t="shared" si="6"/>
        <v>-</v>
      </c>
      <c r="N8" s="30">
        <v>1</v>
      </c>
      <c r="O8" s="35">
        <f t="shared" ref="O8:P8" si="16">D8/7</f>
        <v>0</v>
      </c>
      <c r="P8" s="35">
        <f t="shared" si="16"/>
        <v>0</v>
      </c>
      <c r="Q8" s="30" t="e">
        <f t="shared" si="8"/>
        <v>#DIV/0!</v>
      </c>
      <c r="R8" s="30"/>
      <c r="S8" s="36">
        <v>0.47058823529411697</v>
      </c>
      <c r="T8" s="29" t="s">
        <v>33</v>
      </c>
      <c r="U8" s="37" t="s">
        <v>33</v>
      </c>
      <c r="V8" s="38" t="s">
        <v>33</v>
      </c>
      <c r="W8" s="29">
        <v>0</v>
      </c>
      <c r="X8" s="39">
        <f t="shared" si="9"/>
        <v>0</v>
      </c>
      <c r="Y8" s="40">
        <f t="shared" si="10"/>
        <v>0</v>
      </c>
      <c r="Z8" s="29">
        <v>0</v>
      </c>
      <c r="AA8" s="29" t="e">
        <v>#N/A</v>
      </c>
      <c r="AB8" s="41" t="e">
        <f t="shared" si="11"/>
        <v>#N/A</v>
      </c>
      <c r="AC8" s="42" t="e">
        <v>#N/A</v>
      </c>
      <c r="AD8" s="40">
        <f t="shared" si="12"/>
        <v>0</v>
      </c>
      <c r="AE8" s="40">
        <v>0</v>
      </c>
      <c r="AF8" s="40">
        <v>-18.18</v>
      </c>
      <c r="AG8" s="40">
        <v>0</v>
      </c>
    </row>
    <row r="9" spans="1:33" ht="15.75" hidden="1" customHeight="1" x14ac:dyDescent="0.2">
      <c r="A9" s="29" t="s">
        <v>41</v>
      </c>
      <c r="B9" s="29"/>
      <c r="C9" s="16" t="str">
        <f t="shared" si="4"/>
        <v xml:space="preserve"> - </v>
      </c>
      <c r="D9" s="30">
        <v>0</v>
      </c>
      <c r="E9" s="30">
        <v>1</v>
      </c>
      <c r="F9" s="31">
        <v>0</v>
      </c>
      <c r="G9" s="31">
        <v>0</v>
      </c>
      <c r="H9" s="32" t="e">
        <f t="shared" si="1"/>
        <v>#DIV/0!</v>
      </c>
      <c r="I9" s="32" t="e">
        <f t="shared" si="2"/>
        <v>#DIV/0!</v>
      </c>
      <c r="J9" s="33">
        <f t="shared" si="5"/>
        <v>0</v>
      </c>
      <c r="K9" s="33" t="e">
        <f t="shared" si="3"/>
        <v>#DIV/0!</v>
      </c>
      <c r="L9" s="30">
        <v>0</v>
      </c>
      <c r="M9" s="34" t="str">
        <f t="shared" si="6"/>
        <v>-</v>
      </c>
      <c r="N9" s="30">
        <v>1</v>
      </c>
      <c r="O9" s="35">
        <f t="shared" ref="O9:P9" si="17">D9/7</f>
        <v>0</v>
      </c>
      <c r="P9" s="35">
        <f t="shared" si="17"/>
        <v>0.14285714285714285</v>
      </c>
      <c r="Q9" s="30">
        <f t="shared" si="8"/>
        <v>7</v>
      </c>
      <c r="R9" s="30"/>
      <c r="S9" s="36">
        <v>0.23529411764705799</v>
      </c>
      <c r="T9" s="29" t="s">
        <v>33</v>
      </c>
      <c r="U9" s="37" t="s">
        <v>33</v>
      </c>
      <c r="V9" s="38" t="s">
        <v>33</v>
      </c>
      <c r="W9" s="29">
        <v>0</v>
      </c>
      <c r="X9" s="39">
        <f t="shared" si="9"/>
        <v>0</v>
      </c>
      <c r="Y9" s="40">
        <f t="shared" si="10"/>
        <v>0</v>
      </c>
      <c r="Z9" s="29">
        <v>0</v>
      </c>
      <c r="AA9" s="29" t="e">
        <v>#N/A</v>
      </c>
      <c r="AB9" s="41" t="e">
        <f t="shared" si="11"/>
        <v>#N/A</v>
      </c>
      <c r="AC9" s="42" t="e">
        <v>#N/A</v>
      </c>
      <c r="AD9" s="40">
        <f t="shared" si="12"/>
        <v>0</v>
      </c>
      <c r="AE9" s="40">
        <v>0</v>
      </c>
      <c r="AF9" s="40">
        <v>-18.768769696969699</v>
      </c>
      <c r="AG9" s="40">
        <v>0</v>
      </c>
    </row>
    <row r="10" spans="1:33" ht="15.75" hidden="1" customHeight="1" x14ac:dyDescent="0.2">
      <c r="A10" s="29" t="s">
        <v>43</v>
      </c>
      <c r="B10" s="29"/>
      <c r="C10" s="16" t="str">
        <f t="shared" si="4"/>
        <v xml:space="preserve"> - </v>
      </c>
      <c r="D10" s="30">
        <v>0</v>
      </c>
      <c r="E10" s="30">
        <v>0</v>
      </c>
      <c r="F10" s="31">
        <v>0</v>
      </c>
      <c r="G10" s="31">
        <v>0</v>
      </c>
      <c r="H10" s="32" t="e">
        <f t="shared" si="1"/>
        <v>#DIV/0!</v>
      </c>
      <c r="I10" s="32" t="e">
        <f t="shared" si="2"/>
        <v>#DIV/0!</v>
      </c>
      <c r="J10" s="33">
        <f t="shared" si="5"/>
        <v>0</v>
      </c>
      <c r="K10" s="33" t="e">
        <f t="shared" si="3"/>
        <v>#DIV/0!</v>
      </c>
      <c r="L10" s="30">
        <v>0</v>
      </c>
      <c r="M10" s="34" t="str">
        <f t="shared" si="6"/>
        <v>-</v>
      </c>
      <c r="N10" s="30">
        <v>1</v>
      </c>
      <c r="O10" s="35">
        <f t="shared" ref="O10:P10" si="18">D10/7</f>
        <v>0</v>
      </c>
      <c r="P10" s="35">
        <f t="shared" si="18"/>
        <v>0</v>
      </c>
      <c r="Q10" s="30" t="e">
        <f t="shared" si="8"/>
        <v>#DIV/0!</v>
      </c>
      <c r="R10" s="30"/>
      <c r="S10" s="36">
        <v>0</v>
      </c>
      <c r="T10" s="29" t="s">
        <v>33</v>
      </c>
      <c r="U10" s="37" t="s">
        <v>33</v>
      </c>
      <c r="V10" s="38" t="s">
        <v>33</v>
      </c>
      <c r="W10" s="29">
        <v>0</v>
      </c>
      <c r="X10" s="39">
        <f t="shared" si="9"/>
        <v>0</v>
      </c>
      <c r="Y10" s="40">
        <f t="shared" si="10"/>
        <v>0</v>
      </c>
      <c r="Z10" s="29">
        <v>0</v>
      </c>
      <c r="AA10" s="29" t="e">
        <v>#N/A</v>
      </c>
      <c r="AB10" s="41" t="e">
        <f t="shared" si="11"/>
        <v>#N/A</v>
      </c>
      <c r="AC10" s="42" t="e">
        <v>#N/A</v>
      </c>
      <c r="AD10" s="40">
        <f t="shared" si="12"/>
        <v>0</v>
      </c>
      <c r="AE10" s="40">
        <v>0</v>
      </c>
      <c r="AF10" s="40">
        <v>-18.768769696969699</v>
      </c>
      <c r="AG10" s="40">
        <v>0</v>
      </c>
    </row>
    <row r="11" spans="1:33" ht="15.75" hidden="1" customHeight="1" x14ac:dyDescent="0.2">
      <c r="A11" s="29" t="s">
        <v>44</v>
      </c>
      <c r="B11" s="29"/>
      <c r="C11" s="16" t="str">
        <f t="shared" si="4"/>
        <v xml:space="preserve"> - </v>
      </c>
      <c r="D11" s="30">
        <v>0</v>
      </c>
      <c r="E11" s="30">
        <v>0</v>
      </c>
      <c r="F11" s="31">
        <v>0</v>
      </c>
      <c r="G11" s="31">
        <v>0</v>
      </c>
      <c r="H11" s="32" t="e">
        <f t="shared" si="1"/>
        <v>#DIV/0!</v>
      </c>
      <c r="I11" s="32" t="e">
        <f t="shared" si="2"/>
        <v>#DIV/0!</v>
      </c>
      <c r="J11" s="33">
        <f t="shared" si="5"/>
        <v>0</v>
      </c>
      <c r="K11" s="33" t="e">
        <f t="shared" si="3"/>
        <v>#DIV/0!</v>
      </c>
      <c r="L11" s="30">
        <v>0</v>
      </c>
      <c r="M11" s="34" t="str">
        <f t="shared" si="6"/>
        <v>-</v>
      </c>
      <c r="N11" s="30">
        <v>1</v>
      </c>
      <c r="O11" s="35">
        <f t="shared" ref="O11:P11" si="19">D11/7</f>
        <v>0</v>
      </c>
      <c r="P11" s="35">
        <f t="shared" si="19"/>
        <v>0</v>
      </c>
      <c r="Q11" s="30" t="e">
        <f t="shared" si="8"/>
        <v>#DIV/0!</v>
      </c>
      <c r="R11" s="30"/>
      <c r="S11" s="36">
        <v>0</v>
      </c>
      <c r="T11" s="29" t="s">
        <v>33</v>
      </c>
      <c r="U11" s="37" t="s">
        <v>33</v>
      </c>
      <c r="V11" s="38" t="s">
        <v>33</v>
      </c>
      <c r="W11" s="29">
        <v>0</v>
      </c>
      <c r="X11" s="39">
        <f t="shared" si="9"/>
        <v>0</v>
      </c>
      <c r="Y11" s="40">
        <f t="shared" si="10"/>
        <v>0</v>
      </c>
      <c r="Z11" s="29">
        <v>0</v>
      </c>
      <c r="AA11" s="29" t="e">
        <v>#N/A</v>
      </c>
      <c r="AB11" s="41" t="e">
        <f t="shared" si="11"/>
        <v>#N/A</v>
      </c>
      <c r="AC11" s="42" t="e">
        <v>#N/A</v>
      </c>
      <c r="AD11" s="40">
        <f t="shared" si="12"/>
        <v>0</v>
      </c>
      <c r="AE11" s="40">
        <v>0</v>
      </c>
      <c r="AF11" s="40">
        <v>-18.768769696969699</v>
      </c>
      <c r="AG11" s="40">
        <v>0</v>
      </c>
    </row>
    <row r="12" spans="1:33" ht="15.75" hidden="1" customHeight="1" x14ac:dyDescent="0.2">
      <c r="A12" s="29" t="s">
        <v>46</v>
      </c>
      <c r="B12" s="29"/>
      <c r="C12" s="16" t="str">
        <f t="shared" si="4"/>
        <v xml:space="preserve"> - </v>
      </c>
      <c r="D12" s="30">
        <v>0</v>
      </c>
      <c r="E12" s="30">
        <v>1</v>
      </c>
      <c r="F12" s="31">
        <v>0</v>
      </c>
      <c r="G12" s="31">
        <v>0</v>
      </c>
      <c r="H12" s="32" t="e">
        <f t="shared" si="1"/>
        <v>#DIV/0!</v>
      </c>
      <c r="I12" s="32" t="e">
        <f t="shared" si="2"/>
        <v>#DIV/0!</v>
      </c>
      <c r="J12" s="33">
        <f t="shared" si="5"/>
        <v>0</v>
      </c>
      <c r="K12" s="33" t="e">
        <f t="shared" si="3"/>
        <v>#DIV/0!</v>
      </c>
      <c r="L12" s="30">
        <v>0</v>
      </c>
      <c r="M12" s="34" t="str">
        <f t="shared" si="6"/>
        <v>-</v>
      </c>
      <c r="N12" s="30">
        <v>1</v>
      </c>
      <c r="O12" s="35">
        <f t="shared" ref="O12:P12" si="20">D12/7</f>
        <v>0</v>
      </c>
      <c r="P12" s="35">
        <f t="shared" si="20"/>
        <v>0.14285714285714285</v>
      </c>
      <c r="Q12" s="30">
        <f t="shared" si="8"/>
        <v>7</v>
      </c>
      <c r="R12" s="30"/>
      <c r="S12" s="36">
        <v>0</v>
      </c>
      <c r="T12" s="29" t="s">
        <v>33</v>
      </c>
      <c r="U12" s="37" t="s">
        <v>33</v>
      </c>
      <c r="V12" s="38" t="s">
        <v>33</v>
      </c>
      <c r="W12" s="29">
        <v>0</v>
      </c>
      <c r="X12" s="39">
        <f t="shared" si="9"/>
        <v>0</v>
      </c>
      <c r="Y12" s="40">
        <f t="shared" si="10"/>
        <v>0</v>
      </c>
      <c r="Z12" s="29">
        <v>0</v>
      </c>
      <c r="AA12" s="29" t="e">
        <v>#N/A</v>
      </c>
      <c r="AB12" s="41" t="e">
        <f t="shared" si="11"/>
        <v>#N/A</v>
      </c>
      <c r="AC12" s="42" t="e">
        <v>#N/A</v>
      </c>
      <c r="AD12" s="40">
        <f t="shared" si="12"/>
        <v>0</v>
      </c>
      <c r="AE12" s="40">
        <v>0</v>
      </c>
      <c r="AF12" s="40">
        <v>-18.768769696969699</v>
      </c>
      <c r="AG12" s="40">
        <v>0</v>
      </c>
    </row>
    <row r="13" spans="1:33" ht="15.75" hidden="1" customHeight="1" x14ac:dyDescent="0.2">
      <c r="A13" s="29" t="s">
        <v>47</v>
      </c>
      <c r="B13" s="29"/>
      <c r="C13" s="16" t="str">
        <f t="shared" si="4"/>
        <v xml:space="preserve"> - </v>
      </c>
      <c r="D13" s="30">
        <v>0</v>
      </c>
      <c r="E13" s="30">
        <v>0</v>
      </c>
      <c r="F13" s="33">
        <v>0</v>
      </c>
      <c r="G13" s="31">
        <v>0</v>
      </c>
      <c r="H13" s="32" t="e">
        <f t="shared" si="1"/>
        <v>#DIV/0!</v>
      </c>
      <c r="I13" s="32" t="e">
        <f t="shared" si="2"/>
        <v>#DIV/0!</v>
      </c>
      <c r="J13" s="33">
        <f t="shared" si="5"/>
        <v>0</v>
      </c>
      <c r="K13" s="33" t="e">
        <f t="shared" si="3"/>
        <v>#DIV/0!</v>
      </c>
      <c r="L13" s="30">
        <v>0</v>
      </c>
      <c r="M13" s="34" t="str">
        <f t="shared" si="6"/>
        <v>-</v>
      </c>
      <c r="N13" s="30">
        <v>1</v>
      </c>
      <c r="O13" s="35">
        <f t="shared" ref="O13:P13" si="21">D13/7</f>
        <v>0</v>
      </c>
      <c r="P13" s="35">
        <f t="shared" si="21"/>
        <v>0</v>
      </c>
      <c r="Q13" s="30" t="e">
        <f t="shared" si="8"/>
        <v>#DIV/0!</v>
      </c>
      <c r="R13" s="30"/>
      <c r="S13" s="36">
        <v>0</v>
      </c>
      <c r="T13" s="29" t="s">
        <v>33</v>
      </c>
      <c r="U13" s="37" t="s">
        <v>33</v>
      </c>
      <c r="V13" s="38" t="s">
        <v>33</v>
      </c>
      <c r="W13" s="29">
        <v>0</v>
      </c>
      <c r="X13" s="39">
        <f t="shared" si="9"/>
        <v>0</v>
      </c>
      <c r="Y13" s="40">
        <f t="shared" si="10"/>
        <v>0</v>
      </c>
      <c r="Z13" s="29">
        <v>0</v>
      </c>
      <c r="AA13" s="29" t="e">
        <v>#N/A</v>
      </c>
      <c r="AB13" s="41" t="e">
        <f t="shared" si="11"/>
        <v>#N/A</v>
      </c>
      <c r="AC13" s="42" t="e">
        <v>#N/A</v>
      </c>
      <c r="AD13" s="40">
        <f t="shared" si="12"/>
        <v>0</v>
      </c>
      <c r="AE13" s="40">
        <v>0</v>
      </c>
      <c r="AF13" s="40">
        <v>-19.077618181818099</v>
      </c>
      <c r="AG13" s="40">
        <v>0</v>
      </c>
    </row>
    <row r="14" spans="1:33" ht="15.75" hidden="1" customHeight="1" x14ac:dyDescent="0.2">
      <c r="A14" s="29" t="s">
        <v>48</v>
      </c>
      <c r="B14" s="29"/>
      <c r="C14" s="16" t="str">
        <f t="shared" si="4"/>
        <v xml:space="preserve"> - </v>
      </c>
      <c r="D14" s="30">
        <v>0</v>
      </c>
      <c r="E14" s="30">
        <v>0</v>
      </c>
      <c r="F14" s="33">
        <v>0</v>
      </c>
      <c r="G14" s="31">
        <v>0</v>
      </c>
      <c r="H14" s="32" t="e">
        <f t="shared" si="1"/>
        <v>#DIV/0!</v>
      </c>
      <c r="I14" s="32" t="e">
        <f t="shared" si="2"/>
        <v>#DIV/0!</v>
      </c>
      <c r="J14" s="33">
        <f t="shared" si="5"/>
        <v>0</v>
      </c>
      <c r="K14" s="33" t="e">
        <f t="shared" si="3"/>
        <v>#DIV/0!</v>
      </c>
      <c r="L14" s="30">
        <v>0</v>
      </c>
      <c r="M14" s="34" t="str">
        <f t="shared" si="6"/>
        <v>-</v>
      </c>
      <c r="N14" s="30">
        <v>1</v>
      </c>
      <c r="O14" s="35">
        <f t="shared" ref="O14:P14" si="22">D14/7</f>
        <v>0</v>
      </c>
      <c r="P14" s="35">
        <f t="shared" si="22"/>
        <v>0</v>
      </c>
      <c r="Q14" s="30" t="e">
        <f t="shared" si="8"/>
        <v>#DIV/0!</v>
      </c>
      <c r="R14" s="30"/>
      <c r="S14" s="36">
        <v>0</v>
      </c>
      <c r="T14" s="29" t="s">
        <v>33</v>
      </c>
      <c r="U14" s="37" t="s">
        <v>33</v>
      </c>
      <c r="V14" s="38" t="s">
        <v>33</v>
      </c>
      <c r="W14" s="29">
        <v>0</v>
      </c>
      <c r="X14" s="39">
        <f t="shared" si="9"/>
        <v>0</v>
      </c>
      <c r="Y14" s="40">
        <f t="shared" si="10"/>
        <v>0</v>
      </c>
      <c r="Z14" s="29">
        <v>0</v>
      </c>
      <c r="AA14" s="29" t="e">
        <v>#N/A</v>
      </c>
      <c r="AB14" s="41" t="e">
        <f t="shared" si="11"/>
        <v>#N/A</v>
      </c>
      <c r="AC14" s="42" t="e">
        <v>#N/A</v>
      </c>
      <c r="AD14" s="40">
        <f t="shared" si="12"/>
        <v>0</v>
      </c>
      <c r="AE14" s="40">
        <v>0</v>
      </c>
      <c r="AF14" s="40">
        <v>-19.077618181818099</v>
      </c>
      <c r="AG14" s="40">
        <v>0</v>
      </c>
    </row>
    <row r="15" spans="1:33" ht="15.75" hidden="1" customHeight="1" x14ac:dyDescent="0.2">
      <c r="A15" s="29" t="s">
        <v>49</v>
      </c>
      <c r="B15" s="29"/>
      <c r="C15" s="16" t="str">
        <f t="shared" si="4"/>
        <v xml:space="preserve"> - </v>
      </c>
      <c r="D15" s="30">
        <v>0</v>
      </c>
      <c r="E15" s="30">
        <v>0</v>
      </c>
      <c r="F15" s="33">
        <v>0</v>
      </c>
      <c r="G15" s="31">
        <v>0</v>
      </c>
      <c r="H15" s="32" t="e">
        <f t="shared" si="1"/>
        <v>#DIV/0!</v>
      </c>
      <c r="I15" s="32" t="e">
        <f t="shared" si="2"/>
        <v>#DIV/0!</v>
      </c>
      <c r="J15" s="33">
        <f t="shared" si="5"/>
        <v>0</v>
      </c>
      <c r="K15" s="33" t="e">
        <f t="shared" si="3"/>
        <v>#DIV/0!</v>
      </c>
      <c r="L15" s="30">
        <v>0</v>
      </c>
      <c r="M15" s="34" t="str">
        <f t="shared" si="6"/>
        <v>-</v>
      </c>
      <c r="N15" s="30">
        <v>1</v>
      </c>
      <c r="O15" s="35">
        <f t="shared" ref="O15:P15" si="23">D15/7</f>
        <v>0</v>
      </c>
      <c r="P15" s="35">
        <f t="shared" si="23"/>
        <v>0</v>
      </c>
      <c r="Q15" s="30" t="e">
        <f t="shared" si="8"/>
        <v>#DIV/0!</v>
      </c>
      <c r="R15" s="30"/>
      <c r="S15" s="36">
        <v>0</v>
      </c>
      <c r="T15" s="29" t="s">
        <v>33</v>
      </c>
      <c r="U15" s="37" t="s">
        <v>33</v>
      </c>
      <c r="V15" s="38" t="s">
        <v>33</v>
      </c>
      <c r="W15" s="29">
        <v>0</v>
      </c>
      <c r="X15" s="39">
        <f t="shared" si="9"/>
        <v>0</v>
      </c>
      <c r="Y15" s="40">
        <f t="shared" si="10"/>
        <v>0</v>
      </c>
      <c r="Z15" s="29">
        <v>0</v>
      </c>
      <c r="AA15" s="29" t="e">
        <v>#N/A</v>
      </c>
      <c r="AB15" s="41" t="e">
        <f t="shared" si="11"/>
        <v>#N/A</v>
      </c>
      <c r="AC15" s="42" t="e">
        <v>#N/A</v>
      </c>
      <c r="AD15" s="40">
        <f t="shared" si="12"/>
        <v>0</v>
      </c>
      <c r="AE15" s="40">
        <v>0</v>
      </c>
      <c r="AF15" s="40">
        <v>-19.077618181818099</v>
      </c>
      <c r="AG15" s="40">
        <v>0</v>
      </c>
    </row>
    <row r="16" spans="1:33" ht="15.75" customHeight="1" x14ac:dyDescent="0.2">
      <c r="A16" s="29" t="s">
        <v>51</v>
      </c>
      <c r="B16" s="29" t="s">
        <v>230</v>
      </c>
      <c r="C16" s="16" t="str">
        <f t="shared" si="4"/>
        <v xml:space="preserve"> - </v>
      </c>
      <c r="D16" s="30">
        <v>0</v>
      </c>
      <c r="E16" s="30">
        <v>0</v>
      </c>
      <c r="F16" s="33">
        <v>0</v>
      </c>
      <c r="G16" s="31">
        <v>0</v>
      </c>
      <c r="H16" s="32" t="e">
        <f t="shared" si="1"/>
        <v>#DIV/0!</v>
      </c>
      <c r="I16" s="32" t="e">
        <f t="shared" si="2"/>
        <v>#DIV/0!</v>
      </c>
      <c r="J16" s="33">
        <f t="shared" si="5"/>
        <v>0</v>
      </c>
      <c r="K16" s="33" t="e">
        <f t="shared" si="3"/>
        <v>#DIV/0!</v>
      </c>
      <c r="L16" s="30">
        <v>0</v>
      </c>
      <c r="M16" s="34" t="str">
        <f t="shared" si="6"/>
        <v>-</v>
      </c>
      <c r="N16" s="30">
        <v>198</v>
      </c>
      <c r="O16" s="35">
        <f t="shared" ref="O16:P16" si="24">D16/7</f>
        <v>0</v>
      </c>
      <c r="P16" s="35">
        <f t="shared" si="24"/>
        <v>0</v>
      </c>
      <c r="Q16" s="30" t="e">
        <f t="shared" si="8"/>
        <v>#DIV/0!</v>
      </c>
      <c r="R16" s="30"/>
      <c r="S16" s="36">
        <v>0</v>
      </c>
      <c r="T16" s="29" t="s">
        <v>33</v>
      </c>
      <c r="U16" s="37" t="s">
        <v>33</v>
      </c>
      <c r="V16" s="38" t="s">
        <v>33</v>
      </c>
      <c r="W16" s="29">
        <v>0</v>
      </c>
      <c r="X16" s="39">
        <f t="shared" si="9"/>
        <v>0</v>
      </c>
      <c r="Y16" s="40">
        <f t="shared" si="10"/>
        <v>0</v>
      </c>
      <c r="Z16" s="29">
        <v>0</v>
      </c>
      <c r="AA16" s="29" t="e">
        <v>#N/A</v>
      </c>
      <c r="AB16" s="41" t="e">
        <f t="shared" si="11"/>
        <v>#N/A</v>
      </c>
      <c r="AC16" s="42" t="e">
        <v>#N/A</v>
      </c>
      <c r="AD16" s="40">
        <f t="shared" si="12"/>
        <v>0</v>
      </c>
      <c r="AE16" s="40">
        <v>0</v>
      </c>
      <c r="AF16" s="40">
        <v>-19.077618181818099</v>
      </c>
      <c r="AG16" s="40">
        <v>0</v>
      </c>
    </row>
    <row r="17" spans="1:33" ht="15.75" customHeight="1" x14ac:dyDescent="0.2">
      <c r="A17" s="29" t="s">
        <v>54</v>
      </c>
      <c r="B17" s="29" t="s">
        <v>231</v>
      </c>
      <c r="C17" s="16">
        <f t="shared" si="4"/>
        <v>48.46</v>
      </c>
      <c r="D17" s="30">
        <v>8</v>
      </c>
      <c r="E17" s="30">
        <v>0</v>
      </c>
      <c r="F17" s="33">
        <v>387.68</v>
      </c>
      <c r="G17" s="31">
        <v>-32.819999999999993</v>
      </c>
      <c r="H17" s="32">
        <f t="shared" si="1"/>
        <v>8.4657449442839441E-2</v>
      </c>
      <c r="I17" s="32">
        <f t="shared" si="2"/>
        <v>0.12417772702260083</v>
      </c>
      <c r="J17" s="33">
        <f t="shared" si="5"/>
        <v>48.141221212121891</v>
      </c>
      <c r="K17" s="33">
        <f t="shared" si="3"/>
        <v>6.0176526515152364</v>
      </c>
      <c r="L17" s="30">
        <v>130</v>
      </c>
      <c r="M17" s="34">
        <f t="shared" si="6"/>
        <v>6.1538461538461542E-2</v>
      </c>
      <c r="N17" s="30">
        <v>194</v>
      </c>
      <c r="O17" s="35">
        <f t="shared" ref="O17:P17" si="25">D17/7</f>
        <v>1.1428571428571428</v>
      </c>
      <c r="P17" s="35">
        <f t="shared" si="25"/>
        <v>0</v>
      </c>
      <c r="Q17" s="30">
        <f t="shared" si="8"/>
        <v>169</v>
      </c>
      <c r="R17" s="30"/>
      <c r="S17" s="36">
        <v>7.8817733990147701E-2</v>
      </c>
      <c r="T17" s="29" t="s">
        <v>33</v>
      </c>
      <c r="U17" s="37" t="s">
        <v>33</v>
      </c>
      <c r="V17" s="38" t="s">
        <v>33</v>
      </c>
      <c r="W17" s="29">
        <v>1</v>
      </c>
      <c r="X17" s="39">
        <f t="shared" si="9"/>
        <v>0.125</v>
      </c>
      <c r="Y17" s="40">
        <f t="shared" si="10"/>
        <v>6.5639999999999983</v>
      </c>
      <c r="Z17" s="29">
        <v>4</v>
      </c>
      <c r="AA17" s="29" t="s">
        <v>56</v>
      </c>
      <c r="AB17" s="41">
        <f t="shared" si="11"/>
        <v>-0.48</v>
      </c>
      <c r="AC17" s="42">
        <v>0.72211371527777779</v>
      </c>
      <c r="AD17" s="40">
        <f t="shared" si="12"/>
        <v>-5.5458333333333334</v>
      </c>
      <c r="AE17" s="40">
        <v>-11.3</v>
      </c>
      <c r="AF17" s="40">
        <v>-19.077618181818099</v>
      </c>
      <c r="AG17" s="40">
        <v>0</v>
      </c>
    </row>
    <row r="18" spans="1:33" ht="15.75" customHeight="1" x14ac:dyDescent="0.2">
      <c r="A18" s="29" t="s">
        <v>57</v>
      </c>
      <c r="B18" s="29" t="s">
        <v>232</v>
      </c>
      <c r="C18" s="16">
        <f t="shared" si="4"/>
        <v>50.900370370370368</v>
      </c>
      <c r="D18" s="30">
        <v>27</v>
      </c>
      <c r="E18" s="30">
        <v>0</v>
      </c>
      <c r="F18" s="33">
        <v>1374.31</v>
      </c>
      <c r="G18" s="31">
        <v>-35.129999999999995</v>
      </c>
      <c r="H18" s="32">
        <f t="shared" si="1"/>
        <v>2.5561918344478317E-2</v>
      </c>
      <c r="I18" s="32">
        <f t="shared" si="2"/>
        <v>0.21401330237785599</v>
      </c>
      <c r="J18" s="33">
        <f t="shared" si="5"/>
        <v>294.12062159091124</v>
      </c>
      <c r="K18" s="33">
        <f t="shared" si="3"/>
        <v>10.893356355218934</v>
      </c>
      <c r="L18" s="30">
        <v>233</v>
      </c>
      <c r="M18" s="34">
        <f t="shared" si="6"/>
        <v>0.11587982832618025</v>
      </c>
      <c r="N18" s="30">
        <v>139</v>
      </c>
      <c r="O18" s="35">
        <f t="shared" ref="O18:P18" si="26">D18/7</f>
        <v>3.8571428571428572</v>
      </c>
      <c r="P18" s="35">
        <f t="shared" si="26"/>
        <v>0</v>
      </c>
      <c r="Q18" s="30">
        <f t="shared" si="8"/>
        <v>36</v>
      </c>
      <c r="R18" s="30"/>
      <c r="S18" s="36">
        <v>0.40425531914893598</v>
      </c>
      <c r="T18" s="29" t="s">
        <v>33</v>
      </c>
      <c r="U18" s="37" t="s">
        <v>33</v>
      </c>
      <c r="V18" s="38" t="s">
        <v>33</v>
      </c>
      <c r="W18" s="29">
        <v>2</v>
      </c>
      <c r="X18" s="39">
        <f t="shared" si="9"/>
        <v>7.407407407407407E-2</v>
      </c>
      <c r="Y18" s="40">
        <f t="shared" si="10"/>
        <v>7.0259999999999989</v>
      </c>
      <c r="Z18" s="29">
        <v>3</v>
      </c>
      <c r="AA18" s="29" t="s">
        <v>56</v>
      </c>
      <c r="AB18" s="41">
        <f t="shared" si="11"/>
        <v>-0.48</v>
      </c>
      <c r="AC18" s="42">
        <v>0.72211371527777779</v>
      </c>
      <c r="AD18" s="40">
        <f t="shared" si="12"/>
        <v>-18.717187500000001</v>
      </c>
      <c r="AE18" s="40">
        <v>-11.3</v>
      </c>
      <c r="AF18" s="40">
        <v>-19.077618181818099</v>
      </c>
      <c r="AG18" s="40">
        <v>0</v>
      </c>
    </row>
    <row r="19" spans="1:33" ht="15.75" customHeight="1" x14ac:dyDescent="0.2">
      <c r="A19" s="29" t="s">
        <v>60</v>
      </c>
      <c r="B19" s="29" t="s">
        <v>233</v>
      </c>
      <c r="C19" s="16">
        <f t="shared" si="4"/>
        <v>62.679142857142857</v>
      </c>
      <c r="D19" s="30">
        <v>35</v>
      </c>
      <c r="E19" s="30">
        <v>0</v>
      </c>
      <c r="F19" s="33">
        <v>2193.77</v>
      </c>
      <c r="G19" s="31">
        <v>-3.46</v>
      </c>
      <c r="H19" s="32">
        <f t="shared" si="1"/>
        <v>1.5771935982350019E-3</v>
      </c>
      <c r="I19" s="32">
        <f t="shared" si="2"/>
        <v>0.35271010306596856</v>
      </c>
      <c r="J19" s="33">
        <f t="shared" si="5"/>
        <v>773.76484280302986</v>
      </c>
      <c r="K19" s="33">
        <f t="shared" si="3"/>
        <v>22.107566937229425</v>
      </c>
      <c r="L19" s="30">
        <v>196</v>
      </c>
      <c r="M19" s="34">
        <f t="shared" si="6"/>
        <v>0.17857142857142858</v>
      </c>
      <c r="N19" s="30">
        <v>109</v>
      </c>
      <c r="O19" s="35">
        <f t="shared" ref="O19:P19" si="27">D19/7</f>
        <v>5</v>
      </c>
      <c r="P19" s="35">
        <f t="shared" si="27"/>
        <v>0</v>
      </c>
      <c r="Q19" s="30">
        <f t="shared" si="8"/>
        <v>21</v>
      </c>
      <c r="R19" s="30"/>
      <c r="S19" s="36">
        <v>1.5609756097560901</v>
      </c>
      <c r="T19" s="29" t="s">
        <v>33</v>
      </c>
      <c r="U19" s="37" t="s">
        <v>33</v>
      </c>
      <c r="V19" s="38" t="s">
        <v>33</v>
      </c>
      <c r="W19" s="29">
        <v>0</v>
      </c>
      <c r="X19" s="39">
        <f t="shared" si="9"/>
        <v>0</v>
      </c>
      <c r="Y19" s="40">
        <f t="shared" si="10"/>
        <v>0</v>
      </c>
      <c r="Z19" s="29">
        <v>0</v>
      </c>
      <c r="AA19" s="29" t="s">
        <v>56</v>
      </c>
      <c r="AB19" s="41">
        <f t="shared" si="11"/>
        <v>-0.48</v>
      </c>
      <c r="AC19" s="42">
        <v>0.72211371527777779</v>
      </c>
      <c r="AD19" s="40">
        <f t="shared" si="12"/>
        <v>-24.263020833333332</v>
      </c>
      <c r="AE19" s="40">
        <v>-11.3</v>
      </c>
      <c r="AF19" s="40">
        <v>-19.077618181818185</v>
      </c>
      <c r="AG19" s="40">
        <v>0</v>
      </c>
    </row>
    <row r="20" spans="1:33" ht="15.75" customHeight="1" x14ac:dyDescent="0.2">
      <c r="A20" s="29" t="s">
        <v>63</v>
      </c>
      <c r="B20" s="29" t="s">
        <v>234</v>
      </c>
      <c r="C20" s="16">
        <f t="shared" si="4"/>
        <v>71.381250000000023</v>
      </c>
      <c r="D20" s="30">
        <v>24</v>
      </c>
      <c r="E20" s="30">
        <v>0</v>
      </c>
      <c r="F20" s="33">
        <v>1713.1500000000005</v>
      </c>
      <c r="G20" s="31">
        <v>0</v>
      </c>
      <c r="H20" s="32">
        <f t="shared" si="1"/>
        <v>0</v>
      </c>
      <c r="I20" s="32">
        <f t="shared" si="2"/>
        <v>0.41471976396483884</v>
      </c>
      <c r="J20" s="33">
        <f t="shared" si="5"/>
        <v>710.47716363636391</v>
      </c>
      <c r="K20" s="33">
        <f t="shared" si="3"/>
        <v>29.603215151515162</v>
      </c>
      <c r="L20" s="30">
        <v>172</v>
      </c>
      <c r="M20" s="34">
        <f t="shared" si="6"/>
        <v>0.13953488372093023</v>
      </c>
      <c r="N20" s="30">
        <v>101</v>
      </c>
      <c r="O20" s="35">
        <f t="shared" ref="O20:P20" si="28">D20/7</f>
        <v>3.4285714285714284</v>
      </c>
      <c r="P20" s="35">
        <f t="shared" si="28"/>
        <v>0</v>
      </c>
      <c r="Q20" s="30">
        <f t="shared" si="8"/>
        <v>29</v>
      </c>
      <c r="R20" s="30"/>
      <c r="S20" s="36">
        <v>3</v>
      </c>
      <c r="T20" s="29" t="s">
        <v>33</v>
      </c>
      <c r="U20" s="37" t="s">
        <v>33</v>
      </c>
      <c r="V20" s="38" t="s">
        <v>33</v>
      </c>
      <c r="W20" s="29">
        <v>0</v>
      </c>
      <c r="X20" s="39">
        <f t="shared" si="9"/>
        <v>0</v>
      </c>
      <c r="Y20" s="40">
        <f t="shared" si="10"/>
        <v>0</v>
      </c>
      <c r="Z20" s="29">
        <v>0</v>
      </c>
      <c r="AA20" s="29" t="s">
        <v>56</v>
      </c>
      <c r="AB20" s="41">
        <f t="shared" si="11"/>
        <v>-0.48</v>
      </c>
      <c r="AC20" s="42">
        <v>0.72211371527777779</v>
      </c>
      <c r="AD20" s="40">
        <f t="shared" si="12"/>
        <v>-16.637499999999999</v>
      </c>
      <c r="AE20" s="40">
        <v>-11.3</v>
      </c>
      <c r="AF20" s="40">
        <v>-19.077618181818185</v>
      </c>
      <c r="AG20" s="40">
        <v>0</v>
      </c>
    </row>
    <row r="21" spans="1:33" ht="15.75" customHeight="1" x14ac:dyDescent="0.2">
      <c r="A21" s="29" t="s">
        <v>66</v>
      </c>
      <c r="B21" s="29" t="s">
        <v>235</v>
      </c>
      <c r="C21" s="16">
        <f t="shared" si="4"/>
        <v>70.924666666666653</v>
      </c>
      <c r="D21" s="30">
        <v>15</v>
      </c>
      <c r="E21" s="30">
        <v>0</v>
      </c>
      <c r="F21" s="33">
        <v>1063.8699999999999</v>
      </c>
      <c r="G21" s="31">
        <v>0</v>
      </c>
      <c r="H21" s="32">
        <f t="shared" si="1"/>
        <v>0</v>
      </c>
      <c r="I21" s="32">
        <f t="shared" si="2"/>
        <v>0.4119176119006337</v>
      </c>
      <c r="J21" s="33">
        <f t="shared" si="5"/>
        <v>438.2267897727271</v>
      </c>
      <c r="K21" s="33">
        <f t="shared" si="3"/>
        <v>29.215119318181806</v>
      </c>
      <c r="L21" s="30">
        <v>112</v>
      </c>
      <c r="M21" s="34">
        <f t="shared" si="6"/>
        <v>0.13392857142857142</v>
      </c>
      <c r="N21" s="30">
        <v>98</v>
      </c>
      <c r="O21" s="35">
        <f t="shared" ref="O21:P21" si="29">D21/7</f>
        <v>2.1428571428571428</v>
      </c>
      <c r="P21" s="35">
        <f t="shared" si="29"/>
        <v>0</v>
      </c>
      <c r="Q21" s="30">
        <f t="shared" si="8"/>
        <v>45</v>
      </c>
      <c r="R21" s="30"/>
      <c r="S21" s="36">
        <v>1.3333333333333299</v>
      </c>
      <c r="T21" s="29" t="s">
        <v>33</v>
      </c>
      <c r="U21" s="37" t="s">
        <v>33</v>
      </c>
      <c r="V21" s="38" t="s">
        <v>33</v>
      </c>
      <c r="W21" s="29">
        <v>0</v>
      </c>
      <c r="X21" s="39">
        <f t="shared" si="9"/>
        <v>0</v>
      </c>
      <c r="Y21" s="40">
        <f t="shared" si="10"/>
        <v>0</v>
      </c>
      <c r="Z21" s="29">
        <v>0</v>
      </c>
      <c r="AA21" s="29" t="s">
        <v>56</v>
      </c>
      <c r="AB21" s="41">
        <f t="shared" si="11"/>
        <v>-0.48</v>
      </c>
      <c r="AC21" s="42">
        <v>0.72211371527777779</v>
      </c>
      <c r="AD21" s="40">
        <f t="shared" si="12"/>
        <v>-10.3984375</v>
      </c>
      <c r="AE21" s="40">
        <v>-11.3</v>
      </c>
      <c r="AF21" s="40">
        <v>-19.077618181818185</v>
      </c>
      <c r="AG21" s="40">
        <v>0</v>
      </c>
    </row>
    <row r="22" spans="1:33" ht="15.75" customHeight="1" x14ac:dyDescent="0.2">
      <c r="A22" s="29" t="s">
        <v>69</v>
      </c>
      <c r="B22" s="29" t="s">
        <v>183</v>
      </c>
      <c r="C22" s="16">
        <f t="shared" si="4"/>
        <v>69.409000000000006</v>
      </c>
      <c r="D22" s="30">
        <v>20</v>
      </c>
      <c r="E22" s="30">
        <v>0</v>
      </c>
      <c r="F22" s="31">
        <v>1388.18</v>
      </c>
      <c r="G22" s="31">
        <v>0</v>
      </c>
      <c r="H22" s="32">
        <f t="shared" si="1"/>
        <v>0</v>
      </c>
      <c r="I22" s="32">
        <f t="shared" si="2"/>
        <v>0.40235131829467569</v>
      </c>
      <c r="J22" s="33">
        <f t="shared" si="5"/>
        <v>558.53605303030292</v>
      </c>
      <c r="K22" s="33">
        <f t="shared" si="3"/>
        <v>27.926802651515146</v>
      </c>
      <c r="L22" s="30">
        <v>216</v>
      </c>
      <c r="M22" s="34">
        <f t="shared" si="6"/>
        <v>9.2592592592592587E-2</v>
      </c>
      <c r="N22" s="30">
        <v>79</v>
      </c>
      <c r="O22" s="35">
        <f t="shared" ref="O22:P22" si="30">D22/7</f>
        <v>2.8571428571428572</v>
      </c>
      <c r="P22" s="35">
        <f t="shared" si="30"/>
        <v>0</v>
      </c>
      <c r="Q22" s="30">
        <f t="shared" si="8"/>
        <v>27</v>
      </c>
      <c r="R22" s="30"/>
      <c r="S22" s="36">
        <v>1.82222222222222</v>
      </c>
      <c r="T22" s="29" t="s">
        <v>33</v>
      </c>
      <c r="U22" s="37" t="s">
        <v>33</v>
      </c>
      <c r="V22" s="38" t="s">
        <v>33</v>
      </c>
      <c r="W22" s="29">
        <v>0</v>
      </c>
      <c r="X22" s="39">
        <f t="shared" si="9"/>
        <v>0</v>
      </c>
      <c r="Y22" s="40">
        <f t="shared" si="10"/>
        <v>0</v>
      </c>
      <c r="Z22" s="29">
        <v>0</v>
      </c>
      <c r="AA22" s="29" t="s">
        <v>56</v>
      </c>
      <c r="AB22" s="41">
        <f t="shared" si="11"/>
        <v>-0.48</v>
      </c>
      <c r="AC22" s="42">
        <v>0.72211371527777779</v>
      </c>
      <c r="AD22" s="40">
        <f t="shared" si="12"/>
        <v>-13.864583333333334</v>
      </c>
      <c r="AE22" s="40">
        <v>-11.3</v>
      </c>
      <c r="AF22" s="40">
        <v>-19.077618181818185</v>
      </c>
      <c r="AG22" s="40">
        <v>0</v>
      </c>
    </row>
    <row r="23" spans="1:33" ht="15.75" customHeight="1" x14ac:dyDescent="0.2">
      <c r="A23" s="29" t="s">
        <v>71</v>
      </c>
      <c r="B23" s="29" t="s">
        <v>178</v>
      </c>
      <c r="C23" s="16">
        <f t="shared" si="4"/>
        <v>69.202249999999978</v>
      </c>
      <c r="D23" s="30">
        <v>40</v>
      </c>
      <c r="E23" s="30">
        <v>0</v>
      </c>
      <c r="F23" s="33">
        <v>2768.0899999999992</v>
      </c>
      <c r="G23" s="31">
        <v>0</v>
      </c>
      <c r="H23" s="32">
        <f t="shared" si="1"/>
        <v>0</v>
      </c>
      <c r="I23" s="32">
        <f t="shared" si="2"/>
        <v>0.40101391430936334</v>
      </c>
      <c r="J23" s="33">
        <f t="shared" si="5"/>
        <v>1110.0426060606053</v>
      </c>
      <c r="K23" s="33">
        <f t="shared" si="3"/>
        <v>27.751065151515132</v>
      </c>
      <c r="L23" s="30">
        <v>251</v>
      </c>
      <c r="M23" s="34">
        <f t="shared" si="6"/>
        <v>0.15936254980079681</v>
      </c>
      <c r="N23" s="30">
        <v>41</v>
      </c>
      <c r="O23" s="35">
        <f t="shared" ref="O23:P23" si="31">D23/7</f>
        <v>5.7142857142857144</v>
      </c>
      <c r="P23" s="35">
        <f t="shared" si="31"/>
        <v>0</v>
      </c>
      <c r="Q23" s="30">
        <f t="shared" si="8"/>
        <v>7</v>
      </c>
      <c r="R23" s="30"/>
      <c r="S23" s="36">
        <v>2.9417989417989401</v>
      </c>
      <c r="T23" s="29" t="s">
        <v>33</v>
      </c>
      <c r="U23" s="37" t="s">
        <v>33</v>
      </c>
      <c r="V23" s="38" t="s">
        <v>33</v>
      </c>
      <c r="W23" s="29">
        <v>0</v>
      </c>
      <c r="X23" s="39">
        <f t="shared" si="9"/>
        <v>0</v>
      </c>
      <c r="Y23" s="40">
        <f t="shared" si="10"/>
        <v>0</v>
      </c>
      <c r="Z23" s="29">
        <v>0</v>
      </c>
      <c r="AA23" s="29" t="s">
        <v>56</v>
      </c>
      <c r="AB23" s="41">
        <f t="shared" si="11"/>
        <v>-0.48</v>
      </c>
      <c r="AC23" s="42">
        <v>0.72211371527777779</v>
      </c>
      <c r="AD23" s="40">
        <f t="shared" si="12"/>
        <v>-27.729166666666668</v>
      </c>
      <c r="AE23" s="40">
        <v>-11.3</v>
      </c>
      <c r="AF23" s="40">
        <v>-19.077618181818185</v>
      </c>
      <c r="AG23" s="40">
        <v>0</v>
      </c>
    </row>
    <row r="24" spans="1:33" ht="15.75" customHeight="1" x14ac:dyDescent="0.2">
      <c r="A24" s="29" t="s">
        <v>74</v>
      </c>
      <c r="B24" s="29" t="s">
        <v>112</v>
      </c>
      <c r="C24" s="16">
        <f t="shared" si="4"/>
        <v>68.037307692307706</v>
      </c>
      <c r="D24" s="30">
        <v>26</v>
      </c>
      <c r="E24" s="30">
        <v>0</v>
      </c>
      <c r="F24" s="33">
        <v>1768.9700000000005</v>
      </c>
      <c r="G24" s="33">
        <v>0</v>
      </c>
      <c r="H24" s="32">
        <f t="shared" si="1"/>
        <v>0</v>
      </c>
      <c r="I24" s="32">
        <f t="shared" si="2"/>
        <v>0.39332632488928254</v>
      </c>
      <c r="J24" s="33">
        <f t="shared" si="5"/>
        <v>695.78246893939433</v>
      </c>
      <c r="K24" s="33">
        <f t="shared" si="3"/>
        <v>26.760864189976704</v>
      </c>
      <c r="L24" s="30">
        <v>305</v>
      </c>
      <c r="M24" s="34">
        <f t="shared" si="6"/>
        <v>8.5245901639344257E-2</v>
      </c>
      <c r="N24" s="30">
        <v>15</v>
      </c>
      <c r="O24" s="35">
        <f t="shared" ref="O24:P24" si="32">D24/7</f>
        <v>3.7142857142857144</v>
      </c>
      <c r="P24" s="35">
        <f t="shared" si="32"/>
        <v>0</v>
      </c>
      <c r="Q24" s="30">
        <f t="shared" si="8"/>
        <v>4</v>
      </c>
      <c r="R24" s="30"/>
      <c r="S24" s="36">
        <v>5.65625</v>
      </c>
      <c r="T24" s="29" t="s">
        <v>33</v>
      </c>
      <c r="U24" s="37" t="s">
        <v>33</v>
      </c>
      <c r="V24" s="38" t="s">
        <v>33</v>
      </c>
      <c r="W24" s="29">
        <v>0</v>
      </c>
      <c r="X24" s="39">
        <f t="shared" si="9"/>
        <v>0</v>
      </c>
      <c r="Y24" s="40">
        <f t="shared" si="10"/>
        <v>0</v>
      </c>
      <c r="Z24" s="29">
        <v>0</v>
      </c>
      <c r="AA24" s="29" t="s">
        <v>56</v>
      </c>
      <c r="AB24" s="41">
        <f t="shared" si="11"/>
        <v>-0.48</v>
      </c>
      <c r="AC24" s="42">
        <v>0.72211371527777779</v>
      </c>
      <c r="AD24" s="40">
        <f t="shared" si="12"/>
        <v>-18.023958333333333</v>
      </c>
      <c r="AE24" s="40">
        <v>-11.3</v>
      </c>
      <c r="AF24" s="40">
        <v>-19.077618181818185</v>
      </c>
      <c r="AG24" s="40">
        <v>0</v>
      </c>
    </row>
    <row r="25" spans="1:33" ht="15.75" customHeight="1" x14ac:dyDescent="0.2">
      <c r="A25" s="29" t="s">
        <v>75</v>
      </c>
      <c r="B25" s="15" t="s">
        <v>76</v>
      </c>
      <c r="C25" s="16">
        <f t="shared" si="4"/>
        <v>67.989999999999981</v>
      </c>
      <c r="D25" s="30">
        <v>7</v>
      </c>
      <c r="E25" s="30">
        <v>0</v>
      </c>
      <c r="F25" s="33">
        <v>475.92999999999989</v>
      </c>
      <c r="G25" s="33">
        <v>0</v>
      </c>
      <c r="H25" s="32">
        <f t="shared" si="1"/>
        <v>0</v>
      </c>
      <c r="I25" s="32">
        <f t="shared" si="2"/>
        <v>0.39297353777516425</v>
      </c>
      <c r="J25" s="33">
        <f t="shared" si="5"/>
        <v>187.02789583333387</v>
      </c>
      <c r="K25" s="33">
        <f t="shared" si="3"/>
        <v>26.71827083333341</v>
      </c>
      <c r="L25" s="30">
        <v>192</v>
      </c>
      <c r="M25" s="34">
        <f t="shared" si="6"/>
        <v>3.6458333333333336E-2</v>
      </c>
      <c r="N25" s="30">
        <v>160</v>
      </c>
      <c r="O25" s="35">
        <f t="shared" ref="O25:P25" si="33">D25/7</f>
        <v>1</v>
      </c>
      <c r="P25" s="35">
        <f t="shared" si="33"/>
        <v>0</v>
      </c>
      <c r="Q25" s="30">
        <f t="shared" si="8"/>
        <v>160</v>
      </c>
      <c r="R25" s="30"/>
      <c r="S25" s="36">
        <v>1.663865546218487</v>
      </c>
      <c r="T25" s="29" t="s">
        <v>33</v>
      </c>
      <c r="U25" s="37" t="s">
        <v>33</v>
      </c>
      <c r="V25" s="38" t="s">
        <v>33</v>
      </c>
      <c r="W25" s="15">
        <v>0</v>
      </c>
      <c r="X25" s="39">
        <f t="shared" si="9"/>
        <v>0</v>
      </c>
      <c r="Y25" s="40">
        <f t="shared" si="10"/>
        <v>0</v>
      </c>
      <c r="Z25" s="15">
        <v>0</v>
      </c>
      <c r="AA25" s="29" t="s">
        <v>56</v>
      </c>
      <c r="AB25" s="41">
        <f t="shared" si="11"/>
        <v>-0.48</v>
      </c>
      <c r="AC25" s="42">
        <v>0.72211371527777779</v>
      </c>
      <c r="AD25" s="40">
        <f t="shared" si="12"/>
        <v>-4.8526041666666666</v>
      </c>
      <c r="AE25" s="40">
        <v>-11.3</v>
      </c>
      <c r="AF25" s="40">
        <v>-19.079999999999899</v>
      </c>
      <c r="AG25" s="40">
        <v>0</v>
      </c>
    </row>
    <row r="26" spans="1:33" ht="15.75" customHeight="1" x14ac:dyDescent="0.2">
      <c r="A26" s="15" t="s">
        <v>77</v>
      </c>
      <c r="B26" s="15" t="s">
        <v>236</v>
      </c>
      <c r="C26" s="16">
        <f t="shared" si="4"/>
        <v>65.717142857142861</v>
      </c>
      <c r="D26" s="17">
        <v>14</v>
      </c>
      <c r="E26" s="17">
        <v>0</v>
      </c>
      <c r="F26" s="18">
        <v>920.04</v>
      </c>
      <c r="G26" s="18">
        <v>0</v>
      </c>
      <c r="H26" s="32">
        <f t="shared" si="1"/>
        <v>0</v>
      </c>
      <c r="I26" s="32">
        <f t="shared" si="2"/>
        <v>0.3711166222351347</v>
      </c>
      <c r="J26" s="33">
        <f t="shared" si="5"/>
        <v>341.44213712121331</v>
      </c>
      <c r="K26" s="33">
        <f t="shared" si="3"/>
        <v>24.388724080086664</v>
      </c>
      <c r="L26" s="17">
        <v>191</v>
      </c>
      <c r="M26" s="34">
        <f t="shared" si="6"/>
        <v>7.3298429319371722E-2</v>
      </c>
      <c r="N26" s="17">
        <v>281</v>
      </c>
      <c r="O26" s="35">
        <f t="shared" ref="O26:P26" si="34">D26/7</f>
        <v>2</v>
      </c>
      <c r="P26" s="35">
        <f t="shared" si="34"/>
        <v>0</v>
      </c>
      <c r="Q26" s="30">
        <f t="shared" si="8"/>
        <v>140</v>
      </c>
      <c r="R26" s="30"/>
      <c r="S26" s="22">
        <v>1.386759581881533</v>
      </c>
      <c r="T26" s="29" t="s">
        <v>33</v>
      </c>
      <c r="U26" s="37" t="s">
        <v>33</v>
      </c>
      <c r="V26" s="38" t="s">
        <v>33</v>
      </c>
      <c r="W26" s="15">
        <v>0</v>
      </c>
      <c r="X26" s="39">
        <f t="shared" si="9"/>
        <v>0</v>
      </c>
      <c r="Y26" s="40">
        <f t="shared" si="10"/>
        <v>0</v>
      </c>
      <c r="Z26" s="15">
        <v>0</v>
      </c>
      <c r="AA26" s="29" t="s">
        <v>56</v>
      </c>
      <c r="AB26" s="41">
        <f t="shared" si="11"/>
        <v>-0.48</v>
      </c>
      <c r="AC26" s="42">
        <v>0.72211371527777779</v>
      </c>
      <c r="AD26" s="40">
        <f t="shared" si="12"/>
        <v>-9.7052083333333332</v>
      </c>
      <c r="AE26" s="26">
        <v>-11.7</v>
      </c>
      <c r="AF26" s="26">
        <v>-19.077618181818099</v>
      </c>
      <c r="AG26" s="26">
        <v>0</v>
      </c>
    </row>
    <row r="27" spans="1:33" ht="15.75" customHeight="1" x14ac:dyDescent="0.2">
      <c r="A27" s="15" t="s">
        <v>79</v>
      </c>
      <c r="B27" s="15" t="s">
        <v>237</v>
      </c>
      <c r="C27" s="16">
        <f t="shared" si="4"/>
        <v>62.310769230769225</v>
      </c>
      <c r="D27" s="17">
        <v>13</v>
      </c>
      <c r="E27" s="17">
        <v>0</v>
      </c>
      <c r="F27" s="18">
        <v>810.04</v>
      </c>
      <c r="G27" s="18">
        <v>0</v>
      </c>
      <c r="H27" s="32">
        <f t="shared" si="1"/>
        <v>0</v>
      </c>
      <c r="I27" s="32">
        <f t="shared" si="2"/>
        <v>0.34493726787528772</v>
      </c>
      <c r="J27" s="33">
        <f t="shared" si="5"/>
        <v>279.41298446969807</v>
      </c>
      <c r="K27" s="33">
        <f t="shared" si="3"/>
        <v>21.493306497669082</v>
      </c>
      <c r="L27" s="17">
        <v>201</v>
      </c>
      <c r="M27" s="34">
        <f t="shared" si="6"/>
        <v>6.4676616915422883E-2</v>
      </c>
      <c r="N27" s="17">
        <v>261</v>
      </c>
      <c r="O27" s="35">
        <f t="shared" ref="O27:P27" si="35">D27/7</f>
        <v>1.8571428571428572</v>
      </c>
      <c r="P27" s="35">
        <f t="shared" si="35"/>
        <v>0</v>
      </c>
      <c r="Q27" s="30">
        <f t="shared" si="8"/>
        <v>140</v>
      </c>
      <c r="R27" s="30"/>
      <c r="S27" s="22">
        <v>1.9014989293361879</v>
      </c>
      <c r="T27" s="29" t="s">
        <v>33</v>
      </c>
      <c r="U27" s="37" t="s">
        <v>33</v>
      </c>
      <c r="V27" s="38" t="s">
        <v>33</v>
      </c>
      <c r="W27" s="15">
        <v>0</v>
      </c>
      <c r="X27" s="39">
        <f t="shared" si="9"/>
        <v>0</v>
      </c>
      <c r="Y27" s="40">
        <f t="shared" si="10"/>
        <v>0</v>
      </c>
      <c r="Z27" s="15">
        <v>0</v>
      </c>
      <c r="AA27" s="29" t="s">
        <v>56</v>
      </c>
      <c r="AB27" s="41">
        <f t="shared" si="11"/>
        <v>-0.48</v>
      </c>
      <c r="AC27" s="42">
        <v>0.72211371527777779</v>
      </c>
      <c r="AD27" s="40">
        <f t="shared" si="12"/>
        <v>-9.0119791666666664</v>
      </c>
      <c r="AE27" s="26">
        <v>-11.7</v>
      </c>
      <c r="AF27" s="26">
        <v>-19.077618181818099</v>
      </c>
      <c r="AG27" s="26">
        <v>0</v>
      </c>
    </row>
    <row r="28" spans="1:33" ht="15.75" customHeight="1" x14ac:dyDescent="0.2">
      <c r="A28" s="15" t="s">
        <v>81</v>
      </c>
      <c r="B28" s="15" t="s">
        <v>238</v>
      </c>
      <c r="C28" s="16">
        <f t="shared" si="4"/>
        <v>54.93</v>
      </c>
      <c r="D28" s="17">
        <v>15</v>
      </c>
      <c r="E28" s="17">
        <v>1</v>
      </c>
      <c r="F28" s="18">
        <v>823.95</v>
      </c>
      <c r="G28" s="18">
        <v>0</v>
      </c>
      <c r="H28" s="32">
        <f t="shared" si="1"/>
        <v>0</v>
      </c>
      <c r="I28" s="32">
        <f t="shared" si="2"/>
        <v>0.27707359642299723</v>
      </c>
      <c r="J28" s="33">
        <f t="shared" si="5"/>
        <v>228.29478977272856</v>
      </c>
      <c r="K28" s="33">
        <f t="shared" si="3"/>
        <v>15.219652651515238</v>
      </c>
      <c r="L28" s="17">
        <v>194</v>
      </c>
      <c r="M28" s="34">
        <f t="shared" si="6"/>
        <v>7.7319587628865982E-2</v>
      </c>
      <c r="N28" s="17">
        <v>196</v>
      </c>
      <c r="O28" s="35">
        <f t="shared" ref="O28:P28" si="36">D28/7</f>
        <v>2.1428571428571428</v>
      </c>
      <c r="P28" s="35">
        <f t="shared" si="36"/>
        <v>0.14285714285714285</v>
      </c>
      <c r="Q28" s="30">
        <f t="shared" si="8"/>
        <v>85</v>
      </c>
      <c r="R28" s="30"/>
      <c r="S28" s="22">
        <v>2.68169014084507</v>
      </c>
      <c r="T28" s="29" t="s">
        <v>33</v>
      </c>
      <c r="U28" s="37" t="s">
        <v>33</v>
      </c>
      <c r="V28" s="38" t="s">
        <v>33</v>
      </c>
      <c r="W28" s="15">
        <v>0</v>
      </c>
      <c r="X28" s="39">
        <f t="shared" si="9"/>
        <v>0</v>
      </c>
      <c r="Y28" s="40">
        <f t="shared" si="10"/>
        <v>0</v>
      </c>
      <c r="Z28" s="15">
        <v>0</v>
      </c>
      <c r="AA28" s="29" t="s">
        <v>56</v>
      </c>
      <c r="AB28" s="41">
        <f t="shared" si="11"/>
        <v>-0.48</v>
      </c>
      <c r="AC28" s="42">
        <v>0.72211371527777779</v>
      </c>
      <c r="AD28" s="40">
        <f t="shared" si="12"/>
        <v>-10.3984375</v>
      </c>
      <c r="AE28" s="26">
        <v>-11.7</v>
      </c>
      <c r="AF28" s="26">
        <v>-19.077618181818099</v>
      </c>
      <c r="AG28" s="26">
        <v>0</v>
      </c>
    </row>
    <row r="29" spans="1:33" ht="15.75" customHeight="1" x14ac:dyDescent="0.2">
      <c r="A29" s="29" t="s">
        <v>83</v>
      </c>
      <c r="B29" s="29" t="s">
        <v>239</v>
      </c>
      <c r="C29" s="16">
        <f t="shared" si="4"/>
        <v>57.989999999999995</v>
      </c>
      <c r="D29" s="30">
        <v>10</v>
      </c>
      <c r="E29" s="30">
        <v>0</v>
      </c>
      <c r="F29" s="33">
        <v>579.9</v>
      </c>
      <c r="G29" s="33">
        <v>-18.059999999999999</v>
      </c>
      <c r="H29" s="32">
        <f t="shared" si="1"/>
        <v>3.1143300569063632E-2</v>
      </c>
      <c r="I29" s="32">
        <f t="shared" si="2"/>
        <v>0.27616231508044892</v>
      </c>
      <c r="J29" s="33">
        <f t="shared" si="5"/>
        <v>160.14652651515232</v>
      </c>
      <c r="K29" s="33">
        <f t="shared" si="3"/>
        <v>16.014652651515231</v>
      </c>
      <c r="L29" s="30">
        <v>181</v>
      </c>
      <c r="M29" s="34">
        <f t="shared" si="6"/>
        <v>5.5248618784530384E-2</v>
      </c>
      <c r="N29" s="17">
        <v>297</v>
      </c>
      <c r="O29" s="35">
        <f t="shared" ref="O29:P29" si="37">D29/7</f>
        <v>1.4285714285714286</v>
      </c>
      <c r="P29" s="35">
        <f t="shared" si="37"/>
        <v>0</v>
      </c>
      <c r="Q29" s="30">
        <f t="shared" si="8"/>
        <v>207</v>
      </c>
      <c r="R29" s="30"/>
      <c r="S29" s="22">
        <v>1.3850415512465371</v>
      </c>
      <c r="T29" s="29" t="s">
        <v>33</v>
      </c>
      <c r="U29" s="37" t="s">
        <v>33</v>
      </c>
      <c r="V29" s="38" t="s">
        <v>33</v>
      </c>
      <c r="W29" s="15">
        <v>0</v>
      </c>
      <c r="X29" s="39">
        <f t="shared" si="9"/>
        <v>0</v>
      </c>
      <c r="Y29" s="40">
        <f t="shared" si="10"/>
        <v>9.0299999999999994</v>
      </c>
      <c r="Z29" s="15">
        <v>2</v>
      </c>
      <c r="AA29" s="29" t="s">
        <v>56</v>
      </c>
      <c r="AB29" s="41">
        <f t="shared" si="11"/>
        <v>-0.48</v>
      </c>
      <c r="AC29" s="42">
        <v>0.72211371527777779</v>
      </c>
      <c r="AD29" s="40">
        <f t="shared" si="12"/>
        <v>-6.932291666666667</v>
      </c>
      <c r="AE29" s="40">
        <v>-11.7</v>
      </c>
      <c r="AF29" s="40">
        <v>-19.077618181818099</v>
      </c>
      <c r="AG29" s="40">
        <v>0</v>
      </c>
    </row>
    <row r="30" spans="1:33" ht="15.75" customHeight="1" x14ac:dyDescent="0.2">
      <c r="A30" s="15" t="s">
        <v>84</v>
      </c>
      <c r="B30" s="15" t="s">
        <v>240</v>
      </c>
      <c r="C30" s="16">
        <f t="shared" si="4"/>
        <v>56.39</v>
      </c>
      <c r="D30" s="17">
        <v>15</v>
      </c>
      <c r="E30" s="17">
        <v>0</v>
      </c>
      <c r="F30" s="18">
        <v>845.85</v>
      </c>
      <c r="G30" s="18">
        <v>-1.08</v>
      </c>
      <c r="H30" s="32">
        <f t="shared" si="1"/>
        <v>1.2768221315836142E-3</v>
      </c>
      <c r="I30" s="32">
        <f t="shared" si="2"/>
        <v>0.29063047794848779</v>
      </c>
      <c r="J30" s="33">
        <f t="shared" si="5"/>
        <v>245.82978977272842</v>
      </c>
      <c r="K30" s="33">
        <f t="shared" si="3"/>
        <v>16.388652651515226</v>
      </c>
      <c r="L30" s="17">
        <v>132</v>
      </c>
      <c r="M30" s="34">
        <f t="shared" si="6"/>
        <v>0.11363636363636363</v>
      </c>
      <c r="N30" s="17">
        <v>284</v>
      </c>
      <c r="O30" s="35">
        <f t="shared" ref="O30:P30" si="38">D30/7</f>
        <v>2.1428571428571428</v>
      </c>
      <c r="P30" s="35">
        <f t="shared" si="38"/>
        <v>0</v>
      </c>
      <c r="Q30" s="30">
        <f t="shared" si="8"/>
        <v>132</v>
      </c>
      <c r="R30" s="30"/>
      <c r="S30" s="22">
        <v>1.3316129032258059</v>
      </c>
      <c r="T30" s="29" t="s">
        <v>33</v>
      </c>
      <c r="U30" s="37" t="s">
        <v>33</v>
      </c>
      <c r="V30" s="38" t="s">
        <v>33</v>
      </c>
      <c r="W30" s="15">
        <v>0</v>
      </c>
      <c r="X30" s="39">
        <f t="shared" si="9"/>
        <v>0</v>
      </c>
      <c r="Y30" s="40">
        <f t="shared" si="10"/>
        <v>0</v>
      </c>
      <c r="Z30" s="15">
        <v>0</v>
      </c>
      <c r="AA30" s="29" t="s">
        <v>56</v>
      </c>
      <c r="AB30" s="41">
        <f t="shared" si="11"/>
        <v>-0.48</v>
      </c>
      <c r="AC30" s="42">
        <v>0.72211371527777779</v>
      </c>
      <c r="AD30" s="40">
        <f t="shared" si="12"/>
        <v>-10.3984375</v>
      </c>
      <c r="AE30" s="26">
        <v>-11.7</v>
      </c>
      <c r="AF30" s="40">
        <v>-19.077618181818099</v>
      </c>
      <c r="AG30" s="26">
        <v>0</v>
      </c>
    </row>
    <row r="31" spans="1:33" ht="15.75" customHeight="1" x14ac:dyDescent="0.2">
      <c r="A31" s="15" t="s">
        <v>86</v>
      </c>
      <c r="B31" s="15" t="s">
        <v>241</v>
      </c>
      <c r="C31" s="16">
        <f t="shared" si="4"/>
        <v>52.282121212121226</v>
      </c>
      <c r="D31" s="17">
        <v>33</v>
      </c>
      <c r="E31" s="17">
        <v>1</v>
      </c>
      <c r="F31" s="18">
        <v>1725.3100000000004</v>
      </c>
      <c r="G31" s="43">
        <v>-50.92</v>
      </c>
      <c r="H31" s="32">
        <f t="shared" si="1"/>
        <v>2.9513536697752862E-2</v>
      </c>
      <c r="I31" s="32">
        <f t="shared" si="2"/>
        <v>0.18477271023758055</v>
      </c>
      <c r="J31" s="33">
        <f t="shared" si="5"/>
        <v>318.79020470000017</v>
      </c>
      <c r="K31" s="33">
        <f t="shared" si="3"/>
        <v>9.6603092333333382</v>
      </c>
      <c r="L31" s="17">
        <v>232</v>
      </c>
      <c r="M31" s="34">
        <f t="shared" si="6"/>
        <v>0.14224137931034483</v>
      </c>
      <c r="N31" s="17">
        <v>258</v>
      </c>
      <c r="O31" s="35">
        <f t="shared" ref="O31:P31" si="39">D31/7</f>
        <v>4.7142857142857144</v>
      </c>
      <c r="P31" s="35">
        <f t="shared" si="39"/>
        <v>0.14285714285714285</v>
      </c>
      <c r="Q31" s="30">
        <f t="shared" si="8"/>
        <v>53</v>
      </c>
      <c r="R31" s="30"/>
      <c r="S31" s="22">
        <v>1.1780515117581101</v>
      </c>
      <c r="T31" s="15" t="s">
        <v>33</v>
      </c>
      <c r="U31" s="23" t="s">
        <v>33</v>
      </c>
      <c r="V31" s="1" t="s">
        <v>88</v>
      </c>
      <c r="W31" s="15">
        <v>3</v>
      </c>
      <c r="X31" s="39">
        <f t="shared" si="9"/>
        <v>9.0909090909090912E-2</v>
      </c>
      <c r="Y31" s="40">
        <f t="shared" si="10"/>
        <v>3.3946666666666667</v>
      </c>
      <c r="Z31" s="15">
        <v>12</v>
      </c>
      <c r="AA31" s="15" t="s">
        <v>56</v>
      </c>
      <c r="AB31" s="41">
        <f t="shared" si="11"/>
        <v>-0.48</v>
      </c>
      <c r="AC31" s="28">
        <v>0.72211371527777779</v>
      </c>
      <c r="AD31" s="40">
        <f t="shared" si="12"/>
        <v>-22.876562499999999</v>
      </c>
      <c r="AE31" s="44">
        <v>-11.7</v>
      </c>
      <c r="AF31" s="44">
        <v>-20.615961600000002</v>
      </c>
      <c r="AG31" s="26">
        <v>-7.5</v>
      </c>
    </row>
    <row r="32" spans="1:33" ht="15.75" customHeight="1" x14ac:dyDescent="0.2">
      <c r="A32" s="15" t="s">
        <v>89</v>
      </c>
      <c r="B32" s="48" t="s">
        <v>242</v>
      </c>
      <c r="C32" s="16">
        <f t="shared" si="4"/>
        <v>48.107647058823531</v>
      </c>
      <c r="D32" s="17">
        <v>34</v>
      </c>
      <c r="E32" s="17">
        <v>0</v>
      </c>
      <c r="F32" s="18">
        <v>1635.66</v>
      </c>
      <c r="G32" s="18">
        <v>-76.69</v>
      </c>
      <c r="H32" s="32">
        <f t="shared" si="1"/>
        <v>4.6886272208160613E-2</v>
      </c>
      <c r="I32" s="32">
        <f t="shared" si="2"/>
        <v>9.6357747901968202E-2</v>
      </c>
      <c r="J32" s="33">
        <f t="shared" si="5"/>
        <v>157.60851393333331</v>
      </c>
      <c r="K32" s="33">
        <f t="shared" si="3"/>
        <v>4.6355445274509801</v>
      </c>
      <c r="L32" s="17">
        <v>232</v>
      </c>
      <c r="M32" s="34">
        <f t="shared" si="6"/>
        <v>0.14655172413793102</v>
      </c>
      <c r="N32" s="17">
        <v>226</v>
      </c>
      <c r="O32" s="35">
        <f t="shared" ref="O32:P32" si="40">D32/7</f>
        <v>4.8571428571428568</v>
      </c>
      <c r="P32" s="35">
        <f t="shared" si="40"/>
        <v>0</v>
      </c>
      <c r="Q32" s="30">
        <f t="shared" si="8"/>
        <v>46</v>
      </c>
      <c r="R32" s="30" t="str">
        <f ca="1">IFERROR(VLOOKUP($B$2,IMPORTRANGE("https://docs.google.com/spreadsheets/d/1KiWZV1ko8G7lnRucBRBd29jj3Be6ltMfljMDqzOkQmI/edit#gid=1381463014","Lookup!A:F"),6,FALSE),"")</f>
        <v/>
      </c>
      <c r="S32" s="22">
        <v>1.4417952314165501</v>
      </c>
      <c r="T32" s="15" t="str">
        <f ca="1">IFERROR(__xludf.DUMMYFUNCTION("IFERROR(VLOOKUP($B$2,IMPORTRANGE(""https://docs.google.com/spreadsheets/d/1KiWZV1ko8G7lnRucBRBd29jj3Be6ltMfljMDqzOkQmI/edit#gid=1381463014"",""Lookup!A:D""),4,FALSE),"""")"),"")</f>
        <v/>
      </c>
      <c r="U32" s="23" t="str">
        <f ca="1">IFERROR(__xludf.DUMMYFUNCTION("IFERROR(VLOOKUP($B$2,IMPORTRANGE(""https://docs.google.com/spreadsheets/d/1KiWZV1ko8G7lnRucBRBd29jj3Be6ltMfljMDqzOkQmI/edit#gid=1381463014"",""Lookup!A:D""),3,FALSE),"""")"),"")</f>
        <v/>
      </c>
      <c r="V32" s="1" t="str">
        <f ca="1">IFERROR(__xludf.DUMMYFUNCTION("IFERROR(VLOOKUP($B$2,IMPORTRANGE(""https://docs.google.com/spreadsheets/d/1KiWZV1ko8G7lnRucBRBd29jj3Be6ltMfljMDqzOkQmI/edit#gid=1381463014"",""Lookup!A:D""),2,FALSE),"""")"),"**No Inventory In The Works**")</f>
        <v>**No Inventory In The Works**</v>
      </c>
      <c r="W32" s="15">
        <v>3</v>
      </c>
      <c r="X32" s="39">
        <f t="shared" si="9"/>
        <v>8.8235294117647065E-2</v>
      </c>
      <c r="Y32" s="40">
        <f t="shared" si="10"/>
        <v>10.955714285714285</v>
      </c>
      <c r="Z32" s="15">
        <v>4</v>
      </c>
      <c r="AA32" s="15" t="s">
        <v>56</v>
      </c>
      <c r="AB32" s="41">
        <f t="shared" si="11"/>
        <v>-0.48</v>
      </c>
      <c r="AC32" s="28">
        <v>0.72211371527777779</v>
      </c>
      <c r="AD32" s="40">
        <f t="shared" si="12"/>
        <v>-23.569791666666667</v>
      </c>
      <c r="AE32" s="26">
        <v>-11.7</v>
      </c>
      <c r="AF32" s="26">
        <v>-20.615961599999999</v>
      </c>
      <c r="AG32" s="26">
        <v>-33.700000000000003</v>
      </c>
    </row>
    <row r="33" spans="1:33" ht="15.75" customHeight="1" x14ac:dyDescent="0.2">
      <c r="A33" s="15"/>
      <c r="B33" s="15"/>
      <c r="C33" s="45"/>
      <c r="D33" s="17"/>
      <c r="E33" s="17"/>
      <c r="F33" s="18"/>
      <c r="G33" s="18"/>
      <c r="H33" s="18"/>
      <c r="I33" s="17"/>
      <c r="J33" s="17"/>
      <c r="K33" s="17"/>
      <c r="L33" s="17"/>
      <c r="M33" s="20"/>
      <c r="N33" s="17"/>
      <c r="O33" s="17"/>
      <c r="P33" s="17"/>
      <c r="Q33" s="17"/>
      <c r="R33" s="17"/>
      <c r="S33" s="22"/>
      <c r="T33" s="15"/>
      <c r="U33" s="23"/>
      <c r="V33" s="1"/>
      <c r="W33" s="15"/>
      <c r="X33" s="15"/>
      <c r="Y33" s="15"/>
      <c r="Z33" s="15"/>
      <c r="AA33" s="2"/>
      <c r="AB33" s="15"/>
      <c r="AC33" s="15"/>
      <c r="AD33" s="15"/>
      <c r="AE33" s="26"/>
      <c r="AF33" s="26"/>
      <c r="AG33" s="26"/>
    </row>
    <row r="34" spans="1:33" ht="15.75" customHeight="1" x14ac:dyDescent="0.2">
      <c r="A34" s="15"/>
      <c r="B34" s="15"/>
      <c r="C34" s="45"/>
      <c r="D34" s="17"/>
      <c r="E34" s="17"/>
      <c r="F34" s="18"/>
      <c r="G34" s="18"/>
      <c r="H34" s="18"/>
      <c r="I34" s="17"/>
      <c r="J34" s="17"/>
      <c r="K34" s="17"/>
      <c r="L34" s="17"/>
      <c r="M34" s="20"/>
      <c r="N34" s="17"/>
      <c r="O34" s="17"/>
      <c r="P34" s="17"/>
      <c r="Q34" s="17"/>
      <c r="R34" s="17"/>
      <c r="S34" s="22"/>
      <c r="T34" s="15"/>
      <c r="U34" s="23"/>
      <c r="V34" s="1"/>
      <c r="W34" s="15"/>
      <c r="X34" s="15"/>
      <c r="Y34" s="15"/>
      <c r="Z34" s="15"/>
      <c r="AA34" s="2"/>
      <c r="AB34" s="15"/>
      <c r="AC34" s="15"/>
      <c r="AD34" s="15"/>
      <c r="AE34" s="26"/>
      <c r="AF34" s="26"/>
      <c r="AG34" s="26"/>
    </row>
    <row r="35" spans="1:33" ht="15.75" customHeight="1" x14ac:dyDescent="0.2">
      <c r="A35" s="15"/>
      <c r="B35" s="15"/>
      <c r="C35" s="45"/>
      <c r="D35" s="17"/>
      <c r="E35" s="17"/>
      <c r="F35" s="18"/>
      <c r="G35" s="18"/>
      <c r="H35" s="18"/>
      <c r="I35" s="17"/>
      <c r="J35" s="17"/>
      <c r="K35" s="17"/>
      <c r="L35" s="17"/>
      <c r="M35" s="20"/>
      <c r="N35" s="17"/>
      <c r="O35" s="17"/>
      <c r="P35" s="17"/>
      <c r="Q35" s="17"/>
      <c r="R35" s="17"/>
      <c r="S35" s="22"/>
      <c r="T35" s="15"/>
      <c r="U35" s="23"/>
      <c r="V35" s="1"/>
      <c r="W35" s="15"/>
      <c r="X35" s="15"/>
      <c r="Y35" s="15"/>
      <c r="Z35" s="15"/>
      <c r="AA35" s="2"/>
      <c r="AB35" s="15"/>
      <c r="AC35" s="15"/>
      <c r="AD35" s="15"/>
      <c r="AE35" s="26"/>
      <c r="AF35" s="26"/>
      <c r="AG35" s="26"/>
    </row>
    <row r="36" spans="1:33" ht="15.75" customHeight="1" x14ac:dyDescent="0.2">
      <c r="A36" s="15"/>
      <c r="B36" s="15"/>
      <c r="C36" s="45"/>
      <c r="D36" s="17"/>
      <c r="E36" s="17"/>
      <c r="F36" s="18"/>
      <c r="G36" s="18"/>
      <c r="H36" s="18"/>
      <c r="I36" s="17"/>
      <c r="J36" s="17"/>
      <c r="K36" s="17"/>
      <c r="L36" s="17"/>
      <c r="M36" s="20"/>
      <c r="N36" s="17"/>
      <c r="O36" s="17"/>
      <c r="P36" s="17"/>
      <c r="Q36" s="17"/>
      <c r="R36" s="17"/>
      <c r="S36" s="22"/>
      <c r="T36" s="15"/>
      <c r="U36" s="23"/>
      <c r="V36" s="1"/>
      <c r="W36" s="15"/>
      <c r="X36" s="15"/>
      <c r="Y36" s="15"/>
      <c r="Z36" s="15"/>
      <c r="AA36" s="2"/>
      <c r="AB36" s="15"/>
      <c r="AC36" s="15"/>
      <c r="AD36" s="15"/>
      <c r="AE36" s="26"/>
      <c r="AF36" s="26"/>
      <c r="AG36" s="26"/>
    </row>
    <row r="37" spans="1:33" ht="15.75" customHeight="1" x14ac:dyDescent="0.2">
      <c r="A37" s="15"/>
      <c r="B37" s="15"/>
      <c r="C37" s="45"/>
      <c r="D37" s="17"/>
      <c r="E37" s="17"/>
      <c r="F37" s="18"/>
      <c r="G37" s="18"/>
      <c r="H37" s="18"/>
      <c r="I37" s="17"/>
      <c r="J37" s="17"/>
      <c r="K37" s="17"/>
      <c r="L37" s="17"/>
      <c r="M37" s="20"/>
      <c r="N37" s="17"/>
      <c r="O37" s="17"/>
      <c r="P37" s="17"/>
      <c r="Q37" s="17"/>
      <c r="R37" s="17"/>
      <c r="S37" s="22"/>
      <c r="T37" s="15"/>
      <c r="U37" s="23"/>
      <c r="V37" s="1"/>
      <c r="W37" s="15"/>
      <c r="X37" s="15"/>
      <c r="Y37" s="15"/>
      <c r="Z37" s="15"/>
      <c r="AA37" s="2"/>
      <c r="AB37" s="15"/>
      <c r="AC37" s="15"/>
      <c r="AD37" s="15"/>
      <c r="AE37" s="26"/>
      <c r="AF37" s="26"/>
      <c r="AG37" s="26"/>
    </row>
    <row r="38" spans="1:33" ht="15.75" customHeight="1" x14ac:dyDescent="0.2">
      <c r="A38" s="15"/>
      <c r="B38" s="15"/>
      <c r="C38" s="45"/>
      <c r="D38" s="17"/>
      <c r="E38" s="17"/>
      <c r="F38" s="18"/>
      <c r="G38" s="18"/>
      <c r="H38" s="18"/>
      <c r="I38" s="17"/>
      <c r="J38" s="17"/>
      <c r="K38" s="17"/>
      <c r="L38" s="17"/>
      <c r="M38" s="20"/>
      <c r="N38" s="17"/>
      <c r="O38" s="17"/>
      <c r="P38" s="17"/>
      <c r="Q38" s="17"/>
      <c r="R38" s="17"/>
      <c r="S38" s="22"/>
      <c r="T38" s="15"/>
      <c r="U38" s="23"/>
      <c r="V38" s="1"/>
      <c r="W38" s="15"/>
      <c r="X38" s="15"/>
      <c r="Y38" s="15"/>
      <c r="Z38" s="15"/>
      <c r="AA38" s="2"/>
      <c r="AB38" s="15"/>
      <c r="AC38" s="15"/>
      <c r="AD38" s="15"/>
      <c r="AE38" s="26"/>
      <c r="AF38" s="26"/>
      <c r="AG38" s="26"/>
    </row>
    <row r="39" spans="1:33" ht="15.75" customHeight="1" x14ac:dyDescent="0.2">
      <c r="A39" s="15"/>
      <c r="B39" s="15"/>
      <c r="C39" s="45"/>
      <c r="D39" s="17"/>
      <c r="E39" s="17"/>
      <c r="F39" s="18"/>
      <c r="G39" s="18"/>
      <c r="H39" s="18"/>
      <c r="I39" s="17"/>
      <c r="J39" s="17"/>
      <c r="K39" s="17"/>
      <c r="L39" s="17"/>
      <c r="M39" s="20"/>
      <c r="N39" s="17"/>
      <c r="O39" s="17"/>
      <c r="P39" s="17"/>
      <c r="Q39" s="17"/>
      <c r="R39" s="17"/>
      <c r="S39" s="22"/>
      <c r="T39" s="15"/>
      <c r="U39" s="23"/>
      <c r="V39" s="1"/>
      <c r="W39" s="15"/>
      <c r="X39" s="15"/>
      <c r="Y39" s="15"/>
      <c r="Z39" s="15"/>
      <c r="AA39" s="2"/>
      <c r="AB39" s="15"/>
      <c r="AC39" s="15"/>
      <c r="AD39" s="15"/>
      <c r="AE39" s="26"/>
      <c r="AF39" s="26"/>
      <c r="AG39" s="26"/>
    </row>
    <row r="40" spans="1:33" ht="15.75" customHeight="1" x14ac:dyDescent="0.2">
      <c r="A40" s="15"/>
      <c r="B40" s="15"/>
      <c r="C40" s="45"/>
      <c r="D40" s="17"/>
      <c r="E40" s="17"/>
      <c r="F40" s="18"/>
      <c r="G40" s="18"/>
      <c r="H40" s="18"/>
      <c r="I40" s="17"/>
      <c r="J40" s="17"/>
      <c r="K40" s="17"/>
      <c r="L40" s="17"/>
      <c r="M40" s="20"/>
      <c r="N40" s="17"/>
      <c r="O40" s="17"/>
      <c r="P40" s="17"/>
      <c r="Q40" s="17"/>
      <c r="R40" s="17"/>
      <c r="S40" s="22"/>
      <c r="T40" s="15"/>
      <c r="U40" s="23"/>
      <c r="V40" s="1"/>
      <c r="W40" s="15"/>
      <c r="X40" s="15"/>
      <c r="Y40" s="15"/>
      <c r="Z40" s="15"/>
      <c r="AA40" s="2"/>
      <c r="AB40" s="15"/>
      <c r="AC40" s="15"/>
      <c r="AD40" s="15"/>
      <c r="AE40" s="26"/>
      <c r="AF40" s="26"/>
      <c r="AG40" s="26"/>
    </row>
    <row r="41" spans="1:33" ht="15.75" customHeight="1" x14ac:dyDescent="0.2">
      <c r="A41" s="15"/>
      <c r="B41" s="15"/>
      <c r="C41" s="45"/>
      <c r="D41" s="17"/>
      <c r="E41" s="17"/>
      <c r="F41" s="18"/>
      <c r="G41" s="18"/>
      <c r="H41" s="18"/>
      <c r="I41" s="17"/>
      <c r="J41" s="17"/>
      <c r="K41" s="17"/>
      <c r="L41" s="17"/>
      <c r="M41" s="20"/>
      <c r="N41" s="17"/>
      <c r="O41" s="17"/>
      <c r="P41" s="17"/>
      <c r="Q41" s="17"/>
      <c r="R41" s="17"/>
      <c r="S41" s="22"/>
      <c r="T41" s="15"/>
      <c r="U41" s="23"/>
      <c r="V41" s="1"/>
      <c r="W41" s="15"/>
      <c r="X41" s="15"/>
      <c r="Y41" s="15"/>
      <c r="Z41" s="15"/>
      <c r="AA41" s="2"/>
      <c r="AB41" s="15"/>
      <c r="AC41" s="15"/>
      <c r="AD41" s="15"/>
      <c r="AE41" s="26"/>
      <c r="AF41" s="26"/>
      <c r="AG41" s="26"/>
    </row>
    <row r="42" spans="1:33" ht="15.75" customHeight="1" x14ac:dyDescent="0.2">
      <c r="A42" s="15"/>
      <c r="B42" s="15"/>
      <c r="C42" s="45"/>
      <c r="D42" s="17"/>
      <c r="E42" s="17"/>
      <c r="F42" s="18"/>
      <c r="G42" s="18"/>
      <c r="H42" s="18"/>
      <c r="I42" s="17"/>
      <c r="J42" s="17"/>
      <c r="K42" s="17"/>
      <c r="L42" s="17"/>
      <c r="M42" s="20"/>
      <c r="N42" s="17"/>
      <c r="O42" s="17"/>
      <c r="P42" s="17"/>
      <c r="Q42" s="17"/>
      <c r="R42" s="17"/>
      <c r="S42" s="22"/>
      <c r="T42" s="15"/>
      <c r="U42" s="23"/>
      <c r="V42" s="1"/>
      <c r="W42" s="15"/>
      <c r="X42" s="15"/>
      <c r="Y42" s="15"/>
      <c r="Z42" s="15"/>
      <c r="AA42" s="2"/>
      <c r="AB42" s="15"/>
      <c r="AC42" s="15"/>
      <c r="AD42" s="15"/>
      <c r="AE42" s="26"/>
      <c r="AF42" s="26"/>
      <c r="AG42" s="26"/>
    </row>
    <row r="43" spans="1:33" ht="15.75" customHeight="1" x14ac:dyDescent="0.2">
      <c r="A43" s="15"/>
      <c r="B43" s="15"/>
      <c r="C43" s="45"/>
      <c r="D43" s="17"/>
      <c r="E43" s="17"/>
      <c r="F43" s="18"/>
      <c r="G43" s="18"/>
      <c r="H43" s="18"/>
      <c r="I43" s="17"/>
      <c r="J43" s="17"/>
      <c r="K43" s="17"/>
      <c r="L43" s="17"/>
      <c r="M43" s="20"/>
      <c r="N43" s="17"/>
      <c r="O43" s="17"/>
      <c r="P43" s="17"/>
      <c r="Q43" s="17"/>
      <c r="R43" s="17"/>
      <c r="S43" s="22"/>
      <c r="T43" s="15"/>
      <c r="U43" s="23"/>
      <c r="V43" s="1"/>
      <c r="W43" s="15"/>
      <c r="X43" s="15"/>
      <c r="Y43" s="15"/>
      <c r="Z43" s="15"/>
      <c r="AA43" s="2"/>
      <c r="AB43" s="15"/>
      <c r="AC43" s="15"/>
      <c r="AD43" s="15"/>
      <c r="AE43" s="26"/>
      <c r="AF43" s="26"/>
      <c r="AG43" s="26"/>
    </row>
    <row r="44" spans="1:33" ht="15.75" customHeight="1" x14ac:dyDescent="0.2">
      <c r="A44" s="15"/>
      <c r="B44" s="15"/>
      <c r="C44" s="45"/>
      <c r="D44" s="17"/>
      <c r="E44" s="17"/>
      <c r="F44" s="18"/>
      <c r="G44" s="18"/>
      <c r="H44" s="18"/>
      <c r="I44" s="17"/>
      <c r="J44" s="17"/>
      <c r="K44" s="17"/>
      <c r="L44" s="17"/>
      <c r="M44" s="20"/>
      <c r="N44" s="17"/>
      <c r="O44" s="17"/>
      <c r="P44" s="17"/>
      <c r="Q44" s="17"/>
      <c r="R44" s="17"/>
      <c r="S44" s="22"/>
      <c r="T44" s="15"/>
      <c r="U44" s="23"/>
      <c r="V44" s="1"/>
      <c r="W44" s="15"/>
      <c r="X44" s="15"/>
      <c r="Y44" s="15"/>
      <c r="Z44" s="15"/>
      <c r="AA44" s="2"/>
      <c r="AB44" s="15"/>
      <c r="AC44" s="15"/>
      <c r="AD44" s="15"/>
      <c r="AE44" s="26"/>
      <c r="AF44" s="26"/>
      <c r="AG44" s="26"/>
    </row>
    <row r="45" spans="1:33" ht="15.75" customHeight="1" x14ac:dyDescent="0.2">
      <c r="A45" s="15"/>
      <c r="B45" s="15"/>
      <c r="C45" s="45"/>
      <c r="D45" s="17"/>
      <c r="E45" s="17"/>
      <c r="F45" s="18"/>
      <c r="G45" s="18"/>
      <c r="H45" s="18"/>
      <c r="I45" s="17"/>
      <c r="J45" s="17"/>
      <c r="K45" s="17"/>
      <c r="L45" s="17"/>
      <c r="M45" s="20"/>
      <c r="N45" s="17"/>
      <c r="O45" s="17"/>
      <c r="P45" s="17"/>
      <c r="Q45" s="17"/>
      <c r="R45" s="17"/>
      <c r="S45" s="22"/>
      <c r="T45" s="15"/>
      <c r="U45" s="23"/>
      <c r="V45" s="1"/>
      <c r="W45" s="15"/>
      <c r="X45" s="15"/>
      <c r="Y45" s="15"/>
      <c r="Z45" s="15"/>
      <c r="AA45" s="2"/>
      <c r="AB45" s="15"/>
      <c r="AC45" s="15"/>
      <c r="AD45" s="15"/>
      <c r="AE45" s="26"/>
      <c r="AF45" s="26"/>
      <c r="AG45" s="26"/>
    </row>
    <row r="46" spans="1:33" ht="15.75" customHeight="1" x14ac:dyDescent="0.2">
      <c r="A46" s="15"/>
      <c r="B46" s="15"/>
      <c r="C46" s="45"/>
      <c r="D46" s="17"/>
      <c r="E46" s="17"/>
      <c r="F46" s="18"/>
      <c r="G46" s="18"/>
      <c r="H46" s="18"/>
      <c r="I46" s="17"/>
      <c r="J46" s="17"/>
      <c r="K46" s="17"/>
      <c r="L46" s="17"/>
      <c r="M46" s="20"/>
      <c r="N46" s="17"/>
      <c r="O46" s="17"/>
      <c r="P46" s="17"/>
      <c r="Q46" s="17"/>
      <c r="R46" s="17"/>
      <c r="S46" s="22"/>
      <c r="T46" s="15"/>
      <c r="U46" s="23"/>
      <c r="V46" s="1"/>
      <c r="W46" s="15"/>
      <c r="X46" s="15"/>
      <c r="Y46" s="15"/>
      <c r="Z46" s="15"/>
      <c r="AA46" s="2"/>
      <c r="AB46" s="15"/>
      <c r="AC46" s="15"/>
      <c r="AD46" s="15"/>
      <c r="AE46" s="26"/>
      <c r="AF46" s="26"/>
      <c r="AG46" s="26"/>
    </row>
    <row r="47" spans="1:33" ht="15.75" customHeight="1" x14ac:dyDescent="0.2">
      <c r="A47" s="15"/>
      <c r="B47" s="15"/>
      <c r="C47" s="45"/>
      <c r="D47" s="17"/>
      <c r="E47" s="17"/>
      <c r="F47" s="18"/>
      <c r="G47" s="18"/>
      <c r="H47" s="18"/>
      <c r="I47" s="17"/>
      <c r="J47" s="17"/>
      <c r="K47" s="17"/>
      <c r="L47" s="17"/>
      <c r="M47" s="20"/>
      <c r="N47" s="17"/>
      <c r="O47" s="17"/>
      <c r="P47" s="17"/>
      <c r="Q47" s="17"/>
      <c r="R47" s="17"/>
      <c r="S47" s="22"/>
      <c r="T47" s="15"/>
      <c r="U47" s="23"/>
      <c r="V47" s="1"/>
      <c r="W47" s="15"/>
      <c r="X47" s="15"/>
      <c r="Y47" s="15"/>
      <c r="Z47" s="15"/>
      <c r="AA47" s="2"/>
      <c r="AB47" s="15"/>
      <c r="AC47" s="15"/>
      <c r="AD47" s="15"/>
      <c r="AE47" s="26"/>
      <c r="AF47" s="26"/>
      <c r="AG47" s="26"/>
    </row>
    <row r="48" spans="1:33" ht="15.75" customHeight="1" x14ac:dyDescent="0.2">
      <c r="A48" s="15"/>
      <c r="B48" s="15"/>
      <c r="C48" s="45"/>
      <c r="D48" s="17"/>
      <c r="E48" s="17"/>
      <c r="F48" s="18"/>
      <c r="G48" s="18"/>
      <c r="H48" s="18"/>
      <c r="I48" s="17"/>
      <c r="J48" s="17"/>
      <c r="K48" s="17"/>
      <c r="L48" s="17"/>
      <c r="M48" s="20"/>
      <c r="N48" s="17"/>
      <c r="O48" s="17"/>
      <c r="P48" s="17"/>
      <c r="Q48" s="17"/>
      <c r="R48" s="17"/>
      <c r="S48" s="22"/>
      <c r="T48" s="15"/>
      <c r="U48" s="23"/>
      <c r="V48" s="1"/>
      <c r="W48" s="15"/>
      <c r="X48" s="15"/>
      <c r="Y48" s="15"/>
      <c r="Z48" s="15"/>
      <c r="AA48" s="2"/>
      <c r="AB48" s="15"/>
      <c r="AC48" s="15"/>
      <c r="AD48" s="15"/>
      <c r="AE48" s="26"/>
      <c r="AF48" s="26"/>
      <c r="AG48" s="26"/>
    </row>
    <row r="49" spans="1:33" ht="15.75" customHeight="1" x14ac:dyDescent="0.2">
      <c r="A49" s="15"/>
      <c r="B49" s="15"/>
      <c r="C49" s="45"/>
      <c r="D49" s="17"/>
      <c r="E49" s="17"/>
      <c r="F49" s="18"/>
      <c r="G49" s="18"/>
      <c r="H49" s="18"/>
      <c r="I49" s="17"/>
      <c r="J49" s="17"/>
      <c r="K49" s="17"/>
      <c r="L49" s="17"/>
      <c r="M49" s="20"/>
      <c r="N49" s="17"/>
      <c r="O49" s="17"/>
      <c r="P49" s="17"/>
      <c r="Q49" s="17"/>
      <c r="R49" s="17"/>
      <c r="S49" s="22"/>
      <c r="T49" s="15"/>
      <c r="U49" s="23"/>
      <c r="V49" s="1"/>
      <c r="W49" s="15"/>
      <c r="X49" s="15"/>
      <c r="Y49" s="15"/>
      <c r="Z49" s="15"/>
      <c r="AA49" s="2"/>
      <c r="AB49" s="15"/>
      <c r="AC49" s="15"/>
      <c r="AD49" s="15"/>
      <c r="AE49" s="26"/>
      <c r="AF49" s="26"/>
      <c r="AG49" s="26"/>
    </row>
    <row r="50" spans="1:33" ht="15.75" customHeight="1" x14ac:dyDescent="0.2">
      <c r="A50" s="15"/>
      <c r="B50" s="15"/>
      <c r="C50" s="45"/>
      <c r="D50" s="17"/>
      <c r="E50" s="17"/>
      <c r="F50" s="18"/>
      <c r="G50" s="18"/>
      <c r="H50" s="18"/>
      <c r="I50" s="17"/>
      <c r="J50" s="17"/>
      <c r="K50" s="17"/>
      <c r="L50" s="17"/>
      <c r="M50" s="20"/>
      <c r="N50" s="17"/>
      <c r="O50" s="17"/>
      <c r="P50" s="17"/>
      <c r="Q50" s="17"/>
      <c r="R50" s="17"/>
      <c r="S50" s="22"/>
      <c r="T50" s="15"/>
      <c r="U50" s="23"/>
      <c r="V50" s="1"/>
      <c r="W50" s="15"/>
      <c r="X50" s="15"/>
      <c r="Y50" s="15"/>
      <c r="Z50" s="15"/>
      <c r="AA50" s="2"/>
      <c r="AB50" s="15"/>
      <c r="AC50" s="15"/>
      <c r="AD50" s="15"/>
      <c r="AE50" s="26"/>
      <c r="AF50" s="26"/>
      <c r="AG50" s="26"/>
    </row>
    <row r="51" spans="1:33" ht="15.75" customHeight="1" x14ac:dyDescent="0.2">
      <c r="A51" s="15"/>
      <c r="B51" s="15"/>
      <c r="C51" s="45"/>
      <c r="D51" s="17"/>
      <c r="E51" s="17"/>
      <c r="F51" s="18"/>
      <c r="G51" s="18"/>
      <c r="H51" s="18"/>
      <c r="I51" s="17"/>
      <c r="J51" s="17"/>
      <c r="K51" s="17"/>
      <c r="L51" s="17"/>
      <c r="M51" s="20"/>
      <c r="N51" s="17"/>
      <c r="O51" s="17"/>
      <c r="P51" s="17"/>
      <c r="Q51" s="17"/>
      <c r="R51" s="17"/>
      <c r="S51" s="22"/>
      <c r="T51" s="15"/>
      <c r="U51" s="23"/>
      <c r="V51" s="1"/>
      <c r="W51" s="15"/>
      <c r="X51" s="15"/>
      <c r="Y51" s="15"/>
      <c r="Z51" s="15"/>
      <c r="AA51" s="2"/>
      <c r="AB51" s="15"/>
      <c r="AC51" s="15"/>
      <c r="AD51" s="15"/>
      <c r="AE51" s="26"/>
      <c r="AF51" s="26"/>
      <c r="AG51" s="26"/>
    </row>
    <row r="52" spans="1:33" ht="15.75" customHeight="1" x14ac:dyDescent="0.2">
      <c r="A52" s="15"/>
      <c r="B52" s="15"/>
      <c r="C52" s="45"/>
      <c r="D52" s="17"/>
      <c r="E52" s="17"/>
      <c r="F52" s="18"/>
      <c r="G52" s="18"/>
      <c r="H52" s="18"/>
      <c r="I52" s="17"/>
      <c r="J52" s="17"/>
      <c r="K52" s="17"/>
      <c r="L52" s="17"/>
      <c r="M52" s="20"/>
      <c r="N52" s="17"/>
      <c r="O52" s="17"/>
      <c r="P52" s="17"/>
      <c r="Q52" s="17"/>
      <c r="R52" s="17"/>
      <c r="S52" s="22"/>
      <c r="T52" s="15"/>
      <c r="U52" s="23"/>
      <c r="V52" s="1"/>
      <c r="W52" s="15"/>
      <c r="X52" s="15"/>
      <c r="Y52" s="15"/>
      <c r="Z52" s="15"/>
      <c r="AA52" s="2"/>
      <c r="AB52" s="15"/>
      <c r="AC52" s="15"/>
      <c r="AD52" s="15"/>
      <c r="AE52" s="26"/>
      <c r="AF52" s="26"/>
      <c r="AG52" s="26"/>
    </row>
    <row r="53" spans="1:33" ht="15.75" customHeight="1" x14ac:dyDescent="0.2">
      <c r="A53" s="15"/>
      <c r="B53" s="15"/>
      <c r="C53" s="45"/>
      <c r="D53" s="17"/>
      <c r="E53" s="17"/>
      <c r="F53" s="18"/>
      <c r="G53" s="18"/>
      <c r="H53" s="18"/>
      <c r="I53" s="17"/>
      <c r="J53" s="17"/>
      <c r="K53" s="17"/>
      <c r="L53" s="17"/>
      <c r="M53" s="20"/>
      <c r="N53" s="17"/>
      <c r="O53" s="17"/>
      <c r="P53" s="17"/>
      <c r="Q53" s="17"/>
      <c r="R53" s="17"/>
      <c r="S53" s="22"/>
      <c r="T53" s="15"/>
      <c r="U53" s="23"/>
      <c r="V53" s="1"/>
      <c r="W53" s="15"/>
      <c r="X53" s="15"/>
      <c r="Y53" s="15"/>
      <c r="Z53" s="15"/>
      <c r="AA53" s="2"/>
      <c r="AB53" s="15"/>
      <c r="AC53" s="15"/>
      <c r="AD53" s="15"/>
      <c r="AE53" s="26"/>
      <c r="AF53" s="26"/>
      <c r="AG53" s="26"/>
    </row>
    <row r="54" spans="1:33" ht="15.75" customHeight="1" x14ac:dyDescent="0.2">
      <c r="A54" s="15"/>
      <c r="B54" s="15"/>
      <c r="C54" s="45"/>
      <c r="D54" s="17"/>
      <c r="E54" s="17"/>
      <c r="F54" s="18"/>
      <c r="G54" s="18"/>
      <c r="H54" s="18"/>
      <c r="I54" s="17"/>
      <c r="J54" s="17"/>
      <c r="K54" s="17"/>
      <c r="L54" s="17"/>
      <c r="M54" s="20"/>
      <c r="N54" s="17"/>
      <c r="O54" s="17"/>
      <c r="P54" s="17"/>
      <c r="Q54" s="17"/>
      <c r="R54" s="17"/>
      <c r="S54" s="22"/>
      <c r="T54" s="15"/>
      <c r="U54" s="23"/>
      <c r="V54" s="1"/>
      <c r="W54" s="15"/>
      <c r="X54" s="15"/>
      <c r="Y54" s="15"/>
      <c r="Z54" s="15"/>
      <c r="AA54" s="2"/>
      <c r="AB54" s="15"/>
      <c r="AC54" s="15"/>
      <c r="AD54" s="15"/>
      <c r="AE54" s="26"/>
      <c r="AF54" s="26"/>
      <c r="AG54" s="26"/>
    </row>
    <row r="55" spans="1:33" ht="15.75" customHeight="1" x14ac:dyDescent="0.2">
      <c r="A55" s="15"/>
      <c r="B55" s="15"/>
      <c r="C55" s="45"/>
      <c r="D55" s="17"/>
      <c r="E55" s="17"/>
      <c r="F55" s="18"/>
      <c r="G55" s="18"/>
      <c r="H55" s="18"/>
      <c r="I55" s="17"/>
      <c r="J55" s="17"/>
      <c r="K55" s="17"/>
      <c r="L55" s="17"/>
      <c r="M55" s="20"/>
      <c r="N55" s="17"/>
      <c r="O55" s="17"/>
      <c r="P55" s="17"/>
      <c r="Q55" s="17"/>
      <c r="R55" s="17"/>
      <c r="S55" s="22"/>
      <c r="T55" s="15"/>
      <c r="U55" s="23"/>
      <c r="V55" s="1"/>
      <c r="W55" s="15"/>
      <c r="X55" s="15"/>
      <c r="Y55" s="15"/>
      <c r="Z55" s="15"/>
      <c r="AA55" s="2"/>
      <c r="AB55" s="15"/>
      <c r="AC55" s="15"/>
      <c r="AD55" s="15"/>
      <c r="AE55" s="26"/>
      <c r="AF55" s="26"/>
      <c r="AG55" s="26"/>
    </row>
    <row r="56" spans="1:33" ht="15.75" customHeight="1" x14ac:dyDescent="0.2">
      <c r="A56" s="15"/>
      <c r="B56" s="15"/>
      <c r="C56" s="45"/>
      <c r="D56" s="17"/>
      <c r="E56" s="17"/>
      <c r="F56" s="18"/>
      <c r="G56" s="18"/>
      <c r="H56" s="18"/>
      <c r="I56" s="17"/>
      <c r="J56" s="17"/>
      <c r="K56" s="17"/>
      <c r="L56" s="17"/>
      <c r="M56" s="20"/>
      <c r="N56" s="17"/>
      <c r="O56" s="17"/>
      <c r="P56" s="17"/>
      <c r="Q56" s="17"/>
      <c r="R56" s="17"/>
      <c r="S56" s="22"/>
      <c r="T56" s="15"/>
      <c r="U56" s="23"/>
      <c r="V56" s="1"/>
      <c r="W56" s="15"/>
      <c r="X56" s="15"/>
      <c r="Y56" s="15"/>
      <c r="Z56" s="15"/>
      <c r="AA56" s="2"/>
      <c r="AB56" s="15"/>
      <c r="AC56" s="15"/>
      <c r="AD56" s="15"/>
      <c r="AE56" s="26"/>
      <c r="AF56" s="26"/>
      <c r="AG56" s="26"/>
    </row>
    <row r="57" spans="1:33" ht="15.75" customHeight="1" x14ac:dyDescent="0.2">
      <c r="A57" s="15"/>
      <c r="B57" s="15"/>
      <c r="C57" s="45"/>
      <c r="D57" s="17"/>
      <c r="E57" s="17"/>
      <c r="F57" s="18"/>
      <c r="G57" s="18"/>
      <c r="H57" s="18"/>
      <c r="I57" s="17"/>
      <c r="J57" s="17"/>
      <c r="K57" s="17"/>
      <c r="L57" s="17"/>
      <c r="M57" s="20"/>
      <c r="N57" s="17"/>
      <c r="O57" s="17"/>
      <c r="P57" s="17"/>
      <c r="Q57" s="17"/>
      <c r="R57" s="17"/>
      <c r="S57" s="22"/>
      <c r="T57" s="15"/>
      <c r="U57" s="23"/>
      <c r="V57" s="1"/>
      <c r="W57" s="15"/>
      <c r="X57" s="15"/>
      <c r="Y57" s="15"/>
      <c r="Z57" s="15"/>
      <c r="AA57" s="2"/>
      <c r="AB57" s="15"/>
      <c r="AC57" s="15"/>
      <c r="AD57" s="15"/>
      <c r="AE57" s="26"/>
      <c r="AF57" s="26"/>
      <c r="AG57" s="26"/>
    </row>
    <row r="58" spans="1:33" ht="15.75" customHeight="1" x14ac:dyDescent="0.2">
      <c r="A58" s="15"/>
      <c r="B58" s="15"/>
      <c r="C58" s="45"/>
      <c r="D58" s="17"/>
      <c r="E58" s="17"/>
      <c r="F58" s="18"/>
      <c r="G58" s="18"/>
      <c r="H58" s="18"/>
      <c r="I58" s="17"/>
      <c r="J58" s="17"/>
      <c r="K58" s="17"/>
      <c r="L58" s="17"/>
      <c r="M58" s="20"/>
      <c r="N58" s="17"/>
      <c r="O58" s="17"/>
      <c r="P58" s="17"/>
      <c r="Q58" s="17"/>
      <c r="R58" s="17"/>
      <c r="S58" s="22"/>
      <c r="T58" s="15"/>
      <c r="U58" s="23"/>
      <c r="V58" s="1"/>
      <c r="W58" s="15"/>
      <c r="X58" s="15"/>
      <c r="Y58" s="15"/>
      <c r="Z58" s="15"/>
      <c r="AA58" s="2"/>
      <c r="AB58" s="15"/>
      <c r="AC58" s="15"/>
      <c r="AD58" s="15"/>
      <c r="AE58" s="26"/>
      <c r="AF58" s="26"/>
      <c r="AG58" s="26"/>
    </row>
    <row r="59" spans="1:33" ht="15.75" customHeight="1" x14ac:dyDescent="0.2">
      <c r="A59" s="15"/>
      <c r="B59" s="15"/>
      <c r="C59" s="45"/>
      <c r="D59" s="17"/>
      <c r="E59" s="17"/>
      <c r="F59" s="18"/>
      <c r="G59" s="18"/>
      <c r="H59" s="18"/>
      <c r="I59" s="17"/>
      <c r="J59" s="17"/>
      <c r="K59" s="17"/>
      <c r="L59" s="17"/>
      <c r="M59" s="20"/>
      <c r="N59" s="17"/>
      <c r="O59" s="17"/>
      <c r="P59" s="17"/>
      <c r="Q59" s="17"/>
      <c r="R59" s="17"/>
      <c r="S59" s="22"/>
      <c r="T59" s="15"/>
      <c r="U59" s="23"/>
      <c r="V59" s="1"/>
      <c r="W59" s="15"/>
      <c r="X59" s="15"/>
      <c r="Y59" s="15"/>
      <c r="Z59" s="15"/>
      <c r="AA59" s="2"/>
      <c r="AB59" s="15"/>
      <c r="AC59" s="15"/>
      <c r="AD59" s="15"/>
      <c r="AE59" s="26"/>
      <c r="AF59" s="26"/>
      <c r="AG59" s="26"/>
    </row>
    <row r="60" spans="1:33" ht="15.75" customHeight="1" x14ac:dyDescent="0.2">
      <c r="A60" s="15"/>
      <c r="B60" s="15"/>
      <c r="C60" s="45"/>
      <c r="D60" s="17"/>
      <c r="E60" s="17"/>
      <c r="F60" s="18"/>
      <c r="G60" s="18"/>
      <c r="H60" s="18"/>
      <c r="I60" s="17"/>
      <c r="J60" s="17"/>
      <c r="K60" s="17"/>
      <c r="L60" s="17"/>
      <c r="M60" s="20"/>
      <c r="N60" s="17"/>
      <c r="O60" s="17"/>
      <c r="P60" s="17"/>
      <c r="Q60" s="17"/>
      <c r="R60" s="17"/>
      <c r="S60" s="22"/>
      <c r="T60" s="15"/>
      <c r="U60" s="23"/>
      <c r="V60" s="1"/>
      <c r="W60" s="15"/>
      <c r="X60" s="15"/>
      <c r="Y60" s="15"/>
      <c r="Z60" s="15"/>
      <c r="AA60" s="2"/>
      <c r="AB60" s="15"/>
      <c r="AC60" s="15"/>
      <c r="AD60" s="15"/>
      <c r="AE60" s="26"/>
      <c r="AF60" s="26"/>
      <c r="AG60" s="26"/>
    </row>
    <row r="61" spans="1:33" ht="15.75" customHeight="1" x14ac:dyDescent="0.2">
      <c r="A61" s="15"/>
      <c r="B61" s="15"/>
      <c r="C61" s="45"/>
      <c r="D61" s="17"/>
      <c r="E61" s="17"/>
      <c r="F61" s="18"/>
      <c r="G61" s="18"/>
      <c r="H61" s="18"/>
      <c r="I61" s="17"/>
      <c r="J61" s="17"/>
      <c r="K61" s="17"/>
      <c r="L61" s="17"/>
      <c r="M61" s="20"/>
      <c r="N61" s="17"/>
      <c r="O61" s="17"/>
      <c r="P61" s="17"/>
      <c r="Q61" s="17"/>
      <c r="R61" s="17"/>
      <c r="S61" s="22"/>
      <c r="T61" s="15"/>
      <c r="U61" s="23"/>
      <c r="V61" s="1"/>
      <c r="W61" s="15"/>
      <c r="X61" s="15"/>
      <c r="Y61" s="15"/>
      <c r="Z61" s="15"/>
      <c r="AA61" s="2"/>
      <c r="AB61" s="15"/>
      <c r="AC61" s="15"/>
      <c r="AD61" s="15"/>
      <c r="AE61" s="26"/>
      <c r="AF61" s="26"/>
      <c r="AG61" s="26"/>
    </row>
    <row r="62" spans="1:33" ht="15.75" customHeight="1" x14ac:dyDescent="0.2">
      <c r="A62" s="15"/>
      <c r="B62" s="15"/>
      <c r="C62" s="45"/>
      <c r="D62" s="17"/>
      <c r="E62" s="17"/>
      <c r="F62" s="18"/>
      <c r="G62" s="18"/>
      <c r="H62" s="18"/>
      <c r="I62" s="17"/>
      <c r="J62" s="17"/>
      <c r="K62" s="17"/>
      <c r="L62" s="17"/>
      <c r="M62" s="20"/>
      <c r="N62" s="17"/>
      <c r="O62" s="17"/>
      <c r="P62" s="17"/>
      <c r="Q62" s="17"/>
      <c r="R62" s="17"/>
      <c r="S62" s="22"/>
      <c r="T62" s="15"/>
      <c r="U62" s="23"/>
      <c r="V62" s="1"/>
      <c r="W62" s="15"/>
      <c r="X62" s="15"/>
      <c r="Y62" s="15"/>
      <c r="Z62" s="15"/>
      <c r="AA62" s="2"/>
      <c r="AB62" s="15"/>
      <c r="AC62" s="15"/>
      <c r="AD62" s="15"/>
      <c r="AE62" s="26"/>
      <c r="AF62" s="26"/>
      <c r="AG62" s="26"/>
    </row>
    <row r="63" spans="1:33" ht="15.75" customHeight="1" x14ac:dyDescent="0.2">
      <c r="A63" s="15"/>
      <c r="B63" s="15"/>
      <c r="C63" s="45"/>
      <c r="D63" s="17"/>
      <c r="E63" s="17"/>
      <c r="F63" s="18"/>
      <c r="G63" s="18"/>
      <c r="H63" s="18"/>
      <c r="I63" s="17"/>
      <c r="J63" s="17"/>
      <c r="K63" s="17"/>
      <c r="L63" s="17"/>
      <c r="M63" s="20"/>
      <c r="N63" s="17"/>
      <c r="O63" s="17"/>
      <c r="P63" s="17"/>
      <c r="Q63" s="17"/>
      <c r="R63" s="17"/>
      <c r="S63" s="22"/>
      <c r="T63" s="15"/>
      <c r="U63" s="23"/>
      <c r="V63" s="1"/>
      <c r="W63" s="15"/>
      <c r="X63" s="15"/>
      <c r="Y63" s="15"/>
      <c r="Z63" s="15"/>
      <c r="AA63" s="2"/>
      <c r="AB63" s="15"/>
      <c r="AC63" s="15"/>
      <c r="AD63" s="15"/>
      <c r="AE63" s="26"/>
      <c r="AF63" s="26"/>
      <c r="AG63" s="26"/>
    </row>
    <row r="64" spans="1:33" ht="15.75" customHeight="1" x14ac:dyDescent="0.2">
      <c r="A64" s="15"/>
      <c r="B64" s="15"/>
      <c r="C64" s="45"/>
      <c r="D64" s="17"/>
      <c r="E64" s="17"/>
      <c r="F64" s="18"/>
      <c r="G64" s="18"/>
      <c r="H64" s="18"/>
      <c r="I64" s="17"/>
      <c r="J64" s="17"/>
      <c r="K64" s="17"/>
      <c r="L64" s="17"/>
      <c r="M64" s="20"/>
      <c r="N64" s="17"/>
      <c r="O64" s="17"/>
      <c r="P64" s="17"/>
      <c r="Q64" s="17"/>
      <c r="R64" s="17"/>
      <c r="S64" s="22"/>
      <c r="T64" s="15"/>
      <c r="U64" s="23"/>
      <c r="V64" s="1"/>
      <c r="W64" s="15"/>
      <c r="X64" s="15"/>
      <c r="Y64" s="15"/>
      <c r="Z64" s="15"/>
      <c r="AA64" s="2"/>
      <c r="AB64" s="15"/>
      <c r="AC64" s="15"/>
      <c r="AD64" s="15"/>
      <c r="AE64" s="26"/>
      <c r="AF64" s="26"/>
      <c r="AG64" s="26"/>
    </row>
    <row r="65" spans="1:33" ht="15.75" customHeight="1" x14ac:dyDescent="0.2">
      <c r="A65" s="15"/>
      <c r="B65" s="15"/>
      <c r="C65" s="45"/>
      <c r="D65" s="17"/>
      <c r="E65" s="17"/>
      <c r="F65" s="18"/>
      <c r="G65" s="18"/>
      <c r="H65" s="18"/>
      <c r="I65" s="17"/>
      <c r="J65" s="17"/>
      <c r="K65" s="17"/>
      <c r="L65" s="17"/>
      <c r="M65" s="20"/>
      <c r="N65" s="17"/>
      <c r="O65" s="17"/>
      <c r="P65" s="17"/>
      <c r="Q65" s="17"/>
      <c r="R65" s="17"/>
      <c r="S65" s="22"/>
      <c r="T65" s="15"/>
      <c r="U65" s="23"/>
      <c r="V65" s="1"/>
      <c r="W65" s="15"/>
      <c r="X65" s="15"/>
      <c r="Y65" s="15"/>
      <c r="Z65" s="15"/>
      <c r="AA65" s="2"/>
      <c r="AB65" s="15"/>
      <c r="AC65" s="15"/>
      <c r="AD65" s="15"/>
      <c r="AE65" s="26"/>
      <c r="AF65" s="26"/>
      <c r="AG65" s="26"/>
    </row>
    <row r="66" spans="1:33" ht="15.75" customHeight="1" x14ac:dyDescent="0.2">
      <c r="A66" s="15"/>
      <c r="B66" s="15"/>
      <c r="C66" s="45"/>
      <c r="D66" s="17"/>
      <c r="E66" s="17"/>
      <c r="F66" s="18"/>
      <c r="G66" s="18"/>
      <c r="H66" s="18"/>
      <c r="I66" s="17"/>
      <c r="J66" s="17"/>
      <c r="K66" s="17"/>
      <c r="L66" s="17"/>
      <c r="M66" s="20"/>
      <c r="N66" s="17"/>
      <c r="O66" s="17"/>
      <c r="P66" s="17"/>
      <c r="Q66" s="17"/>
      <c r="R66" s="17"/>
      <c r="S66" s="22"/>
      <c r="T66" s="15"/>
      <c r="U66" s="23"/>
      <c r="V66" s="1"/>
      <c r="W66" s="15"/>
      <c r="X66" s="15"/>
      <c r="Y66" s="15"/>
      <c r="Z66" s="15"/>
      <c r="AA66" s="2"/>
      <c r="AB66" s="15"/>
      <c r="AC66" s="15"/>
      <c r="AD66" s="15"/>
      <c r="AE66" s="26"/>
      <c r="AF66" s="26"/>
      <c r="AG66" s="26"/>
    </row>
    <row r="67" spans="1:33" ht="15.75" customHeight="1" x14ac:dyDescent="0.2">
      <c r="A67" s="15"/>
      <c r="B67" s="15"/>
      <c r="C67" s="45"/>
      <c r="D67" s="17"/>
      <c r="E67" s="17"/>
      <c r="F67" s="18"/>
      <c r="G67" s="18"/>
      <c r="H67" s="18"/>
      <c r="I67" s="17"/>
      <c r="J67" s="17"/>
      <c r="K67" s="17"/>
      <c r="L67" s="17"/>
      <c r="M67" s="20"/>
      <c r="N67" s="17"/>
      <c r="O67" s="17"/>
      <c r="P67" s="17"/>
      <c r="Q67" s="17"/>
      <c r="R67" s="17"/>
      <c r="S67" s="22"/>
      <c r="T67" s="15"/>
      <c r="U67" s="23"/>
      <c r="V67" s="1"/>
      <c r="W67" s="15"/>
      <c r="X67" s="15"/>
      <c r="Y67" s="15"/>
      <c r="Z67" s="15"/>
      <c r="AA67" s="2"/>
      <c r="AB67" s="15"/>
      <c r="AC67" s="15"/>
      <c r="AD67" s="15"/>
      <c r="AE67" s="26"/>
      <c r="AF67" s="26"/>
      <c r="AG67" s="26"/>
    </row>
    <row r="68" spans="1:33" ht="15.75" customHeight="1" x14ac:dyDescent="0.2">
      <c r="A68" s="15"/>
      <c r="B68" s="15"/>
      <c r="C68" s="45"/>
      <c r="D68" s="17"/>
      <c r="E68" s="17"/>
      <c r="F68" s="18"/>
      <c r="G68" s="18"/>
      <c r="H68" s="18"/>
      <c r="I68" s="17"/>
      <c r="J68" s="17"/>
      <c r="K68" s="17"/>
      <c r="L68" s="17"/>
      <c r="M68" s="20"/>
      <c r="N68" s="17"/>
      <c r="O68" s="17"/>
      <c r="P68" s="17"/>
      <c r="Q68" s="17"/>
      <c r="R68" s="17"/>
      <c r="S68" s="22"/>
      <c r="T68" s="15"/>
      <c r="U68" s="23"/>
      <c r="V68" s="1"/>
      <c r="W68" s="15"/>
      <c r="X68" s="15"/>
      <c r="Y68" s="15"/>
      <c r="Z68" s="15"/>
      <c r="AA68" s="2"/>
      <c r="AB68" s="15"/>
      <c r="AC68" s="15"/>
      <c r="AD68" s="15"/>
      <c r="AE68" s="26"/>
      <c r="AF68" s="26"/>
      <c r="AG68" s="26"/>
    </row>
    <row r="69" spans="1:33" ht="15.75" customHeight="1" x14ac:dyDescent="0.2">
      <c r="A69" s="15"/>
      <c r="B69" s="15"/>
      <c r="C69" s="45"/>
      <c r="D69" s="17"/>
      <c r="E69" s="17"/>
      <c r="F69" s="18"/>
      <c r="G69" s="18"/>
      <c r="H69" s="18"/>
      <c r="I69" s="17"/>
      <c r="J69" s="17"/>
      <c r="K69" s="17"/>
      <c r="L69" s="17"/>
      <c r="M69" s="20"/>
      <c r="N69" s="17"/>
      <c r="O69" s="17"/>
      <c r="P69" s="17"/>
      <c r="Q69" s="17"/>
      <c r="R69" s="17"/>
      <c r="S69" s="22"/>
      <c r="T69" s="15"/>
      <c r="U69" s="23"/>
      <c r="V69" s="1"/>
      <c r="W69" s="15"/>
      <c r="X69" s="15"/>
      <c r="Y69" s="15"/>
      <c r="Z69" s="15"/>
      <c r="AA69" s="2"/>
      <c r="AB69" s="15"/>
      <c r="AC69" s="15"/>
      <c r="AD69" s="15"/>
      <c r="AE69" s="26"/>
      <c r="AF69" s="26"/>
      <c r="AG69" s="26"/>
    </row>
    <row r="70" spans="1:33" ht="15.75" customHeight="1" x14ac:dyDescent="0.2">
      <c r="A70" s="15"/>
      <c r="B70" s="15"/>
      <c r="C70" s="45"/>
      <c r="D70" s="17"/>
      <c r="E70" s="17"/>
      <c r="F70" s="18"/>
      <c r="G70" s="18"/>
      <c r="H70" s="18"/>
      <c r="I70" s="17"/>
      <c r="J70" s="17"/>
      <c r="K70" s="17"/>
      <c r="L70" s="17"/>
      <c r="M70" s="20"/>
      <c r="N70" s="17"/>
      <c r="O70" s="17"/>
      <c r="P70" s="17"/>
      <c r="Q70" s="17"/>
      <c r="R70" s="17"/>
      <c r="S70" s="22"/>
      <c r="T70" s="15"/>
      <c r="U70" s="23"/>
      <c r="V70" s="1"/>
      <c r="W70" s="15"/>
      <c r="X70" s="15"/>
      <c r="Y70" s="15"/>
      <c r="Z70" s="15"/>
      <c r="AA70" s="2"/>
      <c r="AB70" s="15"/>
      <c r="AC70" s="15"/>
      <c r="AD70" s="15"/>
      <c r="AE70" s="26"/>
      <c r="AF70" s="26"/>
      <c r="AG70" s="26"/>
    </row>
    <row r="71" spans="1:33" ht="15.75" customHeight="1" x14ac:dyDescent="0.2">
      <c r="A71" s="15"/>
      <c r="B71" s="15"/>
      <c r="C71" s="45"/>
      <c r="D71" s="17"/>
      <c r="E71" s="17"/>
      <c r="F71" s="18"/>
      <c r="G71" s="18"/>
      <c r="H71" s="18"/>
      <c r="I71" s="17"/>
      <c r="J71" s="17"/>
      <c r="K71" s="17"/>
      <c r="L71" s="17"/>
      <c r="M71" s="20"/>
      <c r="N71" s="17"/>
      <c r="O71" s="17"/>
      <c r="P71" s="17"/>
      <c r="Q71" s="17"/>
      <c r="R71" s="17"/>
      <c r="S71" s="22"/>
      <c r="T71" s="15"/>
      <c r="U71" s="23"/>
      <c r="V71" s="1"/>
      <c r="W71" s="15"/>
      <c r="X71" s="15"/>
      <c r="Y71" s="15"/>
      <c r="Z71" s="15"/>
      <c r="AA71" s="2"/>
      <c r="AB71" s="15"/>
      <c r="AC71" s="15"/>
      <c r="AD71" s="15"/>
      <c r="AE71" s="26"/>
      <c r="AF71" s="26"/>
      <c r="AG71" s="26"/>
    </row>
    <row r="72" spans="1:33" ht="15.75" customHeight="1" x14ac:dyDescent="0.2">
      <c r="A72" s="15"/>
      <c r="B72" s="15"/>
      <c r="C72" s="45"/>
      <c r="D72" s="17"/>
      <c r="E72" s="17"/>
      <c r="F72" s="18"/>
      <c r="G72" s="18"/>
      <c r="H72" s="18"/>
      <c r="I72" s="17"/>
      <c r="J72" s="17"/>
      <c r="K72" s="17"/>
      <c r="L72" s="17"/>
      <c r="M72" s="20"/>
      <c r="N72" s="17"/>
      <c r="O72" s="17"/>
      <c r="P72" s="17"/>
      <c r="Q72" s="17"/>
      <c r="R72" s="17"/>
      <c r="S72" s="22"/>
      <c r="T72" s="15"/>
      <c r="U72" s="23"/>
      <c r="V72" s="1"/>
      <c r="W72" s="15"/>
      <c r="X72" s="15"/>
      <c r="Y72" s="15"/>
      <c r="Z72" s="15"/>
      <c r="AA72" s="2"/>
      <c r="AB72" s="15"/>
      <c r="AC72" s="15"/>
      <c r="AD72" s="15"/>
      <c r="AE72" s="26"/>
      <c r="AF72" s="26"/>
      <c r="AG72" s="26"/>
    </row>
    <row r="73" spans="1:33" ht="15.75" customHeight="1" x14ac:dyDescent="0.2">
      <c r="A73" s="15"/>
      <c r="B73" s="15"/>
      <c r="C73" s="45"/>
      <c r="D73" s="17"/>
      <c r="E73" s="17"/>
      <c r="F73" s="18"/>
      <c r="G73" s="18"/>
      <c r="H73" s="18"/>
      <c r="I73" s="17"/>
      <c r="J73" s="17"/>
      <c r="K73" s="17"/>
      <c r="L73" s="17"/>
      <c r="M73" s="20"/>
      <c r="N73" s="17"/>
      <c r="O73" s="17"/>
      <c r="P73" s="17"/>
      <c r="Q73" s="17"/>
      <c r="R73" s="17"/>
      <c r="S73" s="22"/>
      <c r="T73" s="15"/>
      <c r="U73" s="23"/>
      <c r="V73" s="1"/>
      <c r="W73" s="15"/>
      <c r="X73" s="15"/>
      <c r="Y73" s="15"/>
      <c r="Z73" s="15"/>
      <c r="AA73" s="2"/>
      <c r="AB73" s="15"/>
      <c r="AC73" s="15"/>
      <c r="AD73" s="15"/>
      <c r="AE73" s="26"/>
      <c r="AF73" s="26"/>
      <c r="AG73" s="26"/>
    </row>
    <row r="74" spans="1:33" ht="15.75" customHeight="1" x14ac:dyDescent="0.2">
      <c r="A74" s="15"/>
      <c r="B74" s="15"/>
      <c r="C74" s="45"/>
      <c r="D74" s="17"/>
      <c r="E74" s="17"/>
      <c r="F74" s="18"/>
      <c r="G74" s="18"/>
      <c r="H74" s="18"/>
      <c r="I74" s="17"/>
      <c r="J74" s="17"/>
      <c r="K74" s="17"/>
      <c r="L74" s="17"/>
      <c r="M74" s="20"/>
      <c r="N74" s="17"/>
      <c r="O74" s="17"/>
      <c r="P74" s="17"/>
      <c r="Q74" s="17"/>
      <c r="R74" s="17"/>
      <c r="S74" s="22"/>
      <c r="T74" s="15"/>
      <c r="U74" s="23"/>
      <c r="V74" s="1"/>
      <c r="W74" s="15"/>
      <c r="X74" s="15"/>
      <c r="Y74" s="15"/>
      <c r="Z74" s="15"/>
      <c r="AA74" s="2"/>
      <c r="AB74" s="15"/>
      <c r="AC74" s="15"/>
      <c r="AD74" s="15"/>
      <c r="AE74" s="26"/>
      <c r="AF74" s="26"/>
      <c r="AG74" s="26"/>
    </row>
    <row r="75" spans="1:33" ht="15.75" customHeight="1" x14ac:dyDescent="0.2">
      <c r="A75" s="15"/>
      <c r="B75" s="15"/>
      <c r="C75" s="45"/>
      <c r="D75" s="17"/>
      <c r="E75" s="17"/>
      <c r="F75" s="18"/>
      <c r="G75" s="18"/>
      <c r="H75" s="18"/>
      <c r="I75" s="17"/>
      <c r="J75" s="17"/>
      <c r="K75" s="17"/>
      <c r="L75" s="17"/>
      <c r="M75" s="20"/>
      <c r="N75" s="17"/>
      <c r="O75" s="17"/>
      <c r="P75" s="17"/>
      <c r="Q75" s="17"/>
      <c r="R75" s="17"/>
      <c r="S75" s="22"/>
      <c r="T75" s="15"/>
      <c r="U75" s="23"/>
      <c r="V75" s="1"/>
      <c r="W75" s="15"/>
      <c r="X75" s="15"/>
      <c r="Y75" s="15"/>
      <c r="Z75" s="15"/>
      <c r="AA75" s="2"/>
      <c r="AB75" s="15"/>
      <c r="AC75" s="15"/>
      <c r="AD75" s="15"/>
      <c r="AE75" s="26"/>
      <c r="AF75" s="26"/>
      <c r="AG75" s="26"/>
    </row>
    <row r="76" spans="1:33" ht="15.75" customHeight="1" x14ac:dyDescent="0.2">
      <c r="A76" s="15"/>
      <c r="B76" s="15"/>
      <c r="C76" s="45"/>
      <c r="D76" s="17"/>
      <c r="E76" s="17"/>
      <c r="F76" s="18"/>
      <c r="G76" s="18"/>
      <c r="H76" s="18"/>
      <c r="I76" s="17"/>
      <c r="J76" s="17"/>
      <c r="K76" s="17"/>
      <c r="L76" s="17"/>
      <c r="M76" s="20"/>
      <c r="N76" s="17"/>
      <c r="O76" s="17"/>
      <c r="P76" s="17"/>
      <c r="Q76" s="17"/>
      <c r="R76" s="17"/>
      <c r="S76" s="22"/>
      <c r="T76" s="15"/>
      <c r="U76" s="23"/>
      <c r="V76" s="1"/>
      <c r="W76" s="15"/>
      <c r="X76" s="15"/>
      <c r="Y76" s="15"/>
      <c r="Z76" s="15"/>
      <c r="AA76" s="2"/>
      <c r="AB76" s="15"/>
      <c r="AC76" s="15"/>
      <c r="AD76" s="15"/>
      <c r="AE76" s="26"/>
      <c r="AF76" s="26"/>
      <c r="AG76" s="26"/>
    </row>
    <row r="77" spans="1:33" ht="15.75" customHeight="1" x14ac:dyDescent="0.2">
      <c r="A77" s="15"/>
      <c r="B77" s="15"/>
      <c r="C77" s="45"/>
      <c r="D77" s="17"/>
      <c r="E77" s="17"/>
      <c r="F77" s="18"/>
      <c r="G77" s="18"/>
      <c r="H77" s="18"/>
      <c r="I77" s="17"/>
      <c r="J77" s="17"/>
      <c r="K77" s="17"/>
      <c r="L77" s="17"/>
      <c r="M77" s="20"/>
      <c r="N77" s="17"/>
      <c r="O77" s="17"/>
      <c r="P77" s="17"/>
      <c r="Q77" s="17"/>
      <c r="R77" s="17"/>
      <c r="S77" s="22"/>
      <c r="T77" s="15"/>
      <c r="U77" s="23"/>
      <c r="V77" s="1"/>
      <c r="W77" s="15"/>
      <c r="X77" s="15"/>
      <c r="Y77" s="15"/>
      <c r="Z77" s="15"/>
      <c r="AA77" s="2"/>
      <c r="AB77" s="15"/>
      <c r="AC77" s="15"/>
      <c r="AD77" s="15"/>
      <c r="AE77" s="26"/>
      <c r="AF77" s="26"/>
      <c r="AG77" s="26"/>
    </row>
    <row r="78" spans="1:33" ht="15.75" customHeight="1" x14ac:dyDescent="0.2">
      <c r="A78" s="15"/>
      <c r="B78" s="15"/>
      <c r="C78" s="45"/>
      <c r="D78" s="17"/>
      <c r="E78" s="17"/>
      <c r="F78" s="18"/>
      <c r="G78" s="18"/>
      <c r="H78" s="18"/>
      <c r="I78" s="17"/>
      <c r="J78" s="17"/>
      <c r="K78" s="17"/>
      <c r="L78" s="17"/>
      <c r="M78" s="20"/>
      <c r="N78" s="17"/>
      <c r="O78" s="17"/>
      <c r="P78" s="17"/>
      <c r="Q78" s="17"/>
      <c r="R78" s="17"/>
      <c r="S78" s="22"/>
      <c r="T78" s="15"/>
      <c r="U78" s="23"/>
      <c r="V78" s="1"/>
      <c r="W78" s="15"/>
      <c r="X78" s="15"/>
      <c r="Y78" s="15"/>
      <c r="Z78" s="15"/>
      <c r="AA78" s="2"/>
      <c r="AB78" s="15"/>
      <c r="AC78" s="15"/>
      <c r="AD78" s="15"/>
      <c r="AE78" s="26"/>
      <c r="AF78" s="26"/>
      <c r="AG78" s="26"/>
    </row>
    <row r="79" spans="1:33" ht="15.75" customHeight="1" x14ac:dyDescent="0.2">
      <c r="A79" s="15"/>
      <c r="B79" s="15"/>
      <c r="C79" s="45"/>
      <c r="D79" s="17"/>
      <c r="E79" s="17"/>
      <c r="F79" s="18"/>
      <c r="G79" s="18"/>
      <c r="H79" s="18"/>
      <c r="I79" s="17"/>
      <c r="J79" s="17"/>
      <c r="K79" s="17"/>
      <c r="L79" s="17"/>
      <c r="M79" s="20"/>
      <c r="N79" s="17"/>
      <c r="O79" s="17"/>
      <c r="P79" s="17"/>
      <c r="Q79" s="17"/>
      <c r="R79" s="17"/>
      <c r="S79" s="22"/>
      <c r="T79" s="15"/>
      <c r="U79" s="23"/>
      <c r="V79" s="1"/>
      <c r="W79" s="15"/>
      <c r="X79" s="15"/>
      <c r="Y79" s="15"/>
      <c r="Z79" s="15"/>
      <c r="AA79" s="2"/>
      <c r="AB79" s="15"/>
      <c r="AC79" s="15"/>
      <c r="AD79" s="15"/>
      <c r="AE79" s="26"/>
      <c r="AF79" s="26"/>
      <c r="AG79" s="26"/>
    </row>
    <row r="80" spans="1:33" ht="15.75" customHeight="1" x14ac:dyDescent="0.2">
      <c r="A80" s="15"/>
      <c r="B80" s="15"/>
      <c r="C80" s="45"/>
      <c r="D80" s="17"/>
      <c r="E80" s="17"/>
      <c r="F80" s="18"/>
      <c r="G80" s="18"/>
      <c r="H80" s="18"/>
      <c r="I80" s="17"/>
      <c r="J80" s="17"/>
      <c r="K80" s="17"/>
      <c r="L80" s="17"/>
      <c r="M80" s="20"/>
      <c r="N80" s="17"/>
      <c r="O80" s="17"/>
      <c r="P80" s="17"/>
      <c r="Q80" s="17"/>
      <c r="R80" s="17"/>
      <c r="S80" s="22"/>
      <c r="T80" s="15"/>
      <c r="U80" s="23"/>
      <c r="V80" s="1"/>
      <c r="W80" s="15"/>
      <c r="X80" s="15"/>
      <c r="Y80" s="15"/>
      <c r="Z80" s="15"/>
      <c r="AA80" s="2"/>
      <c r="AB80" s="15"/>
      <c r="AC80" s="15"/>
      <c r="AD80" s="15"/>
      <c r="AE80" s="26"/>
      <c r="AF80" s="26"/>
      <c r="AG80" s="26"/>
    </row>
    <row r="81" spans="1:33" ht="15.75" customHeight="1" x14ac:dyDescent="0.2">
      <c r="A81" s="15"/>
      <c r="B81" s="15"/>
      <c r="C81" s="45"/>
      <c r="D81" s="17"/>
      <c r="E81" s="17"/>
      <c r="F81" s="18"/>
      <c r="G81" s="18"/>
      <c r="H81" s="18"/>
      <c r="I81" s="17"/>
      <c r="J81" s="17"/>
      <c r="K81" s="17"/>
      <c r="L81" s="17"/>
      <c r="M81" s="20"/>
      <c r="N81" s="17"/>
      <c r="O81" s="17"/>
      <c r="P81" s="17"/>
      <c r="Q81" s="17"/>
      <c r="R81" s="17"/>
      <c r="S81" s="22"/>
      <c r="T81" s="15"/>
      <c r="U81" s="23"/>
      <c r="V81" s="1"/>
      <c r="W81" s="15"/>
      <c r="X81" s="15"/>
      <c r="Y81" s="15"/>
      <c r="Z81" s="15"/>
      <c r="AA81" s="2"/>
      <c r="AB81" s="15"/>
      <c r="AC81" s="15"/>
      <c r="AD81" s="15"/>
      <c r="AE81" s="26"/>
      <c r="AF81" s="26"/>
      <c r="AG81" s="26"/>
    </row>
    <row r="82" spans="1:33" ht="15.75" customHeight="1" x14ac:dyDescent="0.2">
      <c r="A82" s="15"/>
      <c r="B82" s="15"/>
      <c r="C82" s="45"/>
      <c r="D82" s="17"/>
      <c r="E82" s="17"/>
      <c r="F82" s="18"/>
      <c r="G82" s="18"/>
      <c r="H82" s="18"/>
      <c r="I82" s="17"/>
      <c r="J82" s="17"/>
      <c r="K82" s="17"/>
      <c r="L82" s="17"/>
      <c r="M82" s="20"/>
      <c r="N82" s="17"/>
      <c r="O82" s="17"/>
      <c r="P82" s="17"/>
      <c r="Q82" s="17"/>
      <c r="R82" s="17"/>
      <c r="S82" s="22"/>
      <c r="T82" s="15"/>
      <c r="U82" s="23"/>
      <c r="V82" s="1"/>
      <c r="W82" s="15"/>
      <c r="X82" s="15"/>
      <c r="Y82" s="15"/>
      <c r="Z82" s="15"/>
      <c r="AA82" s="2"/>
      <c r="AB82" s="15"/>
      <c r="AC82" s="15"/>
      <c r="AD82" s="15"/>
      <c r="AE82" s="26"/>
      <c r="AF82" s="26"/>
      <c r="AG82" s="26"/>
    </row>
    <row r="83" spans="1:33" ht="15.75" customHeight="1" x14ac:dyDescent="0.2">
      <c r="A83" s="15"/>
      <c r="B83" s="15"/>
      <c r="C83" s="45"/>
      <c r="D83" s="17"/>
      <c r="E83" s="17"/>
      <c r="F83" s="18"/>
      <c r="G83" s="18"/>
      <c r="H83" s="18"/>
      <c r="I83" s="17"/>
      <c r="J83" s="17"/>
      <c r="K83" s="17"/>
      <c r="L83" s="17"/>
      <c r="M83" s="20"/>
      <c r="N83" s="17"/>
      <c r="O83" s="17"/>
      <c r="P83" s="17"/>
      <c r="Q83" s="17"/>
      <c r="R83" s="17"/>
      <c r="S83" s="22"/>
      <c r="T83" s="15"/>
      <c r="U83" s="23"/>
      <c r="V83" s="1"/>
      <c r="W83" s="15"/>
      <c r="X83" s="15"/>
      <c r="Y83" s="15"/>
      <c r="Z83" s="15"/>
      <c r="AA83" s="2"/>
      <c r="AB83" s="15"/>
      <c r="AC83" s="15"/>
      <c r="AD83" s="15"/>
      <c r="AE83" s="26"/>
      <c r="AF83" s="26"/>
      <c r="AG83" s="26"/>
    </row>
    <row r="84" spans="1:33" ht="15.75" customHeight="1" x14ac:dyDescent="0.2">
      <c r="A84" s="15"/>
      <c r="B84" s="15"/>
      <c r="C84" s="45"/>
      <c r="D84" s="17"/>
      <c r="E84" s="17"/>
      <c r="F84" s="18"/>
      <c r="G84" s="18"/>
      <c r="H84" s="18"/>
      <c r="I84" s="17"/>
      <c r="J84" s="17"/>
      <c r="K84" s="17"/>
      <c r="L84" s="17"/>
      <c r="M84" s="20"/>
      <c r="N84" s="17"/>
      <c r="O84" s="17"/>
      <c r="P84" s="17"/>
      <c r="Q84" s="17"/>
      <c r="R84" s="17"/>
      <c r="S84" s="22"/>
      <c r="T84" s="15"/>
      <c r="U84" s="23"/>
      <c r="V84" s="1"/>
      <c r="W84" s="15"/>
      <c r="X84" s="15"/>
      <c r="Y84" s="15"/>
      <c r="Z84" s="15"/>
      <c r="AA84" s="2"/>
      <c r="AB84" s="15"/>
      <c r="AC84" s="15"/>
      <c r="AD84" s="15"/>
      <c r="AE84" s="26"/>
      <c r="AF84" s="26"/>
      <c r="AG84" s="26"/>
    </row>
    <row r="85" spans="1:33" ht="15.75" customHeight="1" x14ac:dyDescent="0.2">
      <c r="A85" s="15"/>
      <c r="B85" s="15"/>
      <c r="C85" s="45"/>
      <c r="D85" s="17"/>
      <c r="E85" s="17"/>
      <c r="F85" s="18"/>
      <c r="G85" s="18"/>
      <c r="H85" s="18"/>
      <c r="I85" s="17"/>
      <c r="J85" s="17"/>
      <c r="K85" s="17"/>
      <c r="L85" s="17"/>
      <c r="M85" s="20"/>
      <c r="N85" s="17"/>
      <c r="O85" s="17"/>
      <c r="P85" s="17"/>
      <c r="Q85" s="17"/>
      <c r="R85" s="17"/>
      <c r="S85" s="22"/>
      <c r="T85" s="15"/>
      <c r="U85" s="23"/>
      <c r="V85" s="1"/>
      <c r="W85" s="15"/>
      <c r="X85" s="15"/>
      <c r="Y85" s="15"/>
      <c r="Z85" s="15"/>
      <c r="AA85" s="2"/>
      <c r="AB85" s="15"/>
      <c r="AC85" s="15"/>
      <c r="AD85" s="15"/>
      <c r="AE85" s="26"/>
      <c r="AF85" s="26"/>
      <c r="AG85" s="26"/>
    </row>
    <row r="86" spans="1:33" ht="15.75" customHeight="1" x14ac:dyDescent="0.2">
      <c r="A86" s="15"/>
      <c r="B86" s="15"/>
      <c r="C86" s="45"/>
      <c r="D86" s="17"/>
      <c r="E86" s="17"/>
      <c r="F86" s="18"/>
      <c r="G86" s="18"/>
      <c r="H86" s="18"/>
      <c r="I86" s="17"/>
      <c r="J86" s="17"/>
      <c r="K86" s="17"/>
      <c r="L86" s="17"/>
      <c r="M86" s="20"/>
      <c r="N86" s="17"/>
      <c r="O86" s="17"/>
      <c r="P86" s="17"/>
      <c r="Q86" s="17"/>
      <c r="R86" s="17"/>
      <c r="S86" s="22"/>
      <c r="T86" s="15"/>
      <c r="U86" s="23"/>
      <c r="V86" s="1"/>
      <c r="W86" s="15"/>
      <c r="X86" s="15"/>
      <c r="Y86" s="15"/>
      <c r="Z86" s="15"/>
      <c r="AA86" s="2"/>
      <c r="AB86" s="15"/>
      <c r="AC86" s="15"/>
      <c r="AD86" s="15"/>
      <c r="AE86" s="26"/>
      <c r="AF86" s="26"/>
      <c r="AG86" s="26"/>
    </row>
    <row r="87" spans="1:33" ht="15.75" customHeight="1" x14ac:dyDescent="0.2">
      <c r="A87" s="15"/>
      <c r="B87" s="15"/>
      <c r="C87" s="45"/>
      <c r="D87" s="17"/>
      <c r="E87" s="17"/>
      <c r="F87" s="18"/>
      <c r="G87" s="18"/>
      <c r="H87" s="18"/>
      <c r="I87" s="17"/>
      <c r="J87" s="17"/>
      <c r="K87" s="17"/>
      <c r="L87" s="17"/>
      <c r="M87" s="20"/>
      <c r="N87" s="17"/>
      <c r="O87" s="17"/>
      <c r="P87" s="17"/>
      <c r="Q87" s="17"/>
      <c r="R87" s="17"/>
      <c r="S87" s="22"/>
      <c r="T87" s="15"/>
      <c r="U87" s="23"/>
      <c r="V87" s="1"/>
      <c r="W87" s="15"/>
      <c r="X87" s="15"/>
      <c r="Y87" s="15"/>
      <c r="Z87" s="15"/>
      <c r="AA87" s="2"/>
      <c r="AB87" s="15"/>
      <c r="AC87" s="15"/>
      <c r="AD87" s="15"/>
      <c r="AE87" s="26"/>
      <c r="AF87" s="26"/>
      <c r="AG87" s="26"/>
    </row>
    <row r="88" spans="1:33" ht="15.75" customHeight="1" x14ac:dyDescent="0.2">
      <c r="A88" s="15"/>
      <c r="B88" s="15"/>
      <c r="C88" s="45"/>
      <c r="D88" s="17"/>
      <c r="E88" s="17"/>
      <c r="F88" s="18"/>
      <c r="G88" s="18"/>
      <c r="H88" s="18"/>
      <c r="I88" s="17"/>
      <c r="J88" s="17"/>
      <c r="K88" s="17"/>
      <c r="L88" s="17"/>
      <c r="M88" s="20"/>
      <c r="N88" s="17"/>
      <c r="O88" s="17"/>
      <c r="P88" s="17"/>
      <c r="Q88" s="17"/>
      <c r="R88" s="17"/>
      <c r="S88" s="22"/>
      <c r="T88" s="15"/>
      <c r="U88" s="23"/>
      <c r="V88" s="1"/>
      <c r="W88" s="15"/>
      <c r="X88" s="15"/>
      <c r="Y88" s="15"/>
      <c r="Z88" s="15"/>
      <c r="AA88" s="2"/>
      <c r="AB88" s="15"/>
      <c r="AC88" s="15"/>
      <c r="AD88" s="15"/>
      <c r="AE88" s="26"/>
      <c r="AF88" s="26"/>
      <c r="AG88" s="26"/>
    </row>
    <row r="89" spans="1:33" ht="15.75" customHeight="1" x14ac:dyDescent="0.2">
      <c r="A89" s="15"/>
      <c r="B89" s="15"/>
      <c r="C89" s="45"/>
      <c r="D89" s="17"/>
      <c r="E89" s="17"/>
      <c r="F89" s="18"/>
      <c r="G89" s="18"/>
      <c r="H89" s="18"/>
      <c r="I89" s="17"/>
      <c r="J89" s="17"/>
      <c r="K89" s="17"/>
      <c r="L89" s="17"/>
      <c r="M89" s="20"/>
      <c r="N89" s="17"/>
      <c r="O89" s="17"/>
      <c r="P89" s="17"/>
      <c r="Q89" s="17"/>
      <c r="R89" s="17"/>
      <c r="S89" s="22"/>
      <c r="T89" s="15"/>
      <c r="U89" s="23"/>
      <c r="V89" s="1"/>
      <c r="W89" s="15"/>
      <c r="X89" s="15"/>
      <c r="Y89" s="15"/>
      <c r="Z89" s="15"/>
      <c r="AA89" s="2"/>
      <c r="AB89" s="15"/>
      <c r="AC89" s="15"/>
      <c r="AD89" s="15"/>
      <c r="AE89" s="26"/>
      <c r="AF89" s="26"/>
      <c r="AG89" s="26"/>
    </row>
    <row r="90" spans="1:33" ht="15.75" customHeight="1" x14ac:dyDescent="0.2">
      <c r="A90" s="15"/>
      <c r="B90" s="15"/>
      <c r="C90" s="45"/>
      <c r="D90" s="17"/>
      <c r="E90" s="17"/>
      <c r="F90" s="18"/>
      <c r="G90" s="18"/>
      <c r="H90" s="18"/>
      <c r="I90" s="17"/>
      <c r="J90" s="17"/>
      <c r="K90" s="17"/>
      <c r="L90" s="17"/>
      <c r="M90" s="20"/>
      <c r="N90" s="17"/>
      <c r="O90" s="17"/>
      <c r="P90" s="17"/>
      <c r="Q90" s="17"/>
      <c r="R90" s="17"/>
      <c r="S90" s="22"/>
      <c r="T90" s="15"/>
      <c r="U90" s="23"/>
      <c r="V90" s="1"/>
      <c r="W90" s="15"/>
      <c r="X90" s="15"/>
      <c r="Y90" s="15"/>
      <c r="Z90" s="15"/>
      <c r="AA90" s="2"/>
      <c r="AB90" s="15"/>
      <c r="AC90" s="15"/>
      <c r="AD90" s="15"/>
      <c r="AE90" s="26"/>
      <c r="AF90" s="26"/>
      <c r="AG90" s="26"/>
    </row>
    <row r="91" spans="1:33" ht="15.75" customHeight="1" x14ac:dyDescent="0.2">
      <c r="A91" s="15"/>
      <c r="B91" s="15"/>
      <c r="C91" s="45"/>
      <c r="D91" s="17"/>
      <c r="E91" s="17"/>
      <c r="F91" s="18"/>
      <c r="G91" s="18"/>
      <c r="H91" s="18"/>
      <c r="I91" s="17"/>
      <c r="J91" s="17"/>
      <c r="K91" s="17"/>
      <c r="L91" s="17"/>
      <c r="M91" s="20"/>
      <c r="N91" s="17"/>
      <c r="O91" s="17"/>
      <c r="P91" s="17"/>
      <c r="Q91" s="17"/>
      <c r="R91" s="17"/>
      <c r="S91" s="22"/>
      <c r="T91" s="15"/>
      <c r="U91" s="23"/>
      <c r="V91" s="1"/>
      <c r="W91" s="15"/>
      <c r="X91" s="15"/>
      <c r="Y91" s="15"/>
      <c r="Z91" s="15"/>
      <c r="AA91" s="2"/>
      <c r="AB91" s="15"/>
      <c r="AC91" s="15"/>
      <c r="AD91" s="15"/>
      <c r="AE91" s="26"/>
      <c r="AF91" s="26"/>
      <c r="AG91" s="26"/>
    </row>
    <row r="92" spans="1:33" ht="15.75" customHeight="1" x14ac:dyDescent="0.2">
      <c r="A92" s="15"/>
      <c r="B92" s="15"/>
      <c r="C92" s="45"/>
      <c r="D92" s="17"/>
      <c r="E92" s="17"/>
      <c r="F92" s="18"/>
      <c r="G92" s="18"/>
      <c r="H92" s="18"/>
      <c r="I92" s="17"/>
      <c r="J92" s="17"/>
      <c r="K92" s="17"/>
      <c r="L92" s="17"/>
      <c r="M92" s="20"/>
      <c r="N92" s="17"/>
      <c r="O92" s="17"/>
      <c r="P92" s="17"/>
      <c r="Q92" s="17"/>
      <c r="R92" s="17"/>
      <c r="S92" s="22"/>
      <c r="T92" s="15"/>
      <c r="U92" s="23"/>
      <c r="V92" s="1"/>
      <c r="W92" s="15"/>
      <c r="X92" s="15"/>
      <c r="Y92" s="15"/>
      <c r="Z92" s="15"/>
      <c r="AA92" s="2"/>
      <c r="AB92" s="15"/>
      <c r="AC92" s="15"/>
      <c r="AD92" s="15"/>
      <c r="AE92" s="26"/>
      <c r="AF92" s="26"/>
      <c r="AG92" s="26"/>
    </row>
    <row r="93" spans="1:33" ht="15.75" customHeight="1" x14ac:dyDescent="0.2">
      <c r="A93" s="15"/>
      <c r="B93" s="15"/>
      <c r="C93" s="45"/>
      <c r="D93" s="17"/>
      <c r="E93" s="17"/>
      <c r="F93" s="18"/>
      <c r="G93" s="18"/>
      <c r="H93" s="18"/>
      <c r="I93" s="17"/>
      <c r="J93" s="17"/>
      <c r="K93" s="17"/>
      <c r="L93" s="17"/>
      <c r="M93" s="20"/>
      <c r="N93" s="17"/>
      <c r="O93" s="17"/>
      <c r="P93" s="17"/>
      <c r="Q93" s="17"/>
      <c r="R93" s="17"/>
      <c r="S93" s="22"/>
      <c r="T93" s="15"/>
      <c r="U93" s="23"/>
      <c r="V93" s="1"/>
      <c r="W93" s="15"/>
      <c r="X93" s="15"/>
      <c r="Y93" s="15"/>
      <c r="Z93" s="15"/>
      <c r="AA93" s="2"/>
      <c r="AB93" s="15"/>
      <c r="AC93" s="15"/>
      <c r="AD93" s="15"/>
      <c r="AE93" s="26"/>
      <c r="AF93" s="26"/>
      <c r="AG93" s="26"/>
    </row>
    <row r="94" spans="1:33" ht="15.75" customHeight="1" x14ac:dyDescent="0.2">
      <c r="A94" s="15"/>
      <c r="B94" s="15"/>
      <c r="C94" s="45"/>
      <c r="D94" s="17"/>
      <c r="E94" s="17"/>
      <c r="F94" s="18"/>
      <c r="G94" s="18"/>
      <c r="H94" s="18"/>
      <c r="I94" s="17"/>
      <c r="J94" s="17"/>
      <c r="K94" s="17"/>
      <c r="L94" s="17"/>
      <c r="M94" s="20"/>
      <c r="N94" s="17"/>
      <c r="O94" s="17"/>
      <c r="P94" s="17"/>
      <c r="Q94" s="17"/>
      <c r="R94" s="17"/>
      <c r="S94" s="22"/>
      <c r="T94" s="15"/>
      <c r="U94" s="23"/>
      <c r="V94" s="1"/>
      <c r="W94" s="15"/>
      <c r="X94" s="15"/>
      <c r="Y94" s="15"/>
      <c r="Z94" s="15"/>
      <c r="AA94" s="2"/>
      <c r="AB94" s="15"/>
      <c r="AC94" s="15"/>
      <c r="AD94" s="15"/>
      <c r="AE94" s="26"/>
      <c r="AF94" s="26"/>
      <c r="AG94" s="26"/>
    </row>
    <row r="95" spans="1:33" ht="15.75" customHeight="1" x14ac:dyDescent="0.2">
      <c r="A95" s="15"/>
      <c r="B95" s="15"/>
      <c r="C95" s="45"/>
      <c r="D95" s="17"/>
      <c r="E95" s="17"/>
      <c r="F95" s="18"/>
      <c r="G95" s="18"/>
      <c r="H95" s="18"/>
      <c r="I95" s="17"/>
      <c r="J95" s="17"/>
      <c r="K95" s="17"/>
      <c r="L95" s="17"/>
      <c r="M95" s="20"/>
      <c r="N95" s="17"/>
      <c r="O95" s="17"/>
      <c r="P95" s="17"/>
      <c r="Q95" s="17"/>
      <c r="R95" s="17"/>
      <c r="S95" s="22"/>
      <c r="T95" s="15"/>
      <c r="U95" s="23"/>
      <c r="V95" s="1"/>
      <c r="W95" s="15"/>
      <c r="X95" s="15"/>
      <c r="Y95" s="15"/>
      <c r="Z95" s="15"/>
      <c r="AA95" s="2"/>
      <c r="AB95" s="15"/>
      <c r="AC95" s="15"/>
      <c r="AD95" s="15"/>
      <c r="AE95" s="26"/>
      <c r="AF95" s="26"/>
      <c r="AG95" s="26"/>
    </row>
    <row r="96" spans="1:33" ht="15.75" customHeight="1" x14ac:dyDescent="0.2">
      <c r="A96" s="15"/>
      <c r="B96" s="15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46"/>
      <c r="R96" s="46"/>
      <c r="S96" s="22"/>
      <c r="T96" s="15"/>
      <c r="U96" s="15"/>
      <c r="V96" s="15"/>
      <c r="W96" s="15"/>
      <c r="X96" s="15"/>
      <c r="Y96" s="15"/>
      <c r="Z96" s="15"/>
      <c r="AA96" s="2"/>
      <c r="AB96" s="15"/>
      <c r="AC96" s="15"/>
      <c r="AD96" s="15"/>
      <c r="AE96" s="15"/>
      <c r="AF96" s="15"/>
      <c r="AG96" s="15"/>
    </row>
    <row r="97" spans="1:33" ht="15.75" customHeight="1" x14ac:dyDescent="0.2">
      <c r="A97" s="15"/>
      <c r="B97" s="15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46"/>
      <c r="R97" s="46"/>
      <c r="S97" s="22"/>
      <c r="T97" s="15"/>
      <c r="U97" s="15"/>
      <c r="V97" s="15"/>
      <c r="W97" s="15"/>
      <c r="X97" s="15"/>
      <c r="Y97" s="15"/>
      <c r="Z97" s="15"/>
      <c r="AA97" s="2"/>
      <c r="AB97" s="15"/>
      <c r="AC97" s="15"/>
      <c r="AD97" s="15"/>
      <c r="AE97" s="15"/>
      <c r="AF97" s="15"/>
      <c r="AG97" s="15"/>
    </row>
    <row r="98" spans="1:33" ht="15.75" customHeight="1" x14ac:dyDescent="0.2">
      <c r="A98" s="15"/>
      <c r="B98" s="15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46"/>
      <c r="R98" s="46"/>
      <c r="S98" s="22"/>
      <c r="T98" s="15"/>
      <c r="U98" s="15"/>
      <c r="V98" s="15"/>
      <c r="W98" s="15"/>
      <c r="X98" s="15"/>
      <c r="Y98" s="15"/>
      <c r="Z98" s="15"/>
      <c r="AA98" s="2"/>
      <c r="AB98" s="15"/>
      <c r="AC98" s="15"/>
      <c r="AD98" s="15"/>
      <c r="AE98" s="15"/>
      <c r="AF98" s="15"/>
      <c r="AG98" s="15"/>
    </row>
    <row r="99" spans="1:33" ht="15.75" customHeight="1" x14ac:dyDescent="0.2">
      <c r="A99" s="15"/>
      <c r="B99" s="15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46"/>
      <c r="R99" s="46"/>
      <c r="S99" s="22"/>
      <c r="T99" s="15"/>
      <c r="U99" s="15"/>
      <c r="V99" s="15"/>
      <c r="W99" s="15"/>
      <c r="X99" s="15"/>
      <c r="Y99" s="15"/>
      <c r="Z99" s="15"/>
      <c r="AA99" s="2"/>
      <c r="AB99" s="15"/>
      <c r="AC99" s="15"/>
      <c r="AD99" s="15"/>
      <c r="AE99" s="15"/>
      <c r="AF99" s="15"/>
      <c r="AG99" s="15"/>
    </row>
    <row r="100" spans="1:33" ht="15.75" customHeight="1" x14ac:dyDescent="0.2">
      <c r="A100" s="15"/>
      <c r="B100" s="15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46"/>
      <c r="R100" s="46"/>
      <c r="S100" s="22"/>
      <c r="T100" s="15"/>
      <c r="U100" s="15"/>
      <c r="V100" s="15"/>
      <c r="W100" s="15"/>
      <c r="X100" s="15"/>
      <c r="Y100" s="15"/>
      <c r="Z100" s="15"/>
      <c r="AA100" s="2"/>
      <c r="AB100" s="15"/>
      <c r="AC100" s="15"/>
      <c r="AD100" s="15"/>
      <c r="AE100" s="15"/>
      <c r="AF100" s="15"/>
      <c r="AG100" s="15"/>
    </row>
    <row r="101" spans="1:33" ht="15.75" customHeight="1" x14ac:dyDescent="0.2">
      <c r="A101" s="15"/>
      <c r="B101" s="15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46"/>
      <c r="R101" s="46"/>
      <c r="S101" s="22"/>
      <c r="T101" s="15"/>
      <c r="U101" s="15"/>
      <c r="V101" s="15"/>
      <c r="W101" s="15"/>
      <c r="X101" s="15"/>
      <c r="Y101" s="15"/>
      <c r="Z101" s="15"/>
      <c r="AA101" s="2"/>
      <c r="AB101" s="15"/>
      <c r="AC101" s="15"/>
      <c r="AD101" s="15"/>
      <c r="AE101" s="15"/>
      <c r="AF101" s="15"/>
      <c r="AG101" s="15"/>
    </row>
    <row r="102" spans="1:33" ht="15.75" customHeight="1" x14ac:dyDescent="0.2">
      <c r="A102" s="15"/>
      <c r="B102" s="15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46"/>
      <c r="R102" s="46"/>
      <c r="S102" s="22"/>
      <c r="T102" s="15"/>
      <c r="U102" s="15"/>
      <c r="V102" s="15"/>
      <c r="W102" s="15"/>
      <c r="X102" s="15"/>
      <c r="Y102" s="15"/>
      <c r="Z102" s="15"/>
      <c r="AA102" s="2"/>
      <c r="AB102" s="15"/>
      <c r="AC102" s="15"/>
      <c r="AD102" s="15"/>
      <c r="AE102" s="15"/>
      <c r="AF102" s="15"/>
      <c r="AG102" s="15"/>
    </row>
    <row r="103" spans="1:33" ht="15.75" customHeight="1" x14ac:dyDescent="0.2">
      <c r="A103" s="15"/>
      <c r="B103" s="15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46"/>
      <c r="R103" s="46"/>
      <c r="S103" s="22"/>
      <c r="T103" s="15"/>
      <c r="U103" s="15"/>
      <c r="V103" s="15"/>
      <c r="W103" s="15"/>
      <c r="X103" s="15"/>
      <c r="Y103" s="15"/>
      <c r="Z103" s="15"/>
      <c r="AA103" s="2"/>
      <c r="AB103" s="15"/>
      <c r="AC103" s="15"/>
      <c r="AD103" s="15"/>
      <c r="AE103" s="15"/>
      <c r="AF103" s="15"/>
      <c r="AG103" s="15"/>
    </row>
    <row r="104" spans="1:33" ht="15.75" customHeight="1" x14ac:dyDescent="0.2">
      <c r="A104" s="15"/>
      <c r="B104" s="15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46"/>
      <c r="R104" s="46"/>
      <c r="S104" s="22"/>
      <c r="T104" s="15"/>
      <c r="U104" s="15"/>
      <c r="V104" s="15"/>
      <c r="W104" s="15"/>
      <c r="X104" s="15"/>
      <c r="Y104" s="15"/>
      <c r="Z104" s="15"/>
      <c r="AA104" s="2"/>
      <c r="AB104" s="15"/>
      <c r="AC104" s="15"/>
      <c r="AD104" s="15"/>
      <c r="AE104" s="15"/>
      <c r="AF104" s="15"/>
      <c r="AG104" s="15"/>
    </row>
    <row r="105" spans="1:33" ht="15.75" customHeight="1" x14ac:dyDescent="0.2">
      <c r="A105" s="15"/>
      <c r="B105" s="15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46"/>
      <c r="R105" s="46"/>
      <c r="S105" s="22"/>
      <c r="T105" s="15"/>
      <c r="U105" s="15"/>
      <c r="V105" s="15"/>
      <c r="W105" s="15"/>
      <c r="X105" s="15"/>
      <c r="Y105" s="15"/>
      <c r="Z105" s="15"/>
      <c r="AA105" s="2"/>
      <c r="AB105" s="15"/>
      <c r="AC105" s="15"/>
      <c r="AD105" s="15"/>
      <c r="AE105" s="15"/>
      <c r="AF105" s="15"/>
      <c r="AG105" s="15"/>
    </row>
    <row r="106" spans="1:33" ht="15.75" customHeight="1" x14ac:dyDescent="0.2">
      <c r="A106" s="15"/>
      <c r="B106" s="15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46"/>
      <c r="R106" s="46"/>
      <c r="S106" s="22"/>
      <c r="T106" s="15"/>
      <c r="U106" s="15"/>
      <c r="V106" s="15"/>
      <c r="W106" s="15"/>
      <c r="X106" s="15"/>
      <c r="Y106" s="15"/>
      <c r="Z106" s="15"/>
      <c r="AA106" s="2"/>
      <c r="AB106" s="15"/>
      <c r="AC106" s="15"/>
      <c r="AD106" s="15"/>
      <c r="AE106" s="15"/>
      <c r="AF106" s="15"/>
      <c r="AG106" s="15"/>
    </row>
    <row r="107" spans="1:33" ht="15.75" customHeight="1" x14ac:dyDescent="0.2">
      <c r="A107" s="15"/>
      <c r="B107" s="15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46"/>
      <c r="R107" s="46"/>
      <c r="S107" s="22"/>
      <c r="T107" s="15"/>
      <c r="U107" s="15"/>
      <c r="V107" s="15"/>
      <c r="W107" s="15"/>
      <c r="X107" s="15"/>
      <c r="Y107" s="15"/>
      <c r="Z107" s="15"/>
      <c r="AA107" s="2"/>
      <c r="AB107" s="15"/>
      <c r="AC107" s="15"/>
      <c r="AD107" s="15"/>
      <c r="AE107" s="15"/>
      <c r="AF107" s="15"/>
      <c r="AG107" s="15"/>
    </row>
    <row r="108" spans="1:33" ht="15.75" customHeight="1" x14ac:dyDescent="0.2">
      <c r="A108" s="15"/>
      <c r="B108" s="15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46"/>
      <c r="R108" s="46"/>
      <c r="S108" s="22"/>
      <c r="T108" s="15"/>
      <c r="U108" s="15"/>
      <c r="V108" s="15"/>
      <c r="W108" s="15"/>
      <c r="X108" s="15"/>
      <c r="Y108" s="15"/>
      <c r="Z108" s="15"/>
      <c r="AA108" s="2"/>
      <c r="AB108" s="15"/>
      <c r="AC108" s="15"/>
      <c r="AD108" s="15"/>
      <c r="AE108" s="15"/>
      <c r="AF108" s="15"/>
      <c r="AG108" s="15"/>
    </row>
    <row r="109" spans="1:33" ht="15.75" customHeight="1" x14ac:dyDescent="0.2">
      <c r="A109" s="15"/>
      <c r="B109" s="15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46"/>
      <c r="R109" s="46"/>
      <c r="S109" s="22"/>
      <c r="T109" s="15"/>
      <c r="U109" s="15"/>
      <c r="V109" s="15"/>
      <c r="W109" s="15"/>
      <c r="X109" s="15"/>
      <c r="Y109" s="15"/>
      <c r="Z109" s="15"/>
      <c r="AA109" s="2"/>
      <c r="AB109" s="15"/>
      <c r="AC109" s="15"/>
      <c r="AD109" s="15"/>
      <c r="AE109" s="15"/>
      <c r="AF109" s="15"/>
      <c r="AG109" s="15"/>
    </row>
    <row r="110" spans="1:33" ht="15.75" customHeight="1" x14ac:dyDescent="0.2">
      <c r="A110" s="15"/>
      <c r="B110" s="15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46"/>
      <c r="R110" s="46"/>
      <c r="S110" s="22"/>
      <c r="T110" s="15"/>
      <c r="U110" s="15"/>
      <c r="V110" s="15"/>
      <c r="W110" s="15"/>
      <c r="X110" s="15"/>
      <c r="Y110" s="15"/>
      <c r="Z110" s="15"/>
      <c r="AA110" s="2"/>
      <c r="AB110" s="15"/>
      <c r="AC110" s="15"/>
      <c r="AD110" s="15"/>
      <c r="AE110" s="15"/>
      <c r="AF110" s="15"/>
      <c r="AG110" s="15"/>
    </row>
    <row r="111" spans="1:33" ht="15.75" customHeight="1" x14ac:dyDescent="0.2">
      <c r="A111" s="15"/>
      <c r="B111" s="15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46"/>
      <c r="R111" s="46"/>
      <c r="S111" s="22"/>
      <c r="T111" s="15"/>
      <c r="U111" s="15"/>
      <c r="V111" s="15"/>
      <c r="W111" s="15"/>
      <c r="X111" s="15"/>
      <c r="Y111" s="15"/>
      <c r="Z111" s="15"/>
      <c r="AA111" s="2"/>
      <c r="AB111" s="15"/>
      <c r="AC111" s="15"/>
      <c r="AD111" s="15"/>
      <c r="AE111" s="15"/>
      <c r="AF111" s="15"/>
      <c r="AG111" s="15"/>
    </row>
    <row r="112" spans="1:33" ht="15.75" customHeight="1" x14ac:dyDescent="0.2">
      <c r="A112" s="15"/>
      <c r="B112" s="15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46"/>
      <c r="R112" s="46"/>
      <c r="S112" s="22"/>
      <c r="T112" s="15"/>
      <c r="U112" s="15"/>
      <c r="V112" s="15"/>
      <c r="W112" s="15"/>
      <c r="X112" s="15"/>
      <c r="Y112" s="15"/>
      <c r="Z112" s="15"/>
      <c r="AA112" s="2"/>
      <c r="AB112" s="15"/>
      <c r="AC112" s="15"/>
      <c r="AD112" s="15"/>
      <c r="AE112" s="15"/>
      <c r="AF112" s="15"/>
      <c r="AG112" s="15"/>
    </row>
    <row r="113" spans="1:33" ht="15.75" customHeight="1" x14ac:dyDescent="0.2">
      <c r="A113" s="15"/>
      <c r="B113" s="15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46"/>
      <c r="R113" s="46"/>
      <c r="S113" s="22"/>
      <c r="T113" s="15"/>
      <c r="U113" s="15"/>
      <c r="V113" s="15"/>
      <c r="W113" s="15"/>
      <c r="X113" s="15"/>
      <c r="Y113" s="15"/>
      <c r="Z113" s="15"/>
      <c r="AA113" s="2"/>
      <c r="AB113" s="15"/>
      <c r="AC113" s="15"/>
      <c r="AD113" s="15"/>
      <c r="AE113" s="15"/>
      <c r="AF113" s="15"/>
      <c r="AG113" s="15"/>
    </row>
    <row r="114" spans="1:33" ht="15.75" customHeight="1" x14ac:dyDescent="0.2">
      <c r="A114" s="15"/>
      <c r="B114" s="15"/>
      <c r="C114" s="46"/>
      <c r="D114" s="46"/>
      <c r="E114" s="46"/>
      <c r="F114" s="46"/>
      <c r="G114" s="46"/>
      <c r="H114" s="46"/>
      <c r="I114" s="46"/>
      <c r="J114" s="46"/>
      <c r="K114" s="46"/>
      <c r="L114" s="46"/>
      <c r="M114" s="46"/>
      <c r="N114" s="46"/>
      <c r="O114" s="46"/>
      <c r="P114" s="46"/>
      <c r="Q114" s="46"/>
      <c r="R114" s="46"/>
      <c r="S114" s="22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</row>
    <row r="115" spans="1:33" ht="15.75" customHeight="1" x14ac:dyDescent="0.2">
      <c r="A115" s="15"/>
      <c r="B115" s="15"/>
      <c r="C115" s="46"/>
      <c r="D115" s="46"/>
      <c r="E115" s="46"/>
      <c r="F115" s="46"/>
      <c r="G115" s="46"/>
      <c r="H115" s="46"/>
      <c r="I115" s="46"/>
      <c r="J115" s="46"/>
      <c r="K115" s="46"/>
      <c r="L115" s="46"/>
      <c r="M115" s="46"/>
      <c r="N115" s="46"/>
      <c r="O115" s="46"/>
      <c r="P115" s="46"/>
      <c r="Q115" s="46"/>
      <c r="R115" s="46"/>
      <c r="S115" s="22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  <c r="AD115" s="15"/>
      <c r="AE115" s="15"/>
      <c r="AF115" s="15"/>
      <c r="AG115" s="15"/>
    </row>
    <row r="116" spans="1:33" ht="15.75" customHeight="1" x14ac:dyDescent="0.2">
      <c r="A116" s="15"/>
      <c r="B116" s="15"/>
      <c r="C116" s="46"/>
      <c r="D116" s="46"/>
      <c r="E116" s="46"/>
      <c r="F116" s="46"/>
      <c r="G116" s="46"/>
      <c r="H116" s="46"/>
      <c r="I116" s="46"/>
      <c r="J116" s="46"/>
      <c r="K116" s="46"/>
      <c r="L116" s="46"/>
      <c r="M116" s="46"/>
      <c r="N116" s="46"/>
      <c r="O116" s="46"/>
      <c r="P116" s="46"/>
      <c r="Q116" s="46"/>
      <c r="R116" s="46"/>
      <c r="S116" s="22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</row>
    <row r="117" spans="1:33" ht="15.75" customHeight="1" x14ac:dyDescent="0.2">
      <c r="A117" s="15"/>
      <c r="B117" s="15"/>
      <c r="C117" s="46"/>
      <c r="D117" s="46"/>
      <c r="E117" s="46"/>
      <c r="F117" s="46"/>
      <c r="G117" s="46"/>
      <c r="H117" s="46"/>
      <c r="I117" s="46"/>
      <c r="J117" s="46"/>
      <c r="K117" s="46"/>
      <c r="L117" s="46"/>
      <c r="M117" s="46"/>
      <c r="N117" s="46"/>
      <c r="O117" s="46"/>
      <c r="P117" s="46"/>
      <c r="Q117" s="46"/>
      <c r="R117" s="46"/>
      <c r="S117" s="22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  <c r="AD117" s="15"/>
      <c r="AE117" s="15"/>
      <c r="AF117" s="15"/>
      <c r="AG117" s="15"/>
    </row>
    <row r="118" spans="1:33" ht="15.75" customHeight="1" x14ac:dyDescent="0.2">
      <c r="A118" s="15"/>
      <c r="B118" s="15"/>
      <c r="C118" s="46"/>
      <c r="D118" s="46"/>
      <c r="E118" s="46"/>
      <c r="F118" s="46"/>
      <c r="G118" s="46"/>
      <c r="H118" s="46"/>
      <c r="I118" s="46"/>
      <c r="J118" s="46"/>
      <c r="K118" s="46"/>
      <c r="L118" s="46"/>
      <c r="M118" s="46"/>
      <c r="N118" s="46"/>
      <c r="O118" s="46"/>
      <c r="P118" s="46"/>
      <c r="Q118" s="46"/>
      <c r="R118" s="46"/>
      <c r="S118" s="22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</row>
    <row r="119" spans="1:33" ht="15.75" customHeight="1" x14ac:dyDescent="0.2">
      <c r="A119" s="15"/>
      <c r="B119" s="15"/>
      <c r="C119" s="46"/>
      <c r="D119" s="46"/>
      <c r="E119" s="46"/>
      <c r="F119" s="46"/>
      <c r="G119" s="46"/>
      <c r="H119" s="46"/>
      <c r="I119" s="46"/>
      <c r="J119" s="46"/>
      <c r="K119" s="46"/>
      <c r="L119" s="46"/>
      <c r="M119" s="46"/>
      <c r="N119" s="46"/>
      <c r="O119" s="46"/>
      <c r="P119" s="46"/>
      <c r="Q119" s="46"/>
      <c r="R119" s="46"/>
      <c r="S119" s="22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  <c r="AD119" s="15"/>
      <c r="AE119" s="15"/>
      <c r="AF119" s="15"/>
      <c r="AG119" s="15"/>
    </row>
    <row r="120" spans="1:33" ht="15.75" customHeight="1" x14ac:dyDescent="0.2">
      <c r="A120" s="15"/>
      <c r="B120" s="15"/>
      <c r="C120" s="46"/>
      <c r="D120" s="46"/>
      <c r="E120" s="46"/>
      <c r="F120" s="46"/>
      <c r="G120" s="46"/>
      <c r="H120" s="46"/>
      <c r="I120" s="46"/>
      <c r="J120" s="46"/>
      <c r="K120" s="46"/>
      <c r="L120" s="46"/>
      <c r="M120" s="46"/>
      <c r="N120" s="46"/>
      <c r="O120" s="46"/>
      <c r="P120" s="46"/>
      <c r="Q120" s="46"/>
      <c r="R120" s="46"/>
      <c r="S120" s="22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</row>
    <row r="121" spans="1:33" ht="15.75" customHeight="1" x14ac:dyDescent="0.2">
      <c r="A121" s="15"/>
      <c r="B121" s="15"/>
      <c r="C121" s="46"/>
      <c r="D121" s="46"/>
      <c r="E121" s="46"/>
      <c r="F121" s="46"/>
      <c r="G121" s="46"/>
      <c r="H121" s="46"/>
      <c r="I121" s="46"/>
      <c r="J121" s="46"/>
      <c r="K121" s="46"/>
      <c r="L121" s="46"/>
      <c r="M121" s="46"/>
      <c r="N121" s="46"/>
      <c r="O121" s="46"/>
      <c r="P121" s="46"/>
      <c r="Q121" s="46"/>
      <c r="R121" s="46"/>
      <c r="S121" s="22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  <c r="AD121" s="15"/>
      <c r="AE121" s="15"/>
      <c r="AF121" s="15"/>
      <c r="AG121" s="15"/>
    </row>
    <row r="122" spans="1:33" ht="15.75" customHeight="1" x14ac:dyDescent="0.2">
      <c r="A122" s="15"/>
      <c r="B122" s="15"/>
      <c r="C122" s="46"/>
      <c r="D122" s="46"/>
      <c r="E122" s="46"/>
      <c r="F122" s="46"/>
      <c r="G122" s="46"/>
      <c r="H122" s="46"/>
      <c r="I122" s="46"/>
      <c r="J122" s="46"/>
      <c r="K122" s="46"/>
      <c r="L122" s="46"/>
      <c r="M122" s="46"/>
      <c r="N122" s="46"/>
      <c r="O122" s="46"/>
      <c r="P122" s="46"/>
      <c r="Q122" s="46"/>
      <c r="R122" s="46"/>
      <c r="S122" s="22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</row>
    <row r="123" spans="1:33" ht="15.75" customHeight="1" x14ac:dyDescent="0.2">
      <c r="A123" s="15"/>
      <c r="B123" s="15"/>
      <c r="C123" s="46"/>
      <c r="D123" s="46"/>
      <c r="E123" s="46"/>
      <c r="F123" s="46"/>
      <c r="G123" s="46"/>
      <c r="H123" s="46"/>
      <c r="I123" s="46"/>
      <c r="J123" s="46"/>
      <c r="K123" s="46"/>
      <c r="L123" s="46"/>
      <c r="M123" s="46"/>
      <c r="N123" s="46"/>
      <c r="O123" s="46"/>
      <c r="P123" s="46"/>
      <c r="Q123" s="46"/>
      <c r="R123" s="46"/>
      <c r="S123" s="22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  <c r="AD123" s="15"/>
      <c r="AE123" s="15"/>
      <c r="AF123" s="15"/>
      <c r="AG123" s="15"/>
    </row>
    <row r="124" spans="1:33" ht="15.75" customHeight="1" x14ac:dyDescent="0.2">
      <c r="A124" s="15"/>
      <c r="B124" s="15"/>
      <c r="C124" s="46"/>
      <c r="D124" s="46"/>
      <c r="E124" s="46"/>
      <c r="F124" s="46"/>
      <c r="G124" s="46"/>
      <c r="H124" s="46"/>
      <c r="I124" s="46"/>
      <c r="J124" s="46"/>
      <c r="K124" s="46"/>
      <c r="L124" s="46"/>
      <c r="M124" s="46"/>
      <c r="N124" s="46"/>
      <c r="O124" s="46"/>
      <c r="P124" s="46"/>
      <c r="Q124" s="46"/>
      <c r="R124" s="46"/>
      <c r="S124" s="22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  <c r="AG124" s="15"/>
    </row>
    <row r="125" spans="1:33" ht="15.75" customHeight="1" x14ac:dyDescent="0.2">
      <c r="A125" s="15"/>
      <c r="B125" s="15"/>
      <c r="C125" s="46"/>
      <c r="D125" s="46"/>
      <c r="E125" s="46"/>
      <c r="F125" s="46"/>
      <c r="G125" s="46"/>
      <c r="H125" s="46"/>
      <c r="I125" s="46"/>
      <c r="J125" s="46"/>
      <c r="K125" s="46"/>
      <c r="L125" s="46"/>
      <c r="M125" s="46"/>
      <c r="N125" s="46"/>
      <c r="O125" s="46"/>
      <c r="P125" s="46"/>
      <c r="Q125" s="46"/>
      <c r="R125" s="46"/>
      <c r="S125" s="22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  <c r="AD125" s="15"/>
      <c r="AE125" s="15"/>
      <c r="AF125" s="15"/>
      <c r="AG125" s="15"/>
    </row>
    <row r="126" spans="1:33" ht="15.75" customHeight="1" x14ac:dyDescent="0.2">
      <c r="A126" s="15"/>
      <c r="B126" s="15"/>
      <c r="C126" s="46"/>
      <c r="D126" s="46"/>
      <c r="E126" s="46"/>
      <c r="F126" s="46"/>
      <c r="G126" s="46"/>
      <c r="H126" s="46"/>
      <c r="I126" s="46"/>
      <c r="J126" s="46"/>
      <c r="K126" s="46"/>
      <c r="L126" s="46"/>
      <c r="M126" s="46"/>
      <c r="N126" s="46"/>
      <c r="O126" s="46"/>
      <c r="P126" s="46"/>
      <c r="Q126" s="46"/>
      <c r="R126" s="46"/>
      <c r="S126" s="22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</row>
    <row r="127" spans="1:33" ht="15.75" customHeight="1" x14ac:dyDescent="0.2">
      <c r="A127" s="15"/>
      <c r="B127" s="15"/>
      <c r="C127" s="46"/>
      <c r="D127" s="46"/>
      <c r="E127" s="46"/>
      <c r="F127" s="46"/>
      <c r="G127" s="46"/>
      <c r="H127" s="46"/>
      <c r="I127" s="46"/>
      <c r="J127" s="46"/>
      <c r="K127" s="46"/>
      <c r="L127" s="46"/>
      <c r="M127" s="46"/>
      <c r="N127" s="46"/>
      <c r="O127" s="46"/>
      <c r="P127" s="46"/>
      <c r="Q127" s="46"/>
      <c r="R127" s="46"/>
      <c r="S127" s="22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  <c r="AD127" s="15"/>
      <c r="AE127" s="15"/>
      <c r="AF127" s="15"/>
      <c r="AG127" s="15"/>
    </row>
    <row r="128" spans="1:33" ht="15.75" customHeight="1" x14ac:dyDescent="0.2">
      <c r="A128" s="15"/>
      <c r="B128" s="15"/>
      <c r="C128" s="46"/>
      <c r="D128" s="46"/>
      <c r="E128" s="46"/>
      <c r="F128" s="46"/>
      <c r="G128" s="46"/>
      <c r="H128" s="46"/>
      <c r="I128" s="46"/>
      <c r="J128" s="46"/>
      <c r="K128" s="46"/>
      <c r="L128" s="46"/>
      <c r="M128" s="46"/>
      <c r="N128" s="46"/>
      <c r="O128" s="46"/>
      <c r="P128" s="46"/>
      <c r="Q128" s="46"/>
      <c r="R128" s="46"/>
      <c r="S128" s="22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  <c r="AG128" s="15"/>
    </row>
    <row r="129" spans="1:33" ht="15.75" customHeight="1" x14ac:dyDescent="0.2">
      <c r="A129" s="15"/>
      <c r="B129" s="15"/>
      <c r="C129" s="46"/>
      <c r="D129" s="46"/>
      <c r="E129" s="46"/>
      <c r="F129" s="46"/>
      <c r="G129" s="46"/>
      <c r="H129" s="46"/>
      <c r="I129" s="46"/>
      <c r="J129" s="46"/>
      <c r="K129" s="46"/>
      <c r="L129" s="46"/>
      <c r="M129" s="46"/>
      <c r="N129" s="46"/>
      <c r="O129" s="46"/>
      <c r="P129" s="46"/>
      <c r="Q129" s="46"/>
      <c r="R129" s="46"/>
      <c r="S129" s="22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  <c r="AD129" s="15"/>
      <c r="AE129" s="15"/>
      <c r="AF129" s="15"/>
      <c r="AG129" s="15"/>
    </row>
    <row r="130" spans="1:33" ht="15.75" customHeight="1" x14ac:dyDescent="0.2">
      <c r="A130" s="15"/>
      <c r="B130" s="15"/>
      <c r="C130" s="46"/>
      <c r="D130" s="46"/>
      <c r="E130" s="46"/>
      <c r="F130" s="46"/>
      <c r="G130" s="46"/>
      <c r="H130" s="46"/>
      <c r="I130" s="46"/>
      <c r="J130" s="46"/>
      <c r="K130" s="46"/>
      <c r="L130" s="46"/>
      <c r="M130" s="46"/>
      <c r="N130" s="46"/>
      <c r="O130" s="46"/>
      <c r="P130" s="46"/>
      <c r="Q130" s="46"/>
      <c r="R130" s="46"/>
      <c r="S130" s="22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  <c r="AG130" s="15"/>
    </row>
    <row r="131" spans="1:33" ht="15.75" customHeight="1" x14ac:dyDescent="0.2">
      <c r="A131" s="15"/>
      <c r="B131" s="15"/>
      <c r="C131" s="46"/>
      <c r="D131" s="46"/>
      <c r="E131" s="46"/>
      <c r="F131" s="46"/>
      <c r="G131" s="46"/>
      <c r="H131" s="46"/>
      <c r="I131" s="46"/>
      <c r="J131" s="46"/>
      <c r="K131" s="46"/>
      <c r="L131" s="46"/>
      <c r="M131" s="46"/>
      <c r="N131" s="46"/>
      <c r="O131" s="46"/>
      <c r="P131" s="46"/>
      <c r="Q131" s="46"/>
      <c r="R131" s="46"/>
      <c r="S131" s="22"/>
      <c r="T131" s="15"/>
      <c r="U131" s="15"/>
      <c r="V131" s="15"/>
      <c r="W131" s="15"/>
      <c r="X131" s="15"/>
      <c r="Y131" s="15"/>
      <c r="Z131" s="15"/>
      <c r="AA131" s="15"/>
      <c r="AB131" s="15"/>
      <c r="AC131" s="15"/>
      <c r="AD131" s="15"/>
      <c r="AE131" s="15"/>
      <c r="AF131" s="15"/>
      <c r="AG131" s="15"/>
    </row>
    <row r="132" spans="1:33" ht="15.75" customHeight="1" x14ac:dyDescent="0.2">
      <c r="A132" s="15"/>
      <c r="B132" s="15"/>
      <c r="C132" s="46"/>
      <c r="D132" s="46"/>
      <c r="E132" s="46"/>
      <c r="F132" s="46"/>
      <c r="G132" s="46"/>
      <c r="H132" s="46"/>
      <c r="I132" s="46"/>
      <c r="J132" s="46"/>
      <c r="K132" s="46"/>
      <c r="L132" s="46"/>
      <c r="M132" s="46"/>
      <c r="N132" s="46"/>
      <c r="O132" s="46"/>
      <c r="P132" s="46"/>
      <c r="Q132" s="46"/>
      <c r="R132" s="46"/>
      <c r="S132" s="22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  <c r="AF132" s="15"/>
      <c r="AG132" s="15"/>
    </row>
    <row r="133" spans="1:33" ht="15.75" customHeight="1" x14ac:dyDescent="0.2">
      <c r="A133" s="15"/>
      <c r="B133" s="15"/>
      <c r="C133" s="46"/>
      <c r="D133" s="46"/>
      <c r="E133" s="46"/>
      <c r="F133" s="46"/>
      <c r="G133" s="46"/>
      <c r="H133" s="46"/>
      <c r="I133" s="46"/>
      <c r="J133" s="46"/>
      <c r="K133" s="46"/>
      <c r="L133" s="46"/>
      <c r="M133" s="46"/>
      <c r="N133" s="46"/>
      <c r="O133" s="46"/>
      <c r="P133" s="46"/>
      <c r="Q133" s="46"/>
      <c r="R133" s="46"/>
      <c r="S133" s="22"/>
      <c r="T133" s="15"/>
      <c r="U133" s="15"/>
      <c r="V133" s="15"/>
      <c r="W133" s="15"/>
      <c r="X133" s="15"/>
      <c r="Y133" s="15"/>
      <c r="Z133" s="15"/>
      <c r="AA133" s="15"/>
      <c r="AB133" s="15"/>
      <c r="AC133" s="15"/>
      <c r="AD133" s="15"/>
      <c r="AE133" s="15"/>
      <c r="AF133" s="15"/>
      <c r="AG133" s="15"/>
    </row>
    <row r="134" spans="1:33" ht="15.75" customHeight="1" x14ac:dyDescent="0.2">
      <c r="A134" s="15"/>
      <c r="B134" s="15"/>
      <c r="C134" s="46"/>
      <c r="D134" s="46"/>
      <c r="E134" s="46"/>
      <c r="F134" s="46"/>
      <c r="G134" s="46"/>
      <c r="H134" s="46"/>
      <c r="I134" s="46"/>
      <c r="J134" s="46"/>
      <c r="K134" s="46"/>
      <c r="L134" s="46"/>
      <c r="M134" s="46"/>
      <c r="N134" s="46"/>
      <c r="O134" s="46"/>
      <c r="P134" s="46"/>
      <c r="Q134" s="46"/>
      <c r="R134" s="46"/>
      <c r="S134" s="22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  <c r="AF134" s="15"/>
      <c r="AG134" s="15"/>
    </row>
    <row r="135" spans="1:33" ht="15.75" customHeight="1" x14ac:dyDescent="0.2">
      <c r="A135" s="15"/>
      <c r="B135" s="15"/>
      <c r="C135" s="46"/>
      <c r="D135" s="46"/>
      <c r="E135" s="46"/>
      <c r="F135" s="46"/>
      <c r="G135" s="46"/>
      <c r="H135" s="46"/>
      <c r="I135" s="46"/>
      <c r="J135" s="46"/>
      <c r="K135" s="46"/>
      <c r="L135" s="46"/>
      <c r="M135" s="46"/>
      <c r="N135" s="46"/>
      <c r="O135" s="46"/>
      <c r="P135" s="46"/>
      <c r="Q135" s="46"/>
      <c r="R135" s="46"/>
      <c r="S135" s="22"/>
      <c r="T135" s="15"/>
      <c r="U135" s="15"/>
      <c r="V135" s="15"/>
      <c r="W135" s="15"/>
      <c r="X135" s="15"/>
      <c r="Y135" s="15"/>
      <c r="Z135" s="15"/>
      <c r="AA135" s="15"/>
      <c r="AB135" s="15"/>
      <c r="AC135" s="15"/>
      <c r="AD135" s="15"/>
      <c r="AE135" s="15"/>
      <c r="AF135" s="15"/>
      <c r="AG135" s="15"/>
    </row>
    <row r="136" spans="1:33" ht="15.75" customHeight="1" x14ac:dyDescent="0.2">
      <c r="A136" s="15"/>
      <c r="B136" s="15"/>
      <c r="C136" s="46"/>
      <c r="D136" s="46"/>
      <c r="E136" s="46"/>
      <c r="F136" s="46"/>
      <c r="G136" s="46"/>
      <c r="H136" s="46"/>
      <c r="I136" s="46"/>
      <c r="J136" s="46"/>
      <c r="K136" s="46"/>
      <c r="L136" s="46"/>
      <c r="M136" s="46"/>
      <c r="N136" s="46"/>
      <c r="O136" s="46"/>
      <c r="P136" s="46"/>
      <c r="Q136" s="46"/>
      <c r="R136" s="46"/>
      <c r="S136" s="22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  <c r="AE136" s="15"/>
      <c r="AF136" s="15"/>
      <c r="AG136" s="15"/>
    </row>
    <row r="137" spans="1:33" ht="15.75" customHeight="1" x14ac:dyDescent="0.2">
      <c r="A137" s="15"/>
      <c r="B137" s="15"/>
      <c r="C137" s="46"/>
      <c r="D137" s="46"/>
      <c r="E137" s="46"/>
      <c r="F137" s="46"/>
      <c r="G137" s="46"/>
      <c r="H137" s="46"/>
      <c r="I137" s="46"/>
      <c r="J137" s="46"/>
      <c r="K137" s="46"/>
      <c r="L137" s="46"/>
      <c r="M137" s="46"/>
      <c r="N137" s="46"/>
      <c r="O137" s="46"/>
      <c r="P137" s="46"/>
      <c r="Q137" s="46"/>
      <c r="R137" s="46"/>
      <c r="S137" s="22"/>
      <c r="T137" s="15"/>
      <c r="U137" s="15"/>
      <c r="V137" s="15"/>
      <c r="W137" s="15"/>
      <c r="X137" s="15"/>
      <c r="Y137" s="15"/>
      <c r="Z137" s="15"/>
      <c r="AA137" s="15"/>
      <c r="AB137" s="15"/>
      <c r="AC137" s="15"/>
      <c r="AD137" s="15"/>
      <c r="AE137" s="15"/>
      <c r="AF137" s="15"/>
      <c r="AG137" s="15"/>
    </row>
    <row r="138" spans="1:33" ht="15.75" customHeight="1" x14ac:dyDescent="0.2">
      <c r="A138" s="15"/>
      <c r="B138" s="15"/>
      <c r="C138" s="46"/>
      <c r="D138" s="46"/>
      <c r="E138" s="46"/>
      <c r="F138" s="46"/>
      <c r="G138" s="46"/>
      <c r="H138" s="46"/>
      <c r="I138" s="46"/>
      <c r="J138" s="46"/>
      <c r="K138" s="46"/>
      <c r="L138" s="46"/>
      <c r="M138" s="46"/>
      <c r="N138" s="46"/>
      <c r="O138" s="46"/>
      <c r="P138" s="46"/>
      <c r="Q138" s="46"/>
      <c r="R138" s="46"/>
      <c r="S138" s="22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  <c r="AE138" s="15"/>
      <c r="AF138" s="15"/>
      <c r="AG138" s="15"/>
    </row>
    <row r="139" spans="1:33" ht="15.75" customHeight="1" x14ac:dyDescent="0.2">
      <c r="A139" s="15"/>
      <c r="B139" s="15"/>
      <c r="C139" s="46"/>
      <c r="D139" s="46"/>
      <c r="E139" s="46"/>
      <c r="F139" s="46"/>
      <c r="G139" s="46"/>
      <c r="H139" s="46"/>
      <c r="I139" s="46"/>
      <c r="J139" s="46"/>
      <c r="K139" s="46"/>
      <c r="L139" s="46"/>
      <c r="M139" s="46"/>
      <c r="N139" s="46"/>
      <c r="O139" s="46"/>
      <c r="P139" s="46"/>
      <c r="Q139" s="46"/>
      <c r="R139" s="46"/>
      <c r="S139" s="22"/>
      <c r="T139" s="15"/>
      <c r="U139" s="15"/>
      <c r="V139" s="15"/>
      <c r="W139" s="15"/>
      <c r="X139" s="15"/>
      <c r="Y139" s="15"/>
      <c r="Z139" s="15"/>
      <c r="AA139" s="15"/>
      <c r="AB139" s="15"/>
      <c r="AC139" s="15"/>
      <c r="AD139" s="15"/>
      <c r="AE139" s="15"/>
      <c r="AF139" s="15"/>
      <c r="AG139" s="15"/>
    </row>
    <row r="140" spans="1:33" ht="15.75" customHeight="1" x14ac:dyDescent="0.2">
      <c r="A140" s="15"/>
      <c r="B140" s="15"/>
      <c r="C140" s="46"/>
      <c r="D140" s="46"/>
      <c r="E140" s="46"/>
      <c r="F140" s="46"/>
      <c r="G140" s="46"/>
      <c r="H140" s="46"/>
      <c r="I140" s="46"/>
      <c r="J140" s="46"/>
      <c r="K140" s="46"/>
      <c r="L140" s="46"/>
      <c r="M140" s="46"/>
      <c r="N140" s="46"/>
      <c r="O140" s="46"/>
      <c r="P140" s="46"/>
      <c r="Q140" s="46"/>
      <c r="R140" s="46"/>
      <c r="S140" s="22"/>
      <c r="T140" s="15"/>
      <c r="U140" s="15"/>
      <c r="V140" s="15"/>
      <c r="W140" s="15"/>
      <c r="X140" s="15"/>
      <c r="Y140" s="15"/>
      <c r="Z140" s="15"/>
      <c r="AA140" s="15"/>
      <c r="AB140" s="15"/>
      <c r="AC140" s="15"/>
      <c r="AD140" s="15"/>
      <c r="AE140" s="15"/>
      <c r="AF140" s="15"/>
      <c r="AG140" s="15"/>
    </row>
    <row r="141" spans="1:33" ht="15.75" customHeight="1" x14ac:dyDescent="0.2">
      <c r="A141" s="15"/>
      <c r="B141" s="15"/>
      <c r="C141" s="46"/>
      <c r="D141" s="46"/>
      <c r="E141" s="46"/>
      <c r="F141" s="46"/>
      <c r="G141" s="46"/>
      <c r="H141" s="46"/>
      <c r="I141" s="46"/>
      <c r="J141" s="46"/>
      <c r="K141" s="46"/>
      <c r="L141" s="46"/>
      <c r="M141" s="46"/>
      <c r="N141" s="46"/>
      <c r="O141" s="46"/>
      <c r="P141" s="46"/>
      <c r="Q141" s="46"/>
      <c r="R141" s="46"/>
      <c r="S141" s="22"/>
      <c r="T141" s="15"/>
      <c r="U141" s="15"/>
      <c r="V141" s="15"/>
      <c r="W141" s="15"/>
      <c r="X141" s="15"/>
      <c r="Y141" s="15"/>
      <c r="Z141" s="15"/>
      <c r="AA141" s="15"/>
      <c r="AB141" s="15"/>
      <c r="AC141" s="15"/>
      <c r="AD141" s="15"/>
      <c r="AE141" s="15"/>
      <c r="AF141" s="15"/>
      <c r="AG141" s="15"/>
    </row>
    <row r="142" spans="1:33" ht="15.75" customHeight="1" x14ac:dyDescent="0.2">
      <c r="A142" s="15"/>
      <c r="B142" s="15"/>
      <c r="C142" s="46"/>
      <c r="D142" s="46"/>
      <c r="E142" s="46"/>
      <c r="F142" s="46"/>
      <c r="G142" s="46"/>
      <c r="H142" s="46"/>
      <c r="I142" s="46"/>
      <c r="J142" s="46"/>
      <c r="K142" s="46"/>
      <c r="L142" s="46"/>
      <c r="M142" s="46"/>
      <c r="N142" s="46"/>
      <c r="O142" s="46"/>
      <c r="P142" s="46"/>
      <c r="Q142" s="46"/>
      <c r="R142" s="46"/>
      <c r="S142" s="22"/>
      <c r="T142" s="15"/>
      <c r="U142" s="15"/>
      <c r="V142" s="15"/>
      <c r="W142" s="15"/>
      <c r="X142" s="15"/>
      <c r="Y142" s="15"/>
      <c r="Z142" s="15"/>
      <c r="AA142" s="15"/>
      <c r="AB142" s="15"/>
      <c r="AC142" s="15"/>
      <c r="AD142" s="15"/>
      <c r="AE142" s="15"/>
      <c r="AF142" s="15"/>
      <c r="AG142" s="15"/>
    </row>
    <row r="143" spans="1:33" ht="15.75" customHeight="1" x14ac:dyDescent="0.2">
      <c r="A143" s="15"/>
      <c r="B143" s="15"/>
      <c r="C143" s="46"/>
      <c r="D143" s="46"/>
      <c r="E143" s="46"/>
      <c r="F143" s="46"/>
      <c r="G143" s="46"/>
      <c r="H143" s="46"/>
      <c r="I143" s="46"/>
      <c r="J143" s="46"/>
      <c r="K143" s="46"/>
      <c r="L143" s="46"/>
      <c r="M143" s="46"/>
      <c r="N143" s="46"/>
      <c r="O143" s="46"/>
      <c r="P143" s="46"/>
      <c r="Q143" s="46"/>
      <c r="R143" s="46"/>
      <c r="S143" s="22"/>
      <c r="T143" s="15"/>
      <c r="U143" s="15"/>
      <c r="V143" s="15"/>
      <c r="W143" s="15"/>
      <c r="X143" s="15"/>
      <c r="Y143" s="15"/>
      <c r="Z143" s="15"/>
      <c r="AA143" s="15"/>
      <c r="AB143" s="15"/>
      <c r="AC143" s="15"/>
      <c r="AD143" s="15"/>
      <c r="AE143" s="15"/>
      <c r="AF143" s="15"/>
      <c r="AG143" s="15"/>
    </row>
    <row r="144" spans="1:33" ht="15.75" customHeight="1" x14ac:dyDescent="0.2">
      <c r="A144" s="15"/>
      <c r="B144" s="15"/>
      <c r="C144" s="46"/>
      <c r="D144" s="46"/>
      <c r="E144" s="46"/>
      <c r="F144" s="46"/>
      <c r="G144" s="46"/>
      <c r="H144" s="46"/>
      <c r="I144" s="46"/>
      <c r="J144" s="46"/>
      <c r="K144" s="46"/>
      <c r="L144" s="46"/>
      <c r="M144" s="46"/>
      <c r="N144" s="46"/>
      <c r="O144" s="46"/>
      <c r="P144" s="46"/>
      <c r="Q144" s="46"/>
      <c r="R144" s="46"/>
      <c r="S144" s="22"/>
      <c r="T144" s="15"/>
      <c r="U144" s="15"/>
      <c r="V144" s="15"/>
      <c r="W144" s="15"/>
      <c r="X144" s="15"/>
      <c r="Y144" s="15"/>
      <c r="Z144" s="15"/>
      <c r="AA144" s="15"/>
      <c r="AB144" s="15"/>
      <c r="AC144" s="15"/>
      <c r="AD144" s="15"/>
      <c r="AE144" s="15"/>
      <c r="AF144" s="15"/>
      <c r="AG144" s="15"/>
    </row>
    <row r="145" spans="1:33" ht="15.75" customHeight="1" x14ac:dyDescent="0.2">
      <c r="A145" s="15"/>
      <c r="B145" s="15"/>
      <c r="C145" s="46"/>
      <c r="D145" s="46"/>
      <c r="E145" s="46"/>
      <c r="F145" s="46"/>
      <c r="G145" s="46"/>
      <c r="H145" s="46"/>
      <c r="I145" s="46"/>
      <c r="J145" s="46"/>
      <c r="K145" s="46"/>
      <c r="L145" s="46"/>
      <c r="M145" s="46"/>
      <c r="N145" s="46"/>
      <c r="O145" s="46"/>
      <c r="P145" s="46"/>
      <c r="Q145" s="46"/>
      <c r="R145" s="46"/>
      <c r="S145" s="22"/>
      <c r="T145" s="15"/>
      <c r="U145" s="15"/>
      <c r="V145" s="15"/>
      <c r="W145" s="15"/>
      <c r="X145" s="15"/>
      <c r="Y145" s="15"/>
      <c r="Z145" s="15"/>
      <c r="AA145" s="15"/>
      <c r="AB145" s="15"/>
      <c r="AC145" s="15"/>
      <c r="AD145" s="15"/>
      <c r="AE145" s="15"/>
      <c r="AF145" s="15"/>
      <c r="AG145" s="15"/>
    </row>
    <row r="146" spans="1:33" ht="15.75" customHeight="1" x14ac:dyDescent="0.2">
      <c r="A146" s="15"/>
      <c r="B146" s="15"/>
      <c r="C146" s="46"/>
      <c r="D146" s="46"/>
      <c r="E146" s="46"/>
      <c r="F146" s="46"/>
      <c r="G146" s="46"/>
      <c r="H146" s="46"/>
      <c r="I146" s="46"/>
      <c r="J146" s="46"/>
      <c r="K146" s="46"/>
      <c r="L146" s="46"/>
      <c r="M146" s="46"/>
      <c r="N146" s="46"/>
      <c r="O146" s="46"/>
      <c r="P146" s="46"/>
      <c r="Q146" s="46"/>
      <c r="R146" s="46"/>
      <c r="S146" s="22"/>
      <c r="T146" s="15"/>
      <c r="U146" s="15"/>
      <c r="V146" s="15"/>
      <c r="W146" s="15"/>
      <c r="X146" s="15"/>
      <c r="Y146" s="15"/>
      <c r="Z146" s="15"/>
      <c r="AA146" s="15"/>
      <c r="AB146" s="15"/>
      <c r="AC146" s="15"/>
      <c r="AD146" s="15"/>
      <c r="AE146" s="15"/>
      <c r="AF146" s="15"/>
      <c r="AG146" s="15"/>
    </row>
    <row r="147" spans="1:33" ht="15.75" customHeight="1" x14ac:dyDescent="0.2">
      <c r="A147" s="15"/>
      <c r="B147" s="15"/>
      <c r="C147" s="46"/>
      <c r="D147" s="46"/>
      <c r="E147" s="46"/>
      <c r="F147" s="46"/>
      <c r="G147" s="46"/>
      <c r="H147" s="46"/>
      <c r="I147" s="46"/>
      <c r="J147" s="46"/>
      <c r="K147" s="46"/>
      <c r="L147" s="46"/>
      <c r="M147" s="46"/>
      <c r="N147" s="46"/>
      <c r="O147" s="46"/>
      <c r="P147" s="46"/>
      <c r="Q147" s="46"/>
      <c r="R147" s="46"/>
      <c r="S147" s="22"/>
      <c r="T147" s="15"/>
      <c r="U147" s="15"/>
      <c r="V147" s="15"/>
      <c r="W147" s="15"/>
      <c r="X147" s="15"/>
      <c r="Y147" s="15"/>
      <c r="Z147" s="15"/>
      <c r="AA147" s="15"/>
      <c r="AB147" s="15"/>
      <c r="AC147" s="15"/>
      <c r="AD147" s="15"/>
      <c r="AE147" s="15"/>
      <c r="AF147" s="15"/>
      <c r="AG147" s="15"/>
    </row>
    <row r="148" spans="1:33" ht="15.75" customHeight="1" x14ac:dyDescent="0.2">
      <c r="A148" s="15"/>
      <c r="B148" s="15"/>
      <c r="C148" s="46"/>
      <c r="D148" s="46"/>
      <c r="E148" s="46"/>
      <c r="F148" s="46"/>
      <c r="G148" s="46"/>
      <c r="H148" s="46"/>
      <c r="I148" s="46"/>
      <c r="J148" s="46"/>
      <c r="K148" s="46"/>
      <c r="L148" s="46"/>
      <c r="M148" s="46"/>
      <c r="N148" s="46"/>
      <c r="O148" s="46"/>
      <c r="P148" s="46"/>
      <c r="Q148" s="46"/>
      <c r="R148" s="46"/>
      <c r="S148" s="22"/>
      <c r="T148" s="15"/>
      <c r="U148" s="15"/>
      <c r="V148" s="15"/>
      <c r="W148" s="15"/>
      <c r="X148" s="15"/>
      <c r="Y148" s="15"/>
      <c r="Z148" s="15"/>
      <c r="AA148" s="15"/>
      <c r="AB148" s="15"/>
      <c r="AC148" s="15"/>
      <c r="AD148" s="15"/>
      <c r="AE148" s="15"/>
      <c r="AF148" s="15"/>
      <c r="AG148" s="15"/>
    </row>
    <row r="149" spans="1:33" ht="15.75" customHeight="1" x14ac:dyDescent="0.2">
      <c r="A149" s="15"/>
      <c r="B149" s="15"/>
      <c r="C149" s="46"/>
      <c r="D149" s="46"/>
      <c r="E149" s="46"/>
      <c r="F149" s="46"/>
      <c r="G149" s="46"/>
      <c r="H149" s="46"/>
      <c r="I149" s="46"/>
      <c r="J149" s="46"/>
      <c r="K149" s="46"/>
      <c r="L149" s="46"/>
      <c r="M149" s="46"/>
      <c r="N149" s="46"/>
      <c r="O149" s="46"/>
      <c r="P149" s="46"/>
      <c r="Q149" s="46"/>
      <c r="R149" s="46"/>
      <c r="S149" s="22"/>
      <c r="T149" s="15"/>
      <c r="U149" s="15"/>
      <c r="V149" s="15"/>
      <c r="W149" s="15"/>
      <c r="X149" s="15"/>
      <c r="Y149" s="15"/>
      <c r="Z149" s="15"/>
      <c r="AA149" s="15"/>
      <c r="AB149" s="15"/>
      <c r="AC149" s="15"/>
      <c r="AD149" s="15"/>
      <c r="AE149" s="15"/>
      <c r="AF149" s="15"/>
      <c r="AG149" s="15"/>
    </row>
    <row r="150" spans="1:33" ht="15.75" customHeight="1" x14ac:dyDescent="0.2">
      <c r="A150" s="15"/>
      <c r="B150" s="15"/>
      <c r="C150" s="46"/>
      <c r="D150" s="46"/>
      <c r="E150" s="46"/>
      <c r="F150" s="46"/>
      <c r="G150" s="46"/>
      <c r="H150" s="46"/>
      <c r="I150" s="46"/>
      <c r="J150" s="46"/>
      <c r="K150" s="46"/>
      <c r="L150" s="46"/>
      <c r="M150" s="46"/>
      <c r="N150" s="46"/>
      <c r="O150" s="46"/>
      <c r="P150" s="46"/>
      <c r="Q150" s="46"/>
      <c r="R150" s="46"/>
      <c r="S150" s="22"/>
      <c r="T150" s="15"/>
      <c r="U150" s="15"/>
      <c r="V150" s="15"/>
      <c r="W150" s="15"/>
      <c r="X150" s="15"/>
      <c r="Y150" s="15"/>
      <c r="Z150" s="15"/>
      <c r="AA150" s="15"/>
      <c r="AB150" s="15"/>
      <c r="AC150" s="15"/>
      <c r="AD150" s="15"/>
      <c r="AE150" s="15"/>
      <c r="AF150" s="15"/>
      <c r="AG150" s="15"/>
    </row>
    <row r="151" spans="1:33" ht="15.75" customHeight="1" x14ac:dyDescent="0.2">
      <c r="A151" s="15"/>
      <c r="B151" s="15"/>
      <c r="C151" s="46"/>
      <c r="D151" s="46"/>
      <c r="E151" s="46"/>
      <c r="F151" s="46"/>
      <c r="G151" s="46"/>
      <c r="H151" s="46"/>
      <c r="I151" s="46"/>
      <c r="J151" s="46"/>
      <c r="K151" s="46"/>
      <c r="L151" s="46"/>
      <c r="M151" s="46"/>
      <c r="N151" s="46"/>
      <c r="O151" s="46"/>
      <c r="P151" s="46"/>
      <c r="Q151" s="46"/>
      <c r="R151" s="46"/>
      <c r="S151" s="22"/>
      <c r="T151" s="15"/>
      <c r="U151" s="15"/>
      <c r="V151" s="15"/>
      <c r="W151" s="15"/>
      <c r="X151" s="15"/>
      <c r="Y151" s="15"/>
      <c r="Z151" s="15"/>
      <c r="AA151" s="15"/>
      <c r="AB151" s="15"/>
      <c r="AC151" s="15"/>
      <c r="AD151" s="15"/>
      <c r="AE151" s="15"/>
      <c r="AF151" s="15"/>
      <c r="AG151" s="15"/>
    </row>
    <row r="152" spans="1:33" ht="15.75" customHeight="1" x14ac:dyDescent="0.2">
      <c r="A152" s="15"/>
      <c r="B152" s="15"/>
      <c r="C152" s="46"/>
      <c r="D152" s="46"/>
      <c r="E152" s="46"/>
      <c r="F152" s="46"/>
      <c r="G152" s="46"/>
      <c r="H152" s="46"/>
      <c r="I152" s="46"/>
      <c r="J152" s="46"/>
      <c r="K152" s="46"/>
      <c r="L152" s="46"/>
      <c r="M152" s="46"/>
      <c r="N152" s="46"/>
      <c r="O152" s="46"/>
      <c r="P152" s="46"/>
      <c r="Q152" s="46"/>
      <c r="R152" s="46"/>
      <c r="S152" s="22"/>
      <c r="T152" s="15"/>
      <c r="U152" s="15"/>
      <c r="V152" s="15"/>
      <c r="W152" s="15"/>
      <c r="X152" s="15"/>
      <c r="Y152" s="15"/>
      <c r="Z152" s="15"/>
      <c r="AA152" s="15"/>
      <c r="AB152" s="15"/>
      <c r="AC152" s="15"/>
      <c r="AD152" s="15"/>
      <c r="AE152" s="15"/>
      <c r="AF152" s="15"/>
      <c r="AG152" s="15"/>
    </row>
    <row r="153" spans="1:33" ht="15.75" customHeight="1" x14ac:dyDescent="0.2">
      <c r="A153" s="15"/>
      <c r="B153" s="15"/>
      <c r="C153" s="46"/>
      <c r="D153" s="46"/>
      <c r="E153" s="46"/>
      <c r="F153" s="46"/>
      <c r="G153" s="46"/>
      <c r="H153" s="46"/>
      <c r="I153" s="46"/>
      <c r="J153" s="46"/>
      <c r="K153" s="46"/>
      <c r="L153" s="46"/>
      <c r="M153" s="46"/>
      <c r="N153" s="46"/>
      <c r="O153" s="46"/>
      <c r="P153" s="46"/>
      <c r="Q153" s="46"/>
      <c r="R153" s="46"/>
      <c r="S153" s="22"/>
      <c r="T153" s="15"/>
      <c r="U153" s="15"/>
      <c r="V153" s="15"/>
      <c r="W153" s="15"/>
      <c r="X153" s="15"/>
      <c r="Y153" s="15"/>
      <c r="Z153" s="15"/>
      <c r="AA153" s="15"/>
      <c r="AB153" s="15"/>
      <c r="AC153" s="15"/>
      <c r="AD153" s="15"/>
      <c r="AE153" s="15"/>
      <c r="AF153" s="15"/>
      <c r="AG153" s="15"/>
    </row>
    <row r="154" spans="1:33" ht="15.75" customHeight="1" x14ac:dyDescent="0.2">
      <c r="A154" s="15"/>
      <c r="B154" s="15"/>
      <c r="C154" s="46"/>
      <c r="D154" s="46"/>
      <c r="E154" s="46"/>
      <c r="F154" s="46"/>
      <c r="G154" s="46"/>
      <c r="H154" s="46"/>
      <c r="I154" s="46"/>
      <c r="J154" s="46"/>
      <c r="K154" s="46"/>
      <c r="L154" s="46"/>
      <c r="M154" s="46"/>
      <c r="N154" s="46"/>
      <c r="O154" s="46"/>
      <c r="P154" s="46"/>
      <c r="Q154" s="46"/>
      <c r="R154" s="46"/>
      <c r="S154" s="22"/>
      <c r="T154" s="15"/>
      <c r="U154" s="15"/>
      <c r="V154" s="15"/>
      <c r="W154" s="15"/>
      <c r="X154" s="15"/>
      <c r="Y154" s="15"/>
      <c r="Z154" s="15"/>
      <c r="AA154" s="15"/>
      <c r="AB154" s="15"/>
      <c r="AC154" s="15"/>
      <c r="AD154" s="15"/>
      <c r="AE154" s="15"/>
      <c r="AF154" s="15"/>
      <c r="AG154" s="15"/>
    </row>
    <row r="155" spans="1:33" ht="15.75" customHeight="1" x14ac:dyDescent="0.2">
      <c r="A155" s="15"/>
      <c r="B155" s="15"/>
      <c r="C155" s="46"/>
      <c r="D155" s="46"/>
      <c r="E155" s="46"/>
      <c r="F155" s="46"/>
      <c r="G155" s="46"/>
      <c r="H155" s="46"/>
      <c r="I155" s="46"/>
      <c r="J155" s="46"/>
      <c r="K155" s="46"/>
      <c r="L155" s="46"/>
      <c r="M155" s="46"/>
      <c r="N155" s="46"/>
      <c r="O155" s="46"/>
      <c r="P155" s="46"/>
      <c r="Q155" s="46"/>
      <c r="R155" s="46"/>
      <c r="S155" s="22"/>
      <c r="T155" s="15"/>
      <c r="U155" s="15"/>
      <c r="V155" s="15"/>
      <c r="W155" s="15"/>
      <c r="X155" s="15"/>
      <c r="Y155" s="15"/>
      <c r="Z155" s="15"/>
      <c r="AA155" s="15"/>
      <c r="AB155" s="15"/>
      <c r="AC155" s="15"/>
      <c r="AD155" s="15"/>
      <c r="AE155" s="15"/>
      <c r="AF155" s="15"/>
      <c r="AG155" s="15"/>
    </row>
    <row r="156" spans="1:33" ht="15.75" customHeight="1" x14ac:dyDescent="0.2">
      <c r="A156" s="15"/>
      <c r="B156" s="15"/>
      <c r="C156" s="46"/>
      <c r="D156" s="46"/>
      <c r="E156" s="46"/>
      <c r="F156" s="46"/>
      <c r="G156" s="46"/>
      <c r="H156" s="46"/>
      <c r="I156" s="46"/>
      <c r="J156" s="46"/>
      <c r="K156" s="46"/>
      <c r="L156" s="46"/>
      <c r="M156" s="46"/>
      <c r="N156" s="46"/>
      <c r="O156" s="46"/>
      <c r="P156" s="46"/>
      <c r="Q156" s="46"/>
      <c r="R156" s="46"/>
      <c r="S156" s="22"/>
      <c r="T156" s="15"/>
      <c r="U156" s="15"/>
      <c r="V156" s="15"/>
      <c r="W156" s="15"/>
      <c r="X156" s="15"/>
      <c r="Y156" s="15"/>
      <c r="Z156" s="15"/>
      <c r="AA156" s="15"/>
      <c r="AB156" s="15"/>
      <c r="AC156" s="15"/>
      <c r="AD156" s="15"/>
      <c r="AE156" s="15"/>
      <c r="AF156" s="15"/>
      <c r="AG156" s="15"/>
    </row>
    <row r="157" spans="1:33" ht="15.75" customHeight="1" x14ac:dyDescent="0.2">
      <c r="A157" s="15"/>
      <c r="B157" s="15"/>
      <c r="C157" s="46"/>
      <c r="D157" s="46"/>
      <c r="E157" s="46"/>
      <c r="F157" s="46"/>
      <c r="G157" s="46"/>
      <c r="H157" s="46"/>
      <c r="I157" s="46"/>
      <c r="J157" s="46"/>
      <c r="K157" s="46"/>
      <c r="L157" s="46"/>
      <c r="M157" s="46"/>
      <c r="N157" s="46"/>
      <c r="O157" s="46"/>
      <c r="P157" s="46"/>
      <c r="Q157" s="46"/>
      <c r="R157" s="46"/>
      <c r="S157" s="22"/>
      <c r="T157" s="15"/>
      <c r="U157" s="15"/>
      <c r="V157" s="15"/>
      <c r="W157" s="15"/>
      <c r="X157" s="15"/>
      <c r="Y157" s="15"/>
      <c r="Z157" s="15"/>
      <c r="AA157" s="15"/>
      <c r="AB157" s="15"/>
      <c r="AC157" s="15"/>
      <c r="AD157" s="15"/>
      <c r="AE157" s="15"/>
      <c r="AF157" s="15"/>
      <c r="AG157" s="15"/>
    </row>
    <row r="158" spans="1:33" ht="15.75" customHeight="1" x14ac:dyDescent="0.2">
      <c r="A158" s="15"/>
      <c r="B158" s="15"/>
      <c r="C158" s="46"/>
      <c r="D158" s="46"/>
      <c r="E158" s="46"/>
      <c r="F158" s="46"/>
      <c r="G158" s="46"/>
      <c r="H158" s="46"/>
      <c r="I158" s="46"/>
      <c r="J158" s="46"/>
      <c r="K158" s="46"/>
      <c r="L158" s="46"/>
      <c r="M158" s="46"/>
      <c r="N158" s="46"/>
      <c r="O158" s="46"/>
      <c r="P158" s="46"/>
      <c r="Q158" s="46"/>
      <c r="R158" s="46"/>
      <c r="S158" s="22"/>
      <c r="T158" s="15"/>
      <c r="U158" s="15"/>
      <c r="V158" s="15"/>
      <c r="W158" s="15"/>
      <c r="X158" s="15"/>
      <c r="Y158" s="15"/>
      <c r="Z158" s="15"/>
      <c r="AA158" s="15"/>
      <c r="AB158" s="15"/>
      <c r="AC158" s="15"/>
      <c r="AD158" s="15"/>
      <c r="AE158" s="15"/>
      <c r="AF158" s="15"/>
      <c r="AG158" s="15"/>
    </row>
    <row r="159" spans="1:33" ht="15.75" customHeight="1" x14ac:dyDescent="0.2">
      <c r="A159" s="15"/>
      <c r="B159" s="15"/>
      <c r="C159" s="46"/>
      <c r="D159" s="46"/>
      <c r="E159" s="46"/>
      <c r="F159" s="46"/>
      <c r="G159" s="46"/>
      <c r="H159" s="46"/>
      <c r="I159" s="46"/>
      <c r="J159" s="46"/>
      <c r="K159" s="46"/>
      <c r="L159" s="46"/>
      <c r="M159" s="46"/>
      <c r="N159" s="46"/>
      <c r="O159" s="46"/>
      <c r="P159" s="46"/>
      <c r="Q159" s="46"/>
      <c r="R159" s="46"/>
      <c r="S159" s="22"/>
      <c r="T159" s="15"/>
      <c r="U159" s="15"/>
      <c r="V159" s="15"/>
      <c r="W159" s="15"/>
      <c r="X159" s="15"/>
      <c r="Y159" s="15"/>
      <c r="Z159" s="15"/>
      <c r="AA159" s="15"/>
      <c r="AB159" s="15"/>
      <c r="AC159" s="15"/>
      <c r="AD159" s="15"/>
      <c r="AE159" s="15"/>
      <c r="AF159" s="15"/>
      <c r="AG159" s="15"/>
    </row>
    <row r="160" spans="1:33" ht="15.75" customHeight="1" x14ac:dyDescent="0.2">
      <c r="A160" s="15"/>
      <c r="B160" s="15"/>
      <c r="C160" s="46"/>
      <c r="D160" s="46"/>
      <c r="E160" s="46"/>
      <c r="F160" s="46"/>
      <c r="G160" s="46"/>
      <c r="H160" s="46"/>
      <c r="I160" s="46"/>
      <c r="J160" s="46"/>
      <c r="K160" s="46"/>
      <c r="L160" s="46"/>
      <c r="M160" s="46"/>
      <c r="N160" s="46"/>
      <c r="O160" s="46"/>
      <c r="P160" s="46"/>
      <c r="Q160" s="46"/>
      <c r="R160" s="46"/>
      <c r="S160" s="22"/>
      <c r="T160" s="15"/>
      <c r="U160" s="15"/>
      <c r="V160" s="15"/>
      <c r="W160" s="15"/>
      <c r="X160" s="15"/>
      <c r="Y160" s="15"/>
      <c r="Z160" s="15"/>
      <c r="AA160" s="15"/>
      <c r="AB160" s="15"/>
      <c r="AC160" s="15"/>
      <c r="AD160" s="15"/>
      <c r="AE160" s="15"/>
      <c r="AF160" s="15"/>
      <c r="AG160" s="15"/>
    </row>
    <row r="161" spans="1:33" ht="15.75" customHeight="1" x14ac:dyDescent="0.2">
      <c r="A161" s="15"/>
      <c r="B161" s="15"/>
      <c r="C161" s="46"/>
      <c r="D161" s="46"/>
      <c r="E161" s="46"/>
      <c r="F161" s="46"/>
      <c r="G161" s="46"/>
      <c r="H161" s="46"/>
      <c r="I161" s="46"/>
      <c r="J161" s="46"/>
      <c r="K161" s="46"/>
      <c r="L161" s="46"/>
      <c r="M161" s="46"/>
      <c r="N161" s="46"/>
      <c r="O161" s="46"/>
      <c r="P161" s="46"/>
      <c r="Q161" s="46"/>
      <c r="R161" s="46"/>
      <c r="S161" s="22"/>
      <c r="T161" s="15"/>
      <c r="U161" s="15"/>
      <c r="V161" s="15"/>
      <c r="W161" s="15"/>
      <c r="X161" s="15"/>
      <c r="Y161" s="15"/>
      <c r="Z161" s="15"/>
      <c r="AA161" s="15"/>
      <c r="AB161" s="15"/>
      <c r="AC161" s="15"/>
      <c r="AD161" s="15"/>
      <c r="AE161" s="15"/>
      <c r="AF161" s="15"/>
      <c r="AG161" s="15"/>
    </row>
    <row r="162" spans="1:33" ht="15.75" customHeight="1" x14ac:dyDescent="0.2">
      <c r="A162" s="15"/>
      <c r="B162" s="15"/>
      <c r="C162" s="46"/>
      <c r="D162" s="46"/>
      <c r="E162" s="46"/>
      <c r="F162" s="46"/>
      <c r="G162" s="46"/>
      <c r="H162" s="46"/>
      <c r="I162" s="46"/>
      <c r="J162" s="46"/>
      <c r="K162" s="46"/>
      <c r="L162" s="46"/>
      <c r="M162" s="46"/>
      <c r="N162" s="46"/>
      <c r="O162" s="46"/>
      <c r="P162" s="46"/>
      <c r="Q162" s="46"/>
      <c r="R162" s="46"/>
      <c r="S162" s="22"/>
      <c r="T162" s="15"/>
      <c r="U162" s="15"/>
      <c r="V162" s="15"/>
      <c r="W162" s="15"/>
      <c r="X162" s="15"/>
      <c r="Y162" s="15"/>
      <c r="Z162" s="15"/>
      <c r="AA162" s="15"/>
      <c r="AB162" s="15"/>
      <c r="AC162" s="15"/>
      <c r="AD162" s="15"/>
      <c r="AE162" s="15"/>
      <c r="AF162" s="15"/>
      <c r="AG162" s="15"/>
    </row>
    <row r="163" spans="1:33" ht="15.75" customHeight="1" x14ac:dyDescent="0.2">
      <c r="A163" s="15"/>
      <c r="B163" s="15"/>
      <c r="C163" s="46"/>
      <c r="D163" s="46"/>
      <c r="E163" s="46"/>
      <c r="F163" s="46"/>
      <c r="G163" s="46"/>
      <c r="H163" s="46"/>
      <c r="I163" s="46"/>
      <c r="J163" s="46"/>
      <c r="K163" s="46"/>
      <c r="L163" s="46"/>
      <c r="M163" s="46"/>
      <c r="N163" s="46"/>
      <c r="O163" s="46"/>
      <c r="P163" s="46"/>
      <c r="Q163" s="46"/>
      <c r="R163" s="46"/>
      <c r="S163" s="22"/>
      <c r="T163" s="15"/>
      <c r="U163" s="15"/>
      <c r="V163" s="15"/>
      <c r="W163" s="15"/>
      <c r="X163" s="15"/>
      <c r="Y163" s="15"/>
      <c r="Z163" s="15"/>
      <c r="AA163" s="15"/>
      <c r="AB163" s="15"/>
      <c r="AC163" s="15"/>
      <c r="AD163" s="15"/>
      <c r="AE163" s="15"/>
      <c r="AF163" s="15"/>
      <c r="AG163" s="15"/>
    </row>
    <row r="164" spans="1:33" ht="15.75" customHeight="1" x14ac:dyDescent="0.2">
      <c r="A164" s="15"/>
      <c r="B164" s="15"/>
      <c r="C164" s="46"/>
      <c r="D164" s="46"/>
      <c r="E164" s="46"/>
      <c r="F164" s="46"/>
      <c r="G164" s="46"/>
      <c r="H164" s="46"/>
      <c r="I164" s="46"/>
      <c r="J164" s="46"/>
      <c r="K164" s="46"/>
      <c r="L164" s="46"/>
      <c r="M164" s="46"/>
      <c r="N164" s="46"/>
      <c r="O164" s="46"/>
      <c r="P164" s="46"/>
      <c r="Q164" s="46"/>
      <c r="R164" s="46"/>
      <c r="S164" s="22"/>
      <c r="T164" s="15"/>
      <c r="U164" s="15"/>
      <c r="V164" s="15"/>
      <c r="W164" s="15"/>
      <c r="X164" s="15"/>
      <c r="Y164" s="15"/>
      <c r="Z164" s="15"/>
      <c r="AA164" s="15"/>
      <c r="AB164" s="15"/>
      <c r="AC164" s="15"/>
      <c r="AD164" s="15"/>
      <c r="AE164" s="15"/>
      <c r="AF164" s="15"/>
      <c r="AG164" s="15"/>
    </row>
    <row r="165" spans="1:33" ht="15.75" customHeight="1" x14ac:dyDescent="0.2">
      <c r="A165" s="15"/>
      <c r="B165" s="15"/>
      <c r="C165" s="46"/>
      <c r="D165" s="46"/>
      <c r="E165" s="46"/>
      <c r="F165" s="46"/>
      <c r="G165" s="46"/>
      <c r="H165" s="46"/>
      <c r="I165" s="46"/>
      <c r="J165" s="46"/>
      <c r="K165" s="46"/>
      <c r="L165" s="46"/>
      <c r="M165" s="46"/>
      <c r="N165" s="46"/>
      <c r="O165" s="46"/>
      <c r="P165" s="46"/>
      <c r="Q165" s="46"/>
      <c r="R165" s="46"/>
      <c r="S165" s="22"/>
      <c r="T165" s="15"/>
      <c r="U165" s="15"/>
      <c r="V165" s="15"/>
      <c r="W165" s="15"/>
      <c r="X165" s="15"/>
      <c r="Y165" s="15"/>
      <c r="Z165" s="15"/>
      <c r="AA165" s="15"/>
      <c r="AB165" s="15"/>
      <c r="AC165" s="15"/>
      <c r="AD165" s="15"/>
      <c r="AE165" s="15"/>
      <c r="AF165" s="15"/>
      <c r="AG165" s="15"/>
    </row>
    <row r="166" spans="1:33" ht="15.75" customHeight="1" x14ac:dyDescent="0.2">
      <c r="A166" s="15"/>
      <c r="B166" s="15"/>
      <c r="C166" s="46"/>
      <c r="D166" s="46"/>
      <c r="E166" s="46"/>
      <c r="F166" s="46"/>
      <c r="G166" s="46"/>
      <c r="H166" s="46"/>
      <c r="I166" s="46"/>
      <c r="J166" s="46"/>
      <c r="K166" s="46"/>
      <c r="L166" s="46"/>
      <c r="M166" s="46"/>
      <c r="N166" s="46"/>
      <c r="O166" s="46"/>
      <c r="P166" s="46"/>
      <c r="Q166" s="46"/>
      <c r="R166" s="46"/>
      <c r="S166" s="22"/>
      <c r="T166" s="15"/>
      <c r="U166" s="15"/>
      <c r="V166" s="15"/>
      <c r="W166" s="15"/>
      <c r="X166" s="15"/>
      <c r="Y166" s="15"/>
      <c r="Z166" s="15"/>
      <c r="AA166" s="15"/>
      <c r="AB166" s="15"/>
      <c r="AC166" s="15"/>
      <c r="AD166" s="15"/>
      <c r="AE166" s="15"/>
      <c r="AF166" s="15"/>
      <c r="AG166" s="15"/>
    </row>
    <row r="167" spans="1:33" ht="15.75" customHeight="1" x14ac:dyDescent="0.2">
      <c r="A167" s="15"/>
      <c r="B167" s="15"/>
      <c r="C167" s="46"/>
      <c r="D167" s="46"/>
      <c r="E167" s="46"/>
      <c r="F167" s="46"/>
      <c r="G167" s="46"/>
      <c r="H167" s="46"/>
      <c r="I167" s="46"/>
      <c r="J167" s="46"/>
      <c r="K167" s="46"/>
      <c r="L167" s="46"/>
      <c r="M167" s="46"/>
      <c r="N167" s="46"/>
      <c r="O167" s="46"/>
      <c r="P167" s="46"/>
      <c r="Q167" s="46"/>
      <c r="R167" s="46"/>
      <c r="S167" s="22"/>
      <c r="T167" s="15"/>
      <c r="U167" s="15"/>
      <c r="V167" s="15"/>
      <c r="W167" s="15"/>
      <c r="X167" s="15"/>
      <c r="Y167" s="15"/>
      <c r="Z167" s="15"/>
      <c r="AA167" s="15"/>
      <c r="AB167" s="15"/>
      <c r="AC167" s="15"/>
      <c r="AD167" s="15"/>
      <c r="AE167" s="15"/>
      <c r="AF167" s="15"/>
      <c r="AG167" s="15"/>
    </row>
    <row r="168" spans="1:33" ht="15.75" customHeight="1" x14ac:dyDescent="0.2">
      <c r="A168" s="15"/>
      <c r="B168" s="15"/>
      <c r="C168" s="46"/>
      <c r="D168" s="46"/>
      <c r="E168" s="46"/>
      <c r="F168" s="46"/>
      <c r="G168" s="46"/>
      <c r="H168" s="46"/>
      <c r="I168" s="46"/>
      <c r="J168" s="46"/>
      <c r="K168" s="46"/>
      <c r="L168" s="46"/>
      <c r="M168" s="46"/>
      <c r="N168" s="46"/>
      <c r="O168" s="46"/>
      <c r="P168" s="46"/>
      <c r="Q168" s="46"/>
      <c r="R168" s="46"/>
      <c r="S168" s="22"/>
      <c r="T168" s="15"/>
      <c r="U168" s="15"/>
      <c r="V168" s="15"/>
      <c r="W168" s="15"/>
      <c r="X168" s="15"/>
      <c r="Y168" s="15"/>
      <c r="Z168" s="15"/>
      <c r="AA168" s="15"/>
      <c r="AB168" s="15"/>
      <c r="AC168" s="15"/>
      <c r="AD168" s="15"/>
      <c r="AE168" s="15"/>
      <c r="AF168" s="15"/>
      <c r="AG168" s="15"/>
    </row>
    <row r="169" spans="1:33" ht="15.75" customHeight="1" x14ac:dyDescent="0.2">
      <c r="C169" s="46"/>
      <c r="D169" s="46"/>
      <c r="E169" s="46"/>
      <c r="F169" s="46"/>
      <c r="G169" s="46"/>
      <c r="H169" s="46"/>
      <c r="I169" s="46"/>
      <c r="J169" s="46"/>
      <c r="K169" s="46"/>
      <c r="L169" s="46"/>
      <c r="M169" s="46"/>
      <c r="N169" s="46"/>
      <c r="O169" s="46"/>
      <c r="P169" s="46"/>
      <c r="Q169" s="46"/>
      <c r="R169" s="46"/>
      <c r="S169" s="22"/>
    </row>
    <row r="170" spans="1:33" ht="15.75" customHeight="1" x14ac:dyDescent="0.2">
      <c r="C170" s="46"/>
      <c r="D170" s="46"/>
      <c r="E170" s="46"/>
      <c r="F170" s="46"/>
      <c r="G170" s="46"/>
      <c r="H170" s="46"/>
      <c r="I170" s="46"/>
      <c r="J170" s="46"/>
      <c r="K170" s="46"/>
      <c r="L170" s="46"/>
      <c r="M170" s="46"/>
      <c r="N170" s="46"/>
      <c r="O170" s="46"/>
      <c r="P170" s="46"/>
      <c r="Q170" s="46"/>
      <c r="R170" s="46"/>
      <c r="S170" s="22"/>
    </row>
    <row r="171" spans="1:33" ht="15.75" customHeight="1" x14ac:dyDescent="0.2">
      <c r="C171" s="46"/>
      <c r="D171" s="46"/>
      <c r="E171" s="46"/>
      <c r="F171" s="46"/>
      <c r="G171" s="46"/>
      <c r="H171" s="46"/>
      <c r="I171" s="46"/>
      <c r="J171" s="46"/>
      <c r="K171" s="46"/>
      <c r="L171" s="46"/>
      <c r="M171" s="46"/>
      <c r="N171" s="46"/>
      <c r="O171" s="46"/>
      <c r="P171" s="46"/>
      <c r="Q171" s="46"/>
      <c r="R171" s="46"/>
      <c r="S171" s="22"/>
    </row>
    <row r="172" spans="1:33" ht="15.75" customHeight="1" x14ac:dyDescent="0.2">
      <c r="C172" s="46"/>
      <c r="D172" s="46"/>
      <c r="E172" s="46"/>
      <c r="F172" s="46"/>
      <c r="G172" s="46"/>
      <c r="H172" s="46"/>
      <c r="I172" s="46"/>
      <c r="J172" s="46"/>
      <c r="K172" s="46"/>
      <c r="L172" s="46"/>
      <c r="M172" s="46"/>
      <c r="N172" s="46"/>
      <c r="O172" s="46"/>
      <c r="P172" s="46"/>
      <c r="Q172" s="46"/>
      <c r="R172" s="46"/>
      <c r="S172" s="22"/>
    </row>
    <row r="173" spans="1:33" ht="15.75" customHeight="1" x14ac:dyDescent="0.2">
      <c r="C173" s="46"/>
      <c r="D173" s="46"/>
      <c r="E173" s="46"/>
      <c r="F173" s="46"/>
      <c r="G173" s="46"/>
      <c r="H173" s="46"/>
      <c r="I173" s="46"/>
      <c r="J173" s="46"/>
      <c r="K173" s="46"/>
      <c r="L173" s="46"/>
      <c r="M173" s="46"/>
      <c r="N173" s="46"/>
      <c r="O173" s="46"/>
      <c r="P173" s="46"/>
      <c r="Q173" s="46"/>
      <c r="R173" s="46"/>
      <c r="S173" s="22"/>
    </row>
    <row r="174" spans="1:33" ht="15.75" customHeight="1" x14ac:dyDescent="0.2">
      <c r="C174" s="46"/>
      <c r="D174" s="46"/>
      <c r="E174" s="46"/>
      <c r="F174" s="46"/>
      <c r="G174" s="46"/>
      <c r="H174" s="46"/>
      <c r="I174" s="46"/>
      <c r="J174" s="46"/>
      <c r="K174" s="46"/>
      <c r="L174" s="46"/>
      <c r="M174" s="46"/>
      <c r="N174" s="46"/>
      <c r="O174" s="46"/>
      <c r="P174" s="46"/>
      <c r="Q174" s="46"/>
      <c r="R174" s="46"/>
      <c r="S174" s="22"/>
    </row>
    <row r="175" spans="1:33" ht="15.75" customHeight="1" x14ac:dyDescent="0.2">
      <c r="C175" s="46"/>
      <c r="D175" s="46"/>
      <c r="E175" s="46"/>
      <c r="F175" s="46"/>
      <c r="G175" s="46"/>
      <c r="H175" s="46"/>
      <c r="I175" s="46"/>
      <c r="J175" s="46"/>
      <c r="K175" s="46"/>
      <c r="L175" s="46"/>
      <c r="M175" s="46"/>
      <c r="N175" s="46"/>
      <c r="O175" s="46"/>
      <c r="P175" s="46"/>
      <c r="Q175" s="46"/>
      <c r="R175" s="46"/>
      <c r="S175" s="22"/>
    </row>
    <row r="176" spans="1:33" ht="15.75" customHeight="1" x14ac:dyDescent="0.2">
      <c r="C176" s="46"/>
      <c r="D176" s="46"/>
      <c r="E176" s="46"/>
      <c r="F176" s="46"/>
      <c r="G176" s="46"/>
      <c r="H176" s="46"/>
      <c r="I176" s="46"/>
      <c r="J176" s="46"/>
      <c r="K176" s="46"/>
      <c r="L176" s="46"/>
      <c r="M176" s="46"/>
      <c r="N176" s="46"/>
      <c r="O176" s="46"/>
      <c r="P176" s="46"/>
      <c r="Q176" s="46"/>
      <c r="R176" s="46"/>
      <c r="S176" s="22"/>
    </row>
    <row r="177" spans="3:19" ht="15.75" customHeight="1" x14ac:dyDescent="0.2">
      <c r="C177" s="46"/>
      <c r="D177" s="46"/>
      <c r="E177" s="46"/>
      <c r="F177" s="46"/>
      <c r="G177" s="46"/>
      <c r="H177" s="46"/>
      <c r="I177" s="46"/>
      <c r="J177" s="46"/>
      <c r="K177" s="46"/>
      <c r="L177" s="46"/>
      <c r="M177" s="46"/>
      <c r="N177" s="46"/>
      <c r="O177" s="46"/>
      <c r="P177" s="46"/>
      <c r="Q177" s="46"/>
      <c r="R177" s="46"/>
      <c r="S177" s="22"/>
    </row>
    <row r="178" spans="3:19" ht="15.75" customHeight="1" x14ac:dyDescent="0.2">
      <c r="C178" s="46"/>
      <c r="D178" s="46"/>
      <c r="E178" s="46"/>
      <c r="F178" s="46"/>
      <c r="G178" s="46"/>
      <c r="H178" s="46"/>
      <c r="I178" s="46"/>
      <c r="J178" s="46"/>
      <c r="K178" s="46"/>
      <c r="L178" s="46"/>
      <c r="M178" s="46"/>
      <c r="N178" s="46"/>
      <c r="O178" s="46"/>
      <c r="P178" s="46"/>
      <c r="Q178" s="46"/>
      <c r="R178" s="46"/>
      <c r="S178" s="22"/>
    </row>
    <row r="179" spans="3:19" ht="15.75" customHeight="1" x14ac:dyDescent="0.2">
      <c r="C179" s="46"/>
      <c r="D179" s="46"/>
      <c r="E179" s="46"/>
      <c r="F179" s="46"/>
      <c r="G179" s="46"/>
      <c r="H179" s="46"/>
      <c r="I179" s="46"/>
      <c r="J179" s="46"/>
      <c r="K179" s="46"/>
      <c r="L179" s="46"/>
      <c r="M179" s="46"/>
      <c r="N179" s="46"/>
      <c r="O179" s="46"/>
      <c r="P179" s="46"/>
      <c r="Q179" s="46"/>
      <c r="R179" s="46"/>
      <c r="S179" s="22"/>
    </row>
    <row r="180" spans="3:19" ht="15.75" customHeight="1" x14ac:dyDescent="0.2">
      <c r="C180" s="46"/>
      <c r="D180" s="46"/>
      <c r="E180" s="46"/>
      <c r="F180" s="46"/>
      <c r="G180" s="46"/>
      <c r="H180" s="46"/>
      <c r="I180" s="46"/>
      <c r="J180" s="46"/>
      <c r="K180" s="46"/>
      <c r="L180" s="46"/>
      <c r="M180" s="46"/>
      <c r="N180" s="46"/>
      <c r="O180" s="46"/>
      <c r="P180" s="46"/>
      <c r="Q180" s="46"/>
      <c r="R180" s="46"/>
      <c r="S180" s="22"/>
    </row>
    <row r="181" spans="3:19" ht="15.75" customHeight="1" x14ac:dyDescent="0.2">
      <c r="C181" s="46"/>
      <c r="D181" s="46"/>
      <c r="E181" s="46"/>
      <c r="F181" s="46"/>
      <c r="G181" s="46"/>
      <c r="H181" s="46"/>
      <c r="I181" s="46"/>
      <c r="J181" s="46"/>
      <c r="K181" s="46"/>
      <c r="L181" s="46"/>
      <c r="M181" s="46"/>
      <c r="N181" s="46"/>
      <c r="O181" s="46"/>
      <c r="P181" s="46"/>
      <c r="Q181" s="46"/>
      <c r="R181" s="46"/>
      <c r="S181" s="22"/>
    </row>
    <row r="182" spans="3:19" ht="15.75" customHeight="1" x14ac:dyDescent="0.2">
      <c r="C182" s="46"/>
      <c r="D182" s="46"/>
      <c r="E182" s="46"/>
      <c r="F182" s="46"/>
      <c r="G182" s="46"/>
      <c r="H182" s="46"/>
      <c r="I182" s="46"/>
      <c r="J182" s="46"/>
      <c r="K182" s="46"/>
      <c r="L182" s="46"/>
      <c r="M182" s="46"/>
      <c r="N182" s="46"/>
      <c r="O182" s="46"/>
      <c r="P182" s="46"/>
      <c r="Q182" s="46"/>
      <c r="R182" s="46"/>
      <c r="S182" s="22"/>
    </row>
    <row r="183" spans="3:19" ht="15.75" customHeight="1" x14ac:dyDescent="0.2">
      <c r="C183" s="46"/>
      <c r="D183" s="46"/>
      <c r="E183" s="46"/>
      <c r="F183" s="46"/>
      <c r="G183" s="46"/>
      <c r="H183" s="46"/>
      <c r="I183" s="46"/>
      <c r="J183" s="46"/>
      <c r="K183" s="46"/>
      <c r="L183" s="46"/>
      <c r="M183" s="46"/>
      <c r="N183" s="46"/>
      <c r="O183" s="46"/>
      <c r="P183" s="46"/>
      <c r="Q183" s="46"/>
      <c r="R183" s="46"/>
      <c r="S183" s="22"/>
    </row>
    <row r="184" spans="3:19" ht="15.75" customHeight="1" x14ac:dyDescent="0.2">
      <c r="C184" s="46"/>
      <c r="D184" s="46"/>
      <c r="E184" s="46"/>
      <c r="F184" s="46"/>
      <c r="G184" s="46"/>
      <c r="H184" s="46"/>
      <c r="I184" s="46"/>
      <c r="J184" s="46"/>
      <c r="K184" s="46"/>
      <c r="L184" s="46"/>
      <c r="M184" s="46"/>
      <c r="N184" s="46"/>
      <c r="O184" s="46"/>
      <c r="P184" s="46"/>
      <c r="Q184" s="46"/>
      <c r="R184" s="46"/>
      <c r="S184" s="22"/>
    </row>
    <row r="185" spans="3:19" ht="15.75" customHeight="1" x14ac:dyDescent="0.2">
      <c r="C185" s="46"/>
      <c r="D185" s="46"/>
      <c r="E185" s="46"/>
      <c r="F185" s="46"/>
      <c r="G185" s="46"/>
      <c r="H185" s="46"/>
      <c r="I185" s="46"/>
      <c r="J185" s="46"/>
      <c r="K185" s="46"/>
      <c r="L185" s="46"/>
      <c r="M185" s="46"/>
      <c r="N185" s="46"/>
      <c r="O185" s="46"/>
      <c r="P185" s="46"/>
      <c r="Q185" s="46"/>
      <c r="R185" s="46"/>
      <c r="S185" s="22"/>
    </row>
    <row r="186" spans="3:19" ht="15.75" customHeight="1" x14ac:dyDescent="0.2">
      <c r="C186" s="46"/>
      <c r="D186" s="46"/>
      <c r="E186" s="46"/>
      <c r="F186" s="46"/>
      <c r="G186" s="46"/>
      <c r="H186" s="46"/>
      <c r="I186" s="46"/>
      <c r="J186" s="46"/>
      <c r="K186" s="46"/>
      <c r="L186" s="46"/>
      <c r="M186" s="46"/>
      <c r="N186" s="46"/>
      <c r="O186" s="46"/>
      <c r="P186" s="46"/>
      <c r="Q186" s="46"/>
      <c r="R186" s="46"/>
      <c r="S186" s="22"/>
    </row>
    <row r="187" spans="3:19" ht="15.75" customHeight="1" x14ac:dyDescent="0.2">
      <c r="C187" s="46"/>
      <c r="D187" s="46"/>
      <c r="E187" s="46"/>
      <c r="F187" s="46"/>
      <c r="G187" s="46"/>
      <c r="H187" s="46"/>
      <c r="I187" s="46"/>
      <c r="J187" s="46"/>
      <c r="K187" s="46"/>
      <c r="L187" s="46"/>
      <c r="M187" s="46"/>
      <c r="N187" s="46"/>
      <c r="O187" s="46"/>
      <c r="P187" s="46"/>
      <c r="Q187" s="46"/>
      <c r="R187" s="46"/>
      <c r="S187" s="22"/>
    </row>
    <row r="188" spans="3:19" ht="15.75" customHeight="1" x14ac:dyDescent="0.2">
      <c r="C188" s="46"/>
      <c r="D188" s="46"/>
      <c r="E188" s="46"/>
      <c r="F188" s="46"/>
      <c r="G188" s="46"/>
      <c r="H188" s="46"/>
      <c r="I188" s="46"/>
      <c r="J188" s="46"/>
      <c r="K188" s="46"/>
      <c r="L188" s="46"/>
      <c r="M188" s="46"/>
      <c r="N188" s="46"/>
      <c r="O188" s="46"/>
      <c r="P188" s="46"/>
      <c r="Q188" s="46"/>
      <c r="R188" s="46"/>
      <c r="S188" s="22"/>
    </row>
    <row r="189" spans="3:19" ht="15.75" customHeight="1" x14ac:dyDescent="0.2">
      <c r="C189" s="46"/>
      <c r="D189" s="46"/>
      <c r="E189" s="46"/>
      <c r="F189" s="46"/>
      <c r="G189" s="46"/>
      <c r="H189" s="46"/>
      <c r="I189" s="46"/>
      <c r="J189" s="46"/>
      <c r="K189" s="46"/>
      <c r="L189" s="46"/>
      <c r="M189" s="46"/>
      <c r="N189" s="46"/>
      <c r="O189" s="46"/>
      <c r="P189" s="46"/>
      <c r="Q189" s="46"/>
      <c r="R189" s="46"/>
      <c r="S189" s="22"/>
    </row>
    <row r="190" spans="3:19" ht="15.75" customHeight="1" x14ac:dyDescent="0.2">
      <c r="C190" s="46"/>
      <c r="D190" s="46"/>
      <c r="E190" s="46"/>
      <c r="F190" s="46"/>
      <c r="G190" s="46"/>
      <c r="H190" s="46"/>
      <c r="I190" s="46"/>
      <c r="J190" s="46"/>
      <c r="K190" s="46"/>
      <c r="L190" s="46"/>
      <c r="M190" s="46"/>
      <c r="N190" s="46"/>
      <c r="O190" s="46"/>
      <c r="P190" s="46"/>
      <c r="Q190" s="46"/>
      <c r="R190" s="46"/>
      <c r="S190" s="22"/>
    </row>
    <row r="191" spans="3:19" ht="15.75" customHeight="1" x14ac:dyDescent="0.2">
      <c r="C191" s="46"/>
      <c r="D191" s="46"/>
      <c r="E191" s="46"/>
      <c r="F191" s="46"/>
      <c r="G191" s="46"/>
      <c r="H191" s="46"/>
      <c r="I191" s="46"/>
      <c r="J191" s="46"/>
      <c r="K191" s="46"/>
      <c r="L191" s="46"/>
      <c r="M191" s="46"/>
      <c r="N191" s="46"/>
      <c r="O191" s="46"/>
      <c r="P191" s="46"/>
      <c r="Q191" s="46"/>
      <c r="R191" s="46"/>
      <c r="S191" s="22"/>
    </row>
    <row r="192" spans="3:19" ht="15.75" customHeight="1" x14ac:dyDescent="0.2">
      <c r="C192" s="46"/>
      <c r="D192" s="46"/>
      <c r="E192" s="46"/>
      <c r="F192" s="46"/>
      <c r="G192" s="46"/>
      <c r="H192" s="46"/>
      <c r="I192" s="46"/>
      <c r="J192" s="46"/>
      <c r="K192" s="46"/>
      <c r="L192" s="46"/>
      <c r="M192" s="46"/>
      <c r="N192" s="46"/>
      <c r="O192" s="46"/>
      <c r="P192" s="46"/>
      <c r="Q192" s="46"/>
      <c r="R192" s="46"/>
      <c r="S192" s="22"/>
    </row>
    <row r="193" spans="3:19" ht="15.75" customHeight="1" x14ac:dyDescent="0.2">
      <c r="C193" s="46"/>
      <c r="D193" s="46"/>
      <c r="E193" s="46"/>
      <c r="F193" s="46"/>
      <c r="G193" s="46"/>
      <c r="H193" s="46"/>
      <c r="I193" s="46"/>
      <c r="J193" s="46"/>
      <c r="K193" s="46"/>
      <c r="L193" s="46"/>
      <c r="M193" s="46"/>
      <c r="N193" s="46"/>
      <c r="O193" s="46"/>
      <c r="P193" s="46"/>
      <c r="Q193" s="46"/>
      <c r="R193" s="46"/>
      <c r="S193" s="22"/>
    </row>
    <row r="194" spans="3:19" ht="15.75" customHeight="1" x14ac:dyDescent="0.2">
      <c r="C194" s="46"/>
      <c r="D194" s="46"/>
      <c r="E194" s="46"/>
      <c r="F194" s="46"/>
      <c r="G194" s="46"/>
      <c r="H194" s="46"/>
      <c r="I194" s="46"/>
      <c r="J194" s="46"/>
      <c r="K194" s="46"/>
      <c r="L194" s="46"/>
      <c r="M194" s="46"/>
      <c r="N194" s="46"/>
      <c r="O194" s="46"/>
      <c r="P194" s="46"/>
      <c r="Q194" s="46"/>
      <c r="R194" s="46"/>
      <c r="S194" s="22"/>
    </row>
    <row r="195" spans="3:19" ht="15.75" customHeight="1" x14ac:dyDescent="0.2">
      <c r="C195" s="46"/>
      <c r="D195" s="46"/>
      <c r="E195" s="46"/>
      <c r="F195" s="46"/>
      <c r="G195" s="46"/>
      <c r="H195" s="46"/>
      <c r="I195" s="46"/>
      <c r="J195" s="46"/>
      <c r="K195" s="46"/>
      <c r="L195" s="46"/>
      <c r="M195" s="46"/>
      <c r="N195" s="46"/>
      <c r="O195" s="46"/>
      <c r="P195" s="46"/>
      <c r="Q195" s="46"/>
      <c r="R195" s="46"/>
      <c r="S195" s="22"/>
    </row>
    <row r="196" spans="3:19" ht="15.75" customHeight="1" x14ac:dyDescent="0.2">
      <c r="C196" s="46"/>
      <c r="D196" s="46"/>
      <c r="E196" s="46"/>
      <c r="F196" s="46"/>
      <c r="G196" s="46"/>
      <c r="H196" s="46"/>
      <c r="I196" s="46"/>
      <c r="J196" s="46"/>
      <c r="K196" s="46"/>
      <c r="L196" s="46"/>
      <c r="M196" s="46"/>
      <c r="N196" s="46"/>
      <c r="O196" s="46"/>
      <c r="P196" s="46"/>
      <c r="Q196" s="46"/>
      <c r="R196" s="46"/>
      <c r="S196" s="22"/>
    </row>
    <row r="197" spans="3:19" ht="15.75" customHeight="1" x14ac:dyDescent="0.2">
      <c r="C197" s="46"/>
      <c r="D197" s="46"/>
      <c r="E197" s="46"/>
      <c r="F197" s="46"/>
      <c r="G197" s="46"/>
      <c r="H197" s="46"/>
      <c r="I197" s="46"/>
      <c r="J197" s="46"/>
      <c r="K197" s="46"/>
      <c r="L197" s="46"/>
      <c r="M197" s="46"/>
      <c r="N197" s="46"/>
      <c r="O197" s="46"/>
      <c r="P197" s="46"/>
      <c r="Q197" s="46"/>
      <c r="R197" s="46"/>
      <c r="S197" s="22"/>
    </row>
    <row r="198" spans="3:19" ht="15.75" customHeight="1" x14ac:dyDescent="0.2">
      <c r="C198" s="46"/>
      <c r="D198" s="46"/>
      <c r="E198" s="46"/>
      <c r="F198" s="46"/>
      <c r="G198" s="46"/>
      <c r="H198" s="46"/>
      <c r="I198" s="46"/>
      <c r="J198" s="46"/>
      <c r="K198" s="46"/>
      <c r="L198" s="46"/>
      <c r="M198" s="46"/>
      <c r="N198" s="46"/>
      <c r="O198" s="46"/>
      <c r="P198" s="46"/>
      <c r="Q198" s="46"/>
      <c r="R198" s="46"/>
      <c r="S198" s="22"/>
    </row>
    <row r="199" spans="3:19" ht="15.75" customHeight="1" x14ac:dyDescent="0.2">
      <c r="C199" s="46"/>
      <c r="D199" s="46"/>
      <c r="E199" s="46"/>
      <c r="F199" s="46"/>
      <c r="G199" s="46"/>
      <c r="H199" s="46"/>
      <c r="I199" s="46"/>
      <c r="J199" s="46"/>
      <c r="K199" s="46"/>
      <c r="L199" s="46"/>
      <c r="M199" s="46"/>
      <c r="N199" s="46"/>
      <c r="O199" s="46"/>
      <c r="P199" s="46"/>
      <c r="Q199" s="46"/>
      <c r="R199" s="46"/>
      <c r="S199" s="22"/>
    </row>
    <row r="200" spans="3:19" ht="15.75" customHeight="1" x14ac:dyDescent="0.2">
      <c r="C200" s="46"/>
      <c r="D200" s="46"/>
      <c r="E200" s="46"/>
      <c r="F200" s="46"/>
      <c r="G200" s="46"/>
      <c r="H200" s="46"/>
      <c r="I200" s="46"/>
      <c r="J200" s="46"/>
      <c r="K200" s="46"/>
      <c r="L200" s="46"/>
      <c r="M200" s="46"/>
      <c r="N200" s="46"/>
      <c r="O200" s="46"/>
      <c r="P200" s="46"/>
      <c r="Q200" s="46"/>
      <c r="R200" s="46"/>
      <c r="S200" s="22"/>
    </row>
    <row r="201" spans="3:19" ht="15.75" customHeight="1" x14ac:dyDescent="0.2">
      <c r="C201" s="46"/>
      <c r="D201" s="46"/>
      <c r="E201" s="46"/>
      <c r="F201" s="46"/>
      <c r="G201" s="46"/>
      <c r="H201" s="46"/>
      <c r="I201" s="46"/>
      <c r="J201" s="46"/>
      <c r="K201" s="46"/>
      <c r="L201" s="46"/>
      <c r="M201" s="46"/>
      <c r="N201" s="46"/>
      <c r="O201" s="46"/>
      <c r="P201" s="46"/>
      <c r="Q201" s="46"/>
      <c r="R201" s="46"/>
      <c r="S201" s="22"/>
    </row>
    <row r="202" spans="3:19" ht="15.75" customHeight="1" x14ac:dyDescent="0.2">
      <c r="C202" s="46"/>
      <c r="D202" s="46"/>
      <c r="E202" s="46"/>
      <c r="F202" s="46"/>
      <c r="G202" s="46"/>
      <c r="H202" s="46"/>
      <c r="I202" s="46"/>
      <c r="J202" s="46"/>
      <c r="K202" s="46"/>
      <c r="L202" s="46"/>
      <c r="M202" s="46"/>
      <c r="N202" s="46"/>
      <c r="O202" s="46"/>
      <c r="P202" s="46"/>
      <c r="Q202" s="46"/>
      <c r="R202" s="46"/>
      <c r="S202" s="22"/>
    </row>
    <row r="203" spans="3:19" ht="15.75" customHeight="1" x14ac:dyDescent="0.2">
      <c r="C203" s="46"/>
      <c r="D203" s="46"/>
      <c r="E203" s="46"/>
      <c r="F203" s="46"/>
      <c r="G203" s="46"/>
      <c r="H203" s="46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22"/>
    </row>
    <row r="204" spans="3:19" ht="15.75" customHeight="1" x14ac:dyDescent="0.2">
      <c r="C204" s="46"/>
      <c r="D204" s="46"/>
      <c r="E204" s="46"/>
      <c r="F204" s="46"/>
      <c r="G204" s="46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22"/>
    </row>
    <row r="205" spans="3:19" ht="15.75" customHeight="1" x14ac:dyDescent="0.2">
      <c r="C205" s="46"/>
      <c r="D205" s="46"/>
      <c r="E205" s="46"/>
      <c r="F205" s="46"/>
      <c r="G205" s="46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22"/>
    </row>
    <row r="206" spans="3:19" ht="15.75" customHeight="1" x14ac:dyDescent="0.2">
      <c r="C206" s="46"/>
      <c r="D206" s="46"/>
      <c r="E206" s="46"/>
      <c r="F206" s="46"/>
      <c r="G206" s="46"/>
      <c r="H206" s="46"/>
      <c r="I206" s="46"/>
      <c r="J206" s="46"/>
      <c r="K206" s="46"/>
      <c r="L206" s="46"/>
      <c r="M206" s="46"/>
      <c r="N206" s="46"/>
      <c r="O206" s="46"/>
      <c r="P206" s="46"/>
      <c r="Q206" s="46"/>
      <c r="R206" s="46"/>
      <c r="S206" s="22"/>
    </row>
    <row r="207" spans="3:19" ht="15.75" customHeight="1" x14ac:dyDescent="0.2">
      <c r="C207" s="46"/>
      <c r="D207" s="46"/>
      <c r="E207" s="46"/>
      <c r="F207" s="46"/>
      <c r="G207" s="46"/>
      <c r="H207" s="46"/>
      <c r="I207" s="46"/>
      <c r="J207" s="46"/>
      <c r="K207" s="46"/>
      <c r="L207" s="46"/>
      <c r="M207" s="46"/>
      <c r="N207" s="46"/>
      <c r="O207" s="46"/>
      <c r="P207" s="46"/>
      <c r="Q207" s="46"/>
      <c r="R207" s="46"/>
      <c r="S207" s="22"/>
    </row>
    <row r="208" spans="3:19" ht="15.75" customHeight="1" x14ac:dyDescent="0.2">
      <c r="C208" s="46"/>
      <c r="D208" s="46"/>
      <c r="E208" s="46"/>
      <c r="F208" s="46"/>
      <c r="G208" s="46"/>
      <c r="H208" s="46"/>
      <c r="I208" s="46"/>
      <c r="J208" s="46"/>
      <c r="K208" s="46"/>
      <c r="L208" s="46"/>
      <c r="M208" s="46"/>
      <c r="N208" s="46"/>
      <c r="O208" s="46"/>
      <c r="P208" s="46"/>
      <c r="Q208" s="46"/>
      <c r="R208" s="46"/>
      <c r="S208" s="22"/>
    </row>
    <row r="209" spans="3:19" ht="15.75" customHeight="1" x14ac:dyDescent="0.2">
      <c r="C209" s="46"/>
      <c r="D209" s="46"/>
      <c r="E209" s="46"/>
      <c r="F209" s="46"/>
      <c r="G209" s="46"/>
      <c r="H209" s="46"/>
      <c r="I209" s="46"/>
      <c r="J209" s="46"/>
      <c r="K209" s="46"/>
      <c r="L209" s="46"/>
      <c r="M209" s="46"/>
      <c r="N209" s="46"/>
      <c r="O209" s="46"/>
      <c r="P209" s="46"/>
      <c r="Q209" s="46"/>
      <c r="R209" s="46"/>
      <c r="S209" s="22"/>
    </row>
    <row r="210" spans="3:19" ht="15.75" customHeight="1" x14ac:dyDescent="0.2">
      <c r="C210" s="46"/>
      <c r="D210" s="46"/>
      <c r="E210" s="46"/>
      <c r="F210" s="46"/>
      <c r="G210" s="46"/>
      <c r="H210" s="46"/>
      <c r="I210" s="46"/>
      <c r="J210" s="46"/>
      <c r="K210" s="46"/>
      <c r="L210" s="46"/>
      <c r="M210" s="46"/>
      <c r="N210" s="46"/>
      <c r="O210" s="46"/>
      <c r="P210" s="46"/>
      <c r="Q210" s="46"/>
      <c r="R210" s="46"/>
      <c r="S210" s="22"/>
    </row>
    <row r="211" spans="3:19" ht="15.75" customHeight="1" x14ac:dyDescent="0.2">
      <c r="C211" s="46"/>
      <c r="D211" s="46"/>
      <c r="E211" s="46"/>
      <c r="F211" s="46"/>
      <c r="G211" s="46"/>
      <c r="H211" s="46"/>
      <c r="I211" s="46"/>
      <c r="J211" s="46"/>
      <c r="K211" s="46"/>
      <c r="L211" s="46"/>
      <c r="M211" s="46"/>
      <c r="N211" s="46"/>
      <c r="O211" s="46"/>
      <c r="P211" s="46"/>
      <c r="Q211" s="46"/>
      <c r="R211" s="46"/>
      <c r="S211" s="22"/>
    </row>
    <row r="212" spans="3:19" ht="15.75" customHeight="1" x14ac:dyDescent="0.2">
      <c r="C212" s="46"/>
      <c r="D212" s="46"/>
      <c r="E212" s="46"/>
      <c r="F212" s="46"/>
      <c r="G212" s="46"/>
      <c r="H212" s="46"/>
      <c r="I212" s="46"/>
      <c r="J212" s="46"/>
      <c r="K212" s="46"/>
      <c r="L212" s="46"/>
      <c r="M212" s="46"/>
      <c r="N212" s="46"/>
      <c r="O212" s="46"/>
      <c r="P212" s="46"/>
      <c r="Q212" s="46"/>
      <c r="R212" s="46"/>
      <c r="S212" s="22"/>
    </row>
    <row r="213" spans="3:19" ht="15.75" customHeight="1" x14ac:dyDescent="0.2">
      <c r="C213" s="46"/>
      <c r="D213" s="46"/>
      <c r="E213" s="46"/>
      <c r="F213" s="46"/>
      <c r="G213" s="46"/>
      <c r="H213" s="46"/>
      <c r="I213" s="46"/>
      <c r="J213" s="46"/>
      <c r="K213" s="46"/>
      <c r="L213" s="46"/>
      <c r="M213" s="46"/>
      <c r="N213" s="46"/>
      <c r="O213" s="46"/>
      <c r="P213" s="46"/>
      <c r="Q213" s="46"/>
      <c r="R213" s="46"/>
      <c r="S213" s="22"/>
    </row>
    <row r="214" spans="3:19" ht="15.75" customHeight="1" x14ac:dyDescent="0.2">
      <c r="C214" s="46"/>
      <c r="D214" s="46"/>
      <c r="E214" s="46"/>
      <c r="F214" s="46"/>
      <c r="G214" s="46"/>
      <c r="H214" s="46"/>
      <c r="I214" s="46"/>
      <c r="J214" s="46"/>
      <c r="K214" s="46"/>
      <c r="L214" s="46"/>
      <c r="M214" s="46"/>
      <c r="N214" s="46"/>
      <c r="O214" s="46"/>
      <c r="P214" s="46"/>
      <c r="Q214" s="46"/>
      <c r="R214" s="46"/>
      <c r="S214" s="22"/>
    </row>
    <row r="215" spans="3:19" ht="15.75" customHeight="1" x14ac:dyDescent="0.2">
      <c r="C215" s="46"/>
      <c r="D215" s="46"/>
      <c r="E215" s="46"/>
      <c r="F215" s="46"/>
      <c r="G215" s="46"/>
      <c r="H215" s="46"/>
      <c r="I215" s="46"/>
      <c r="J215" s="46"/>
      <c r="K215" s="46"/>
      <c r="L215" s="46"/>
      <c r="M215" s="46"/>
      <c r="N215" s="46"/>
      <c r="O215" s="46"/>
      <c r="P215" s="46"/>
      <c r="Q215" s="46"/>
      <c r="R215" s="46"/>
      <c r="S215" s="22"/>
    </row>
    <row r="216" spans="3:19" ht="15.75" customHeight="1" x14ac:dyDescent="0.2">
      <c r="C216" s="46"/>
      <c r="D216" s="46"/>
      <c r="E216" s="46"/>
      <c r="F216" s="46"/>
      <c r="G216" s="46"/>
      <c r="H216" s="46"/>
      <c r="I216" s="46"/>
      <c r="J216" s="46"/>
      <c r="K216" s="46"/>
      <c r="L216" s="46"/>
      <c r="M216" s="46"/>
      <c r="N216" s="46"/>
      <c r="O216" s="46"/>
      <c r="P216" s="46"/>
      <c r="Q216" s="46"/>
      <c r="R216" s="46"/>
      <c r="S216" s="22"/>
    </row>
    <row r="217" spans="3:19" ht="15.75" customHeight="1" x14ac:dyDescent="0.2">
      <c r="C217" s="46"/>
      <c r="D217" s="46"/>
      <c r="E217" s="46"/>
      <c r="F217" s="46"/>
      <c r="G217" s="46"/>
      <c r="H217" s="46"/>
      <c r="I217" s="46"/>
      <c r="J217" s="46"/>
      <c r="K217" s="46"/>
      <c r="L217" s="46"/>
      <c r="M217" s="46"/>
      <c r="N217" s="46"/>
      <c r="O217" s="46"/>
      <c r="P217" s="46"/>
      <c r="Q217" s="46"/>
      <c r="R217" s="46"/>
      <c r="S217" s="22"/>
    </row>
    <row r="218" spans="3:19" ht="15.75" customHeight="1" x14ac:dyDescent="0.2">
      <c r="C218" s="46"/>
      <c r="D218" s="46"/>
      <c r="E218" s="46"/>
      <c r="F218" s="46"/>
      <c r="G218" s="46"/>
      <c r="H218" s="46"/>
      <c r="I218" s="46"/>
      <c r="J218" s="46"/>
      <c r="K218" s="46"/>
      <c r="L218" s="46"/>
      <c r="M218" s="46"/>
      <c r="N218" s="46"/>
      <c r="O218" s="46"/>
      <c r="P218" s="46"/>
      <c r="Q218" s="46"/>
      <c r="R218" s="46"/>
      <c r="S218" s="22"/>
    </row>
    <row r="219" spans="3:19" ht="15.75" customHeight="1" x14ac:dyDescent="0.2">
      <c r="C219" s="46"/>
      <c r="D219" s="46"/>
      <c r="E219" s="46"/>
      <c r="F219" s="46"/>
      <c r="G219" s="46"/>
      <c r="H219" s="46"/>
      <c r="I219" s="46"/>
      <c r="J219" s="46"/>
      <c r="K219" s="46"/>
      <c r="L219" s="46"/>
      <c r="M219" s="46"/>
      <c r="N219" s="46"/>
      <c r="O219" s="46"/>
      <c r="P219" s="46"/>
      <c r="Q219" s="46"/>
      <c r="R219" s="46"/>
      <c r="S219" s="22"/>
    </row>
    <row r="220" spans="3:19" ht="15.75" customHeight="1" x14ac:dyDescent="0.2">
      <c r="C220" s="46"/>
      <c r="D220" s="46"/>
      <c r="E220" s="46"/>
      <c r="F220" s="46"/>
      <c r="G220" s="46"/>
      <c r="H220" s="46"/>
      <c r="I220" s="46"/>
      <c r="J220" s="46"/>
      <c r="K220" s="46"/>
      <c r="L220" s="46"/>
      <c r="M220" s="46"/>
      <c r="N220" s="46"/>
      <c r="O220" s="46"/>
      <c r="P220" s="46"/>
      <c r="Q220" s="46"/>
      <c r="R220" s="46"/>
      <c r="S220" s="22"/>
    </row>
    <row r="221" spans="3:19" ht="15.75" customHeight="1" x14ac:dyDescent="0.2">
      <c r="R221" s="15"/>
      <c r="S221" s="22"/>
    </row>
    <row r="222" spans="3:19" ht="15.75" customHeight="1" x14ac:dyDescent="0.2">
      <c r="R222" s="15"/>
      <c r="S222" s="22"/>
    </row>
    <row r="223" spans="3:19" ht="15.75" customHeight="1" x14ac:dyDescent="0.2">
      <c r="R223" s="15"/>
      <c r="S223" s="22"/>
    </row>
    <row r="224" spans="3:19" ht="15.75" customHeight="1" x14ac:dyDescent="0.2">
      <c r="R224" s="15"/>
      <c r="S224" s="22"/>
    </row>
    <row r="225" spans="18:18" ht="15.75" customHeight="1" x14ac:dyDescent="0.2">
      <c r="R225" s="15"/>
    </row>
    <row r="226" spans="18:18" ht="15.75" customHeight="1" x14ac:dyDescent="0.2">
      <c r="R226" s="15"/>
    </row>
    <row r="227" spans="18:18" ht="15.75" customHeight="1" x14ac:dyDescent="0.2">
      <c r="R227" s="15"/>
    </row>
    <row r="228" spans="18:18" ht="15.75" customHeight="1" x14ac:dyDescent="0.2">
      <c r="R228" s="15"/>
    </row>
    <row r="229" spans="18:18" ht="15.75" customHeight="1" x14ac:dyDescent="0.2">
      <c r="R229" s="15"/>
    </row>
    <row r="230" spans="18:18" ht="15.75" customHeight="1" x14ac:dyDescent="0.2">
      <c r="R230" s="15"/>
    </row>
    <row r="231" spans="18:18" ht="15.75" customHeight="1" x14ac:dyDescent="0.2">
      <c r="R231" s="15"/>
    </row>
    <row r="232" spans="18:18" ht="15.75" customHeight="1" x14ac:dyDescent="0.2">
      <c r="R232" s="15"/>
    </row>
    <row r="233" spans="18:18" ht="15.75" customHeight="1" x14ac:dyDescent="0.2">
      <c r="R233" s="15"/>
    </row>
    <row r="234" spans="18:18" ht="15.75" customHeight="1" x14ac:dyDescent="0.2">
      <c r="R234" s="15"/>
    </row>
    <row r="235" spans="18:18" ht="15.75" customHeight="1" x14ac:dyDescent="0.2">
      <c r="R235" s="15"/>
    </row>
    <row r="236" spans="18:18" ht="15.75" customHeight="1" x14ac:dyDescent="0.2">
      <c r="R236" s="15"/>
    </row>
    <row r="237" spans="18:18" ht="15.75" customHeight="1" x14ac:dyDescent="0.2">
      <c r="R237" s="15"/>
    </row>
    <row r="238" spans="18:18" ht="15.75" customHeight="1" x14ac:dyDescent="0.2">
      <c r="R238" s="15"/>
    </row>
    <row r="239" spans="18:18" ht="15.75" customHeight="1" x14ac:dyDescent="0.2">
      <c r="R239" s="15"/>
    </row>
    <row r="240" spans="18:18" ht="15.75" customHeight="1" x14ac:dyDescent="0.2">
      <c r="R240" s="15"/>
    </row>
    <row r="241" spans="18:18" ht="15.75" customHeight="1" x14ac:dyDescent="0.2">
      <c r="R241" s="15"/>
    </row>
    <row r="242" spans="18:18" ht="15.75" customHeight="1" x14ac:dyDescent="0.2">
      <c r="R242" s="15"/>
    </row>
    <row r="243" spans="18:18" ht="15.75" customHeight="1" x14ac:dyDescent="0.2">
      <c r="R243" s="15"/>
    </row>
    <row r="244" spans="18:18" ht="15.75" customHeight="1" x14ac:dyDescent="0.2">
      <c r="R244" s="15"/>
    </row>
    <row r="245" spans="18:18" ht="15.75" customHeight="1" x14ac:dyDescent="0.2">
      <c r="R245" s="15"/>
    </row>
    <row r="246" spans="18:18" ht="15.75" customHeight="1" x14ac:dyDescent="0.2">
      <c r="R246" s="15"/>
    </row>
    <row r="247" spans="18:18" ht="15.75" customHeight="1" x14ac:dyDescent="0.2">
      <c r="R247" s="15"/>
    </row>
    <row r="248" spans="18:18" ht="15.75" customHeight="1" x14ac:dyDescent="0.2">
      <c r="R248" s="15"/>
    </row>
    <row r="249" spans="18:18" ht="15.75" customHeight="1" x14ac:dyDescent="0.2">
      <c r="R249" s="15"/>
    </row>
    <row r="250" spans="18:18" ht="15.75" customHeight="1" x14ac:dyDescent="0.2">
      <c r="R250" s="15"/>
    </row>
    <row r="251" spans="18:18" ht="15.75" customHeight="1" x14ac:dyDescent="0.2">
      <c r="R251" s="15"/>
    </row>
    <row r="252" spans="18:18" ht="15.75" customHeight="1" x14ac:dyDescent="0.2">
      <c r="R252" s="15"/>
    </row>
    <row r="253" spans="18:18" ht="15.75" customHeight="1" x14ac:dyDescent="0.2">
      <c r="R253" s="15"/>
    </row>
    <row r="254" spans="18:18" ht="15.75" customHeight="1" x14ac:dyDescent="0.2">
      <c r="R254" s="15"/>
    </row>
    <row r="255" spans="18:18" ht="15.75" customHeight="1" x14ac:dyDescent="0.2">
      <c r="R255" s="15"/>
    </row>
    <row r="256" spans="18:18" ht="15.75" customHeight="1" x14ac:dyDescent="0.2">
      <c r="R256" s="15"/>
    </row>
    <row r="257" spans="18:18" ht="15.75" customHeight="1" x14ac:dyDescent="0.2">
      <c r="R257" s="15"/>
    </row>
    <row r="258" spans="18:18" ht="15.75" customHeight="1" x14ac:dyDescent="0.2">
      <c r="R258" s="15"/>
    </row>
    <row r="259" spans="18:18" ht="15.75" customHeight="1" x14ac:dyDescent="0.2">
      <c r="R259" s="15"/>
    </row>
    <row r="260" spans="18:18" ht="15.75" customHeight="1" x14ac:dyDescent="0.2">
      <c r="R260" s="15"/>
    </row>
    <row r="261" spans="18:18" ht="15.75" customHeight="1" x14ac:dyDescent="0.2">
      <c r="R261" s="15"/>
    </row>
    <row r="262" spans="18:18" ht="15.75" customHeight="1" x14ac:dyDescent="0.2">
      <c r="R262" s="15"/>
    </row>
    <row r="263" spans="18:18" ht="15.75" customHeight="1" x14ac:dyDescent="0.2">
      <c r="R263" s="15"/>
    </row>
    <row r="264" spans="18:18" ht="15.75" customHeight="1" x14ac:dyDescent="0.2">
      <c r="R264" s="15"/>
    </row>
    <row r="265" spans="18:18" ht="15.75" customHeight="1" x14ac:dyDescent="0.2">
      <c r="R265" s="15"/>
    </row>
    <row r="266" spans="18:18" ht="15.75" customHeight="1" x14ac:dyDescent="0.2">
      <c r="R266" s="15"/>
    </row>
    <row r="267" spans="18:18" ht="15.75" customHeight="1" x14ac:dyDescent="0.2">
      <c r="R267" s="15"/>
    </row>
    <row r="268" spans="18:18" ht="15.75" customHeight="1" x14ac:dyDescent="0.2">
      <c r="R268" s="15"/>
    </row>
    <row r="269" spans="18:18" ht="15.75" customHeight="1" x14ac:dyDescent="0.2">
      <c r="R269" s="15"/>
    </row>
    <row r="270" spans="18:18" ht="15.75" customHeight="1" x14ac:dyDescent="0.2">
      <c r="R270" s="15"/>
    </row>
    <row r="271" spans="18:18" ht="15.75" customHeight="1" x14ac:dyDescent="0.2">
      <c r="R271" s="15"/>
    </row>
    <row r="272" spans="18:18" ht="15.75" customHeight="1" x14ac:dyDescent="0.2">
      <c r="R272" s="15"/>
    </row>
    <row r="273" spans="18:18" ht="15.75" customHeight="1" x14ac:dyDescent="0.2">
      <c r="R273" s="15"/>
    </row>
    <row r="274" spans="18:18" ht="15.75" customHeight="1" x14ac:dyDescent="0.2">
      <c r="R274" s="15"/>
    </row>
    <row r="275" spans="18:18" ht="15.75" customHeight="1" x14ac:dyDescent="0.2">
      <c r="R275" s="15"/>
    </row>
    <row r="276" spans="18:18" ht="15.75" customHeight="1" x14ac:dyDescent="0.2">
      <c r="R276" s="15"/>
    </row>
    <row r="277" spans="18:18" ht="15.75" customHeight="1" x14ac:dyDescent="0.2">
      <c r="R277" s="15"/>
    </row>
    <row r="278" spans="18:18" ht="15.75" customHeight="1" x14ac:dyDescent="0.2">
      <c r="R278" s="15"/>
    </row>
    <row r="279" spans="18:18" ht="15.75" customHeight="1" x14ac:dyDescent="0.2">
      <c r="R279" s="15"/>
    </row>
    <row r="280" spans="18:18" ht="15.75" customHeight="1" x14ac:dyDescent="0.2">
      <c r="R280" s="15"/>
    </row>
    <row r="281" spans="18:18" ht="15.75" customHeight="1" x14ac:dyDescent="0.2">
      <c r="R281" s="15"/>
    </row>
    <row r="282" spans="18:18" ht="15.75" customHeight="1" x14ac:dyDescent="0.2">
      <c r="R282" s="15"/>
    </row>
    <row r="283" spans="18:18" ht="15.75" customHeight="1" x14ac:dyDescent="0.2">
      <c r="R283" s="15"/>
    </row>
    <row r="284" spans="18:18" ht="15.75" customHeight="1" x14ac:dyDescent="0.2">
      <c r="R284" s="15"/>
    </row>
    <row r="285" spans="18:18" ht="15.75" customHeight="1" x14ac:dyDescent="0.2">
      <c r="R285" s="15"/>
    </row>
    <row r="286" spans="18:18" ht="15.75" customHeight="1" x14ac:dyDescent="0.2">
      <c r="R286" s="15"/>
    </row>
    <row r="287" spans="18:18" ht="15.75" customHeight="1" x14ac:dyDescent="0.2">
      <c r="R287" s="15"/>
    </row>
    <row r="288" spans="18:18" ht="15.75" customHeight="1" x14ac:dyDescent="0.2">
      <c r="R288" s="15"/>
    </row>
    <row r="289" spans="18:18" ht="15.75" customHeight="1" x14ac:dyDescent="0.2">
      <c r="R289" s="15"/>
    </row>
    <row r="290" spans="18:18" ht="15.75" customHeight="1" x14ac:dyDescent="0.2">
      <c r="R290" s="15"/>
    </row>
    <row r="291" spans="18:18" ht="15.75" customHeight="1" x14ac:dyDescent="0.2">
      <c r="R291" s="15"/>
    </row>
    <row r="292" spans="18:18" ht="15.75" customHeight="1" x14ac:dyDescent="0.2">
      <c r="R292" s="15"/>
    </row>
    <row r="293" spans="18:18" ht="15.75" customHeight="1" x14ac:dyDescent="0.2">
      <c r="R293" s="15"/>
    </row>
    <row r="294" spans="18:18" ht="15.75" customHeight="1" x14ac:dyDescent="0.2">
      <c r="R294" s="15"/>
    </row>
    <row r="295" spans="18:18" ht="15.75" customHeight="1" x14ac:dyDescent="0.2">
      <c r="R295" s="15"/>
    </row>
    <row r="296" spans="18:18" ht="15.75" customHeight="1" x14ac:dyDescent="0.2">
      <c r="R296" s="15"/>
    </row>
    <row r="297" spans="18:18" ht="15.75" customHeight="1" x14ac:dyDescent="0.2">
      <c r="R297" s="15"/>
    </row>
    <row r="298" spans="18:18" ht="15.75" customHeight="1" x14ac:dyDescent="0.2">
      <c r="R298" s="15"/>
    </row>
    <row r="299" spans="18:18" ht="15.75" customHeight="1" x14ac:dyDescent="0.2">
      <c r="R299" s="15"/>
    </row>
    <row r="300" spans="18:18" ht="15.75" customHeight="1" x14ac:dyDescent="0.2">
      <c r="R300" s="15"/>
    </row>
    <row r="301" spans="18:18" ht="15.75" customHeight="1" x14ac:dyDescent="0.2">
      <c r="R301" s="15"/>
    </row>
    <row r="302" spans="18:18" ht="15.75" customHeight="1" x14ac:dyDescent="0.2">
      <c r="R302" s="15"/>
    </row>
    <row r="303" spans="18:18" ht="15.75" customHeight="1" x14ac:dyDescent="0.2">
      <c r="R303" s="15"/>
    </row>
    <row r="304" spans="18:18" ht="15.75" customHeight="1" x14ac:dyDescent="0.2">
      <c r="R304" s="15"/>
    </row>
    <row r="305" spans="18:18" ht="15.75" customHeight="1" x14ac:dyDescent="0.2">
      <c r="R305" s="15"/>
    </row>
    <row r="306" spans="18:18" ht="15.75" customHeight="1" x14ac:dyDescent="0.2">
      <c r="R306" s="15"/>
    </row>
    <row r="307" spans="18:18" ht="15.75" customHeight="1" x14ac:dyDescent="0.2">
      <c r="R307" s="15"/>
    </row>
    <row r="308" spans="18:18" ht="15.75" customHeight="1" x14ac:dyDescent="0.2">
      <c r="R308" s="15"/>
    </row>
    <row r="309" spans="18:18" ht="15.75" customHeight="1" x14ac:dyDescent="0.2">
      <c r="R309" s="15"/>
    </row>
    <row r="310" spans="18:18" ht="15.75" customHeight="1" x14ac:dyDescent="0.2">
      <c r="R310" s="15"/>
    </row>
    <row r="311" spans="18:18" ht="15.75" customHeight="1" x14ac:dyDescent="0.2">
      <c r="R311" s="15"/>
    </row>
    <row r="312" spans="18:18" ht="15.75" customHeight="1" x14ac:dyDescent="0.2">
      <c r="R312" s="15"/>
    </row>
    <row r="313" spans="18:18" ht="15.75" customHeight="1" x14ac:dyDescent="0.2">
      <c r="R313" s="15"/>
    </row>
    <row r="314" spans="18:18" ht="15.75" customHeight="1" x14ac:dyDescent="0.2">
      <c r="R314" s="15"/>
    </row>
    <row r="315" spans="18:18" ht="15.75" customHeight="1" x14ac:dyDescent="0.2">
      <c r="R315" s="15"/>
    </row>
    <row r="316" spans="18:18" ht="15.75" customHeight="1" x14ac:dyDescent="0.2">
      <c r="R316" s="15"/>
    </row>
    <row r="317" spans="18:18" ht="15.75" customHeight="1" x14ac:dyDescent="0.2">
      <c r="R317" s="15"/>
    </row>
    <row r="318" spans="18:18" ht="15.75" customHeight="1" x14ac:dyDescent="0.2">
      <c r="R318" s="15"/>
    </row>
    <row r="319" spans="18:18" ht="15.75" customHeight="1" x14ac:dyDescent="0.2">
      <c r="R319" s="15"/>
    </row>
    <row r="320" spans="18:18" ht="15.75" customHeight="1" x14ac:dyDescent="0.2">
      <c r="R320" s="15"/>
    </row>
    <row r="321" spans="18:18" ht="15.75" customHeight="1" x14ac:dyDescent="0.2">
      <c r="R321" s="15"/>
    </row>
    <row r="322" spans="18:18" ht="15.75" customHeight="1" x14ac:dyDescent="0.2">
      <c r="R322" s="15"/>
    </row>
    <row r="323" spans="18:18" ht="15.75" customHeight="1" x14ac:dyDescent="0.2">
      <c r="R323" s="15"/>
    </row>
    <row r="324" spans="18:18" ht="15.75" customHeight="1" x14ac:dyDescent="0.2">
      <c r="R324" s="15"/>
    </row>
    <row r="325" spans="18:18" ht="15.75" customHeight="1" x14ac:dyDescent="0.2">
      <c r="R325" s="15"/>
    </row>
    <row r="326" spans="18:18" ht="15.75" customHeight="1" x14ac:dyDescent="0.2">
      <c r="R326" s="15"/>
    </row>
    <row r="327" spans="18:18" ht="15.75" customHeight="1" x14ac:dyDescent="0.2">
      <c r="R327" s="15"/>
    </row>
    <row r="328" spans="18:18" ht="15.75" customHeight="1" x14ac:dyDescent="0.2">
      <c r="R328" s="15"/>
    </row>
    <row r="329" spans="18:18" ht="15.75" customHeight="1" x14ac:dyDescent="0.2">
      <c r="R329" s="15"/>
    </row>
    <row r="330" spans="18:18" ht="15.75" customHeight="1" x14ac:dyDescent="0.2">
      <c r="R330" s="15"/>
    </row>
    <row r="331" spans="18:18" ht="15.75" customHeight="1" x14ac:dyDescent="0.2">
      <c r="R331" s="15"/>
    </row>
    <row r="332" spans="18:18" ht="15.75" customHeight="1" x14ac:dyDescent="0.2">
      <c r="R332" s="15"/>
    </row>
    <row r="333" spans="18:18" ht="15.75" customHeight="1" x14ac:dyDescent="0.2">
      <c r="R333" s="15"/>
    </row>
    <row r="334" spans="18:18" ht="15.75" customHeight="1" x14ac:dyDescent="0.2">
      <c r="R334" s="15"/>
    </row>
    <row r="335" spans="18:18" ht="15.75" customHeight="1" x14ac:dyDescent="0.2">
      <c r="R335" s="15"/>
    </row>
    <row r="336" spans="18:18" ht="15.75" customHeight="1" x14ac:dyDescent="0.2">
      <c r="R336" s="15"/>
    </row>
    <row r="337" spans="18:18" ht="15.75" customHeight="1" x14ac:dyDescent="0.2">
      <c r="R337" s="15"/>
    </row>
    <row r="338" spans="18:18" ht="15.75" customHeight="1" x14ac:dyDescent="0.2">
      <c r="R338" s="15"/>
    </row>
    <row r="339" spans="18:18" ht="15.75" customHeight="1" x14ac:dyDescent="0.2">
      <c r="R339" s="15"/>
    </row>
    <row r="340" spans="18:18" ht="15.75" customHeight="1" x14ac:dyDescent="0.2">
      <c r="R340" s="15"/>
    </row>
    <row r="341" spans="18:18" ht="15.75" customHeight="1" x14ac:dyDescent="0.2">
      <c r="R341" s="15"/>
    </row>
    <row r="342" spans="18:18" ht="15.75" customHeight="1" x14ac:dyDescent="0.2">
      <c r="R342" s="15"/>
    </row>
    <row r="343" spans="18:18" ht="15.75" customHeight="1" x14ac:dyDescent="0.2">
      <c r="R343" s="15"/>
    </row>
    <row r="344" spans="18:18" ht="15.75" customHeight="1" x14ac:dyDescent="0.2">
      <c r="R344" s="15"/>
    </row>
    <row r="345" spans="18:18" ht="15.75" customHeight="1" x14ac:dyDescent="0.2">
      <c r="R345" s="15"/>
    </row>
    <row r="346" spans="18:18" ht="15.75" customHeight="1" x14ac:dyDescent="0.2">
      <c r="R346" s="15"/>
    </row>
    <row r="347" spans="18:18" ht="15.75" customHeight="1" x14ac:dyDescent="0.2">
      <c r="R347" s="15"/>
    </row>
    <row r="348" spans="18:18" ht="15.75" customHeight="1" x14ac:dyDescent="0.2">
      <c r="R348" s="15"/>
    </row>
    <row r="349" spans="18:18" ht="15.75" customHeight="1" x14ac:dyDescent="0.2">
      <c r="R349" s="15"/>
    </row>
    <row r="350" spans="18:18" ht="15.75" customHeight="1" x14ac:dyDescent="0.2">
      <c r="R350" s="15"/>
    </row>
    <row r="351" spans="18:18" ht="15.75" customHeight="1" x14ac:dyDescent="0.2">
      <c r="R351" s="15"/>
    </row>
    <row r="352" spans="18:18" ht="15.75" customHeight="1" x14ac:dyDescent="0.2">
      <c r="R352" s="15"/>
    </row>
    <row r="353" spans="18:18" ht="15.75" customHeight="1" x14ac:dyDescent="0.2">
      <c r="R353" s="15"/>
    </row>
    <row r="354" spans="18:18" ht="15.75" customHeight="1" x14ac:dyDescent="0.2">
      <c r="R354" s="15"/>
    </row>
    <row r="355" spans="18:18" ht="15.75" customHeight="1" x14ac:dyDescent="0.2">
      <c r="R355" s="15"/>
    </row>
    <row r="356" spans="18:18" ht="15.75" customHeight="1" x14ac:dyDescent="0.2">
      <c r="R356" s="15"/>
    </row>
    <row r="357" spans="18:18" ht="15.75" customHeight="1" x14ac:dyDescent="0.2">
      <c r="R357" s="15"/>
    </row>
    <row r="358" spans="18:18" ht="15.75" customHeight="1" x14ac:dyDescent="0.2">
      <c r="R358" s="15"/>
    </row>
    <row r="359" spans="18:18" ht="15.75" customHeight="1" x14ac:dyDescent="0.2">
      <c r="R359" s="15"/>
    </row>
    <row r="360" spans="18:18" ht="15.75" customHeight="1" x14ac:dyDescent="0.2">
      <c r="R360" s="15"/>
    </row>
    <row r="361" spans="18:18" ht="15.75" customHeight="1" x14ac:dyDescent="0.2">
      <c r="R361" s="15"/>
    </row>
    <row r="362" spans="18:18" ht="15.75" customHeight="1" x14ac:dyDescent="0.2">
      <c r="R362" s="15"/>
    </row>
    <row r="363" spans="18:18" ht="15.75" customHeight="1" x14ac:dyDescent="0.2">
      <c r="R363" s="15"/>
    </row>
    <row r="364" spans="18:18" ht="15.75" customHeight="1" x14ac:dyDescent="0.2">
      <c r="R364" s="15"/>
    </row>
    <row r="365" spans="18:18" ht="15.75" customHeight="1" x14ac:dyDescent="0.2">
      <c r="R365" s="15"/>
    </row>
    <row r="366" spans="18:18" ht="15.75" customHeight="1" x14ac:dyDescent="0.2">
      <c r="R366" s="15"/>
    </row>
    <row r="367" spans="18:18" ht="15.75" customHeight="1" x14ac:dyDescent="0.2">
      <c r="R367" s="15"/>
    </row>
    <row r="368" spans="18:18" ht="15.75" customHeight="1" x14ac:dyDescent="0.2">
      <c r="R368" s="15"/>
    </row>
    <row r="369" spans="18:18" ht="15.75" customHeight="1" x14ac:dyDescent="0.2">
      <c r="R369" s="15"/>
    </row>
    <row r="370" spans="18:18" ht="15.75" customHeight="1" x14ac:dyDescent="0.2">
      <c r="R370" s="15"/>
    </row>
    <row r="371" spans="18:18" ht="15.75" customHeight="1" x14ac:dyDescent="0.2">
      <c r="R371" s="15"/>
    </row>
    <row r="372" spans="18:18" ht="15.75" customHeight="1" x14ac:dyDescent="0.2">
      <c r="R372" s="15"/>
    </row>
    <row r="373" spans="18:18" ht="15.75" customHeight="1" x14ac:dyDescent="0.2">
      <c r="R373" s="15"/>
    </row>
    <row r="374" spans="18:18" ht="15.75" customHeight="1" x14ac:dyDescent="0.2">
      <c r="R374" s="15"/>
    </row>
    <row r="375" spans="18:18" ht="15.75" customHeight="1" x14ac:dyDescent="0.2">
      <c r="R375" s="15"/>
    </row>
    <row r="376" spans="18:18" ht="15.75" customHeight="1" x14ac:dyDescent="0.2">
      <c r="R376" s="15"/>
    </row>
    <row r="377" spans="18:18" ht="15.75" customHeight="1" x14ac:dyDescent="0.2">
      <c r="R377" s="15"/>
    </row>
    <row r="378" spans="18:18" ht="15.75" customHeight="1" x14ac:dyDescent="0.2">
      <c r="R378" s="15"/>
    </row>
    <row r="379" spans="18:18" ht="15.75" customHeight="1" x14ac:dyDescent="0.2">
      <c r="R379" s="15"/>
    </row>
    <row r="380" spans="18:18" ht="15.75" customHeight="1" x14ac:dyDescent="0.2">
      <c r="R380" s="15"/>
    </row>
    <row r="381" spans="18:18" ht="15.75" customHeight="1" x14ac:dyDescent="0.2">
      <c r="R381" s="15"/>
    </row>
    <row r="382" spans="18:18" ht="15.75" customHeight="1" x14ac:dyDescent="0.2">
      <c r="R382" s="15"/>
    </row>
    <row r="383" spans="18:18" ht="15.75" customHeight="1" x14ac:dyDescent="0.2">
      <c r="R383" s="15"/>
    </row>
    <row r="384" spans="18:18" ht="15.75" customHeight="1" x14ac:dyDescent="0.2">
      <c r="R384" s="15"/>
    </row>
    <row r="385" spans="18:18" ht="15.75" customHeight="1" x14ac:dyDescent="0.2">
      <c r="R385" s="15"/>
    </row>
    <row r="386" spans="18:18" ht="15.75" customHeight="1" x14ac:dyDescent="0.2">
      <c r="R386" s="15"/>
    </row>
    <row r="387" spans="18:18" ht="15.75" customHeight="1" x14ac:dyDescent="0.2">
      <c r="R387" s="15"/>
    </row>
    <row r="388" spans="18:18" ht="15.75" customHeight="1" x14ac:dyDescent="0.2">
      <c r="R388" s="15"/>
    </row>
    <row r="389" spans="18:18" ht="15.75" customHeight="1" x14ac:dyDescent="0.2">
      <c r="R389" s="15"/>
    </row>
    <row r="390" spans="18:18" ht="15.75" customHeight="1" x14ac:dyDescent="0.2">
      <c r="R390" s="15"/>
    </row>
    <row r="391" spans="18:18" ht="15.75" customHeight="1" x14ac:dyDescent="0.2">
      <c r="R391" s="15"/>
    </row>
    <row r="392" spans="18:18" ht="15.75" customHeight="1" x14ac:dyDescent="0.2">
      <c r="R392" s="15"/>
    </row>
    <row r="393" spans="18:18" ht="15.75" customHeight="1" x14ac:dyDescent="0.2">
      <c r="R393" s="15"/>
    </row>
    <row r="394" spans="18:18" ht="15.75" customHeight="1" x14ac:dyDescent="0.2">
      <c r="R394" s="15"/>
    </row>
    <row r="395" spans="18:18" ht="15.75" customHeight="1" x14ac:dyDescent="0.2">
      <c r="R395" s="15"/>
    </row>
    <row r="396" spans="18:18" ht="15.75" customHeight="1" x14ac:dyDescent="0.2">
      <c r="R396" s="15"/>
    </row>
    <row r="397" spans="18:18" ht="15.75" customHeight="1" x14ac:dyDescent="0.2">
      <c r="R397" s="15"/>
    </row>
    <row r="398" spans="18:18" ht="15.75" customHeight="1" x14ac:dyDescent="0.2">
      <c r="R398" s="15"/>
    </row>
    <row r="399" spans="18:18" ht="15.75" customHeight="1" x14ac:dyDescent="0.2">
      <c r="R399" s="15"/>
    </row>
    <row r="400" spans="18:18" ht="15.75" customHeight="1" x14ac:dyDescent="0.2">
      <c r="R400" s="15"/>
    </row>
    <row r="401" spans="18:18" ht="15.75" customHeight="1" x14ac:dyDescent="0.2">
      <c r="R401" s="15"/>
    </row>
    <row r="402" spans="18:18" ht="15.75" customHeight="1" x14ac:dyDescent="0.2">
      <c r="R402" s="15"/>
    </row>
    <row r="403" spans="18:18" ht="15.75" customHeight="1" x14ac:dyDescent="0.2">
      <c r="R403" s="15"/>
    </row>
    <row r="404" spans="18:18" ht="15.75" customHeight="1" x14ac:dyDescent="0.2">
      <c r="R404" s="15"/>
    </row>
    <row r="405" spans="18:18" ht="15.75" customHeight="1" x14ac:dyDescent="0.2">
      <c r="R405" s="15"/>
    </row>
    <row r="406" spans="18:18" ht="15.75" customHeight="1" x14ac:dyDescent="0.2">
      <c r="R406" s="15"/>
    </row>
    <row r="407" spans="18:18" ht="15.75" customHeight="1" x14ac:dyDescent="0.2">
      <c r="R407" s="15"/>
    </row>
    <row r="408" spans="18:18" ht="15.75" customHeight="1" x14ac:dyDescent="0.2">
      <c r="R408" s="15"/>
    </row>
    <row r="409" spans="18:18" ht="15.75" customHeight="1" x14ac:dyDescent="0.2">
      <c r="R409" s="15"/>
    </row>
    <row r="410" spans="18:18" ht="15.75" customHeight="1" x14ac:dyDescent="0.2">
      <c r="R410" s="15"/>
    </row>
    <row r="411" spans="18:18" ht="15.75" customHeight="1" x14ac:dyDescent="0.2">
      <c r="R411" s="15"/>
    </row>
    <row r="412" spans="18:18" ht="15.75" customHeight="1" x14ac:dyDescent="0.2">
      <c r="R412" s="15"/>
    </row>
    <row r="413" spans="18:18" ht="15.75" customHeight="1" x14ac:dyDescent="0.2">
      <c r="R413" s="15"/>
    </row>
    <row r="414" spans="18:18" ht="15.75" customHeight="1" x14ac:dyDescent="0.2">
      <c r="R414" s="15"/>
    </row>
    <row r="415" spans="18:18" ht="15.75" customHeight="1" x14ac:dyDescent="0.2">
      <c r="R415" s="15"/>
    </row>
    <row r="416" spans="18:18" ht="15.75" customHeight="1" x14ac:dyDescent="0.2">
      <c r="R416" s="15"/>
    </row>
    <row r="417" spans="18:18" ht="15.75" customHeight="1" x14ac:dyDescent="0.2">
      <c r="R417" s="15"/>
    </row>
    <row r="418" spans="18:18" ht="15.75" customHeight="1" x14ac:dyDescent="0.2">
      <c r="R418" s="15"/>
    </row>
    <row r="419" spans="18:18" ht="15.75" customHeight="1" x14ac:dyDescent="0.2">
      <c r="R419" s="15"/>
    </row>
    <row r="420" spans="18:18" ht="15.75" customHeight="1" x14ac:dyDescent="0.2">
      <c r="R420" s="15"/>
    </row>
    <row r="421" spans="18:18" ht="15.75" customHeight="1" x14ac:dyDescent="0.2">
      <c r="R421" s="15"/>
    </row>
    <row r="422" spans="18:18" ht="15.75" customHeight="1" x14ac:dyDescent="0.2">
      <c r="R422" s="15"/>
    </row>
    <row r="423" spans="18:18" ht="15.75" customHeight="1" x14ac:dyDescent="0.2">
      <c r="R423" s="15"/>
    </row>
    <row r="424" spans="18:18" ht="15.75" customHeight="1" x14ac:dyDescent="0.2">
      <c r="R424" s="15"/>
    </row>
    <row r="425" spans="18:18" ht="15.75" customHeight="1" x14ac:dyDescent="0.2">
      <c r="R425" s="15"/>
    </row>
    <row r="426" spans="18:18" ht="15.75" customHeight="1" x14ac:dyDescent="0.2">
      <c r="R426" s="15"/>
    </row>
    <row r="427" spans="18:18" ht="15.75" customHeight="1" x14ac:dyDescent="0.2">
      <c r="R427" s="15"/>
    </row>
    <row r="428" spans="18:18" ht="15.75" customHeight="1" x14ac:dyDescent="0.2">
      <c r="R428" s="15"/>
    </row>
    <row r="429" spans="18:18" ht="15.75" customHeight="1" x14ac:dyDescent="0.2">
      <c r="R429" s="15"/>
    </row>
    <row r="430" spans="18:18" ht="15.75" customHeight="1" x14ac:dyDescent="0.2">
      <c r="R430" s="15"/>
    </row>
    <row r="431" spans="18:18" ht="15.75" customHeight="1" x14ac:dyDescent="0.2">
      <c r="R431" s="15"/>
    </row>
    <row r="432" spans="18:18" ht="15.75" customHeight="1" x14ac:dyDescent="0.2">
      <c r="R432" s="15"/>
    </row>
    <row r="433" spans="18:18" ht="15.75" customHeight="1" x14ac:dyDescent="0.2">
      <c r="R433" s="15"/>
    </row>
    <row r="434" spans="18:18" ht="15.75" customHeight="1" x14ac:dyDescent="0.2">
      <c r="R434" s="15"/>
    </row>
    <row r="435" spans="18:18" ht="15.75" customHeight="1" x14ac:dyDescent="0.2">
      <c r="R435" s="15"/>
    </row>
    <row r="436" spans="18:18" ht="15.75" customHeight="1" x14ac:dyDescent="0.2">
      <c r="R436" s="15"/>
    </row>
    <row r="437" spans="18:18" ht="15.75" customHeight="1" x14ac:dyDescent="0.2">
      <c r="R437" s="15"/>
    </row>
    <row r="438" spans="18:18" ht="15.75" customHeight="1" x14ac:dyDescent="0.2">
      <c r="R438" s="15"/>
    </row>
    <row r="439" spans="18:18" ht="15.75" customHeight="1" x14ac:dyDescent="0.2">
      <c r="R439" s="15"/>
    </row>
    <row r="440" spans="18:18" ht="15.75" customHeight="1" x14ac:dyDescent="0.2">
      <c r="R440" s="15"/>
    </row>
    <row r="441" spans="18:18" ht="15.75" customHeight="1" x14ac:dyDescent="0.2">
      <c r="R441" s="15"/>
    </row>
    <row r="442" spans="18:18" ht="15.75" customHeight="1" x14ac:dyDescent="0.2">
      <c r="R442" s="15"/>
    </row>
    <row r="443" spans="18:18" ht="15.75" customHeight="1" x14ac:dyDescent="0.2">
      <c r="R443" s="15"/>
    </row>
    <row r="444" spans="18:18" ht="15.75" customHeight="1" x14ac:dyDescent="0.2">
      <c r="R444" s="15"/>
    </row>
    <row r="445" spans="18:18" ht="15.75" customHeight="1" x14ac:dyDescent="0.2">
      <c r="R445" s="15"/>
    </row>
    <row r="446" spans="18:18" ht="15.75" customHeight="1" x14ac:dyDescent="0.2">
      <c r="R446" s="15"/>
    </row>
    <row r="447" spans="18:18" ht="15.75" customHeight="1" x14ac:dyDescent="0.2">
      <c r="R447" s="15"/>
    </row>
    <row r="448" spans="18:18" ht="15.75" customHeight="1" x14ac:dyDescent="0.2">
      <c r="R448" s="15"/>
    </row>
    <row r="449" spans="18:18" ht="15.75" customHeight="1" x14ac:dyDescent="0.2">
      <c r="R449" s="15"/>
    </row>
    <row r="450" spans="18:18" ht="15.75" customHeight="1" x14ac:dyDescent="0.2">
      <c r="R450" s="15"/>
    </row>
    <row r="451" spans="18:18" ht="15.75" customHeight="1" x14ac:dyDescent="0.2">
      <c r="R451" s="15"/>
    </row>
    <row r="452" spans="18:18" ht="15.75" customHeight="1" x14ac:dyDescent="0.2">
      <c r="R452" s="15"/>
    </row>
    <row r="453" spans="18:18" ht="15.75" customHeight="1" x14ac:dyDescent="0.2">
      <c r="R453" s="15"/>
    </row>
    <row r="454" spans="18:18" ht="15.75" customHeight="1" x14ac:dyDescent="0.2">
      <c r="R454" s="15"/>
    </row>
    <row r="455" spans="18:18" ht="15.75" customHeight="1" x14ac:dyDescent="0.2">
      <c r="R455" s="15"/>
    </row>
    <row r="456" spans="18:18" ht="15.75" customHeight="1" x14ac:dyDescent="0.2">
      <c r="R456" s="15"/>
    </row>
    <row r="457" spans="18:18" ht="15.75" customHeight="1" x14ac:dyDescent="0.2">
      <c r="R457" s="15"/>
    </row>
    <row r="458" spans="18:18" ht="15.75" customHeight="1" x14ac:dyDescent="0.2">
      <c r="R458" s="15"/>
    </row>
    <row r="459" spans="18:18" ht="15.75" customHeight="1" x14ac:dyDescent="0.2">
      <c r="R459" s="15"/>
    </row>
    <row r="460" spans="18:18" ht="15.75" customHeight="1" x14ac:dyDescent="0.2">
      <c r="R460" s="15"/>
    </row>
    <row r="461" spans="18:18" ht="15.75" customHeight="1" x14ac:dyDescent="0.2">
      <c r="R461" s="15"/>
    </row>
    <row r="462" spans="18:18" ht="15.75" customHeight="1" x14ac:dyDescent="0.2">
      <c r="R462" s="15"/>
    </row>
    <row r="463" spans="18:18" ht="15.75" customHeight="1" x14ac:dyDescent="0.2">
      <c r="R463" s="15"/>
    </row>
    <row r="464" spans="18:18" ht="15.75" customHeight="1" x14ac:dyDescent="0.2">
      <c r="R464" s="15"/>
    </row>
    <row r="465" spans="18:18" ht="15.75" customHeight="1" x14ac:dyDescent="0.2">
      <c r="R465" s="15"/>
    </row>
    <row r="466" spans="18:18" ht="15.75" customHeight="1" x14ac:dyDescent="0.2">
      <c r="R466" s="15"/>
    </row>
    <row r="467" spans="18:18" ht="15.75" customHeight="1" x14ac:dyDescent="0.2">
      <c r="R467" s="15"/>
    </row>
    <row r="468" spans="18:18" ht="15.75" customHeight="1" x14ac:dyDescent="0.2">
      <c r="R468" s="15"/>
    </row>
    <row r="469" spans="18:18" ht="15.75" customHeight="1" x14ac:dyDescent="0.2">
      <c r="R469" s="15"/>
    </row>
    <row r="470" spans="18:18" ht="15.75" customHeight="1" x14ac:dyDescent="0.2">
      <c r="R470" s="15"/>
    </row>
    <row r="471" spans="18:18" ht="15.75" customHeight="1" x14ac:dyDescent="0.2">
      <c r="R471" s="15"/>
    </row>
    <row r="472" spans="18:18" ht="15.75" customHeight="1" x14ac:dyDescent="0.2">
      <c r="R472" s="15"/>
    </row>
    <row r="473" spans="18:18" ht="15.75" customHeight="1" x14ac:dyDescent="0.2">
      <c r="R473" s="15"/>
    </row>
    <row r="474" spans="18:18" ht="15.75" customHeight="1" x14ac:dyDescent="0.2">
      <c r="R474" s="15"/>
    </row>
    <row r="475" spans="18:18" ht="15.75" customHeight="1" x14ac:dyDescent="0.2">
      <c r="R475" s="15"/>
    </row>
    <row r="476" spans="18:18" ht="15.75" customHeight="1" x14ac:dyDescent="0.2">
      <c r="R476" s="15"/>
    </row>
    <row r="477" spans="18:18" ht="15.75" customHeight="1" x14ac:dyDescent="0.2">
      <c r="R477" s="15"/>
    </row>
    <row r="478" spans="18:18" ht="15.75" customHeight="1" x14ac:dyDescent="0.2">
      <c r="R478" s="15"/>
    </row>
    <row r="479" spans="18:18" ht="15.75" customHeight="1" x14ac:dyDescent="0.2">
      <c r="R479" s="15"/>
    </row>
    <row r="480" spans="18:18" ht="15.75" customHeight="1" x14ac:dyDescent="0.2">
      <c r="R480" s="15"/>
    </row>
    <row r="481" spans="18:18" ht="15.75" customHeight="1" x14ac:dyDescent="0.2">
      <c r="R481" s="15"/>
    </row>
    <row r="482" spans="18:18" ht="15.75" customHeight="1" x14ac:dyDescent="0.2">
      <c r="R482" s="15"/>
    </row>
    <row r="483" spans="18:18" ht="15.75" customHeight="1" x14ac:dyDescent="0.2">
      <c r="R483" s="15"/>
    </row>
    <row r="484" spans="18:18" ht="15.75" customHeight="1" x14ac:dyDescent="0.2">
      <c r="R484" s="15"/>
    </row>
    <row r="485" spans="18:18" ht="15.75" customHeight="1" x14ac:dyDescent="0.2">
      <c r="R485" s="15"/>
    </row>
    <row r="486" spans="18:18" ht="15.75" customHeight="1" x14ac:dyDescent="0.2">
      <c r="R486" s="15"/>
    </row>
    <row r="487" spans="18:18" ht="15.75" customHeight="1" x14ac:dyDescent="0.2">
      <c r="R487" s="15"/>
    </row>
    <row r="488" spans="18:18" ht="15.75" customHeight="1" x14ac:dyDescent="0.2">
      <c r="R488" s="15"/>
    </row>
    <row r="489" spans="18:18" ht="15.75" customHeight="1" x14ac:dyDescent="0.2">
      <c r="R489" s="15"/>
    </row>
    <row r="490" spans="18:18" ht="15.75" customHeight="1" x14ac:dyDescent="0.2">
      <c r="R490" s="15"/>
    </row>
    <row r="491" spans="18:18" ht="15.75" customHeight="1" x14ac:dyDescent="0.2">
      <c r="R491" s="15"/>
    </row>
    <row r="492" spans="18:18" ht="15.75" customHeight="1" x14ac:dyDescent="0.2">
      <c r="R492" s="15"/>
    </row>
    <row r="493" spans="18:18" ht="15.75" customHeight="1" x14ac:dyDescent="0.2">
      <c r="R493" s="15"/>
    </row>
    <row r="494" spans="18:18" ht="15.75" customHeight="1" x14ac:dyDescent="0.2">
      <c r="R494" s="15"/>
    </row>
    <row r="495" spans="18:18" ht="15.75" customHeight="1" x14ac:dyDescent="0.2">
      <c r="R495" s="15"/>
    </row>
    <row r="496" spans="18:18" ht="15.75" customHeight="1" x14ac:dyDescent="0.2">
      <c r="R496" s="15"/>
    </row>
    <row r="497" spans="18:18" ht="15.75" customHeight="1" x14ac:dyDescent="0.2">
      <c r="R497" s="15"/>
    </row>
    <row r="498" spans="18:18" ht="15.75" customHeight="1" x14ac:dyDescent="0.2">
      <c r="R498" s="15"/>
    </row>
    <row r="499" spans="18:18" ht="15.75" customHeight="1" x14ac:dyDescent="0.2">
      <c r="R499" s="15"/>
    </row>
    <row r="500" spans="18:18" ht="15.75" customHeight="1" x14ac:dyDescent="0.2">
      <c r="R500" s="15"/>
    </row>
    <row r="501" spans="18:18" ht="15.75" customHeight="1" x14ac:dyDescent="0.2">
      <c r="R501" s="15"/>
    </row>
    <row r="502" spans="18:18" ht="15.75" customHeight="1" x14ac:dyDescent="0.2">
      <c r="R502" s="15"/>
    </row>
    <row r="503" spans="18:18" ht="15.75" customHeight="1" x14ac:dyDescent="0.2">
      <c r="R503" s="15"/>
    </row>
    <row r="504" spans="18:18" ht="15.75" customHeight="1" x14ac:dyDescent="0.2">
      <c r="R504" s="15"/>
    </row>
    <row r="505" spans="18:18" ht="15.75" customHeight="1" x14ac:dyDescent="0.2">
      <c r="R505" s="15"/>
    </row>
    <row r="506" spans="18:18" ht="15.75" customHeight="1" x14ac:dyDescent="0.2">
      <c r="R506" s="15"/>
    </row>
    <row r="507" spans="18:18" ht="15.75" customHeight="1" x14ac:dyDescent="0.2">
      <c r="R507" s="15"/>
    </row>
    <row r="508" spans="18:18" ht="15.75" customHeight="1" x14ac:dyDescent="0.2">
      <c r="R508" s="15"/>
    </row>
    <row r="509" spans="18:18" ht="15.75" customHeight="1" x14ac:dyDescent="0.2">
      <c r="R509" s="15"/>
    </row>
    <row r="510" spans="18:18" ht="15.75" customHeight="1" x14ac:dyDescent="0.2">
      <c r="R510" s="15"/>
    </row>
    <row r="511" spans="18:18" ht="15.75" customHeight="1" x14ac:dyDescent="0.2">
      <c r="R511" s="15"/>
    </row>
    <row r="512" spans="18:18" ht="15.75" customHeight="1" x14ac:dyDescent="0.2">
      <c r="R512" s="15"/>
    </row>
    <row r="513" spans="18:18" ht="15.75" customHeight="1" x14ac:dyDescent="0.2">
      <c r="R513" s="15"/>
    </row>
    <row r="514" spans="18:18" ht="15.75" customHeight="1" x14ac:dyDescent="0.2">
      <c r="R514" s="15"/>
    </row>
    <row r="515" spans="18:18" ht="15.75" customHeight="1" x14ac:dyDescent="0.2">
      <c r="R515" s="15"/>
    </row>
    <row r="516" spans="18:18" ht="15.75" customHeight="1" x14ac:dyDescent="0.2">
      <c r="R516" s="15"/>
    </row>
    <row r="517" spans="18:18" ht="15.75" customHeight="1" x14ac:dyDescent="0.2">
      <c r="R517" s="15"/>
    </row>
    <row r="518" spans="18:18" ht="15.75" customHeight="1" x14ac:dyDescent="0.2">
      <c r="R518" s="15"/>
    </row>
    <row r="519" spans="18:18" ht="15.75" customHeight="1" x14ac:dyDescent="0.2">
      <c r="R519" s="15"/>
    </row>
    <row r="520" spans="18:18" ht="15.75" customHeight="1" x14ac:dyDescent="0.2">
      <c r="R520" s="15"/>
    </row>
    <row r="521" spans="18:18" ht="15.75" customHeight="1" x14ac:dyDescent="0.2">
      <c r="R521" s="15"/>
    </row>
    <row r="522" spans="18:18" ht="15.75" customHeight="1" x14ac:dyDescent="0.2">
      <c r="R522" s="15"/>
    </row>
    <row r="523" spans="18:18" ht="15.75" customHeight="1" x14ac:dyDescent="0.2">
      <c r="R523" s="15"/>
    </row>
    <row r="524" spans="18:18" ht="15.75" customHeight="1" x14ac:dyDescent="0.2">
      <c r="R524" s="15"/>
    </row>
    <row r="525" spans="18:18" ht="15.75" customHeight="1" x14ac:dyDescent="0.2">
      <c r="R525" s="15"/>
    </row>
    <row r="526" spans="18:18" ht="15.75" customHeight="1" x14ac:dyDescent="0.2">
      <c r="R526" s="15"/>
    </row>
    <row r="527" spans="18:18" ht="15.75" customHeight="1" x14ac:dyDescent="0.2">
      <c r="R527" s="15"/>
    </row>
    <row r="528" spans="18:18" ht="15.75" customHeight="1" x14ac:dyDescent="0.2">
      <c r="R528" s="15"/>
    </row>
    <row r="529" spans="18:18" ht="15.75" customHeight="1" x14ac:dyDescent="0.2">
      <c r="R529" s="15"/>
    </row>
    <row r="530" spans="18:18" ht="15.75" customHeight="1" x14ac:dyDescent="0.2">
      <c r="R530" s="15"/>
    </row>
    <row r="531" spans="18:18" ht="15.75" customHeight="1" x14ac:dyDescent="0.2">
      <c r="R531" s="15"/>
    </row>
    <row r="532" spans="18:18" ht="15.75" customHeight="1" x14ac:dyDescent="0.2">
      <c r="R532" s="15"/>
    </row>
    <row r="533" spans="18:18" ht="15.75" customHeight="1" x14ac:dyDescent="0.2">
      <c r="R533" s="15"/>
    </row>
    <row r="534" spans="18:18" ht="15.75" customHeight="1" x14ac:dyDescent="0.2">
      <c r="R534" s="15"/>
    </row>
    <row r="535" spans="18:18" ht="15.75" customHeight="1" x14ac:dyDescent="0.2">
      <c r="R535" s="15"/>
    </row>
    <row r="536" spans="18:18" ht="15.75" customHeight="1" x14ac:dyDescent="0.2">
      <c r="R536" s="15"/>
    </row>
    <row r="537" spans="18:18" ht="15.75" customHeight="1" x14ac:dyDescent="0.2">
      <c r="R537" s="15"/>
    </row>
    <row r="538" spans="18:18" ht="15.75" customHeight="1" x14ac:dyDescent="0.2">
      <c r="R538" s="15"/>
    </row>
    <row r="539" spans="18:18" ht="15.75" customHeight="1" x14ac:dyDescent="0.2">
      <c r="R539" s="15"/>
    </row>
    <row r="540" spans="18:18" ht="15.75" customHeight="1" x14ac:dyDescent="0.2">
      <c r="R540" s="15"/>
    </row>
    <row r="541" spans="18:18" ht="15.75" customHeight="1" x14ac:dyDescent="0.2">
      <c r="R541" s="15"/>
    </row>
    <row r="542" spans="18:18" ht="15.75" customHeight="1" x14ac:dyDescent="0.2">
      <c r="R542" s="15"/>
    </row>
    <row r="543" spans="18:18" ht="15.75" customHeight="1" x14ac:dyDescent="0.2">
      <c r="R543" s="15"/>
    </row>
    <row r="544" spans="18:18" ht="15.75" customHeight="1" x14ac:dyDescent="0.2">
      <c r="R544" s="15"/>
    </row>
    <row r="545" spans="18:18" ht="15.75" customHeight="1" x14ac:dyDescent="0.2">
      <c r="R545" s="15"/>
    </row>
    <row r="546" spans="18:18" ht="15.75" customHeight="1" x14ac:dyDescent="0.2">
      <c r="R546" s="15"/>
    </row>
    <row r="547" spans="18:18" ht="15.75" customHeight="1" x14ac:dyDescent="0.2">
      <c r="R547" s="15"/>
    </row>
    <row r="548" spans="18:18" ht="15.75" customHeight="1" x14ac:dyDescent="0.2">
      <c r="R548" s="15"/>
    </row>
    <row r="549" spans="18:18" ht="15.75" customHeight="1" x14ac:dyDescent="0.2">
      <c r="R549" s="15"/>
    </row>
    <row r="550" spans="18:18" ht="15.75" customHeight="1" x14ac:dyDescent="0.2">
      <c r="R550" s="15"/>
    </row>
    <row r="551" spans="18:18" ht="15.75" customHeight="1" x14ac:dyDescent="0.2">
      <c r="R551" s="15"/>
    </row>
    <row r="552" spans="18:18" ht="15.75" customHeight="1" x14ac:dyDescent="0.2">
      <c r="R552" s="15"/>
    </row>
    <row r="553" spans="18:18" ht="15.75" customHeight="1" x14ac:dyDescent="0.2">
      <c r="R553" s="15"/>
    </row>
    <row r="554" spans="18:18" ht="15.75" customHeight="1" x14ac:dyDescent="0.2">
      <c r="R554" s="15"/>
    </row>
    <row r="555" spans="18:18" ht="15.75" customHeight="1" x14ac:dyDescent="0.2">
      <c r="R555" s="15"/>
    </row>
    <row r="556" spans="18:18" ht="15.75" customHeight="1" x14ac:dyDescent="0.2">
      <c r="R556" s="15"/>
    </row>
    <row r="557" spans="18:18" ht="15.75" customHeight="1" x14ac:dyDescent="0.2">
      <c r="R557" s="15"/>
    </row>
    <row r="558" spans="18:18" ht="15.75" customHeight="1" x14ac:dyDescent="0.2">
      <c r="R558" s="15"/>
    </row>
    <row r="559" spans="18:18" ht="15.75" customHeight="1" x14ac:dyDescent="0.2">
      <c r="R559" s="15"/>
    </row>
    <row r="560" spans="18:18" ht="15.75" customHeight="1" x14ac:dyDescent="0.2">
      <c r="R560" s="15"/>
    </row>
    <row r="561" spans="18:18" ht="15.75" customHeight="1" x14ac:dyDescent="0.2">
      <c r="R561" s="15"/>
    </row>
    <row r="562" spans="18:18" ht="15.75" customHeight="1" x14ac:dyDescent="0.2">
      <c r="R562" s="15"/>
    </row>
    <row r="563" spans="18:18" ht="15.75" customHeight="1" x14ac:dyDescent="0.2">
      <c r="R563" s="15"/>
    </row>
    <row r="564" spans="18:18" ht="15.75" customHeight="1" x14ac:dyDescent="0.2">
      <c r="R564" s="15"/>
    </row>
    <row r="565" spans="18:18" ht="15.75" customHeight="1" x14ac:dyDescent="0.2">
      <c r="R565" s="15"/>
    </row>
    <row r="566" spans="18:18" ht="15.75" customHeight="1" x14ac:dyDescent="0.2">
      <c r="R566" s="15"/>
    </row>
    <row r="567" spans="18:18" ht="15.75" customHeight="1" x14ac:dyDescent="0.2">
      <c r="R567" s="15"/>
    </row>
    <row r="568" spans="18:18" ht="15.75" customHeight="1" x14ac:dyDescent="0.2">
      <c r="R568" s="15"/>
    </row>
    <row r="569" spans="18:18" ht="15.75" customHeight="1" x14ac:dyDescent="0.2">
      <c r="R569" s="15"/>
    </row>
    <row r="570" spans="18:18" ht="15.75" customHeight="1" x14ac:dyDescent="0.2">
      <c r="R570" s="15"/>
    </row>
    <row r="571" spans="18:18" ht="15.75" customHeight="1" x14ac:dyDescent="0.2">
      <c r="R571" s="15"/>
    </row>
    <row r="572" spans="18:18" ht="15.75" customHeight="1" x14ac:dyDescent="0.2">
      <c r="R572" s="15"/>
    </row>
    <row r="573" spans="18:18" ht="15.75" customHeight="1" x14ac:dyDescent="0.2">
      <c r="R573" s="15"/>
    </row>
    <row r="574" spans="18:18" ht="15.75" customHeight="1" x14ac:dyDescent="0.2">
      <c r="R574" s="15"/>
    </row>
    <row r="575" spans="18:18" ht="15.75" customHeight="1" x14ac:dyDescent="0.2">
      <c r="R575" s="15"/>
    </row>
    <row r="576" spans="18:18" ht="15.75" customHeight="1" x14ac:dyDescent="0.2">
      <c r="R576" s="15"/>
    </row>
    <row r="577" spans="18:18" ht="15.75" customHeight="1" x14ac:dyDescent="0.2">
      <c r="R577" s="15"/>
    </row>
    <row r="578" spans="18:18" ht="15.75" customHeight="1" x14ac:dyDescent="0.2">
      <c r="R578" s="15"/>
    </row>
    <row r="579" spans="18:18" ht="15.75" customHeight="1" x14ac:dyDescent="0.2">
      <c r="R579" s="15"/>
    </row>
    <row r="580" spans="18:18" ht="15.75" customHeight="1" x14ac:dyDescent="0.2">
      <c r="R580" s="15"/>
    </row>
    <row r="581" spans="18:18" ht="15.75" customHeight="1" x14ac:dyDescent="0.2">
      <c r="R581" s="15"/>
    </row>
    <row r="582" spans="18:18" ht="15.75" customHeight="1" x14ac:dyDescent="0.2">
      <c r="R582" s="15"/>
    </row>
    <row r="583" spans="18:18" ht="15.75" customHeight="1" x14ac:dyDescent="0.2">
      <c r="R583" s="15"/>
    </row>
    <row r="584" spans="18:18" ht="15.75" customHeight="1" x14ac:dyDescent="0.2">
      <c r="R584" s="15"/>
    </row>
    <row r="585" spans="18:18" ht="15.75" customHeight="1" x14ac:dyDescent="0.2">
      <c r="R585" s="15"/>
    </row>
    <row r="586" spans="18:18" ht="15.75" customHeight="1" x14ac:dyDescent="0.2">
      <c r="R586" s="15"/>
    </row>
    <row r="587" spans="18:18" ht="15.75" customHeight="1" x14ac:dyDescent="0.2">
      <c r="R587" s="15"/>
    </row>
    <row r="588" spans="18:18" ht="15.75" customHeight="1" x14ac:dyDescent="0.2">
      <c r="R588" s="15"/>
    </row>
    <row r="589" spans="18:18" ht="15.75" customHeight="1" x14ac:dyDescent="0.2">
      <c r="R589" s="15"/>
    </row>
    <row r="590" spans="18:18" ht="15.75" customHeight="1" x14ac:dyDescent="0.2">
      <c r="R590" s="15"/>
    </row>
    <row r="591" spans="18:18" ht="15.75" customHeight="1" x14ac:dyDescent="0.2">
      <c r="R591" s="15"/>
    </row>
    <row r="592" spans="18:18" ht="15.75" customHeight="1" x14ac:dyDescent="0.2">
      <c r="R592" s="15"/>
    </row>
    <row r="593" spans="18:18" ht="15.75" customHeight="1" x14ac:dyDescent="0.2">
      <c r="R593" s="15"/>
    </row>
    <row r="594" spans="18:18" ht="15.75" customHeight="1" x14ac:dyDescent="0.2">
      <c r="R594" s="15"/>
    </row>
    <row r="595" spans="18:18" ht="15.75" customHeight="1" x14ac:dyDescent="0.2">
      <c r="R595" s="15"/>
    </row>
    <row r="596" spans="18:18" ht="15.75" customHeight="1" x14ac:dyDescent="0.2">
      <c r="R596" s="15"/>
    </row>
    <row r="597" spans="18:18" ht="15.75" customHeight="1" x14ac:dyDescent="0.2">
      <c r="R597" s="15"/>
    </row>
    <row r="598" spans="18:18" ht="15.75" customHeight="1" x14ac:dyDescent="0.2">
      <c r="R598" s="15"/>
    </row>
    <row r="599" spans="18:18" ht="15.75" customHeight="1" x14ac:dyDescent="0.2">
      <c r="R599" s="15"/>
    </row>
    <row r="600" spans="18:18" ht="15.75" customHeight="1" x14ac:dyDescent="0.2">
      <c r="R600" s="15"/>
    </row>
    <row r="601" spans="18:18" ht="15.75" customHeight="1" x14ac:dyDescent="0.2">
      <c r="R601" s="15"/>
    </row>
    <row r="602" spans="18:18" ht="15.75" customHeight="1" x14ac:dyDescent="0.2">
      <c r="R602" s="15"/>
    </row>
    <row r="603" spans="18:18" ht="15.75" customHeight="1" x14ac:dyDescent="0.2">
      <c r="R603" s="15"/>
    </row>
    <row r="604" spans="18:18" ht="15.75" customHeight="1" x14ac:dyDescent="0.2">
      <c r="R604" s="15"/>
    </row>
    <row r="605" spans="18:18" ht="15.75" customHeight="1" x14ac:dyDescent="0.2">
      <c r="R605" s="15"/>
    </row>
    <row r="606" spans="18:18" ht="15.75" customHeight="1" x14ac:dyDescent="0.2">
      <c r="R606" s="15"/>
    </row>
    <row r="607" spans="18:18" ht="15.75" customHeight="1" x14ac:dyDescent="0.2">
      <c r="R607" s="15"/>
    </row>
    <row r="608" spans="18:18" ht="15.75" customHeight="1" x14ac:dyDescent="0.2">
      <c r="R608" s="15"/>
    </row>
    <row r="609" spans="18:18" ht="15.75" customHeight="1" x14ac:dyDescent="0.2">
      <c r="R609" s="15"/>
    </row>
    <row r="610" spans="18:18" ht="15.75" customHeight="1" x14ac:dyDescent="0.2">
      <c r="R610" s="15"/>
    </row>
    <row r="611" spans="18:18" ht="15.75" customHeight="1" x14ac:dyDescent="0.2">
      <c r="R611" s="15"/>
    </row>
    <row r="612" spans="18:18" ht="15.75" customHeight="1" x14ac:dyDescent="0.2">
      <c r="R612" s="15"/>
    </row>
    <row r="613" spans="18:18" ht="15.75" customHeight="1" x14ac:dyDescent="0.2">
      <c r="R613" s="15"/>
    </row>
    <row r="614" spans="18:18" ht="15.75" customHeight="1" x14ac:dyDescent="0.2">
      <c r="R614" s="15"/>
    </row>
    <row r="615" spans="18:18" ht="15.75" customHeight="1" x14ac:dyDescent="0.2">
      <c r="R615" s="15"/>
    </row>
    <row r="616" spans="18:18" ht="15.75" customHeight="1" x14ac:dyDescent="0.2">
      <c r="R616" s="15"/>
    </row>
    <row r="617" spans="18:18" ht="15.75" customHeight="1" x14ac:dyDescent="0.2">
      <c r="R617" s="15"/>
    </row>
    <row r="618" spans="18:18" ht="15.75" customHeight="1" x14ac:dyDescent="0.2">
      <c r="R618" s="15"/>
    </row>
    <row r="619" spans="18:18" ht="15.75" customHeight="1" x14ac:dyDescent="0.2">
      <c r="R619" s="15"/>
    </row>
    <row r="620" spans="18:18" ht="15.75" customHeight="1" x14ac:dyDescent="0.2">
      <c r="R620" s="15"/>
    </row>
    <row r="621" spans="18:18" ht="15.75" customHeight="1" x14ac:dyDescent="0.2">
      <c r="R621" s="15"/>
    </row>
    <row r="622" spans="18:18" ht="15.75" customHeight="1" x14ac:dyDescent="0.2">
      <c r="R622" s="15"/>
    </row>
    <row r="623" spans="18:18" ht="15.75" customHeight="1" x14ac:dyDescent="0.2">
      <c r="R623" s="15"/>
    </row>
    <row r="624" spans="18:18" ht="15.75" customHeight="1" x14ac:dyDescent="0.2">
      <c r="R624" s="15"/>
    </row>
    <row r="625" spans="18:18" ht="15.75" customHeight="1" x14ac:dyDescent="0.2">
      <c r="R625" s="15"/>
    </row>
    <row r="626" spans="18:18" ht="15.75" customHeight="1" x14ac:dyDescent="0.2">
      <c r="R626" s="15"/>
    </row>
    <row r="627" spans="18:18" ht="15.75" customHeight="1" x14ac:dyDescent="0.2">
      <c r="R627" s="15"/>
    </row>
    <row r="628" spans="18:18" ht="15.75" customHeight="1" x14ac:dyDescent="0.2">
      <c r="R628" s="15"/>
    </row>
    <row r="629" spans="18:18" ht="15.75" customHeight="1" x14ac:dyDescent="0.2">
      <c r="R629" s="15"/>
    </row>
    <row r="630" spans="18:18" ht="15.75" customHeight="1" x14ac:dyDescent="0.2">
      <c r="R630" s="15"/>
    </row>
    <row r="631" spans="18:18" ht="15.75" customHeight="1" x14ac:dyDescent="0.2">
      <c r="R631" s="15"/>
    </row>
    <row r="632" spans="18:18" ht="15.75" customHeight="1" x14ac:dyDescent="0.2">
      <c r="R632" s="15"/>
    </row>
    <row r="633" spans="18:18" ht="15.75" customHeight="1" x14ac:dyDescent="0.2">
      <c r="R633" s="15"/>
    </row>
    <row r="634" spans="18:18" ht="15.75" customHeight="1" x14ac:dyDescent="0.2">
      <c r="R634" s="15"/>
    </row>
    <row r="635" spans="18:18" ht="15.75" customHeight="1" x14ac:dyDescent="0.2">
      <c r="R635" s="15"/>
    </row>
    <row r="636" spans="18:18" ht="15.75" customHeight="1" x14ac:dyDescent="0.2">
      <c r="R636" s="15"/>
    </row>
    <row r="637" spans="18:18" ht="15.75" customHeight="1" x14ac:dyDescent="0.2">
      <c r="R637" s="15"/>
    </row>
    <row r="638" spans="18:18" ht="15.75" customHeight="1" x14ac:dyDescent="0.2">
      <c r="R638" s="15"/>
    </row>
    <row r="639" spans="18:18" ht="15.75" customHeight="1" x14ac:dyDescent="0.2">
      <c r="R639" s="15"/>
    </row>
    <row r="640" spans="18:18" ht="15.75" customHeight="1" x14ac:dyDescent="0.2">
      <c r="R640" s="15"/>
    </row>
    <row r="641" spans="18:18" ht="15.75" customHeight="1" x14ac:dyDescent="0.2">
      <c r="R641" s="15"/>
    </row>
    <row r="642" spans="18:18" ht="15.75" customHeight="1" x14ac:dyDescent="0.2">
      <c r="R642" s="15"/>
    </row>
    <row r="643" spans="18:18" ht="15.75" customHeight="1" x14ac:dyDescent="0.2">
      <c r="R643" s="15"/>
    </row>
    <row r="644" spans="18:18" ht="15.75" customHeight="1" x14ac:dyDescent="0.2">
      <c r="R644" s="15"/>
    </row>
    <row r="645" spans="18:18" ht="15.75" customHeight="1" x14ac:dyDescent="0.2">
      <c r="R645" s="15"/>
    </row>
    <row r="646" spans="18:18" ht="15.75" customHeight="1" x14ac:dyDescent="0.2">
      <c r="R646" s="15"/>
    </row>
    <row r="647" spans="18:18" ht="15.75" customHeight="1" x14ac:dyDescent="0.2">
      <c r="R647" s="15"/>
    </row>
    <row r="648" spans="18:18" ht="15.75" customHeight="1" x14ac:dyDescent="0.2">
      <c r="R648" s="15"/>
    </row>
    <row r="649" spans="18:18" ht="15.75" customHeight="1" x14ac:dyDescent="0.2">
      <c r="R649" s="15"/>
    </row>
    <row r="650" spans="18:18" ht="15.75" customHeight="1" x14ac:dyDescent="0.2">
      <c r="R650" s="15"/>
    </row>
    <row r="651" spans="18:18" ht="15.75" customHeight="1" x14ac:dyDescent="0.2">
      <c r="R651" s="15"/>
    </row>
    <row r="652" spans="18:18" ht="15.75" customHeight="1" x14ac:dyDescent="0.2">
      <c r="R652" s="15"/>
    </row>
    <row r="653" spans="18:18" ht="15.75" customHeight="1" x14ac:dyDescent="0.2">
      <c r="R653" s="15"/>
    </row>
    <row r="654" spans="18:18" ht="15.75" customHeight="1" x14ac:dyDescent="0.2">
      <c r="R654" s="15"/>
    </row>
    <row r="655" spans="18:18" ht="15.75" customHeight="1" x14ac:dyDescent="0.2">
      <c r="R655" s="15"/>
    </row>
    <row r="656" spans="18:18" ht="15.75" customHeight="1" x14ac:dyDescent="0.2">
      <c r="R656" s="15"/>
    </row>
    <row r="657" spans="18:18" ht="15.75" customHeight="1" x14ac:dyDescent="0.2">
      <c r="R657" s="15"/>
    </row>
    <row r="658" spans="18:18" ht="15.75" customHeight="1" x14ac:dyDescent="0.2">
      <c r="R658" s="15"/>
    </row>
    <row r="659" spans="18:18" ht="15.75" customHeight="1" x14ac:dyDescent="0.2">
      <c r="R659" s="15"/>
    </row>
    <row r="660" spans="18:18" ht="15.75" customHeight="1" x14ac:dyDescent="0.2">
      <c r="R660" s="15"/>
    </row>
    <row r="661" spans="18:18" ht="15.75" customHeight="1" x14ac:dyDescent="0.2">
      <c r="R661" s="15"/>
    </row>
    <row r="662" spans="18:18" ht="15.75" customHeight="1" x14ac:dyDescent="0.2">
      <c r="R662" s="15"/>
    </row>
    <row r="663" spans="18:18" ht="15.75" customHeight="1" x14ac:dyDescent="0.2">
      <c r="R663" s="15"/>
    </row>
    <row r="664" spans="18:18" ht="15.75" customHeight="1" x14ac:dyDescent="0.2">
      <c r="R664" s="15"/>
    </row>
    <row r="665" spans="18:18" ht="15.75" customHeight="1" x14ac:dyDescent="0.2">
      <c r="R665" s="15"/>
    </row>
    <row r="666" spans="18:18" ht="15.75" customHeight="1" x14ac:dyDescent="0.2">
      <c r="R666" s="15"/>
    </row>
    <row r="667" spans="18:18" ht="15.75" customHeight="1" x14ac:dyDescent="0.2">
      <c r="R667" s="15"/>
    </row>
    <row r="668" spans="18:18" ht="15.75" customHeight="1" x14ac:dyDescent="0.2">
      <c r="R668" s="15"/>
    </row>
    <row r="669" spans="18:18" ht="15.75" customHeight="1" x14ac:dyDescent="0.2">
      <c r="R669" s="15"/>
    </row>
    <row r="670" spans="18:18" ht="15.75" customHeight="1" x14ac:dyDescent="0.2">
      <c r="R670" s="15"/>
    </row>
    <row r="671" spans="18:18" ht="15.75" customHeight="1" x14ac:dyDescent="0.2">
      <c r="R671" s="15"/>
    </row>
    <row r="672" spans="18:18" ht="15.75" customHeight="1" x14ac:dyDescent="0.2">
      <c r="R672" s="15"/>
    </row>
    <row r="673" spans="18:18" ht="15.75" customHeight="1" x14ac:dyDescent="0.2">
      <c r="R673" s="15"/>
    </row>
    <row r="674" spans="18:18" ht="15.75" customHeight="1" x14ac:dyDescent="0.2">
      <c r="R674" s="15"/>
    </row>
    <row r="675" spans="18:18" ht="15.75" customHeight="1" x14ac:dyDescent="0.2">
      <c r="R675" s="15"/>
    </row>
    <row r="676" spans="18:18" ht="15.75" customHeight="1" x14ac:dyDescent="0.2">
      <c r="R676" s="15"/>
    </row>
    <row r="677" spans="18:18" ht="15.75" customHeight="1" x14ac:dyDescent="0.2">
      <c r="R677" s="15"/>
    </row>
    <row r="678" spans="18:18" ht="15.75" customHeight="1" x14ac:dyDescent="0.2">
      <c r="R678" s="15"/>
    </row>
    <row r="679" spans="18:18" ht="15.75" customHeight="1" x14ac:dyDescent="0.2">
      <c r="R679" s="15"/>
    </row>
    <row r="680" spans="18:18" ht="15.75" customHeight="1" x14ac:dyDescent="0.2">
      <c r="R680" s="15"/>
    </row>
    <row r="681" spans="18:18" ht="15.75" customHeight="1" x14ac:dyDescent="0.2">
      <c r="R681" s="15"/>
    </row>
    <row r="682" spans="18:18" ht="15.75" customHeight="1" x14ac:dyDescent="0.2">
      <c r="R682" s="15"/>
    </row>
    <row r="683" spans="18:18" ht="15.75" customHeight="1" x14ac:dyDescent="0.2">
      <c r="R683" s="15"/>
    </row>
    <row r="684" spans="18:18" ht="15.75" customHeight="1" x14ac:dyDescent="0.2">
      <c r="R684" s="15"/>
    </row>
    <row r="685" spans="18:18" ht="15.75" customHeight="1" x14ac:dyDescent="0.2">
      <c r="R685" s="15"/>
    </row>
    <row r="686" spans="18:18" ht="15.75" customHeight="1" x14ac:dyDescent="0.2">
      <c r="R686" s="15"/>
    </row>
    <row r="687" spans="18:18" ht="15.75" customHeight="1" x14ac:dyDescent="0.2">
      <c r="R687" s="15"/>
    </row>
    <row r="688" spans="18:18" ht="15.75" customHeight="1" x14ac:dyDescent="0.2">
      <c r="R688" s="15"/>
    </row>
    <row r="689" spans="18:18" ht="15.75" customHeight="1" x14ac:dyDescent="0.2">
      <c r="R689" s="15"/>
    </row>
    <row r="690" spans="18:18" ht="15.75" customHeight="1" x14ac:dyDescent="0.2">
      <c r="R690" s="15"/>
    </row>
    <row r="691" spans="18:18" ht="15.75" customHeight="1" x14ac:dyDescent="0.2">
      <c r="R691" s="15"/>
    </row>
    <row r="692" spans="18:18" ht="15.75" customHeight="1" x14ac:dyDescent="0.2">
      <c r="R692" s="15"/>
    </row>
    <row r="693" spans="18:18" ht="15.75" customHeight="1" x14ac:dyDescent="0.2">
      <c r="R693" s="15"/>
    </row>
    <row r="694" spans="18:18" ht="15.75" customHeight="1" x14ac:dyDescent="0.2">
      <c r="R694" s="15"/>
    </row>
    <row r="695" spans="18:18" ht="15.75" customHeight="1" x14ac:dyDescent="0.2">
      <c r="R695" s="15"/>
    </row>
    <row r="696" spans="18:18" ht="15.75" customHeight="1" x14ac:dyDescent="0.2">
      <c r="R696" s="15"/>
    </row>
    <row r="697" spans="18:18" ht="15.75" customHeight="1" x14ac:dyDescent="0.2">
      <c r="R697" s="15"/>
    </row>
    <row r="698" spans="18:18" ht="15.75" customHeight="1" x14ac:dyDescent="0.2">
      <c r="R698" s="15"/>
    </row>
    <row r="699" spans="18:18" ht="15.75" customHeight="1" x14ac:dyDescent="0.2">
      <c r="R699" s="15"/>
    </row>
    <row r="700" spans="18:18" ht="15.75" customHeight="1" x14ac:dyDescent="0.2">
      <c r="R700" s="15"/>
    </row>
    <row r="701" spans="18:18" ht="15.75" customHeight="1" x14ac:dyDescent="0.2">
      <c r="R701" s="15"/>
    </row>
    <row r="702" spans="18:18" ht="15.75" customHeight="1" x14ac:dyDescent="0.2">
      <c r="R702" s="15"/>
    </row>
    <row r="703" spans="18:18" ht="15.75" customHeight="1" x14ac:dyDescent="0.2">
      <c r="R703" s="15"/>
    </row>
    <row r="704" spans="18:18" ht="15.75" customHeight="1" x14ac:dyDescent="0.2">
      <c r="R704" s="15"/>
    </row>
    <row r="705" spans="18:18" ht="15.75" customHeight="1" x14ac:dyDescent="0.2">
      <c r="R705" s="15"/>
    </row>
    <row r="706" spans="18:18" ht="15.75" customHeight="1" x14ac:dyDescent="0.2">
      <c r="R706" s="15"/>
    </row>
    <row r="707" spans="18:18" ht="15.75" customHeight="1" x14ac:dyDescent="0.2">
      <c r="R707" s="15"/>
    </row>
    <row r="708" spans="18:18" ht="15.75" customHeight="1" x14ac:dyDescent="0.2">
      <c r="R708" s="15"/>
    </row>
    <row r="709" spans="18:18" ht="15.75" customHeight="1" x14ac:dyDescent="0.2">
      <c r="R709" s="15"/>
    </row>
    <row r="710" spans="18:18" ht="15.75" customHeight="1" x14ac:dyDescent="0.2">
      <c r="R710" s="15"/>
    </row>
    <row r="711" spans="18:18" ht="15.75" customHeight="1" x14ac:dyDescent="0.2">
      <c r="R711" s="15"/>
    </row>
    <row r="712" spans="18:18" ht="15.75" customHeight="1" x14ac:dyDescent="0.2">
      <c r="R712" s="15"/>
    </row>
    <row r="713" spans="18:18" ht="15.75" customHeight="1" x14ac:dyDescent="0.2">
      <c r="R713" s="15"/>
    </row>
    <row r="714" spans="18:18" ht="15.75" customHeight="1" x14ac:dyDescent="0.2">
      <c r="R714" s="15"/>
    </row>
    <row r="715" spans="18:18" ht="15.75" customHeight="1" x14ac:dyDescent="0.2">
      <c r="R715" s="15"/>
    </row>
    <row r="716" spans="18:18" ht="15.75" customHeight="1" x14ac:dyDescent="0.2">
      <c r="R716" s="15"/>
    </row>
    <row r="717" spans="18:18" ht="15.75" customHeight="1" x14ac:dyDescent="0.2">
      <c r="R717" s="15"/>
    </row>
    <row r="718" spans="18:18" ht="15.75" customHeight="1" x14ac:dyDescent="0.2">
      <c r="R718" s="15"/>
    </row>
    <row r="719" spans="18:18" ht="15.75" customHeight="1" x14ac:dyDescent="0.2">
      <c r="R719" s="15"/>
    </row>
    <row r="720" spans="18:18" ht="15.75" customHeight="1" x14ac:dyDescent="0.2">
      <c r="R720" s="15"/>
    </row>
    <row r="721" spans="18:18" ht="15.75" customHeight="1" x14ac:dyDescent="0.2">
      <c r="R721" s="15"/>
    </row>
    <row r="722" spans="18:18" ht="15.75" customHeight="1" x14ac:dyDescent="0.2">
      <c r="R722" s="15"/>
    </row>
    <row r="723" spans="18:18" ht="15.75" customHeight="1" x14ac:dyDescent="0.2">
      <c r="R723" s="15"/>
    </row>
    <row r="724" spans="18:18" ht="15.75" customHeight="1" x14ac:dyDescent="0.2">
      <c r="R724" s="15"/>
    </row>
    <row r="725" spans="18:18" ht="15.75" customHeight="1" x14ac:dyDescent="0.2">
      <c r="R725" s="15"/>
    </row>
    <row r="726" spans="18:18" ht="15.75" customHeight="1" x14ac:dyDescent="0.2">
      <c r="R726" s="15"/>
    </row>
    <row r="727" spans="18:18" ht="15.75" customHeight="1" x14ac:dyDescent="0.2">
      <c r="R727" s="15"/>
    </row>
    <row r="728" spans="18:18" ht="15.75" customHeight="1" x14ac:dyDescent="0.2">
      <c r="R728" s="15"/>
    </row>
    <row r="729" spans="18:18" ht="15.75" customHeight="1" x14ac:dyDescent="0.2">
      <c r="R729" s="15"/>
    </row>
    <row r="730" spans="18:18" ht="15.75" customHeight="1" x14ac:dyDescent="0.2">
      <c r="R730" s="15"/>
    </row>
    <row r="731" spans="18:18" ht="15.75" customHeight="1" x14ac:dyDescent="0.2">
      <c r="R731" s="15"/>
    </row>
    <row r="732" spans="18:18" ht="15.75" customHeight="1" x14ac:dyDescent="0.2">
      <c r="R732" s="15"/>
    </row>
    <row r="733" spans="18:18" ht="15.75" customHeight="1" x14ac:dyDescent="0.2">
      <c r="R733" s="15"/>
    </row>
    <row r="734" spans="18:18" ht="15.75" customHeight="1" x14ac:dyDescent="0.2">
      <c r="R734" s="15"/>
    </row>
    <row r="735" spans="18:18" ht="15.75" customHeight="1" x14ac:dyDescent="0.2">
      <c r="R735" s="15"/>
    </row>
    <row r="736" spans="18:18" ht="15.75" customHeight="1" x14ac:dyDescent="0.2">
      <c r="R736" s="15"/>
    </row>
    <row r="737" spans="18:18" ht="15.75" customHeight="1" x14ac:dyDescent="0.2">
      <c r="R737" s="15"/>
    </row>
    <row r="738" spans="18:18" ht="15.75" customHeight="1" x14ac:dyDescent="0.2">
      <c r="R738" s="15"/>
    </row>
    <row r="739" spans="18:18" ht="15.75" customHeight="1" x14ac:dyDescent="0.2">
      <c r="R739" s="15"/>
    </row>
    <row r="740" spans="18:18" ht="15.75" customHeight="1" x14ac:dyDescent="0.2">
      <c r="R740" s="15"/>
    </row>
    <row r="741" spans="18:18" ht="15.75" customHeight="1" x14ac:dyDescent="0.2">
      <c r="R741" s="15"/>
    </row>
    <row r="742" spans="18:18" ht="15.75" customHeight="1" x14ac:dyDescent="0.2">
      <c r="R742" s="15"/>
    </row>
    <row r="743" spans="18:18" ht="15.75" customHeight="1" x14ac:dyDescent="0.2">
      <c r="R743" s="15"/>
    </row>
    <row r="744" spans="18:18" ht="15.75" customHeight="1" x14ac:dyDescent="0.2">
      <c r="R744" s="15"/>
    </row>
    <row r="745" spans="18:18" ht="15.75" customHeight="1" x14ac:dyDescent="0.2">
      <c r="R745" s="15"/>
    </row>
    <row r="746" spans="18:18" ht="15.75" customHeight="1" x14ac:dyDescent="0.2">
      <c r="R746" s="15"/>
    </row>
    <row r="747" spans="18:18" ht="15.75" customHeight="1" x14ac:dyDescent="0.2">
      <c r="R747" s="15"/>
    </row>
    <row r="748" spans="18:18" ht="15.75" customHeight="1" x14ac:dyDescent="0.2">
      <c r="R748" s="15"/>
    </row>
    <row r="749" spans="18:18" ht="15.75" customHeight="1" x14ac:dyDescent="0.2">
      <c r="R749" s="15"/>
    </row>
    <row r="750" spans="18:18" ht="15.75" customHeight="1" x14ac:dyDescent="0.2">
      <c r="R750" s="15"/>
    </row>
    <row r="751" spans="18:18" ht="15.75" customHeight="1" x14ac:dyDescent="0.2">
      <c r="R751" s="15"/>
    </row>
    <row r="752" spans="18:18" ht="15.75" customHeight="1" x14ac:dyDescent="0.2">
      <c r="R752" s="15"/>
    </row>
    <row r="753" spans="18:18" ht="15.75" customHeight="1" x14ac:dyDescent="0.2">
      <c r="R753" s="15"/>
    </row>
    <row r="754" spans="18:18" ht="15.75" customHeight="1" x14ac:dyDescent="0.2">
      <c r="R754" s="15"/>
    </row>
    <row r="755" spans="18:18" ht="15.75" customHeight="1" x14ac:dyDescent="0.2">
      <c r="R755" s="15"/>
    </row>
    <row r="756" spans="18:18" ht="15.75" customHeight="1" x14ac:dyDescent="0.2">
      <c r="R756" s="15"/>
    </row>
    <row r="757" spans="18:18" ht="15.75" customHeight="1" x14ac:dyDescent="0.2">
      <c r="R757" s="15"/>
    </row>
    <row r="758" spans="18:18" ht="15.75" customHeight="1" x14ac:dyDescent="0.2">
      <c r="R758" s="15"/>
    </row>
    <row r="759" spans="18:18" ht="15.75" customHeight="1" x14ac:dyDescent="0.2">
      <c r="R759" s="15"/>
    </row>
    <row r="760" spans="18:18" ht="15.75" customHeight="1" x14ac:dyDescent="0.2">
      <c r="R760" s="15"/>
    </row>
    <row r="761" spans="18:18" ht="15.75" customHeight="1" x14ac:dyDescent="0.2">
      <c r="R761" s="15"/>
    </row>
    <row r="762" spans="18:18" ht="15.75" customHeight="1" x14ac:dyDescent="0.2">
      <c r="R762" s="15"/>
    </row>
    <row r="763" spans="18:18" ht="15.75" customHeight="1" x14ac:dyDescent="0.2">
      <c r="R763" s="15"/>
    </row>
    <row r="764" spans="18:18" ht="15.75" customHeight="1" x14ac:dyDescent="0.2">
      <c r="R764" s="15"/>
    </row>
    <row r="765" spans="18:18" ht="15.75" customHeight="1" x14ac:dyDescent="0.2">
      <c r="R765" s="15"/>
    </row>
    <row r="766" spans="18:18" ht="15.75" customHeight="1" x14ac:dyDescent="0.2">
      <c r="R766" s="15"/>
    </row>
    <row r="767" spans="18:18" ht="15.75" customHeight="1" x14ac:dyDescent="0.2">
      <c r="R767" s="15"/>
    </row>
    <row r="768" spans="18:18" ht="15.75" customHeight="1" x14ac:dyDescent="0.2">
      <c r="R768" s="15"/>
    </row>
    <row r="769" spans="18:18" ht="15.75" customHeight="1" x14ac:dyDescent="0.2">
      <c r="R769" s="15"/>
    </row>
    <row r="770" spans="18:18" ht="15.75" customHeight="1" x14ac:dyDescent="0.2">
      <c r="R770" s="15"/>
    </row>
    <row r="771" spans="18:18" ht="15.75" customHeight="1" x14ac:dyDescent="0.2">
      <c r="R771" s="15"/>
    </row>
    <row r="772" spans="18:18" ht="15.75" customHeight="1" x14ac:dyDescent="0.2">
      <c r="R772" s="15"/>
    </row>
    <row r="773" spans="18:18" ht="15.75" customHeight="1" x14ac:dyDescent="0.2">
      <c r="R773" s="15"/>
    </row>
    <row r="774" spans="18:18" ht="15.75" customHeight="1" x14ac:dyDescent="0.2">
      <c r="R774" s="15"/>
    </row>
    <row r="775" spans="18:18" ht="15.75" customHeight="1" x14ac:dyDescent="0.2">
      <c r="R775" s="15"/>
    </row>
    <row r="776" spans="18:18" ht="15.75" customHeight="1" x14ac:dyDescent="0.2">
      <c r="R776" s="15"/>
    </row>
    <row r="777" spans="18:18" ht="15.75" customHeight="1" x14ac:dyDescent="0.2">
      <c r="R777" s="15"/>
    </row>
    <row r="778" spans="18:18" ht="15.75" customHeight="1" x14ac:dyDescent="0.2">
      <c r="R778" s="15"/>
    </row>
    <row r="779" spans="18:18" ht="15.75" customHeight="1" x14ac:dyDescent="0.2">
      <c r="R779" s="15"/>
    </row>
    <row r="780" spans="18:18" ht="15.75" customHeight="1" x14ac:dyDescent="0.2">
      <c r="R780" s="15"/>
    </row>
    <row r="781" spans="18:18" ht="15.75" customHeight="1" x14ac:dyDescent="0.2">
      <c r="R781" s="15"/>
    </row>
    <row r="782" spans="18:18" ht="15.75" customHeight="1" x14ac:dyDescent="0.2">
      <c r="R782" s="15"/>
    </row>
    <row r="783" spans="18:18" ht="15.75" customHeight="1" x14ac:dyDescent="0.2">
      <c r="R783" s="15"/>
    </row>
    <row r="784" spans="18:18" ht="15.75" customHeight="1" x14ac:dyDescent="0.2">
      <c r="R784" s="15"/>
    </row>
    <row r="785" spans="18:18" ht="15.75" customHeight="1" x14ac:dyDescent="0.2">
      <c r="R785" s="15"/>
    </row>
    <row r="786" spans="18:18" ht="15.75" customHeight="1" x14ac:dyDescent="0.2">
      <c r="R786" s="15"/>
    </row>
    <row r="787" spans="18:18" ht="15.75" customHeight="1" x14ac:dyDescent="0.2">
      <c r="R787" s="15"/>
    </row>
    <row r="788" spans="18:18" ht="15.75" customHeight="1" x14ac:dyDescent="0.2">
      <c r="R788" s="15"/>
    </row>
    <row r="789" spans="18:18" ht="15.75" customHeight="1" x14ac:dyDescent="0.2">
      <c r="R789" s="15"/>
    </row>
    <row r="790" spans="18:18" ht="15.75" customHeight="1" x14ac:dyDescent="0.2">
      <c r="R790" s="15"/>
    </row>
    <row r="791" spans="18:18" ht="15.75" customHeight="1" x14ac:dyDescent="0.2">
      <c r="R791" s="15"/>
    </row>
    <row r="792" spans="18:18" ht="15.75" customHeight="1" x14ac:dyDescent="0.2">
      <c r="R792" s="15"/>
    </row>
    <row r="793" spans="18:18" ht="15.75" customHeight="1" x14ac:dyDescent="0.2">
      <c r="R793" s="15"/>
    </row>
    <row r="794" spans="18:18" ht="15.75" customHeight="1" x14ac:dyDescent="0.2">
      <c r="R794" s="15"/>
    </row>
    <row r="795" spans="18:18" ht="15.75" customHeight="1" x14ac:dyDescent="0.2">
      <c r="R795" s="15"/>
    </row>
    <row r="796" spans="18:18" ht="15.75" customHeight="1" x14ac:dyDescent="0.2">
      <c r="R796" s="15"/>
    </row>
    <row r="797" spans="18:18" ht="15.75" customHeight="1" x14ac:dyDescent="0.2">
      <c r="R797" s="15"/>
    </row>
    <row r="798" spans="18:18" ht="15.75" customHeight="1" x14ac:dyDescent="0.2">
      <c r="R798" s="15"/>
    </row>
    <row r="799" spans="18:18" ht="15.75" customHeight="1" x14ac:dyDescent="0.2">
      <c r="R799" s="15"/>
    </row>
    <row r="800" spans="18:18" ht="15.75" customHeight="1" x14ac:dyDescent="0.2">
      <c r="R800" s="15"/>
    </row>
    <row r="801" spans="18:18" ht="15.75" customHeight="1" x14ac:dyDescent="0.2">
      <c r="R801" s="15"/>
    </row>
    <row r="802" spans="18:18" ht="15.75" customHeight="1" x14ac:dyDescent="0.2">
      <c r="R802" s="15"/>
    </row>
    <row r="803" spans="18:18" ht="15.75" customHeight="1" x14ac:dyDescent="0.2">
      <c r="R803" s="15"/>
    </row>
    <row r="804" spans="18:18" ht="15.75" customHeight="1" x14ac:dyDescent="0.2">
      <c r="R804" s="15"/>
    </row>
    <row r="805" spans="18:18" ht="15.75" customHeight="1" x14ac:dyDescent="0.2">
      <c r="R805" s="15"/>
    </row>
    <row r="806" spans="18:18" ht="15.75" customHeight="1" x14ac:dyDescent="0.2">
      <c r="R806" s="15"/>
    </row>
    <row r="807" spans="18:18" ht="15.75" customHeight="1" x14ac:dyDescent="0.2">
      <c r="R807" s="15"/>
    </row>
    <row r="808" spans="18:18" ht="15.75" customHeight="1" x14ac:dyDescent="0.2">
      <c r="R808" s="15"/>
    </row>
    <row r="809" spans="18:18" ht="15.75" customHeight="1" x14ac:dyDescent="0.2">
      <c r="R809" s="15"/>
    </row>
    <row r="810" spans="18:18" ht="15.75" customHeight="1" x14ac:dyDescent="0.2">
      <c r="R810" s="15"/>
    </row>
    <row r="811" spans="18:18" ht="15.75" customHeight="1" x14ac:dyDescent="0.2">
      <c r="R811" s="15"/>
    </row>
    <row r="812" spans="18:18" ht="15.75" customHeight="1" x14ac:dyDescent="0.2">
      <c r="R812" s="15"/>
    </row>
    <row r="813" spans="18:18" ht="15.75" customHeight="1" x14ac:dyDescent="0.2">
      <c r="R813" s="15"/>
    </row>
    <row r="814" spans="18:18" ht="15.75" customHeight="1" x14ac:dyDescent="0.2">
      <c r="R814" s="15"/>
    </row>
    <row r="815" spans="18:18" ht="15.75" customHeight="1" x14ac:dyDescent="0.2">
      <c r="R815" s="15"/>
    </row>
    <row r="816" spans="18:18" ht="15.75" customHeight="1" x14ac:dyDescent="0.2">
      <c r="R816" s="15"/>
    </row>
    <row r="817" spans="18:18" ht="15.75" customHeight="1" x14ac:dyDescent="0.2">
      <c r="R817" s="15"/>
    </row>
    <row r="818" spans="18:18" ht="15.75" customHeight="1" x14ac:dyDescent="0.2">
      <c r="R818" s="15"/>
    </row>
    <row r="819" spans="18:18" ht="15.75" customHeight="1" x14ac:dyDescent="0.2">
      <c r="R819" s="15"/>
    </row>
    <row r="820" spans="18:18" ht="15.75" customHeight="1" x14ac:dyDescent="0.2">
      <c r="R820" s="15"/>
    </row>
    <row r="821" spans="18:18" ht="15.75" customHeight="1" x14ac:dyDescent="0.2">
      <c r="R821" s="15"/>
    </row>
    <row r="822" spans="18:18" ht="15.75" customHeight="1" x14ac:dyDescent="0.2">
      <c r="R822" s="15"/>
    </row>
    <row r="823" spans="18:18" ht="15.75" customHeight="1" x14ac:dyDescent="0.2">
      <c r="R823" s="15"/>
    </row>
    <row r="824" spans="18:18" ht="15.75" customHeight="1" x14ac:dyDescent="0.2">
      <c r="R824" s="15"/>
    </row>
    <row r="825" spans="18:18" ht="15.75" customHeight="1" x14ac:dyDescent="0.2">
      <c r="R825" s="15"/>
    </row>
    <row r="826" spans="18:18" ht="15.75" customHeight="1" x14ac:dyDescent="0.2">
      <c r="R826" s="15"/>
    </row>
    <row r="827" spans="18:18" ht="15.75" customHeight="1" x14ac:dyDescent="0.2">
      <c r="R827" s="15"/>
    </row>
    <row r="828" spans="18:18" ht="15.75" customHeight="1" x14ac:dyDescent="0.2">
      <c r="R828" s="15"/>
    </row>
    <row r="829" spans="18:18" ht="15.75" customHeight="1" x14ac:dyDescent="0.2">
      <c r="R829" s="15"/>
    </row>
    <row r="830" spans="18:18" ht="15.75" customHeight="1" x14ac:dyDescent="0.2">
      <c r="R830" s="15"/>
    </row>
    <row r="831" spans="18:18" ht="15.75" customHeight="1" x14ac:dyDescent="0.2">
      <c r="R831" s="15"/>
    </row>
    <row r="832" spans="18:18" ht="15.75" customHeight="1" x14ac:dyDescent="0.2">
      <c r="R832" s="15"/>
    </row>
    <row r="833" spans="18:18" ht="15.75" customHeight="1" x14ac:dyDescent="0.2">
      <c r="R833" s="15"/>
    </row>
    <row r="834" spans="18:18" ht="15.75" customHeight="1" x14ac:dyDescent="0.2">
      <c r="R834" s="15"/>
    </row>
    <row r="835" spans="18:18" ht="15.75" customHeight="1" x14ac:dyDescent="0.2">
      <c r="R835" s="15"/>
    </row>
    <row r="836" spans="18:18" ht="15.75" customHeight="1" x14ac:dyDescent="0.2">
      <c r="R836" s="15"/>
    </row>
    <row r="837" spans="18:18" ht="15.75" customHeight="1" x14ac:dyDescent="0.2">
      <c r="R837" s="15"/>
    </row>
    <row r="838" spans="18:18" ht="15.75" customHeight="1" x14ac:dyDescent="0.2">
      <c r="R838" s="15"/>
    </row>
    <row r="839" spans="18:18" ht="15.75" customHeight="1" x14ac:dyDescent="0.2">
      <c r="R839" s="15"/>
    </row>
    <row r="840" spans="18:18" ht="15.75" customHeight="1" x14ac:dyDescent="0.2">
      <c r="R840" s="15"/>
    </row>
    <row r="841" spans="18:18" ht="15.75" customHeight="1" x14ac:dyDescent="0.2">
      <c r="R841" s="15"/>
    </row>
    <row r="842" spans="18:18" ht="15.75" customHeight="1" x14ac:dyDescent="0.2">
      <c r="R842" s="15"/>
    </row>
    <row r="843" spans="18:18" ht="15.75" customHeight="1" x14ac:dyDescent="0.2">
      <c r="R843" s="15"/>
    </row>
    <row r="844" spans="18:18" ht="15.75" customHeight="1" x14ac:dyDescent="0.2">
      <c r="R844" s="15"/>
    </row>
    <row r="845" spans="18:18" ht="15.75" customHeight="1" x14ac:dyDescent="0.2">
      <c r="R845" s="15"/>
    </row>
    <row r="846" spans="18:18" ht="15.75" customHeight="1" x14ac:dyDescent="0.2">
      <c r="R846" s="15"/>
    </row>
    <row r="847" spans="18:18" ht="15.75" customHeight="1" x14ac:dyDescent="0.2">
      <c r="R847" s="15"/>
    </row>
    <row r="848" spans="18:18" ht="15.75" customHeight="1" x14ac:dyDescent="0.2">
      <c r="R848" s="15"/>
    </row>
    <row r="849" spans="18:18" ht="15.75" customHeight="1" x14ac:dyDescent="0.2">
      <c r="R849" s="15"/>
    </row>
    <row r="850" spans="18:18" ht="15.75" customHeight="1" x14ac:dyDescent="0.2">
      <c r="R850" s="15"/>
    </row>
    <row r="851" spans="18:18" ht="15.75" customHeight="1" x14ac:dyDescent="0.2">
      <c r="R851" s="15"/>
    </row>
    <row r="852" spans="18:18" ht="15.75" customHeight="1" x14ac:dyDescent="0.2">
      <c r="R852" s="15"/>
    </row>
    <row r="853" spans="18:18" ht="15.75" customHeight="1" x14ac:dyDescent="0.2">
      <c r="R853" s="15"/>
    </row>
    <row r="854" spans="18:18" ht="15.75" customHeight="1" x14ac:dyDescent="0.2">
      <c r="R854" s="15"/>
    </row>
    <row r="855" spans="18:18" ht="15.75" customHeight="1" x14ac:dyDescent="0.2">
      <c r="R855" s="15"/>
    </row>
    <row r="856" spans="18:18" ht="15.75" customHeight="1" x14ac:dyDescent="0.2">
      <c r="R856" s="15"/>
    </row>
    <row r="857" spans="18:18" ht="15.75" customHeight="1" x14ac:dyDescent="0.2">
      <c r="R857" s="15"/>
    </row>
    <row r="858" spans="18:18" ht="15.75" customHeight="1" x14ac:dyDescent="0.2">
      <c r="R858" s="15"/>
    </row>
    <row r="859" spans="18:18" ht="15.75" customHeight="1" x14ac:dyDescent="0.2">
      <c r="R859" s="15"/>
    </row>
    <row r="860" spans="18:18" ht="15.75" customHeight="1" x14ac:dyDescent="0.2">
      <c r="R860" s="15"/>
    </row>
    <row r="861" spans="18:18" ht="15.75" customHeight="1" x14ac:dyDescent="0.2">
      <c r="R861" s="15"/>
    </row>
    <row r="862" spans="18:18" ht="15.75" customHeight="1" x14ac:dyDescent="0.2">
      <c r="R862" s="15"/>
    </row>
    <row r="863" spans="18:18" ht="15.75" customHeight="1" x14ac:dyDescent="0.2">
      <c r="R863" s="15"/>
    </row>
    <row r="864" spans="18:18" ht="15.75" customHeight="1" x14ac:dyDescent="0.2">
      <c r="R864" s="15"/>
    </row>
    <row r="865" spans="18:18" ht="15.75" customHeight="1" x14ac:dyDescent="0.2">
      <c r="R865" s="15"/>
    </row>
    <row r="866" spans="18:18" ht="15.75" customHeight="1" x14ac:dyDescent="0.2">
      <c r="R866" s="15"/>
    </row>
    <row r="867" spans="18:18" ht="15.75" customHeight="1" x14ac:dyDescent="0.2">
      <c r="R867" s="15"/>
    </row>
    <row r="868" spans="18:18" ht="15.75" customHeight="1" x14ac:dyDescent="0.2">
      <c r="R868" s="15"/>
    </row>
    <row r="869" spans="18:18" ht="15.75" customHeight="1" x14ac:dyDescent="0.2">
      <c r="R869" s="15"/>
    </row>
    <row r="870" spans="18:18" ht="15.75" customHeight="1" x14ac:dyDescent="0.2">
      <c r="R870" s="15"/>
    </row>
    <row r="871" spans="18:18" ht="15.75" customHeight="1" x14ac:dyDescent="0.2">
      <c r="R871" s="15"/>
    </row>
    <row r="872" spans="18:18" ht="15.75" customHeight="1" x14ac:dyDescent="0.2">
      <c r="R872" s="15"/>
    </row>
    <row r="873" spans="18:18" ht="15.75" customHeight="1" x14ac:dyDescent="0.2">
      <c r="R873" s="15"/>
    </row>
    <row r="874" spans="18:18" ht="15.75" customHeight="1" x14ac:dyDescent="0.2">
      <c r="R874" s="15"/>
    </row>
    <row r="875" spans="18:18" ht="15.75" customHeight="1" x14ac:dyDescent="0.2">
      <c r="R875" s="15"/>
    </row>
    <row r="876" spans="18:18" ht="15.75" customHeight="1" x14ac:dyDescent="0.2">
      <c r="R876" s="15"/>
    </row>
    <row r="877" spans="18:18" ht="15.75" customHeight="1" x14ac:dyDescent="0.2">
      <c r="R877" s="15"/>
    </row>
    <row r="878" spans="18:18" ht="15.75" customHeight="1" x14ac:dyDescent="0.2">
      <c r="R878" s="15"/>
    </row>
    <row r="879" spans="18:18" ht="15.75" customHeight="1" x14ac:dyDescent="0.2">
      <c r="R879" s="15"/>
    </row>
    <row r="880" spans="18:18" ht="15.75" customHeight="1" x14ac:dyDescent="0.2">
      <c r="R880" s="15"/>
    </row>
    <row r="881" spans="18:18" ht="15.75" customHeight="1" x14ac:dyDescent="0.2">
      <c r="R881" s="15"/>
    </row>
    <row r="882" spans="18:18" ht="15.75" customHeight="1" x14ac:dyDescent="0.2">
      <c r="R882" s="15"/>
    </row>
    <row r="883" spans="18:18" ht="15.75" customHeight="1" x14ac:dyDescent="0.2">
      <c r="R883" s="15"/>
    </row>
    <row r="884" spans="18:18" ht="15.75" customHeight="1" x14ac:dyDescent="0.2">
      <c r="R884" s="15"/>
    </row>
    <row r="885" spans="18:18" ht="15.75" customHeight="1" x14ac:dyDescent="0.2">
      <c r="R885" s="15"/>
    </row>
    <row r="886" spans="18:18" ht="15.75" customHeight="1" x14ac:dyDescent="0.2">
      <c r="R886" s="15"/>
    </row>
    <row r="887" spans="18:18" ht="15.75" customHeight="1" x14ac:dyDescent="0.2">
      <c r="R887" s="15"/>
    </row>
    <row r="888" spans="18:18" ht="15.75" customHeight="1" x14ac:dyDescent="0.2">
      <c r="R888" s="15"/>
    </row>
    <row r="889" spans="18:18" ht="15.75" customHeight="1" x14ac:dyDescent="0.2">
      <c r="R889" s="15"/>
    </row>
    <row r="890" spans="18:18" ht="15.75" customHeight="1" x14ac:dyDescent="0.2">
      <c r="R890" s="15"/>
    </row>
    <row r="891" spans="18:18" ht="15.75" customHeight="1" x14ac:dyDescent="0.2">
      <c r="R891" s="15"/>
    </row>
    <row r="892" spans="18:18" ht="15.75" customHeight="1" x14ac:dyDescent="0.2">
      <c r="R892" s="15"/>
    </row>
    <row r="893" spans="18:18" ht="15.75" customHeight="1" x14ac:dyDescent="0.2">
      <c r="R893" s="15"/>
    </row>
    <row r="894" spans="18:18" ht="15.75" customHeight="1" x14ac:dyDescent="0.2">
      <c r="R894" s="15"/>
    </row>
    <row r="895" spans="18:18" ht="15.75" customHeight="1" x14ac:dyDescent="0.2">
      <c r="R895" s="15"/>
    </row>
    <row r="896" spans="18:18" ht="15.75" customHeight="1" x14ac:dyDescent="0.2">
      <c r="R896" s="15"/>
    </row>
    <row r="897" spans="18:18" ht="15.75" customHeight="1" x14ac:dyDescent="0.2">
      <c r="R897" s="15"/>
    </row>
    <row r="898" spans="18:18" ht="15.75" customHeight="1" x14ac:dyDescent="0.2">
      <c r="R898" s="15"/>
    </row>
    <row r="899" spans="18:18" ht="15.75" customHeight="1" x14ac:dyDescent="0.2">
      <c r="R899" s="15"/>
    </row>
    <row r="900" spans="18:18" ht="15.75" customHeight="1" x14ac:dyDescent="0.2">
      <c r="R900" s="15"/>
    </row>
    <row r="901" spans="18:18" ht="15.75" customHeight="1" x14ac:dyDescent="0.2">
      <c r="R901" s="15"/>
    </row>
    <row r="902" spans="18:18" ht="15.75" customHeight="1" x14ac:dyDescent="0.2">
      <c r="R902" s="15"/>
    </row>
    <row r="903" spans="18:18" ht="15.75" customHeight="1" x14ac:dyDescent="0.2">
      <c r="R903" s="15"/>
    </row>
    <row r="904" spans="18:18" ht="15.75" customHeight="1" x14ac:dyDescent="0.2">
      <c r="R904" s="15"/>
    </row>
    <row r="905" spans="18:18" ht="15.75" customHeight="1" x14ac:dyDescent="0.2">
      <c r="R905" s="15"/>
    </row>
    <row r="906" spans="18:18" ht="15.75" customHeight="1" x14ac:dyDescent="0.2">
      <c r="R906" s="15"/>
    </row>
    <row r="907" spans="18:18" ht="15.75" customHeight="1" x14ac:dyDescent="0.2">
      <c r="R907" s="15"/>
    </row>
    <row r="908" spans="18:18" ht="15.75" customHeight="1" x14ac:dyDescent="0.2">
      <c r="R908" s="15"/>
    </row>
    <row r="909" spans="18:18" ht="15.75" customHeight="1" x14ac:dyDescent="0.2">
      <c r="R909" s="15"/>
    </row>
    <row r="910" spans="18:18" ht="15.75" customHeight="1" x14ac:dyDescent="0.2">
      <c r="R910" s="15"/>
    </row>
    <row r="911" spans="18:18" ht="15.75" customHeight="1" x14ac:dyDescent="0.2">
      <c r="R911" s="15"/>
    </row>
    <row r="912" spans="18:18" ht="15.75" customHeight="1" x14ac:dyDescent="0.2">
      <c r="R912" s="15"/>
    </row>
    <row r="913" spans="18:18" ht="15.75" customHeight="1" x14ac:dyDescent="0.2">
      <c r="R913" s="15"/>
    </row>
    <row r="914" spans="18:18" ht="15.75" customHeight="1" x14ac:dyDescent="0.2">
      <c r="R914" s="15"/>
    </row>
    <row r="915" spans="18:18" ht="15.75" customHeight="1" x14ac:dyDescent="0.2">
      <c r="R915" s="15"/>
    </row>
    <row r="916" spans="18:18" ht="15.75" customHeight="1" x14ac:dyDescent="0.2">
      <c r="R916" s="15"/>
    </row>
    <row r="917" spans="18:18" ht="15.75" customHeight="1" x14ac:dyDescent="0.2">
      <c r="R917" s="15"/>
    </row>
    <row r="918" spans="18:18" ht="15.75" customHeight="1" x14ac:dyDescent="0.2">
      <c r="R918" s="15"/>
    </row>
    <row r="919" spans="18:18" ht="15.75" customHeight="1" x14ac:dyDescent="0.2">
      <c r="R919" s="15"/>
    </row>
    <row r="920" spans="18:18" ht="15.75" customHeight="1" x14ac:dyDescent="0.2">
      <c r="R920" s="15"/>
    </row>
    <row r="921" spans="18:18" ht="15.75" customHeight="1" x14ac:dyDescent="0.2">
      <c r="R921" s="15"/>
    </row>
    <row r="922" spans="18:18" ht="15.75" customHeight="1" x14ac:dyDescent="0.2">
      <c r="R922" s="15"/>
    </row>
    <row r="923" spans="18:18" ht="15.75" customHeight="1" x14ac:dyDescent="0.2">
      <c r="R923" s="15"/>
    </row>
    <row r="924" spans="18:18" ht="15.75" customHeight="1" x14ac:dyDescent="0.2">
      <c r="R924" s="15"/>
    </row>
    <row r="925" spans="18:18" ht="15.75" customHeight="1" x14ac:dyDescent="0.2">
      <c r="R925" s="15"/>
    </row>
    <row r="926" spans="18:18" ht="15.75" customHeight="1" x14ac:dyDescent="0.2">
      <c r="R926" s="15"/>
    </row>
    <row r="927" spans="18:18" ht="15.75" customHeight="1" x14ac:dyDescent="0.2">
      <c r="R927" s="15"/>
    </row>
    <row r="928" spans="18:18" ht="15.75" customHeight="1" x14ac:dyDescent="0.2">
      <c r="R928" s="15"/>
    </row>
    <row r="929" spans="18:18" ht="15.75" customHeight="1" x14ac:dyDescent="0.2">
      <c r="R929" s="15"/>
    </row>
    <row r="930" spans="18:18" ht="15.75" customHeight="1" x14ac:dyDescent="0.2">
      <c r="R930" s="15"/>
    </row>
    <row r="931" spans="18:18" ht="15.75" customHeight="1" x14ac:dyDescent="0.2">
      <c r="R931" s="15"/>
    </row>
    <row r="932" spans="18:18" ht="15.75" customHeight="1" x14ac:dyDescent="0.2">
      <c r="R932" s="15"/>
    </row>
    <row r="933" spans="18:18" ht="15.75" customHeight="1" x14ac:dyDescent="0.2">
      <c r="R933" s="15"/>
    </row>
    <row r="934" spans="18:18" ht="15.75" customHeight="1" x14ac:dyDescent="0.2">
      <c r="R934" s="15"/>
    </row>
    <row r="935" spans="18:18" ht="15.75" customHeight="1" x14ac:dyDescent="0.2">
      <c r="R935" s="15"/>
    </row>
    <row r="936" spans="18:18" ht="15.75" customHeight="1" x14ac:dyDescent="0.2">
      <c r="R936" s="15"/>
    </row>
    <row r="937" spans="18:18" ht="15.75" customHeight="1" x14ac:dyDescent="0.2">
      <c r="R937" s="15"/>
    </row>
    <row r="938" spans="18:18" ht="15.75" customHeight="1" x14ac:dyDescent="0.2">
      <c r="R938" s="15"/>
    </row>
    <row r="939" spans="18:18" ht="15.75" customHeight="1" x14ac:dyDescent="0.2">
      <c r="R939" s="15"/>
    </row>
    <row r="940" spans="18:18" ht="15.75" customHeight="1" x14ac:dyDescent="0.2">
      <c r="R940" s="15"/>
    </row>
    <row r="941" spans="18:18" ht="15.75" customHeight="1" x14ac:dyDescent="0.2">
      <c r="R941" s="15"/>
    </row>
    <row r="942" spans="18:18" ht="15.75" customHeight="1" x14ac:dyDescent="0.2">
      <c r="R942" s="15"/>
    </row>
    <row r="943" spans="18:18" ht="15.75" customHeight="1" x14ac:dyDescent="0.2">
      <c r="R943" s="15"/>
    </row>
    <row r="944" spans="18:18" ht="15.75" customHeight="1" x14ac:dyDescent="0.2">
      <c r="R944" s="15"/>
    </row>
    <row r="945" spans="18:18" ht="15.75" customHeight="1" x14ac:dyDescent="0.2">
      <c r="R945" s="15"/>
    </row>
    <row r="946" spans="18:18" ht="15.75" customHeight="1" x14ac:dyDescent="0.2">
      <c r="R946" s="15"/>
    </row>
    <row r="947" spans="18:18" ht="15.75" customHeight="1" x14ac:dyDescent="0.2">
      <c r="R947" s="15"/>
    </row>
    <row r="948" spans="18:18" ht="15.75" customHeight="1" x14ac:dyDescent="0.2">
      <c r="R948" s="15"/>
    </row>
    <row r="949" spans="18:18" ht="15.75" customHeight="1" x14ac:dyDescent="0.2">
      <c r="R949" s="15"/>
    </row>
    <row r="950" spans="18:18" ht="15.75" customHeight="1" x14ac:dyDescent="0.2">
      <c r="R950" s="15"/>
    </row>
    <row r="951" spans="18:18" ht="15.75" customHeight="1" x14ac:dyDescent="0.2">
      <c r="R951" s="15"/>
    </row>
    <row r="952" spans="18:18" ht="15.75" customHeight="1" x14ac:dyDescent="0.2">
      <c r="R952" s="15"/>
    </row>
    <row r="953" spans="18:18" ht="15.75" customHeight="1" x14ac:dyDescent="0.2">
      <c r="R953" s="15"/>
    </row>
    <row r="954" spans="18:18" ht="15.75" customHeight="1" x14ac:dyDescent="0.2">
      <c r="R954" s="15"/>
    </row>
    <row r="955" spans="18:18" ht="15.75" customHeight="1" x14ac:dyDescent="0.2">
      <c r="R955" s="15"/>
    </row>
    <row r="956" spans="18:18" ht="15.75" customHeight="1" x14ac:dyDescent="0.2">
      <c r="R956" s="15"/>
    </row>
    <row r="957" spans="18:18" ht="15.75" customHeight="1" x14ac:dyDescent="0.2">
      <c r="R957" s="15"/>
    </row>
    <row r="958" spans="18:18" ht="15.75" customHeight="1" x14ac:dyDescent="0.2">
      <c r="R958" s="15"/>
    </row>
    <row r="959" spans="18:18" ht="15.75" customHeight="1" x14ac:dyDescent="0.2">
      <c r="R959" s="15"/>
    </row>
    <row r="960" spans="18:18" ht="15.75" customHeight="1" x14ac:dyDescent="0.2">
      <c r="R960" s="15"/>
    </row>
    <row r="961" spans="18:18" ht="15.75" customHeight="1" x14ac:dyDescent="0.2">
      <c r="R961" s="15"/>
    </row>
    <row r="962" spans="18:18" ht="15.75" customHeight="1" x14ac:dyDescent="0.2">
      <c r="R962" s="15"/>
    </row>
    <row r="963" spans="18:18" ht="15.75" customHeight="1" x14ac:dyDescent="0.2">
      <c r="R963" s="15"/>
    </row>
    <row r="964" spans="18:18" ht="15.75" customHeight="1" x14ac:dyDescent="0.2">
      <c r="R964" s="15"/>
    </row>
    <row r="965" spans="18:18" ht="15.75" customHeight="1" x14ac:dyDescent="0.2">
      <c r="R965" s="15"/>
    </row>
    <row r="966" spans="18:18" ht="15.75" customHeight="1" x14ac:dyDescent="0.2">
      <c r="R966" s="15"/>
    </row>
    <row r="967" spans="18:18" ht="15.75" customHeight="1" x14ac:dyDescent="0.2">
      <c r="R967" s="15"/>
    </row>
    <row r="968" spans="18:18" ht="15.75" customHeight="1" x14ac:dyDescent="0.2">
      <c r="R968" s="15"/>
    </row>
    <row r="969" spans="18:18" ht="15.75" customHeight="1" x14ac:dyDescent="0.2">
      <c r="R969" s="15"/>
    </row>
    <row r="970" spans="18:18" ht="15.75" customHeight="1" x14ac:dyDescent="0.2">
      <c r="R970" s="15"/>
    </row>
    <row r="971" spans="18:18" ht="15.75" customHeight="1" x14ac:dyDescent="0.2">
      <c r="R971" s="15"/>
    </row>
    <row r="972" spans="18:18" ht="15.75" customHeight="1" x14ac:dyDescent="0.2">
      <c r="R972" s="15"/>
    </row>
    <row r="973" spans="18:18" ht="15.75" customHeight="1" x14ac:dyDescent="0.2">
      <c r="R973" s="15"/>
    </row>
    <row r="974" spans="18:18" ht="15.75" customHeight="1" x14ac:dyDescent="0.2">
      <c r="R974" s="15"/>
    </row>
    <row r="975" spans="18:18" ht="15.75" customHeight="1" x14ac:dyDescent="0.2">
      <c r="R975" s="15"/>
    </row>
    <row r="976" spans="18:18" ht="15.75" customHeight="1" x14ac:dyDescent="0.2">
      <c r="R976" s="15"/>
    </row>
    <row r="977" spans="18:18" ht="15.75" customHeight="1" x14ac:dyDescent="0.2">
      <c r="R977" s="15"/>
    </row>
    <row r="978" spans="18:18" ht="15.75" customHeight="1" x14ac:dyDescent="0.2">
      <c r="R978" s="15"/>
    </row>
    <row r="979" spans="18:18" ht="15.75" customHeight="1" x14ac:dyDescent="0.2">
      <c r="R979" s="15"/>
    </row>
    <row r="980" spans="18:18" ht="15.75" customHeight="1" x14ac:dyDescent="0.2">
      <c r="R980" s="15"/>
    </row>
    <row r="981" spans="18:18" ht="15.75" customHeight="1" x14ac:dyDescent="0.2">
      <c r="R981" s="15"/>
    </row>
    <row r="982" spans="18:18" ht="15.75" customHeight="1" x14ac:dyDescent="0.2">
      <c r="R982" s="15"/>
    </row>
    <row r="983" spans="18:18" ht="15.75" customHeight="1" x14ac:dyDescent="0.2">
      <c r="R983" s="15"/>
    </row>
    <row r="984" spans="18:18" ht="15.75" customHeight="1" x14ac:dyDescent="0.2">
      <c r="R984" s="15"/>
    </row>
    <row r="985" spans="18:18" ht="15.75" customHeight="1" x14ac:dyDescent="0.2">
      <c r="R985" s="15"/>
    </row>
    <row r="986" spans="18:18" ht="15.75" customHeight="1" x14ac:dyDescent="0.2">
      <c r="R986" s="15"/>
    </row>
    <row r="987" spans="18:18" ht="15.75" customHeight="1" x14ac:dyDescent="0.2">
      <c r="R987" s="15"/>
    </row>
    <row r="988" spans="18:18" ht="15.75" customHeight="1" x14ac:dyDescent="0.2">
      <c r="R988" s="15"/>
    </row>
    <row r="989" spans="18:18" ht="15.75" customHeight="1" x14ac:dyDescent="0.2">
      <c r="R989" s="15"/>
    </row>
    <row r="990" spans="18:18" ht="15.75" customHeight="1" x14ac:dyDescent="0.2">
      <c r="R990" s="15"/>
    </row>
    <row r="991" spans="18:18" ht="15.75" customHeight="1" x14ac:dyDescent="0.2">
      <c r="R991" s="15"/>
    </row>
    <row r="992" spans="18:18" ht="15.75" customHeight="1" x14ac:dyDescent="0.2">
      <c r="R992" s="15"/>
    </row>
    <row r="993" spans="18:18" ht="15.75" customHeight="1" x14ac:dyDescent="0.2">
      <c r="R993" s="15"/>
    </row>
    <row r="994" spans="18:18" ht="15.75" customHeight="1" x14ac:dyDescent="0.2">
      <c r="R994" s="15"/>
    </row>
    <row r="995" spans="18:18" ht="15.75" customHeight="1" x14ac:dyDescent="0.2">
      <c r="R995" s="15"/>
    </row>
    <row r="996" spans="18:18" ht="15.75" customHeight="1" x14ac:dyDescent="0.2">
      <c r="R996" s="15"/>
    </row>
    <row r="997" spans="18:18" ht="15.75" customHeight="1" x14ac:dyDescent="0.2">
      <c r="R997" s="15"/>
    </row>
    <row r="998" spans="18:18" ht="15.75" customHeight="1" x14ac:dyDescent="0.2">
      <c r="R998" s="15"/>
    </row>
    <row r="999" spans="18:18" ht="15.75" customHeight="1" x14ac:dyDescent="0.2">
      <c r="R999" s="15"/>
    </row>
    <row r="1000" spans="18:18" ht="15.75" customHeight="1" x14ac:dyDescent="0.2">
      <c r="R1000" s="15"/>
    </row>
  </sheetData>
  <mergeCells count="33">
    <mergeCell ref="AG1:AG2"/>
    <mergeCell ref="W1:W2"/>
    <mergeCell ref="X1:X2"/>
    <mergeCell ref="Y1:Y2"/>
    <mergeCell ref="Z1:Z2"/>
    <mergeCell ref="AA1:AA2"/>
    <mergeCell ref="AB1:AB2"/>
    <mergeCell ref="AC1:AC2"/>
    <mergeCell ref="U1:U2"/>
    <mergeCell ref="V1:V2"/>
    <mergeCell ref="AD1:AD2"/>
    <mergeCell ref="AE1:AE2"/>
    <mergeCell ref="AF1:AF2"/>
    <mergeCell ref="P1:P2"/>
    <mergeCell ref="Q1:Q2"/>
    <mergeCell ref="R1:R2"/>
    <mergeCell ref="S1:S2"/>
    <mergeCell ref="T1:T2"/>
    <mergeCell ref="K1:K2"/>
    <mergeCell ref="L1:L2"/>
    <mergeCell ref="M1:M2"/>
    <mergeCell ref="N1:N2"/>
    <mergeCell ref="O1:O2"/>
    <mergeCell ref="G1:G2"/>
    <mergeCell ref="H1:H2"/>
    <mergeCell ref="A3:B3"/>
    <mergeCell ref="I1:I2"/>
    <mergeCell ref="J1:J2"/>
    <mergeCell ref="A1:B1"/>
    <mergeCell ref="C1:C2"/>
    <mergeCell ref="D1:D2"/>
    <mergeCell ref="E1:E2"/>
    <mergeCell ref="F1:F2"/>
  </mergeCells>
  <pageMargins left="0.7" right="0.7" top="0.75" bottom="0.75" header="0" footer="0"/>
  <pageSetup orientation="portrait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G1000"/>
  <sheetViews>
    <sheetView tabSelected="1" workbookViewId="0">
      <pane xSplit="2" topLeftCell="C1" activePane="topRight" state="frozen"/>
      <selection activeCell="T3" sqref="T3"/>
      <selection pane="topRight" activeCell="T3" sqref="T3"/>
    </sheetView>
  </sheetViews>
  <sheetFormatPr baseColWidth="10" defaultColWidth="14.5" defaultRowHeight="15" customHeight="1" x14ac:dyDescent="0.2"/>
  <cols>
    <col min="1" max="1" width="15.1640625" customWidth="1"/>
    <col min="2" max="2" width="23.33203125" customWidth="1"/>
    <col min="3" max="3" width="9.1640625" customWidth="1"/>
    <col min="4" max="4" width="6.5" customWidth="1"/>
    <col min="5" max="5" width="12" customWidth="1"/>
    <col min="6" max="6" width="12.1640625" customWidth="1"/>
    <col min="7" max="7" width="11.5" customWidth="1"/>
    <col min="8" max="8" width="10.33203125" customWidth="1"/>
    <col min="9" max="10" width="13.5" customWidth="1"/>
    <col min="11" max="12" width="10" customWidth="1"/>
    <col min="13" max="13" width="11" customWidth="1"/>
    <col min="14" max="14" width="5.5" customWidth="1"/>
    <col min="15" max="15" width="18.6640625" customWidth="1"/>
    <col min="16" max="16" width="11" customWidth="1"/>
    <col min="17" max="18" width="8.5" customWidth="1"/>
    <col min="19" max="19" width="8.33203125" customWidth="1"/>
    <col min="20" max="20" width="12.83203125" customWidth="1"/>
    <col min="21" max="21" width="15.5" customWidth="1"/>
    <col min="22" max="22" width="29.5" customWidth="1"/>
    <col min="23" max="23" width="8.83203125" customWidth="1"/>
    <col min="24" max="24" width="8.6640625" customWidth="1"/>
    <col min="25" max="25" width="9.33203125" customWidth="1"/>
    <col min="26" max="26" width="12.83203125" customWidth="1"/>
    <col min="27" max="27" width="17.5" customWidth="1"/>
    <col min="28" max="28" width="11.1640625" customWidth="1"/>
    <col min="29" max="29" width="8.1640625" customWidth="1"/>
    <col min="30" max="30" width="12.5" customWidth="1"/>
    <col min="31" max="31" width="8.6640625" customWidth="1"/>
    <col min="32" max="32" width="11.5" customWidth="1"/>
    <col min="33" max="33" width="10.1640625" customWidth="1"/>
  </cols>
  <sheetData>
    <row r="1" spans="1:33" ht="18.75" customHeight="1" x14ac:dyDescent="0.2">
      <c r="A1" s="51" t="str">
        <f ca="1">IFERROR(__xludf.DUMMYFUNCTION("IFERROR(VLOOKUP(B2,IMPORTRANGE(""https://docs.google.com/spreadsheets/d/1x0DhHglkXKoEBOD2MBsuK_EyIr1ouxD2ftIpqOYFa-k/edit?usp=sharing"",""Ubiquitty-SKU-Specific Info!B1:BJ5000""),3,FALSE),"""")"),"Tan Striped")</f>
        <v>Tan Striped</v>
      </c>
      <c r="B1" s="52"/>
      <c r="C1" s="53" t="s">
        <v>0</v>
      </c>
      <c r="D1" s="55" t="s">
        <v>1</v>
      </c>
      <c r="E1" s="55" t="s">
        <v>2</v>
      </c>
      <c r="F1" s="57" t="s">
        <v>3</v>
      </c>
      <c r="G1" s="57" t="s">
        <v>4</v>
      </c>
      <c r="H1" s="58" t="s">
        <v>5</v>
      </c>
      <c r="I1" s="55" t="s">
        <v>6</v>
      </c>
      <c r="J1" s="55" t="s">
        <v>7</v>
      </c>
      <c r="K1" s="55" t="s">
        <v>8</v>
      </c>
      <c r="L1" s="55" t="s">
        <v>9</v>
      </c>
      <c r="M1" s="62" t="s">
        <v>10</v>
      </c>
      <c r="N1" s="63" t="s">
        <v>11</v>
      </c>
      <c r="O1" s="55" t="s">
        <v>12</v>
      </c>
      <c r="P1" s="55" t="s">
        <v>13</v>
      </c>
      <c r="Q1" s="55" t="s">
        <v>14</v>
      </c>
      <c r="R1" s="55" t="s">
        <v>15</v>
      </c>
      <c r="S1" s="64" t="s">
        <v>16</v>
      </c>
      <c r="T1" s="66" t="s">
        <v>332</v>
      </c>
      <c r="U1" s="66" t="s">
        <v>17</v>
      </c>
      <c r="V1" s="66" t="s">
        <v>18</v>
      </c>
      <c r="W1" s="66" t="s">
        <v>19</v>
      </c>
      <c r="X1" s="66" t="s">
        <v>20</v>
      </c>
      <c r="Y1" s="66" t="s">
        <v>21</v>
      </c>
      <c r="Z1" s="66" t="s">
        <v>22</v>
      </c>
      <c r="AA1" s="66" t="s">
        <v>23</v>
      </c>
      <c r="AB1" s="66" t="s">
        <v>24</v>
      </c>
      <c r="AC1" s="66" t="s">
        <v>25</v>
      </c>
      <c r="AD1" s="68" t="s">
        <v>26</v>
      </c>
      <c r="AE1" s="69" t="s">
        <v>27</v>
      </c>
      <c r="AF1" s="70" t="s">
        <v>28</v>
      </c>
      <c r="AG1" s="69" t="s">
        <v>29</v>
      </c>
    </row>
    <row r="2" spans="1:33" ht="15.75" customHeight="1" x14ac:dyDescent="0.2">
      <c r="A2" s="2" t="str">
        <f ca="1">IFERROR(__xludf.DUMMYFUNCTION("IFERROR(VLOOKUP(B2,IMPORTRANGE(""https://docs.google.com/spreadsheets/d/1x0DhHglkXKoEBOD2MBsuK_EyIr1ouxD2ftIpqOYFa-k/edit?usp=sharing"",""Ubiquitty-SKU-Specific Info!B1:BJ5000""),2,FALSE),"""")"),"B08VTFWH6B")</f>
        <v>B08VTFWH6B</v>
      </c>
      <c r="B2" s="3" t="s">
        <v>243</v>
      </c>
      <c r="C2" s="54"/>
      <c r="D2" s="54"/>
      <c r="E2" s="56"/>
      <c r="F2" s="54"/>
      <c r="G2" s="54"/>
      <c r="H2" s="59"/>
      <c r="I2" s="54"/>
      <c r="J2" s="54"/>
      <c r="K2" s="59"/>
      <c r="L2" s="59"/>
      <c r="M2" s="59"/>
      <c r="N2" s="54"/>
      <c r="O2" s="54"/>
      <c r="P2" s="56"/>
      <c r="Q2" s="54"/>
      <c r="R2" s="54"/>
      <c r="S2" s="65"/>
      <c r="T2" s="52"/>
      <c r="U2" s="67"/>
      <c r="V2" s="67"/>
      <c r="W2" s="52"/>
      <c r="X2" s="52"/>
      <c r="Y2" s="52"/>
      <c r="Z2" s="52"/>
      <c r="AA2" s="67"/>
      <c r="AB2" s="67"/>
      <c r="AC2" s="67"/>
      <c r="AD2" s="67"/>
      <c r="AE2" s="52"/>
      <c r="AF2" s="52"/>
      <c r="AG2" s="52"/>
    </row>
    <row r="3" spans="1:33" ht="50.25" customHeight="1" x14ac:dyDescent="0.2">
      <c r="A3" s="60" t="s">
        <v>31</v>
      </c>
      <c r="B3" s="61"/>
      <c r="C3" s="4">
        <f>((AE32+AF32)/0.85)*-1</f>
        <v>36.658823529411762</v>
      </c>
      <c r="D3" s="5">
        <f>SUM(D4:D99764)</f>
        <v>30</v>
      </c>
      <c r="E3" s="5"/>
      <c r="F3" s="6">
        <f t="shared" ref="F3:G3" si="0">SUM(F4:F99764)</f>
        <v>1786.0000000000002</v>
      </c>
      <c r="G3" s="6">
        <f t="shared" si="0"/>
        <v>0</v>
      </c>
      <c r="H3" s="7">
        <f>G3/F3*-1</f>
        <v>0</v>
      </c>
      <c r="I3" s="8">
        <f>J3/F3</f>
        <v>0.31520115632698759</v>
      </c>
      <c r="J3" s="6">
        <f>SUM(J4:J99764)</f>
        <v>562.9492651999999</v>
      </c>
      <c r="K3" s="6">
        <f>J3/D3</f>
        <v>18.764975506666662</v>
      </c>
      <c r="L3" s="5"/>
      <c r="M3" s="9"/>
      <c r="N3" s="10"/>
      <c r="O3" s="5" t="str">
        <f ca="1">IFERROR(__xludf.DUMMYFUNCTION("IFERROR(VLOOKUP(B2,IMPORTRANGE(""https://docs.google.com/spreadsheets/d/1N8jvpEHDVkurDv7NrPxwI3eH6hQsvtb1QltGNCalRjU/edit#gid=865736387"",""Compiled Sheet!a1:g5000""),2,FALSE),"""")"),"")</f>
        <v/>
      </c>
      <c r="P3" s="5"/>
      <c r="Q3" s="11"/>
      <c r="R3" s="11"/>
      <c r="S3" s="12"/>
      <c r="T3" s="13" t="str">
        <f ca="1">IFERROR(__xludf.DUMMYFUNCTION("CONCATENATE(""Del QTY"", ""-"",IFERROR(VLOOKUP($B$2,IMPORTRANGE(""https://docs.google.com/spreadsheets/d/1_esbIR7_dYaLQXq3pOe98A6enPdKY7UPO5aCcj2tn1I/edit#gid=973934429"",""Inventory Input!A1:AD5000""),2,FALSE),""""))"),"Del QTY-")</f>
        <v>Del QTY-</v>
      </c>
      <c r="U3" s="13" t="str">
        <f ca="1">IFERROR(__xludf.DUMMYFUNCTION("CONCATENATE(""US QTY"", ""-"",iferror(VLOOKUP($B$2,IMPORTRANGE(""https://docs.google.com/spreadsheets/d/11afDUGgwIurytGWIAj1e7JPdtkZEoccxCski0CJdjqQ/edit#gid=1950799886"",""US Storage!a1:AD5000""),2,FALSE),""""))"),"US QTY-")</f>
        <v>US QTY-</v>
      </c>
      <c r="V3" s="13" t="str">
        <f ca="1">IFERROR(__xludf.DUMMYFUNCTION("CONCATENATE(""In Transit"", ""-"",IFERROR(VLOOKUP($B$2,IMPORTRANGE(""https://docs.google.com/spreadsheets/d/11afDUGgwIurytGWIAj1e7JPdtkZEoccxCski0CJdjqQ/edit#gid=1950799886"",""US Storage!a1:AD5000""),3,FALSE),""""))"),"In Transit-")</f>
        <v>In Transit-</v>
      </c>
      <c r="W3" s="5">
        <f>SUM(W4:W99764)</f>
        <v>0</v>
      </c>
      <c r="X3" s="7">
        <f>W3/D3</f>
        <v>0</v>
      </c>
      <c r="Y3" s="6"/>
      <c r="Z3" s="5"/>
      <c r="AA3" s="5"/>
      <c r="AB3" s="5"/>
      <c r="AC3" s="5"/>
      <c r="AD3" s="6">
        <f>SUM(AD4:AD99764)</f>
        <v>-20.302850000000003</v>
      </c>
      <c r="AE3" s="14"/>
      <c r="AF3" s="6">
        <v>-19.079999999999998</v>
      </c>
      <c r="AG3" s="6">
        <f>SUM(AG4:AG99764)</f>
        <v>0</v>
      </c>
    </row>
    <row r="4" spans="1:33" ht="15.75" hidden="1" customHeight="1" x14ac:dyDescent="0.2">
      <c r="A4" s="15" t="s">
        <v>32</v>
      </c>
      <c r="B4" s="15"/>
      <c r="C4" s="16"/>
      <c r="D4" s="17"/>
      <c r="E4" s="17"/>
      <c r="F4" s="18"/>
      <c r="G4" s="18"/>
      <c r="H4" s="19"/>
      <c r="I4" s="19"/>
      <c r="J4" s="18"/>
      <c r="K4" s="18"/>
      <c r="L4" s="17"/>
      <c r="M4" s="20"/>
      <c r="N4" s="17"/>
      <c r="O4" s="21"/>
      <c r="P4" s="21"/>
      <c r="Q4" s="17"/>
      <c r="R4" s="17"/>
      <c r="S4" s="22"/>
      <c r="T4" s="15"/>
      <c r="U4" s="23"/>
      <c r="V4" s="24"/>
      <c r="W4" s="15"/>
      <c r="X4" s="25"/>
      <c r="Y4" s="26"/>
      <c r="Z4" s="15"/>
      <c r="AA4" s="2"/>
      <c r="AB4" s="27"/>
      <c r="AC4" s="28"/>
      <c r="AD4" s="26"/>
      <c r="AE4" s="26"/>
      <c r="AF4" s="26"/>
      <c r="AG4" s="26"/>
    </row>
    <row r="5" spans="1:33" ht="15.75" hidden="1" customHeight="1" x14ac:dyDescent="0.2">
      <c r="A5" s="29" t="s">
        <v>34</v>
      </c>
      <c r="B5" s="29"/>
      <c r="C5" s="16"/>
      <c r="D5" s="30"/>
      <c r="E5" s="30"/>
      <c r="F5" s="31"/>
      <c r="G5" s="31"/>
      <c r="H5" s="32"/>
      <c r="I5" s="32"/>
      <c r="J5" s="33"/>
      <c r="K5" s="33"/>
      <c r="L5" s="30"/>
      <c r="M5" s="34"/>
      <c r="N5" s="30"/>
      <c r="O5" s="35"/>
      <c r="P5" s="35"/>
      <c r="Q5" s="30"/>
      <c r="R5" s="30"/>
      <c r="S5" s="36"/>
      <c r="T5" s="29"/>
      <c r="U5" s="37"/>
      <c r="V5" s="38"/>
      <c r="W5" s="29"/>
      <c r="X5" s="39"/>
      <c r="Y5" s="40"/>
      <c r="Z5" s="29"/>
      <c r="AA5" s="29"/>
      <c r="AB5" s="41"/>
      <c r="AC5" s="42"/>
      <c r="AD5" s="40"/>
      <c r="AE5" s="40"/>
      <c r="AF5" s="40"/>
      <c r="AG5" s="40"/>
    </row>
    <row r="6" spans="1:33" ht="15.75" hidden="1" customHeight="1" x14ac:dyDescent="0.2">
      <c r="A6" s="29" t="s">
        <v>35</v>
      </c>
      <c r="B6" s="29"/>
      <c r="C6" s="16"/>
      <c r="D6" s="30"/>
      <c r="E6" s="30"/>
      <c r="F6" s="31"/>
      <c r="G6" s="31"/>
      <c r="H6" s="32"/>
      <c r="I6" s="32"/>
      <c r="J6" s="33"/>
      <c r="K6" s="33"/>
      <c r="L6" s="30"/>
      <c r="M6" s="34"/>
      <c r="N6" s="30"/>
      <c r="O6" s="35"/>
      <c r="P6" s="35"/>
      <c r="Q6" s="30"/>
      <c r="R6" s="30"/>
      <c r="S6" s="36"/>
      <c r="T6" s="29"/>
      <c r="U6" s="37"/>
      <c r="V6" s="38"/>
      <c r="W6" s="29"/>
      <c r="X6" s="39"/>
      <c r="Y6" s="40"/>
      <c r="Z6" s="29"/>
      <c r="AA6" s="29"/>
      <c r="AB6" s="41"/>
      <c r="AC6" s="42"/>
      <c r="AD6" s="40"/>
      <c r="AE6" s="40"/>
      <c r="AF6" s="40"/>
      <c r="AG6" s="40"/>
    </row>
    <row r="7" spans="1:33" ht="15.75" hidden="1" customHeight="1" x14ac:dyDescent="0.2">
      <c r="A7" s="29" t="s">
        <v>37</v>
      </c>
      <c r="B7" s="29"/>
      <c r="C7" s="16"/>
      <c r="D7" s="30"/>
      <c r="E7" s="30"/>
      <c r="F7" s="31"/>
      <c r="G7" s="31"/>
      <c r="H7" s="32"/>
      <c r="I7" s="32"/>
      <c r="J7" s="33"/>
      <c r="K7" s="33"/>
      <c r="L7" s="30"/>
      <c r="M7" s="34"/>
      <c r="N7" s="30"/>
      <c r="O7" s="35"/>
      <c r="P7" s="35"/>
      <c r="Q7" s="30"/>
      <c r="R7" s="30"/>
      <c r="S7" s="36"/>
      <c r="T7" s="29"/>
      <c r="U7" s="37"/>
      <c r="V7" s="38"/>
      <c r="W7" s="29"/>
      <c r="X7" s="39"/>
      <c r="Y7" s="40"/>
      <c r="Z7" s="29"/>
      <c r="AA7" s="29"/>
      <c r="AB7" s="41"/>
      <c r="AC7" s="42"/>
      <c r="AD7" s="40"/>
      <c r="AE7" s="40"/>
      <c r="AF7" s="40"/>
      <c r="AG7" s="40"/>
    </row>
    <row r="8" spans="1:33" ht="15.75" hidden="1" customHeight="1" x14ac:dyDescent="0.2">
      <c r="A8" s="29" t="s">
        <v>39</v>
      </c>
      <c r="B8" s="29"/>
      <c r="C8" s="16"/>
      <c r="D8" s="30"/>
      <c r="E8" s="30"/>
      <c r="F8" s="31"/>
      <c r="G8" s="31"/>
      <c r="H8" s="32"/>
      <c r="I8" s="32"/>
      <c r="J8" s="33"/>
      <c r="K8" s="33"/>
      <c r="L8" s="30"/>
      <c r="M8" s="34"/>
      <c r="N8" s="30"/>
      <c r="O8" s="35"/>
      <c r="P8" s="35"/>
      <c r="Q8" s="30"/>
      <c r="R8" s="30"/>
      <c r="S8" s="36"/>
      <c r="T8" s="29"/>
      <c r="U8" s="37"/>
      <c r="V8" s="38"/>
      <c r="W8" s="29"/>
      <c r="X8" s="39"/>
      <c r="Y8" s="40"/>
      <c r="Z8" s="29"/>
      <c r="AA8" s="29"/>
      <c r="AB8" s="41"/>
      <c r="AC8" s="42"/>
      <c r="AD8" s="40"/>
      <c r="AE8" s="40"/>
      <c r="AF8" s="40"/>
      <c r="AG8" s="40"/>
    </row>
    <row r="9" spans="1:33" ht="15.75" hidden="1" customHeight="1" x14ac:dyDescent="0.2">
      <c r="A9" s="29" t="s">
        <v>41</v>
      </c>
      <c r="B9" s="29"/>
      <c r="C9" s="16"/>
      <c r="D9" s="30"/>
      <c r="E9" s="30"/>
      <c r="F9" s="31"/>
      <c r="G9" s="31"/>
      <c r="H9" s="32"/>
      <c r="I9" s="32"/>
      <c r="J9" s="33"/>
      <c r="K9" s="33"/>
      <c r="L9" s="30"/>
      <c r="M9" s="34"/>
      <c r="N9" s="30"/>
      <c r="O9" s="35"/>
      <c r="P9" s="35"/>
      <c r="Q9" s="30"/>
      <c r="R9" s="30"/>
      <c r="S9" s="36"/>
      <c r="T9" s="29"/>
      <c r="U9" s="37"/>
      <c r="V9" s="38"/>
      <c r="W9" s="29"/>
      <c r="X9" s="39"/>
      <c r="Y9" s="40"/>
      <c r="Z9" s="29"/>
      <c r="AA9" s="29"/>
      <c r="AB9" s="41"/>
      <c r="AC9" s="42"/>
      <c r="AD9" s="40"/>
      <c r="AE9" s="40"/>
      <c r="AF9" s="40"/>
      <c r="AG9" s="40"/>
    </row>
    <row r="10" spans="1:33" ht="15.75" hidden="1" customHeight="1" x14ac:dyDescent="0.2">
      <c r="A10" s="29" t="s">
        <v>43</v>
      </c>
      <c r="B10" s="29"/>
      <c r="C10" s="16"/>
      <c r="D10" s="30"/>
      <c r="E10" s="30"/>
      <c r="F10" s="31"/>
      <c r="G10" s="31"/>
      <c r="H10" s="32"/>
      <c r="I10" s="32"/>
      <c r="J10" s="33"/>
      <c r="K10" s="33"/>
      <c r="L10" s="30"/>
      <c r="M10" s="34"/>
      <c r="N10" s="30"/>
      <c r="O10" s="35"/>
      <c r="P10" s="35"/>
      <c r="Q10" s="30"/>
      <c r="R10" s="30"/>
      <c r="S10" s="36"/>
      <c r="T10" s="29"/>
      <c r="U10" s="37"/>
      <c r="V10" s="38"/>
      <c r="W10" s="29"/>
      <c r="X10" s="39"/>
      <c r="Y10" s="40"/>
      <c r="Z10" s="29"/>
      <c r="AA10" s="29"/>
      <c r="AB10" s="41"/>
      <c r="AC10" s="42"/>
      <c r="AD10" s="40"/>
      <c r="AE10" s="40"/>
      <c r="AF10" s="40"/>
      <c r="AG10" s="40"/>
    </row>
    <row r="11" spans="1:33" ht="15.75" hidden="1" customHeight="1" x14ac:dyDescent="0.2">
      <c r="A11" s="29" t="s">
        <v>44</v>
      </c>
      <c r="B11" s="29"/>
      <c r="C11" s="16"/>
      <c r="D11" s="30"/>
      <c r="E11" s="30"/>
      <c r="F11" s="31"/>
      <c r="G11" s="31"/>
      <c r="H11" s="32"/>
      <c r="I11" s="32"/>
      <c r="J11" s="33"/>
      <c r="K11" s="33"/>
      <c r="L11" s="30"/>
      <c r="M11" s="34"/>
      <c r="N11" s="30"/>
      <c r="O11" s="35"/>
      <c r="P11" s="35"/>
      <c r="Q11" s="30"/>
      <c r="R11" s="30"/>
      <c r="S11" s="36"/>
      <c r="T11" s="29"/>
      <c r="U11" s="37"/>
      <c r="V11" s="38"/>
      <c r="W11" s="29"/>
      <c r="X11" s="39"/>
      <c r="Y11" s="40"/>
      <c r="Z11" s="29"/>
      <c r="AA11" s="29"/>
      <c r="AB11" s="41"/>
      <c r="AC11" s="42"/>
      <c r="AD11" s="40"/>
      <c r="AE11" s="40"/>
      <c r="AF11" s="40"/>
      <c r="AG11" s="40"/>
    </row>
    <row r="12" spans="1:33" ht="15.75" hidden="1" customHeight="1" x14ac:dyDescent="0.2">
      <c r="A12" s="29" t="s">
        <v>46</v>
      </c>
      <c r="B12" s="29"/>
      <c r="C12" s="16"/>
      <c r="D12" s="30"/>
      <c r="E12" s="30"/>
      <c r="F12" s="31"/>
      <c r="G12" s="31"/>
      <c r="H12" s="32"/>
      <c r="I12" s="32"/>
      <c r="J12" s="33"/>
      <c r="K12" s="33"/>
      <c r="L12" s="30"/>
      <c r="M12" s="34"/>
      <c r="N12" s="30"/>
      <c r="O12" s="35"/>
      <c r="P12" s="35"/>
      <c r="Q12" s="30"/>
      <c r="R12" s="30"/>
      <c r="S12" s="36"/>
      <c r="T12" s="29"/>
      <c r="U12" s="37"/>
      <c r="V12" s="38"/>
      <c r="W12" s="29"/>
      <c r="X12" s="39"/>
      <c r="Y12" s="40"/>
      <c r="Z12" s="29"/>
      <c r="AA12" s="29"/>
      <c r="AB12" s="41"/>
      <c r="AC12" s="42"/>
      <c r="AD12" s="40"/>
      <c r="AE12" s="40"/>
      <c r="AF12" s="40"/>
      <c r="AG12" s="40"/>
    </row>
    <row r="13" spans="1:33" ht="15.75" hidden="1" customHeight="1" x14ac:dyDescent="0.2">
      <c r="A13" s="29" t="s">
        <v>47</v>
      </c>
      <c r="B13" s="29"/>
      <c r="C13" s="16"/>
      <c r="D13" s="30"/>
      <c r="E13" s="30"/>
      <c r="F13" s="33"/>
      <c r="G13" s="31"/>
      <c r="H13" s="32"/>
      <c r="I13" s="32"/>
      <c r="J13" s="33"/>
      <c r="K13" s="33"/>
      <c r="L13" s="30"/>
      <c r="M13" s="34"/>
      <c r="N13" s="30"/>
      <c r="O13" s="35"/>
      <c r="P13" s="35"/>
      <c r="Q13" s="30"/>
      <c r="R13" s="30"/>
      <c r="S13" s="36"/>
      <c r="T13" s="29"/>
      <c r="U13" s="37"/>
      <c r="V13" s="38"/>
      <c r="W13" s="29"/>
      <c r="X13" s="39"/>
      <c r="Y13" s="40"/>
      <c r="Z13" s="29"/>
      <c r="AA13" s="29"/>
      <c r="AB13" s="41"/>
      <c r="AC13" s="42"/>
      <c r="AD13" s="40"/>
      <c r="AE13" s="40"/>
      <c r="AF13" s="40"/>
      <c r="AG13" s="40"/>
    </row>
    <row r="14" spans="1:33" ht="15.75" hidden="1" customHeight="1" x14ac:dyDescent="0.2">
      <c r="A14" s="29" t="s">
        <v>48</v>
      </c>
      <c r="B14" s="29"/>
      <c r="C14" s="16"/>
      <c r="D14" s="30"/>
      <c r="E14" s="30"/>
      <c r="F14" s="33"/>
      <c r="G14" s="31"/>
      <c r="H14" s="32"/>
      <c r="I14" s="32"/>
      <c r="J14" s="33"/>
      <c r="K14" s="33"/>
      <c r="L14" s="30"/>
      <c r="M14" s="34"/>
      <c r="N14" s="30"/>
      <c r="O14" s="35"/>
      <c r="P14" s="35"/>
      <c r="Q14" s="30"/>
      <c r="R14" s="30"/>
      <c r="S14" s="36"/>
      <c r="T14" s="29"/>
      <c r="U14" s="37"/>
      <c r="V14" s="38"/>
      <c r="W14" s="29"/>
      <c r="X14" s="39"/>
      <c r="Y14" s="40"/>
      <c r="Z14" s="29"/>
      <c r="AA14" s="29"/>
      <c r="AB14" s="41"/>
      <c r="AC14" s="42"/>
      <c r="AD14" s="40"/>
      <c r="AE14" s="40"/>
      <c r="AF14" s="40"/>
      <c r="AG14" s="40"/>
    </row>
    <row r="15" spans="1:33" ht="15.75" hidden="1" customHeight="1" x14ac:dyDescent="0.2">
      <c r="A15" s="29" t="s">
        <v>49</v>
      </c>
      <c r="B15" s="29"/>
      <c r="C15" s="16"/>
      <c r="D15" s="30"/>
      <c r="E15" s="30"/>
      <c r="F15" s="33"/>
      <c r="G15" s="31"/>
      <c r="H15" s="32"/>
      <c r="I15" s="32"/>
      <c r="J15" s="33"/>
      <c r="K15" s="33"/>
      <c r="L15" s="30"/>
      <c r="M15" s="34"/>
      <c r="N15" s="30"/>
      <c r="O15" s="35"/>
      <c r="P15" s="35"/>
      <c r="Q15" s="30"/>
      <c r="R15" s="30"/>
      <c r="S15" s="36"/>
      <c r="T15" s="29"/>
      <c r="U15" s="37"/>
      <c r="V15" s="38"/>
      <c r="W15" s="29"/>
      <c r="X15" s="39"/>
      <c r="Y15" s="40"/>
      <c r="Z15" s="29"/>
      <c r="AA15" s="29"/>
      <c r="AB15" s="41"/>
      <c r="AC15" s="42"/>
      <c r="AD15" s="40"/>
      <c r="AE15" s="40"/>
      <c r="AF15" s="40"/>
      <c r="AG15" s="40"/>
    </row>
    <row r="16" spans="1:33" ht="15.75" hidden="1" customHeight="1" x14ac:dyDescent="0.2">
      <c r="A16" s="29" t="s">
        <v>51</v>
      </c>
      <c r="B16" s="29"/>
      <c r="C16" s="16"/>
      <c r="D16" s="30"/>
      <c r="E16" s="30"/>
      <c r="F16" s="33"/>
      <c r="G16" s="31"/>
      <c r="H16" s="32"/>
      <c r="I16" s="32"/>
      <c r="J16" s="33"/>
      <c r="K16" s="33"/>
      <c r="L16" s="30"/>
      <c r="M16" s="34"/>
      <c r="N16" s="30"/>
      <c r="O16" s="35"/>
      <c r="P16" s="35"/>
      <c r="Q16" s="30"/>
      <c r="R16" s="30"/>
      <c r="S16" s="36"/>
      <c r="T16" s="29"/>
      <c r="U16" s="37"/>
      <c r="V16" s="38"/>
      <c r="W16" s="29"/>
      <c r="X16" s="39"/>
      <c r="Y16" s="40"/>
      <c r="Z16" s="29"/>
      <c r="AA16" s="29"/>
      <c r="AB16" s="41"/>
      <c r="AC16" s="42"/>
      <c r="AD16" s="40"/>
      <c r="AE16" s="40"/>
      <c r="AF16" s="40"/>
      <c r="AG16" s="40"/>
    </row>
    <row r="17" spans="1:33" ht="15.75" hidden="1" customHeight="1" x14ac:dyDescent="0.2">
      <c r="A17" s="29" t="s">
        <v>54</v>
      </c>
      <c r="B17" s="29"/>
      <c r="C17" s="16"/>
      <c r="D17" s="30"/>
      <c r="E17" s="30"/>
      <c r="F17" s="33"/>
      <c r="G17" s="31"/>
      <c r="H17" s="32"/>
      <c r="I17" s="32"/>
      <c r="J17" s="33"/>
      <c r="K17" s="33"/>
      <c r="L17" s="30"/>
      <c r="M17" s="34"/>
      <c r="N17" s="30"/>
      <c r="O17" s="35"/>
      <c r="P17" s="35"/>
      <c r="Q17" s="30"/>
      <c r="R17" s="30"/>
      <c r="S17" s="36"/>
      <c r="T17" s="29"/>
      <c r="U17" s="37"/>
      <c r="V17" s="38"/>
      <c r="W17" s="29"/>
      <c r="X17" s="39"/>
      <c r="Y17" s="40"/>
      <c r="Z17" s="29"/>
      <c r="AA17" s="29"/>
      <c r="AB17" s="41"/>
      <c r="AC17" s="42"/>
      <c r="AD17" s="40"/>
      <c r="AE17" s="40"/>
      <c r="AF17" s="40"/>
      <c r="AG17" s="40"/>
    </row>
    <row r="18" spans="1:33" ht="15.75" hidden="1" customHeight="1" x14ac:dyDescent="0.2">
      <c r="A18" s="29" t="s">
        <v>57</v>
      </c>
      <c r="B18" s="29"/>
      <c r="C18" s="16"/>
      <c r="D18" s="30"/>
      <c r="E18" s="30"/>
      <c r="F18" s="33"/>
      <c r="G18" s="31"/>
      <c r="H18" s="32"/>
      <c r="I18" s="32"/>
      <c r="J18" s="33"/>
      <c r="K18" s="33"/>
      <c r="L18" s="30"/>
      <c r="M18" s="34"/>
      <c r="N18" s="30"/>
      <c r="O18" s="35"/>
      <c r="P18" s="35"/>
      <c r="Q18" s="30"/>
      <c r="R18" s="30"/>
      <c r="S18" s="36"/>
      <c r="T18" s="29"/>
      <c r="U18" s="37"/>
      <c r="V18" s="38"/>
      <c r="W18" s="29"/>
      <c r="X18" s="39"/>
      <c r="Y18" s="40"/>
      <c r="Z18" s="29"/>
      <c r="AA18" s="29"/>
      <c r="AB18" s="41"/>
      <c r="AC18" s="42"/>
      <c r="AD18" s="40"/>
      <c r="AE18" s="40"/>
      <c r="AF18" s="40"/>
      <c r="AG18" s="40"/>
    </row>
    <row r="19" spans="1:33" ht="15.75" hidden="1" customHeight="1" x14ac:dyDescent="0.2">
      <c r="A19" s="29" t="s">
        <v>60</v>
      </c>
      <c r="B19" s="29"/>
      <c r="C19" s="16"/>
      <c r="D19" s="30"/>
      <c r="E19" s="30"/>
      <c r="F19" s="33"/>
      <c r="G19" s="31"/>
      <c r="H19" s="32"/>
      <c r="I19" s="32"/>
      <c r="J19" s="33"/>
      <c r="K19" s="33"/>
      <c r="L19" s="30"/>
      <c r="M19" s="34"/>
      <c r="N19" s="30"/>
      <c r="O19" s="35"/>
      <c r="P19" s="35"/>
      <c r="Q19" s="30"/>
      <c r="R19" s="30"/>
      <c r="S19" s="36"/>
      <c r="T19" s="29"/>
      <c r="U19" s="37"/>
      <c r="V19" s="38"/>
      <c r="W19" s="29"/>
      <c r="X19" s="39"/>
      <c r="Y19" s="40"/>
      <c r="Z19" s="29"/>
      <c r="AA19" s="29"/>
      <c r="AB19" s="41"/>
      <c r="AC19" s="42"/>
      <c r="AD19" s="40"/>
      <c r="AE19" s="40"/>
      <c r="AF19" s="40"/>
      <c r="AG19" s="40"/>
    </row>
    <row r="20" spans="1:33" ht="15.75" hidden="1" customHeight="1" x14ac:dyDescent="0.2">
      <c r="A20" s="29" t="s">
        <v>63</v>
      </c>
      <c r="B20" s="29"/>
      <c r="C20" s="16"/>
      <c r="D20" s="30"/>
      <c r="E20" s="30"/>
      <c r="F20" s="33"/>
      <c r="G20" s="31"/>
      <c r="H20" s="32"/>
      <c r="I20" s="32"/>
      <c r="J20" s="33"/>
      <c r="K20" s="33"/>
      <c r="L20" s="30"/>
      <c r="M20" s="34"/>
      <c r="N20" s="30"/>
      <c r="O20" s="35"/>
      <c r="P20" s="35"/>
      <c r="Q20" s="30"/>
      <c r="R20" s="30"/>
      <c r="S20" s="36"/>
      <c r="T20" s="29"/>
      <c r="U20" s="37"/>
      <c r="V20" s="38"/>
      <c r="W20" s="29"/>
      <c r="X20" s="39"/>
      <c r="Y20" s="40"/>
      <c r="Z20" s="29"/>
      <c r="AA20" s="29"/>
      <c r="AB20" s="41"/>
      <c r="AC20" s="42"/>
      <c r="AD20" s="40"/>
      <c r="AE20" s="40"/>
      <c r="AF20" s="40"/>
      <c r="AG20" s="40"/>
    </row>
    <row r="21" spans="1:33" ht="15.75" hidden="1" customHeight="1" x14ac:dyDescent="0.2">
      <c r="A21" s="29" t="s">
        <v>66</v>
      </c>
      <c r="B21" s="29"/>
      <c r="C21" s="16"/>
      <c r="D21" s="30"/>
      <c r="E21" s="30"/>
      <c r="F21" s="33"/>
      <c r="G21" s="31"/>
      <c r="H21" s="32"/>
      <c r="I21" s="32"/>
      <c r="J21" s="33"/>
      <c r="K21" s="33"/>
      <c r="L21" s="30"/>
      <c r="M21" s="34"/>
      <c r="N21" s="30"/>
      <c r="O21" s="35"/>
      <c r="P21" s="35"/>
      <c r="Q21" s="30"/>
      <c r="R21" s="30"/>
      <c r="S21" s="36"/>
      <c r="T21" s="29"/>
      <c r="U21" s="37"/>
      <c r="V21" s="38"/>
      <c r="W21" s="29"/>
      <c r="X21" s="39"/>
      <c r="Y21" s="40"/>
      <c r="Z21" s="29"/>
      <c r="AA21" s="29"/>
      <c r="AB21" s="41"/>
      <c r="AC21" s="42"/>
      <c r="AD21" s="40"/>
      <c r="AE21" s="40"/>
      <c r="AF21" s="40"/>
      <c r="AG21" s="40"/>
    </row>
    <row r="22" spans="1:33" ht="15.75" hidden="1" customHeight="1" x14ac:dyDescent="0.2">
      <c r="A22" s="29" t="s">
        <v>69</v>
      </c>
      <c r="B22" s="29"/>
      <c r="C22" s="16"/>
      <c r="D22" s="30"/>
      <c r="E22" s="30"/>
      <c r="F22" s="31"/>
      <c r="G22" s="31"/>
      <c r="H22" s="32"/>
      <c r="I22" s="32"/>
      <c r="J22" s="33"/>
      <c r="K22" s="33"/>
      <c r="L22" s="30"/>
      <c r="M22" s="34"/>
      <c r="N22" s="30"/>
      <c r="O22" s="35"/>
      <c r="P22" s="35"/>
      <c r="Q22" s="30"/>
      <c r="R22" s="30"/>
      <c r="S22" s="36"/>
      <c r="T22" s="29"/>
      <c r="U22" s="37"/>
      <c r="V22" s="38"/>
      <c r="W22" s="29"/>
      <c r="X22" s="39"/>
      <c r="Y22" s="40"/>
      <c r="Z22" s="29"/>
      <c r="AA22" s="29"/>
      <c r="AB22" s="41"/>
      <c r="AC22" s="42"/>
      <c r="AD22" s="40"/>
      <c r="AE22" s="40"/>
      <c r="AF22" s="40"/>
      <c r="AG22" s="40"/>
    </row>
    <row r="23" spans="1:33" ht="15.75" hidden="1" customHeight="1" x14ac:dyDescent="0.2">
      <c r="A23" s="29" t="s">
        <v>71</v>
      </c>
      <c r="B23" s="29"/>
      <c r="C23" s="16"/>
      <c r="D23" s="30"/>
      <c r="E23" s="30"/>
      <c r="F23" s="33"/>
      <c r="G23" s="31"/>
      <c r="H23" s="32"/>
      <c r="I23" s="32"/>
      <c r="J23" s="33"/>
      <c r="K23" s="33"/>
      <c r="L23" s="30"/>
      <c r="M23" s="34"/>
      <c r="N23" s="30"/>
      <c r="O23" s="35"/>
      <c r="P23" s="35"/>
      <c r="Q23" s="30"/>
      <c r="R23" s="30"/>
      <c r="S23" s="36"/>
      <c r="T23" s="29"/>
      <c r="U23" s="37"/>
      <c r="V23" s="38"/>
      <c r="W23" s="29"/>
      <c r="X23" s="39"/>
      <c r="Y23" s="40"/>
      <c r="Z23" s="29"/>
      <c r="AA23" s="29"/>
      <c r="AB23" s="41"/>
      <c r="AC23" s="42"/>
      <c r="AD23" s="40"/>
      <c r="AE23" s="40"/>
      <c r="AF23" s="40"/>
      <c r="AG23" s="40"/>
    </row>
    <row r="24" spans="1:33" ht="15.75" hidden="1" customHeight="1" x14ac:dyDescent="0.2">
      <c r="A24" s="29" t="s">
        <v>74</v>
      </c>
      <c r="B24" s="29"/>
      <c r="C24" s="16"/>
      <c r="D24" s="30"/>
      <c r="E24" s="30"/>
      <c r="F24" s="33"/>
      <c r="G24" s="33"/>
      <c r="H24" s="32"/>
      <c r="I24" s="32"/>
      <c r="J24" s="33"/>
      <c r="K24" s="33"/>
      <c r="L24" s="30"/>
      <c r="M24" s="34"/>
      <c r="N24" s="30"/>
      <c r="O24" s="35"/>
      <c r="P24" s="35"/>
      <c r="Q24" s="30"/>
      <c r="R24" s="30"/>
      <c r="S24" s="36"/>
      <c r="T24" s="29"/>
      <c r="U24" s="37"/>
      <c r="V24" s="38"/>
      <c r="W24" s="29"/>
      <c r="X24" s="39"/>
      <c r="Y24" s="40"/>
      <c r="Z24" s="29"/>
      <c r="AA24" s="29"/>
      <c r="AB24" s="41"/>
      <c r="AC24" s="42"/>
      <c r="AD24" s="40"/>
      <c r="AE24" s="40"/>
      <c r="AF24" s="40"/>
      <c r="AG24" s="40"/>
    </row>
    <row r="25" spans="1:33" ht="15.75" hidden="1" customHeight="1" x14ac:dyDescent="0.2">
      <c r="A25" s="29" t="s">
        <v>75</v>
      </c>
      <c r="B25" s="15"/>
      <c r="C25" s="16"/>
      <c r="D25" s="30"/>
      <c r="E25" s="30"/>
      <c r="F25" s="33"/>
      <c r="G25" s="33"/>
      <c r="H25" s="32"/>
      <c r="I25" s="32"/>
      <c r="J25" s="33"/>
      <c r="K25" s="33"/>
      <c r="L25" s="30"/>
      <c r="M25" s="34"/>
      <c r="N25" s="30"/>
      <c r="O25" s="35"/>
      <c r="P25" s="35"/>
      <c r="Q25" s="30"/>
      <c r="R25" s="30"/>
      <c r="S25" s="36"/>
      <c r="T25" s="29"/>
      <c r="U25" s="37"/>
      <c r="V25" s="38"/>
      <c r="W25" s="15"/>
      <c r="X25" s="39"/>
      <c r="Y25" s="40"/>
      <c r="Z25" s="15"/>
      <c r="AA25" s="29"/>
      <c r="AB25" s="41"/>
      <c r="AC25" s="42"/>
      <c r="AD25" s="40"/>
      <c r="AE25" s="40"/>
      <c r="AF25" s="40"/>
      <c r="AG25" s="40"/>
    </row>
    <row r="26" spans="1:33" ht="15.75" hidden="1" customHeight="1" x14ac:dyDescent="0.2">
      <c r="A26" s="15" t="s">
        <v>77</v>
      </c>
      <c r="B26" s="15"/>
      <c r="C26" s="16"/>
      <c r="D26" s="17"/>
      <c r="E26" s="17"/>
      <c r="F26" s="18"/>
      <c r="G26" s="18"/>
      <c r="H26" s="32"/>
      <c r="I26" s="32"/>
      <c r="J26" s="33"/>
      <c r="K26" s="33"/>
      <c r="L26" s="17"/>
      <c r="M26" s="34"/>
      <c r="N26" s="17"/>
      <c r="O26" s="35"/>
      <c r="P26" s="35"/>
      <c r="Q26" s="30"/>
      <c r="R26" s="30"/>
      <c r="S26" s="22"/>
      <c r="T26" s="29"/>
      <c r="U26" s="37"/>
      <c r="V26" s="38"/>
      <c r="W26" s="15"/>
      <c r="X26" s="39"/>
      <c r="Y26" s="40"/>
      <c r="Z26" s="15"/>
      <c r="AA26" s="29"/>
      <c r="AB26" s="41"/>
      <c r="AC26" s="42"/>
      <c r="AD26" s="40"/>
      <c r="AE26" s="26"/>
      <c r="AF26" s="26"/>
      <c r="AG26" s="26"/>
    </row>
    <row r="27" spans="1:33" ht="15.75" customHeight="1" x14ac:dyDescent="0.2">
      <c r="A27" s="15" t="s">
        <v>79</v>
      </c>
      <c r="B27" s="15" t="s">
        <v>163</v>
      </c>
      <c r="C27" s="16">
        <f t="shared" ref="C27:C32" si="1">IFERROR(F27/D27," - ")</f>
        <v>67.083333333333329</v>
      </c>
      <c r="D27" s="17">
        <v>3</v>
      </c>
      <c r="E27" s="17">
        <v>0</v>
      </c>
      <c r="F27" s="18">
        <v>201.25</v>
      </c>
      <c r="G27" s="18">
        <v>0</v>
      </c>
      <c r="H27" s="32">
        <f t="shared" ref="H27:H32" si="2">G27/F27*-1</f>
        <v>0</v>
      </c>
      <c r="I27" s="32">
        <f t="shared" ref="I27:I32" si="3">J27/F27</f>
        <v>0.40180124223602492</v>
      </c>
      <c r="J27" s="33">
        <f t="shared" ref="J27:J32" si="4">F27*0.85+G27+AF27*D27+D27*AE27+AG27+AD27</f>
        <v>80.862500000000011</v>
      </c>
      <c r="K27" s="33">
        <f t="shared" ref="K27:K32" si="5">J27/D27</f>
        <v>26.954166666666669</v>
      </c>
      <c r="L27" s="17">
        <v>82</v>
      </c>
      <c r="M27" s="34">
        <f t="shared" ref="M27:M32" si="6">IFERROR(D27/L27,"-")</f>
        <v>3.6585365853658534E-2</v>
      </c>
      <c r="N27" s="17">
        <v>29</v>
      </c>
      <c r="O27" s="35">
        <f t="shared" ref="O27:P27" si="7">D27/7</f>
        <v>0.42857142857142855</v>
      </c>
      <c r="P27" s="35">
        <f t="shared" si="7"/>
        <v>0</v>
      </c>
      <c r="Q27" s="30">
        <f t="shared" ref="Q27:Q32" si="8">ROUNDDOWN(N27/(O27+P27),0)</f>
        <v>67</v>
      </c>
      <c r="R27" s="30"/>
      <c r="S27" s="22">
        <v>0</v>
      </c>
      <c r="T27" s="29">
        <v>0</v>
      </c>
      <c r="U27" s="37" t="s">
        <v>33</v>
      </c>
      <c r="V27" s="38" t="s">
        <v>33</v>
      </c>
      <c r="W27" s="15">
        <v>0</v>
      </c>
      <c r="X27" s="39">
        <f t="shared" ref="X27:X32" si="9">IFERROR(W27/D27,0)</f>
        <v>0</v>
      </c>
      <c r="Y27" s="40"/>
      <c r="Z27" s="15">
        <v>0</v>
      </c>
      <c r="AA27" s="29" t="s">
        <v>56</v>
      </c>
      <c r="AB27" s="41">
        <f t="shared" ref="AB27:AB32" si="10">IF(OR(AA27="UsLargeStandardSize",AA27="UsSmallStandardSize"),-0.69,-0.48)</f>
        <v>-0.48</v>
      </c>
      <c r="AC27" s="42">
        <v>0.44444444444444442</v>
      </c>
      <c r="AD27" s="40">
        <f t="shared" ref="AD27:AD32" si="11">IFERROR(AB27*AC27*D27*2,0)</f>
        <v>-1.2799999999999998</v>
      </c>
      <c r="AE27" s="26">
        <v>-10.56</v>
      </c>
      <c r="AF27" s="26">
        <v>-19.079999999999998</v>
      </c>
      <c r="AG27" s="26">
        <v>0</v>
      </c>
    </row>
    <row r="28" spans="1:33" ht="15.75" customHeight="1" x14ac:dyDescent="0.2">
      <c r="A28" s="15" t="s">
        <v>81</v>
      </c>
      <c r="B28" s="15" t="s">
        <v>244</v>
      </c>
      <c r="C28" s="16">
        <f t="shared" si="1"/>
        <v>62.88</v>
      </c>
      <c r="D28" s="17">
        <v>4</v>
      </c>
      <c r="E28" s="17">
        <v>0</v>
      </c>
      <c r="F28" s="18">
        <v>251.52</v>
      </c>
      <c r="G28" s="18">
        <v>0</v>
      </c>
      <c r="H28" s="32">
        <f t="shared" si="2"/>
        <v>0</v>
      </c>
      <c r="I28" s="32">
        <f t="shared" si="3"/>
        <v>0.34324825063613235</v>
      </c>
      <c r="J28" s="33">
        <f t="shared" si="4"/>
        <v>86.333800000000011</v>
      </c>
      <c r="K28" s="33">
        <f t="shared" si="5"/>
        <v>21.583450000000003</v>
      </c>
      <c r="L28" s="17">
        <v>162</v>
      </c>
      <c r="M28" s="34">
        <f t="shared" si="6"/>
        <v>2.4691358024691357E-2</v>
      </c>
      <c r="N28" s="17">
        <v>27</v>
      </c>
      <c r="O28" s="35">
        <f t="shared" ref="O28:P28" si="12">D28/7</f>
        <v>0.5714285714285714</v>
      </c>
      <c r="P28" s="35">
        <f t="shared" si="12"/>
        <v>0</v>
      </c>
      <c r="Q28" s="30">
        <f t="shared" si="8"/>
        <v>47</v>
      </c>
      <c r="R28" s="30"/>
      <c r="S28" s="22">
        <v>0</v>
      </c>
      <c r="T28" s="29">
        <v>0</v>
      </c>
      <c r="U28" s="37" t="s">
        <v>33</v>
      </c>
      <c r="V28" s="38" t="s">
        <v>33</v>
      </c>
      <c r="W28" s="15">
        <v>0</v>
      </c>
      <c r="X28" s="39">
        <f t="shared" si="9"/>
        <v>0</v>
      </c>
      <c r="Y28" s="40">
        <f t="shared" ref="Y28:Y32" si="13">IFERROR(G28/(W28+Z28)*-1,0)</f>
        <v>0</v>
      </c>
      <c r="Z28" s="15">
        <v>0</v>
      </c>
      <c r="AA28" s="29" t="s">
        <v>56</v>
      </c>
      <c r="AB28" s="41">
        <f t="shared" si="10"/>
        <v>-0.48</v>
      </c>
      <c r="AC28" s="42">
        <v>0.7339062500000002</v>
      </c>
      <c r="AD28" s="40">
        <f t="shared" si="11"/>
        <v>-2.8182000000000005</v>
      </c>
      <c r="AE28" s="26">
        <v>-12.08</v>
      </c>
      <c r="AF28" s="26">
        <v>-19.079999999999998</v>
      </c>
      <c r="AG28" s="26">
        <v>0</v>
      </c>
    </row>
    <row r="29" spans="1:33" ht="15.75" customHeight="1" x14ac:dyDescent="0.2">
      <c r="A29" s="29" t="s">
        <v>83</v>
      </c>
      <c r="B29" s="15" t="s">
        <v>245</v>
      </c>
      <c r="C29" s="16">
        <f t="shared" si="1"/>
        <v>60.136000000000003</v>
      </c>
      <c r="D29" s="30">
        <v>10</v>
      </c>
      <c r="E29" s="30">
        <v>0</v>
      </c>
      <c r="F29" s="33">
        <v>601.36</v>
      </c>
      <c r="G29" s="33">
        <v>0</v>
      </c>
      <c r="H29" s="32">
        <f t="shared" si="2"/>
        <v>0</v>
      </c>
      <c r="I29" s="32">
        <f t="shared" si="3"/>
        <v>0.32012521617666617</v>
      </c>
      <c r="J29" s="33">
        <f t="shared" si="4"/>
        <v>192.51049999999998</v>
      </c>
      <c r="K29" s="33">
        <f t="shared" si="5"/>
        <v>19.251049999999999</v>
      </c>
      <c r="L29" s="30">
        <v>124</v>
      </c>
      <c r="M29" s="34">
        <f t="shared" si="6"/>
        <v>8.0645161290322578E-2</v>
      </c>
      <c r="N29" s="17">
        <v>18</v>
      </c>
      <c r="O29" s="35">
        <f t="shared" ref="O29:P29" si="14">D29/7</f>
        <v>1.4285714285714286</v>
      </c>
      <c r="P29" s="35">
        <f t="shared" si="14"/>
        <v>0</v>
      </c>
      <c r="Q29" s="30">
        <f t="shared" si="8"/>
        <v>12</v>
      </c>
      <c r="R29" s="30"/>
      <c r="S29" s="22">
        <v>1.5652173913043479</v>
      </c>
      <c r="T29" s="29">
        <v>0</v>
      </c>
      <c r="U29" s="37" t="s">
        <v>33</v>
      </c>
      <c r="V29" s="38" t="s">
        <v>33</v>
      </c>
      <c r="W29" s="15">
        <v>0</v>
      </c>
      <c r="X29" s="39">
        <f t="shared" si="9"/>
        <v>0</v>
      </c>
      <c r="Y29" s="40">
        <f t="shared" si="13"/>
        <v>0</v>
      </c>
      <c r="Z29" s="15">
        <v>0</v>
      </c>
      <c r="AA29" s="29" t="s">
        <v>56</v>
      </c>
      <c r="AB29" s="41">
        <f t="shared" si="10"/>
        <v>-0.48</v>
      </c>
      <c r="AC29" s="42">
        <v>0.7339062500000002</v>
      </c>
      <c r="AD29" s="40">
        <f t="shared" si="11"/>
        <v>-7.0455000000000014</v>
      </c>
      <c r="AE29" s="40">
        <v>-12.08</v>
      </c>
      <c r="AF29" s="40">
        <v>-19.079999999999998</v>
      </c>
      <c r="AG29" s="40">
        <v>0</v>
      </c>
    </row>
    <row r="30" spans="1:33" ht="15.75" customHeight="1" x14ac:dyDescent="0.2">
      <c r="A30" s="15" t="s">
        <v>84</v>
      </c>
      <c r="B30" s="15" t="s">
        <v>112</v>
      </c>
      <c r="C30" s="16">
        <f t="shared" si="1"/>
        <v>56.39</v>
      </c>
      <c r="D30" s="17">
        <v>10</v>
      </c>
      <c r="E30" s="17">
        <v>0</v>
      </c>
      <c r="F30" s="18">
        <v>563.9</v>
      </c>
      <c r="G30" s="18">
        <v>0</v>
      </c>
      <c r="H30" s="32">
        <f t="shared" si="2"/>
        <v>0</v>
      </c>
      <c r="I30" s="32">
        <f t="shared" si="3"/>
        <v>0.28492551870899091</v>
      </c>
      <c r="J30" s="33">
        <f t="shared" si="4"/>
        <v>160.66949999999997</v>
      </c>
      <c r="K30" s="33">
        <f t="shared" si="5"/>
        <v>16.066949999999999</v>
      </c>
      <c r="L30" s="17">
        <v>88</v>
      </c>
      <c r="M30" s="34">
        <f t="shared" si="6"/>
        <v>0.11363636363636363</v>
      </c>
      <c r="N30" s="17">
        <v>10</v>
      </c>
      <c r="O30" s="35">
        <f t="shared" ref="O30:P30" si="15">D30/7</f>
        <v>1.4285714285714286</v>
      </c>
      <c r="P30" s="35">
        <f t="shared" si="15"/>
        <v>0</v>
      </c>
      <c r="Q30" s="30">
        <f t="shared" si="8"/>
        <v>7</v>
      </c>
      <c r="R30" s="30"/>
      <c r="S30" s="22">
        <v>4</v>
      </c>
      <c r="T30" s="29">
        <v>0</v>
      </c>
      <c r="U30" s="37" t="s">
        <v>33</v>
      </c>
      <c r="V30" s="38" t="s">
        <v>33</v>
      </c>
      <c r="W30" s="15">
        <v>0</v>
      </c>
      <c r="X30" s="39">
        <f t="shared" si="9"/>
        <v>0</v>
      </c>
      <c r="Y30" s="40">
        <f t="shared" si="13"/>
        <v>0</v>
      </c>
      <c r="Z30" s="15">
        <v>0</v>
      </c>
      <c r="AA30" s="29" t="s">
        <v>56</v>
      </c>
      <c r="AB30" s="41">
        <f t="shared" si="10"/>
        <v>-0.48</v>
      </c>
      <c r="AC30" s="42">
        <v>0.7339062500000002</v>
      </c>
      <c r="AD30" s="40">
        <f t="shared" si="11"/>
        <v>-7.0455000000000014</v>
      </c>
      <c r="AE30" s="26">
        <v>-12.08</v>
      </c>
      <c r="AF30" s="40">
        <v>-19.079999999999998</v>
      </c>
      <c r="AG30" s="26">
        <v>0</v>
      </c>
    </row>
    <row r="31" spans="1:33" ht="15.75" customHeight="1" x14ac:dyDescent="0.2">
      <c r="A31" s="15" t="s">
        <v>86</v>
      </c>
      <c r="B31" s="15" t="s">
        <v>112</v>
      </c>
      <c r="C31" s="16">
        <f t="shared" si="1"/>
        <v>55.99</v>
      </c>
      <c r="D31" s="17">
        <v>3</v>
      </c>
      <c r="E31" s="17">
        <v>0</v>
      </c>
      <c r="F31" s="18">
        <v>167.97</v>
      </c>
      <c r="G31" s="43">
        <v>0</v>
      </c>
      <c r="H31" s="32">
        <f t="shared" si="2"/>
        <v>0</v>
      </c>
      <c r="I31" s="32">
        <f t="shared" si="3"/>
        <v>0.25345576710126799</v>
      </c>
      <c r="J31" s="33">
        <f t="shared" si="4"/>
        <v>42.572965199999985</v>
      </c>
      <c r="K31" s="33">
        <f t="shared" si="5"/>
        <v>14.190988399999995</v>
      </c>
      <c r="L31" s="17">
        <v>25</v>
      </c>
      <c r="M31" s="34">
        <f t="shared" si="6"/>
        <v>0.12</v>
      </c>
      <c r="N31" s="17">
        <v>0</v>
      </c>
      <c r="O31" s="35">
        <f t="shared" ref="O31:P31" si="16">D31/7</f>
        <v>0.42857142857142855</v>
      </c>
      <c r="P31" s="35">
        <f t="shared" si="16"/>
        <v>0</v>
      </c>
      <c r="Q31" s="30">
        <f t="shared" si="8"/>
        <v>0</v>
      </c>
      <c r="R31" s="30"/>
      <c r="S31" s="22">
        <v>3.1111111111111098</v>
      </c>
      <c r="T31" s="15" t="s">
        <v>33</v>
      </c>
      <c r="U31" s="23" t="s">
        <v>33</v>
      </c>
      <c r="V31" s="1" t="s">
        <v>88</v>
      </c>
      <c r="W31" s="15">
        <v>0</v>
      </c>
      <c r="X31" s="39">
        <f t="shared" si="9"/>
        <v>0</v>
      </c>
      <c r="Y31" s="40">
        <f t="shared" si="13"/>
        <v>0</v>
      </c>
      <c r="Z31" s="15">
        <v>0</v>
      </c>
      <c r="AA31" s="15" t="s">
        <v>56</v>
      </c>
      <c r="AB31" s="41">
        <f t="shared" si="10"/>
        <v>-0.48</v>
      </c>
      <c r="AC31" s="28">
        <v>0.7339062500000002</v>
      </c>
      <c r="AD31" s="40">
        <f t="shared" si="11"/>
        <v>-2.1136500000000003</v>
      </c>
      <c r="AE31" s="44">
        <v>-12.08</v>
      </c>
      <c r="AF31" s="44">
        <v>-20.615961600000002</v>
      </c>
      <c r="AG31" s="26">
        <v>0</v>
      </c>
    </row>
    <row r="32" spans="1:33" ht="15.75" customHeight="1" x14ac:dyDescent="0.2">
      <c r="A32" s="15" t="s">
        <v>89</v>
      </c>
      <c r="B32" s="15" t="s">
        <v>112</v>
      </c>
      <c r="C32" s="16" t="str">
        <f t="shared" si="1"/>
        <v xml:space="preserve"> - </v>
      </c>
      <c r="D32" s="17">
        <v>0</v>
      </c>
      <c r="E32" s="17">
        <v>0</v>
      </c>
      <c r="F32" s="18">
        <v>0</v>
      </c>
      <c r="G32" s="18">
        <v>0</v>
      </c>
      <c r="H32" s="32" t="e">
        <f t="shared" si="2"/>
        <v>#DIV/0!</v>
      </c>
      <c r="I32" s="32" t="e">
        <f t="shared" si="3"/>
        <v>#DIV/0!</v>
      </c>
      <c r="J32" s="33">
        <f t="shared" si="4"/>
        <v>0</v>
      </c>
      <c r="K32" s="33" t="e">
        <f t="shared" si="5"/>
        <v>#DIV/0!</v>
      </c>
      <c r="L32" s="17">
        <v>0</v>
      </c>
      <c r="M32" s="34" t="str">
        <f t="shared" si="6"/>
        <v>-</v>
      </c>
      <c r="N32" s="17">
        <v>0</v>
      </c>
      <c r="O32" s="35">
        <f t="shared" ref="O32:P32" si="17">D32/7</f>
        <v>0</v>
      </c>
      <c r="P32" s="35">
        <f t="shared" si="17"/>
        <v>0</v>
      </c>
      <c r="Q32" s="30" t="e">
        <f t="shared" si="8"/>
        <v>#DIV/0!</v>
      </c>
      <c r="R32" s="30" t="str">
        <f ca="1">IFERROR(VLOOKUP($B$2,IMPORTRANGE("https://docs.google.com/spreadsheets/d/1KiWZV1ko8G7lnRucBRBd29jj3Be6ltMfljMDqzOkQmI/edit#gid=1381463014","Lookup!A:F"),6,FALSE),"")</f>
        <v/>
      </c>
      <c r="S32" s="22">
        <v>3.4117647058823528</v>
      </c>
      <c r="T32" s="15" t="str">
        <f ca="1">IFERROR(__xludf.DUMMYFUNCTION("IFERROR(VLOOKUP($B$2,IMPORTRANGE(""https://docs.google.com/spreadsheets/d/1KiWZV1ko8G7lnRucBRBd29jj3Be6ltMfljMDqzOkQmI/edit#gid=1381463014"",""Lookup!A:D""),4,FALSE),"""")"),"")</f>
        <v/>
      </c>
      <c r="U32" s="23" t="str">
        <f ca="1">IFERROR(__xludf.DUMMYFUNCTION("IFERROR(VLOOKUP($B$2,IMPORTRANGE(""https://docs.google.com/spreadsheets/d/1KiWZV1ko8G7lnRucBRBd29jj3Be6ltMfljMDqzOkQmI/edit#gid=1381463014"",""Lookup!A:D""),3,FALSE),"""")"),"")</f>
        <v/>
      </c>
      <c r="V32" s="1" t="str">
        <f ca="1">IFERROR(__xludf.DUMMYFUNCTION("IFERROR(VLOOKUP($B$2,IMPORTRANGE(""https://docs.google.com/spreadsheets/d/1KiWZV1ko8G7lnRucBRBd29jj3Be6ltMfljMDqzOkQmI/edit#gid=1381463014"",""Lookup!A:D""),2,FALSE),"""")"),"**No Inventory In The Works**")</f>
        <v>**No Inventory In The Works**</v>
      </c>
      <c r="W32" s="15">
        <v>0</v>
      </c>
      <c r="X32" s="39">
        <f t="shared" si="9"/>
        <v>0</v>
      </c>
      <c r="Y32" s="40">
        <f t="shared" si="13"/>
        <v>0</v>
      </c>
      <c r="Z32" s="15">
        <v>0</v>
      </c>
      <c r="AA32" s="15" t="s">
        <v>56</v>
      </c>
      <c r="AB32" s="41">
        <f t="shared" si="10"/>
        <v>-0.48</v>
      </c>
      <c r="AC32" s="28">
        <v>0.7339062500000002</v>
      </c>
      <c r="AD32" s="40">
        <f t="shared" si="11"/>
        <v>0</v>
      </c>
      <c r="AE32" s="26">
        <v>-12.08</v>
      </c>
      <c r="AF32" s="26">
        <v>-19.079999999999998</v>
      </c>
      <c r="AG32" s="26">
        <v>0</v>
      </c>
    </row>
    <row r="33" spans="1:33" ht="15.75" customHeight="1" x14ac:dyDescent="0.2">
      <c r="A33" s="15"/>
      <c r="B33" s="15"/>
      <c r="C33" s="45"/>
      <c r="D33" s="17"/>
      <c r="E33" s="17"/>
      <c r="F33" s="18"/>
      <c r="G33" s="18"/>
      <c r="H33" s="18"/>
      <c r="I33" s="17"/>
      <c r="J33" s="17"/>
      <c r="K33" s="17"/>
      <c r="L33" s="17"/>
      <c r="M33" s="20"/>
      <c r="N33" s="17"/>
      <c r="O33" s="17"/>
      <c r="P33" s="17"/>
      <c r="Q33" s="17"/>
      <c r="R33" s="17"/>
      <c r="S33" s="22"/>
      <c r="T33" s="15"/>
      <c r="U33" s="23"/>
      <c r="V33" s="1"/>
      <c r="W33" s="15"/>
      <c r="X33" s="15"/>
      <c r="Y33" s="15"/>
      <c r="Z33" s="15"/>
      <c r="AA33" s="2"/>
      <c r="AB33" s="15"/>
      <c r="AC33" s="15"/>
      <c r="AD33" s="15"/>
      <c r="AE33" s="26"/>
      <c r="AF33" s="26"/>
      <c r="AG33" s="26"/>
    </row>
    <row r="34" spans="1:33" ht="15.75" customHeight="1" x14ac:dyDescent="0.2">
      <c r="A34" s="15"/>
      <c r="B34" s="15"/>
      <c r="C34" s="45"/>
      <c r="D34" s="17"/>
      <c r="E34" s="17"/>
      <c r="F34" s="18"/>
      <c r="G34" s="18"/>
      <c r="H34" s="18"/>
      <c r="I34" s="17"/>
      <c r="J34" s="17"/>
      <c r="K34" s="17"/>
      <c r="L34" s="17"/>
      <c r="M34" s="20"/>
      <c r="N34" s="17"/>
      <c r="O34" s="17"/>
      <c r="P34" s="17"/>
      <c r="Q34" s="17"/>
      <c r="R34" s="17"/>
      <c r="S34" s="22"/>
      <c r="T34" s="15"/>
      <c r="U34" s="23"/>
      <c r="V34" s="1"/>
      <c r="W34" s="15"/>
      <c r="X34" s="15"/>
      <c r="Y34" s="15"/>
      <c r="Z34" s="15"/>
      <c r="AA34" s="2"/>
      <c r="AB34" s="15"/>
      <c r="AC34" s="15"/>
      <c r="AD34" s="15"/>
      <c r="AE34" s="26"/>
      <c r="AF34" s="26"/>
      <c r="AG34" s="26"/>
    </row>
    <row r="35" spans="1:33" ht="15.75" customHeight="1" x14ac:dyDescent="0.2">
      <c r="A35" s="15"/>
      <c r="B35" s="15"/>
      <c r="C35" s="45"/>
      <c r="D35" s="17"/>
      <c r="E35" s="17"/>
      <c r="F35" s="18"/>
      <c r="G35" s="18"/>
      <c r="H35" s="18"/>
      <c r="I35" s="17"/>
      <c r="J35" s="17"/>
      <c r="K35" s="17"/>
      <c r="L35" s="17"/>
      <c r="M35" s="20"/>
      <c r="N35" s="17"/>
      <c r="O35" s="17"/>
      <c r="P35" s="17"/>
      <c r="Q35" s="17"/>
      <c r="R35" s="17"/>
      <c r="S35" s="22"/>
      <c r="T35" s="15"/>
      <c r="U35" s="23"/>
      <c r="V35" s="1"/>
      <c r="W35" s="15"/>
      <c r="X35" s="15"/>
      <c r="Y35" s="15"/>
      <c r="Z35" s="15"/>
      <c r="AA35" s="2"/>
      <c r="AB35" s="15"/>
      <c r="AC35" s="15"/>
      <c r="AD35" s="15"/>
      <c r="AE35" s="26"/>
      <c r="AF35" s="26"/>
      <c r="AG35" s="26"/>
    </row>
    <row r="36" spans="1:33" ht="15.75" customHeight="1" x14ac:dyDescent="0.2">
      <c r="A36" s="15"/>
      <c r="B36" s="15"/>
      <c r="C36" s="45"/>
      <c r="D36" s="17"/>
      <c r="E36" s="17"/>
      <c r="F36" s="18"/>
      <c r="G36" s="18"/>
      <c r="H36" s="18"/>
      <c r="I36" s="17"/>
      <c r="J36" s="17"/>
      <c r="K36" s="17"/>
      <c r="L36" s="17"/>
      <c r="M36" s="20"/>
      <c r="N36" s="17"/>
      <c r="O36" s="17"/>
      <c r="P36" s="17"/>
      <c r="Q36" s="17"/>
      <c r="R36" s="17"/>
      <c r="S36" s="22"/>
      <c r="T36" s="15"/>
      <c r="U36" s="23"/>
      <c r="V36" s="1"/>
      <c r="W36" s="15"/>
      <c r="X36" s="15"/>
      <c r="Y36" s="15"/>
      <c r="Z36" s="15"/>
      <c r="AA36" s="2"/>
      <c r="AB36" s="15"/>
      <c r="AC36" s="15"/>
      <c r="AD36" s="15"/>
      <c r="AE36" s="26"/>
      <c r="AF36" s="26"/>
      <c r="AG36" s="26"/>
    </row>
    <row r="37" spans="1:33" ht="15.75" customHeight="1" x14ac:dyDescent="0.2">
      <c r="A37" s="15"/>
      <c r="B37" s="15"/>
      <c r="C37" s="45"/>
      <c r="D37" s="17"/>
      <c r="E37" s="17"/>
      <c r="F37" s="18"/>
      <c r="G37" s="18"/>
      <c r="H37" s="18"/>
      <c r="I37" s="17"/>
      <c r="J37" s="17"/>
      <c r="K37" s="17"/>
      <c r="L37" s="17"/>
      <c r="M37" s="20"/>
      <c r="N37" s="17"/>
      <c r="O37" s="17"/>
      <c r="P37" s="17"/>
      <c r="Q37" s="17"/>
      <c r="R37" s="17"/>
      <c r="S37" s="22"/>
      <c r="T37" s="15"/>
      <c r="U37" s="23"/>
      <c r="V37" s="1"/>
      <c r="W37" s="15"/>
      <c r="X37" s="15"/>
      <c r="Y37" s="15"/>
      <c r="Z37" s="15"/>
      <c r="AA37" s="2"/>
      <c r="AB37" s="15"/>
      <c r="AC37" s="15"/>
      <c r="AD37" s="15"/>
      <c r="AE37" s="26"/>
      <c r="AF37" s="26"/>
      <c r="AG37" s="26"/>
    </row>
    <row r="38" spans="1:33" ht="15.75" customHeight="1" x14ac:dyDescent="0.2">
      <c r="A38" s="15"/>
      <c r="B38" s="15"/>
      <c r="C38" s="45"/>
      <c r="D38" s="17"/>
      <c r="E38" s="17"/>
      <c r="F38" s="18"/>
      <c r="G38" s="18"/>
      <c r="H38" s="18"/>
      <c r="I38" s="17"/>
      <c r="J38" s="17"/>
      <c r="K38" s="17"/>
      <c r="L38" s="17"/>
      <c r="M38" s="20"/>
      <c r="N38" s="17"/>
      <c r="O38" s="17"/>
      <c r="P38" s="17"/>
      <c r="Q38" s="17"/>
      <c r="R38" s="17"/>
      <c r="S38" s="22"/>
      <c r="T38" s="15"/>
      <c r="U38" s="23"/>
      <c r="V38" s="1"/>
      <c r="W38" s="15"/>
      <c r="X38" s="15"/>
      <c r="Y38" s="15"/>
      <c r="Z38" s="15"/>
      <c r="AA38" s="2"/>
      <c r="AB38" s="15"/>
      <c r="AC38" s="15"/>
      <c r="AD38" s="15"/>
      <c r="AE38" s="26"/>
      <c r="AF38" s="26"/>
      <c r="AG38" s="26"/>
    </row>
    <row r="39" spans="1:33" ht="15.75" customHeight="1" x14ac:dyDescent="0.2">
      <c r="A39" s="15"/>
      <c r="B39" s="15"/>
      <c r="C39" s="45"/>
      <c r="D39" s="17"/>
      <c r="E39" s="17"/>
      <c r="F39" s="18"/>
      <c r="G39" s="18"/>
      <c r="H39" s="18"/>
      <c r="I39" s="17"/>
      <c r="J39" s="17"/>
      <c r="K39" s="17"/>
      <c r="L39" s="17"/>
      <c r="M39" s="20"/>
      <c r="N39" s="17"/>
      <c r="O39" s="17"/>
      <c r="P39" s="17"/>
      <c r="Q39" s="17"/>
      <c r="R39" s="17"/>
      <c r="S39" s="22"/>
      <c r="T39" s="15"/>
      <c r="U39" s="23"/>
      <c r="V39" s="1"/>
      <c r="W39" s="15"/>
      <c r="X39" s="15"/>
      <c r="Y39" s="15"/>
      <c r="Z39" s="15"/>
      <c r="AA39" s="2"/>
      <c r="AB39" s="15"/>
      <c r="AC39" s="15"/>
      <c r="AD39" s="15"/>
      <c r="AE39" s="26"/>
      <c r="AF39" s="26"/>
      <c r="AG39" s="26"/>
    </row>
    <row r="40" spans="1:33" ht="15.75" customHeight="1" x14ac:dyDescent="0.2">
      <c r="A40" s="15"/>
      <c r="B40" s="15"/>
      <c r="C40" s="45"/>
      <c r="D40" s="17"/>
      <c r="E40" s="17"/>
      <c r="F40" s="18"/>
      <c r="G40" s="18"/>
      <c r="H40" s="18"/>
      <c r="I40" s="17"/>
      <c r="J40" s="17"/>
      <c r="K40" s="17"/>
      <c r="L40" s="17"/>
      <c r="M40" s="20"/>
      <c r="N40" s="17"/>
      <c r="O40" s="17"/>
      <c r="P40" s="17"/>
      <c r="Q40" s="17"/>
      <c r="R40" s="17"/>
      <c r="S40" s="22"/>
      <c r="T40" s="15"/>
      <c r="U40" s="23"/>
      <c r="V40" s="1"/>
      <c r="W40" s="15"/>
      <c r="X40" s="15"/>
      <c r="Y40" s="15"/>
      <c r="Z40" s="15"/>
      <c r="AA40" s="2"/>
      <c r="AB40" s="15"/>
      <c r="AC40" s="15"/>
      <c r="AD40" s="15"/>
      <c r="AE40" s="26"/>
      <c r="AF40" s="26"/>
      <c r="AG40" s="26"/>
    </row>
    <row r="41" spans="1:33" ht="15.75" customHeight="1" x14ac:dyDescent="0.2">
      <c r="A41" s="15"/>
      <c r="B41" s="15"/>
      <c r="C41" s="45"/>
      <c r="D41" s="17"/>
      <c r="E41" s="17"/>
      <c r="F41" s="18"/>
      <c r="G41" s="18"/>
      <c r="H41" s="18"/>
      <c r="I41" s="17"/>
      <c r="J41" s="17"/>
      <c r="K41" s="17"/>
      <c r="L41" s="17"/>
      <c r="M41" s="20"/>
      <c r="N41" s="17"/>
      <c r="O41" s="17"/>
      <c r="P41" s="17"/>
      <c r="Q41" s="17"/>
      <c r="R41" s="17"/>
      <c r="S41" s="22"/>
      <c r="T41" s="15"/>
      <c r="U41" s="23"/>
      <c r="V41" s="1"/>
      <c r="W41" s="15"/>
      <c r="X41" s="15"/>
      <c r="Y41" s="15"/>
      <c r="Z41" s="15"/>
      <c r="AA41" s="2"/>
      <c r="AB41" s="15"/>
      <c r="AC41" s="15"/>
      <c r="AD41" s="15"/>
      <c r="AE41" s="26"/>
      <c r="AF41" s="26"/>
      <c r="AG41" s="26"/>
    </row>
    <row r="42" spans="1:33" ht="15.75" customHeight="1" x14ac:dyDescent="0.2">
      <c r="A42" s="15"/>
      <c r="B42" s="15"/>
      <c r="C42" s="45"/>
      <c r="D42" s="17"/>
      <c r="E42" s="17"/>
      <c r="F42" s="18"/>
      <c r="G42" s="18"/>
      <c r="H42" s="18"/>
      <c r="I42" s="17"/>
      <c r="J42" s="17"/>
      <c r="K42" s="17"/>
      <c r="L42" s="17"/>
      <c r="M42" s="20"/>
      <c r="N42" s="17"/>
      <c r="O42" s="17"/>
      <c r="P42" s="17"/>
      <c r="Q42" s="17"/>
      <c r="R42" s="17"/>
      <c r="S42" s="22"/>
      <c r="T42" s="15"/>
      <c r="U42" s="23"/>
      <c r="V42" s="1"/>
      <c r="W42" s="15"/>
      <c r="X42" s="15"/>
      <c r="Y42" s="15"/>
      <c r="Z42" s="15"/>
      <c r="AA42" s="2"/>
      <c r="AB42" s="15"/>
      <c r="AC42" s="15"/>
      <c r="AD42" s="15"/>
      <c r="AE42" s="26"/>
      <c r="AF42" s="26"/>
      <c r="AG42" s="26"/>
    </row>
    <row r="43" spans="1:33" ht="15.75" customHeight="1" x14ac:dyDescent="0.2">
      <c r="A43" s="15"/>
      <c r="B43" s="15"/>
      <c r="C43" s="45"/>
      <c r="D43" s="17"/>
      <c r="E43" s="17"/>
      <c r="F43" s="18"/>
      <c r="G43" s="18"/>
      <c r="H43" s="18"/>
      <c r="I43" s="17"/>
      <c r="J43" s="17"/>
      <c r="K43" s="17"/>
      <c r="L43" s="17"/>
      <c r="M43" s="20"/>
      <c r="N43" s="17"/>
      <c r="O43" s="17"/>
      <c r="P43" s="17"/>
      <c r="Q43" s="17"/>
      <c r="R43" s="17"/>
      <c r="S43" s="22"/>
      <c r="T43" s="15"/>
      <c r="U43" s="23"/>
      <c r="V43" s="1"/>
      <c r="W43" s="15"/>
      <c r="X43" s="15"/>
      <c r="Y43" s="15"/>
      <c r="Z43" s="15"/>
      <c r="AA43" s="2"/>
      <c r="AB43" s="15"/>
      <c r="AC43" s="15"/>
      <c r="AD43" s="15"/>
      <c r="AE43" s="26"/>
      <c r="AF43" s="26"/>
      <c r="AG43" s="26"/>
    </row>
    <row r="44" spans="1:33" ht="15.75" customHeight="1" x14ac:dyDescent="0.2">
      <c r="A44" s="15"/>
      <c r="B44" s="15"/>
      <c r="C44" s="45"/>
      <c r="D44" s="17"/>
      <c r="E44" s="17"/>
      <c r="F44" s="18"/>
      <c r="G44" s="18"/>
      <c r="H44" s="18"/>
      <c r="I44" s="17"/>
      <c r="J44" s="17"/>
      <c r="K44" s="17"/>
      <c r="L44" s="17"/>
      <c r="M44" s="20"/>
      <c r="N44" s="17"/>
      <c r="O44" s="17"/>
      <c r="P44" s="17"/>
      <c r="Q44" s="17"/>
      <c r="R44" s="17"/>
      <c r="S44" s="22"/>
      <c r="T44" s="15"/>
      <c r="U44" s="23"/>
      <c r="V44" s="1"/>
      <c r="W44" s="15"/>
      <c r="X44" s="15"/>
      <c r="Y44" s="15"/>
      <c r="Z44" s="15"/>
      <c r="AA44" s="2"/>
      <c r="AB44" s="15"/>
      <c r="AC44" s="15"/>
      <c r="AD44" s="15"/>
      <c r="AE44" s="26"/>
      <c r="AF44" s="26"/>
      <c r="AG44" s="26"/>
    </row>
    <row r="45" spans="1:33" ht="15.75" customHeight="1" x14ac:dyDescent="0.2">
      <c r="A45" s="15"/>
      <c r="B45" s="15"/>
      <c r="C45" s="45"/>
      <c r="D45" s="17"/>
      <c r="E45" s="17"/>
      <c r="F45" s="18"/>
      <c r="G45" s="18"/>
      <c r="H45" s="18"/>
      <c r="I45" s="17"/>
      <c r="J45" s="17"/>
      <c r="K45" s="17"/>
      <c r="L45" s="17"/>
      <c r="M45" s="20"/>
      <c r="N45" s="17"/>
      <c r="O45" s="17"/>
      <c r="P45" s="17"/>
      <c r="Q45" s="17"/>
      <c r="R45" s="17"/>
      <c r="S45" s="22"/>
      <c r="T45" s="15"/>
      <c r="U45" s="23"/>
      <c r="V45" s="1"/>
      <c r="W45" s="15"/>
      <c r="X45" s="15"/>
      <c r="Y45" s="15"/>
      <c r="Z45" s="15"/>
      <c r="AA45" s="2"/>
      <c r="AB45" s="15"/>
      <c r="AC45" s="15"/>
      <c r="AD45" s="15"/>
      <c r="AE45" s="26"/>
      <c r="AF45" s="26"/>
      <c r="AG45" s="26"/>
    </row>
    <row r="46" spans="1:33" ht="15.75" customHeight="1" x14ac:dyDescent="0.2">
      <c r="A46" s="15"/>
      <c r="B46" s="15"/>
      <c r="C46" s="45"/>
      <c r="D46" s="17"/>
      <c r="E46" s="17"/>
      <c r="F46" s="18"/>
      <c r="G46" s="18"/>
      <c r="H46" s="18"/>
      <c r="I46" s="17"/>
      <c r="J46" s="17"/>
      <c r="K46" s="17"/>
      <c r="L46" s="17"/>
      <c r="M46" s="20"/>
      <c r="N46" s="17"/>
      <c r="O46" s="17"/>
      <c r="P46" s="17"/>
      <c r="Q46" s="17"/>
      <c r="R46" s="17"/>
      <c r="S46" s="22"/>
      <c r="T46" s="15"/>
      <c r="U46" s="23"/>
      <c r="V46" s="1"/>
      <c r="W46" s="15"/>
      <c r="X46" s="15"/>
      <c r="Y46" s="15"/>
      <c r="Z46" s="15"/>
      <c r="AA46" s="2"/>
      <c r="AB46" s="15"/>
      <c r="AC46" s="15"/>
      <c r="AD46" s="15"/>
      <c r="AE46" s="26"/>
      <c r="AF46" s="26"/>
      <c r="AG46" s="26"/>
    </row>
    <row r="47" spans="1:33" ht="15.75" customHeight="1" x14ac:dyDescent="0.2">
      <c r="A47" s="15"/>
      <c r="B47" s="15"/>
      <c r="C47" s="45"/>
      <c r="D47" s="17"/>
      <c r="E47" s="17"/>
      <c r="F47" s="18"/>
      <c r="G47" s="18"/>
      <c r="H47" s="18"/>
      <c r="I47" s="17"/>
      <c r="J47" s="17"/>
      <c r="K47" s="17"/>
      <c r="L47" s="17"/>
      <c r="M47" s="20"/>
      <c r="N47" s="17"/>
      <c r="O47" s="17"/>
      <c r="P47" s="17"/>
      <c r="Q47" s="17"/>
      <c r="R47" s="17"/>
      <c r="S47" s="22"/>
      <c r="T47" s="15"/>
      <c r="U47" s="23"/>
      <c r="V47" s="1"/>
      <c r="W47" s="15"/>
      <c r="X47" s="15"/>
      <c r="Y47" s="15"/>
      <c r="Z47" s="15"/>
      <c r="AA47" s="2"/>
      <c r="AB47" s="15"/>
      <c r="AC47" s="15"/>
      <c r="AD47" s="15"/>
      <c r="AE47" s="26"/>
      <c r="AF47" s="26"/>
      <c r="AG47" s="26"/>
    </row>
    <row r="48" spans="1:33" ht="15.75" customHeight="1" x14ac:dyDescent="0.2">
      <c r="A48" s="15"/>
      <c r="B48" s="15"/>
      <c r="C48" s="45"/>
      <c r="D48" s="17"/>
      <c r="E48" s="17"/>
      <c r="F48" s="18"/>
      <c r="G48" s="18"/>
      <c r="H48" s="18"/>
      <c r="I48" s="17"/>
      <c r="J48" s="17"/>
      <c r="K48" s="17"/>
      <c r="L48" s="17"/>
      <c r="M48" s="20"/>
      <c r="N48" s="17"/>
      <c r="O48" s="17"/>
      <c r="P48" s="17"/>
      <c r="Q48" s="17"/>
      <c r="R48" s="17"/>
      <c r="S48" s="22"/>
      <c r="T48" s="15"/>
      <c r="U48" s="23"/>
      <c r="V48" s="1"/>
      <c r="W48" s="15"/>
      <c r="X48" s="15"/>
      <c r="Y48" s="15"/>
      <c r="Z48" s="15"/>
      <c r="AA48" s="2"/>
      <c r="AB48" s="15"/>
      <c r="AC48" s="15"/>
      <c r="AD48" s="15"/>
      <c r="AE48" s="26"/>
      <c r="AF48" s="26"/>
      <c r="AG48" s="26"/>
    </row>
    <row r="49" spans="1:33" ht="15.75" customHeight="1" x14ac:dyDescent="0.2">
      <c r="A49" s="15"/>
      <c r="B49" s="15"/>
      <c r="C49" s="45"/>
      <c r="D49" s="17"/>
      <c r="E49" s="17"/>
      <c r="F49" s="18"/>
      <c r="G49" s="18"/>
      <c r="H49" s="18"/>
      <c r="I49" s="17"/>
      <c r="J49" s="17"/>
      <c r="K49" s="17"/>
      <c r="L49" s="17"/>
      <c r="M49" s="20"/>
      <c r="N49" s="17"/>
      <c r="O49" s="17"/>
      <c r="P49" s="17"/>
      <c r="Q49" s="17"/>
      <c r="R49" s="17"/>
      <c r="S49" s="22"/>
      <c r="T49" s="15"/>
      <c r="U49" s="23"/>
      <c r="V49" s="1"/>
      <c r="W49" s="15"/>
      <c r="X49" s="15"/>
      <c r="Y49" s="15"/>
      <c r="Z49" s="15"/>
      <c r="AA49" s="2"/>
      <c r="AB49" s="15"/>
      <c r="AC49" s="15"/>
      <c r="AD49" s="15"/>
      <c r="AE49" s="26"/>
      <c r="AF49" s="26"/>
      <c r="AG49" s="26"/>
    </row>
    <row r="50" spans="1:33" ht="15.75" customHeight="1" x14ac:dyDescent="0.2">
      <c r="A50" s="15"/>
      <c r="B50" s="15"/>
      <c r="C50" s="45"/>
      <c r="D50" s="17"/>
      <c r="E50" s="17"/>
      <c r="F50" s="18"/>
      <c r="G50" s="18"/>
      <c r="H50" s="18"/>
      <c r="I50" s="17"/>
      <c r="J50" s="17"/>
      <c r="K50" s="17"/>
      <c r="L50" s="17"/>
      <c r="M50" s="20"/>
      <c r="N50" s="17"/>
      <c r="O50" s="17"/>
      <c r="P50" s="17"/>
      <c r="Q50" s="17"/>
      <c r="R50" s="17"/>
      <c r="S50" s="22"/>
      <c r="T50" s="15"/>
      <c r="U50" s="23"/>
      <c r="V50" s="1"/>
      <c r="W50" s="15"/>
      <c r="X50" s="15"/>
      <c r="Y50" s="15"/>
      <c r="Z50" s="15"/>
      <c r="AA50" s="2"/>
      <c r="AB50" s="15"/>
      <c r="AC50" s="15"/>
      <c r="AD50" s="15"/>
      <c r="AE50" s="26"/>
      <c r="AF50" s="26"/>
      <c r="AG50" s="26"/>
    </row>
    <row r="51" spans="1:33" ht="15.75" customHeight="1" x14ac:dyDescent="0.2">
      <c r="A51" s="15"/>
      <c r="B51" s="15"/>
      <c r="C51" s="45"/>
      <c r="D51" s="17"/>
      <c r="E51" s="17"/>
      <c r="F51" s="18"/>
      <c r="G51" s="18"/>
      <c r="H51" s="18"/>
      <c r="I51" s="17"/>
      <c r="J51" s="17"/>
      <c r="K51" s="17"/>
      <c r="L51" s="17"/>
      <c r="M51" s="20"/>
      <c r="N51" s="17"/>
      <c r="O51" s="17"/>
      <c r="P51" s="17"/>
      <c r="Q51" s="17"/>
      <c r="R51" s="17"/>
      <c r="S51" s="22"/>
      <c r="T51" s="15"/>
      <c r="U51" s="23"/>
      <c r="V51" s="1"/>
      <c r="W51" s="15"/>
      <c r="X51" s="15"/>
      <c r="Y51" s="15"/>
      <c r="Z51" s="15"/>
      <c r="AA51" s="2"/>
      <c r="AB51" s="15"/>
      <c r="AC51" s="15"/>
      <c r="AD51" s="15"/>
      <c r="AE51" s="26"/>
      <c r="AF51" s="26"/>
      <c r="AG51" s="26"/>
    </row>
    <row r="52" spans="1:33" ht="15.75" customHeight="1" x14ac:dyDescent="0.2">
      <c r="A52" s="15"/>
      <c r="B52" s="15"/>
      <c r="C52" s="45"/>
      <c r="D52" s="17"/>
      <c r="E52" s="17"/>
      <c r="F52" s="18"/>
      <c r="G52" s="18"/>
      <c r="H52" s="18"/>
      <c r="I52" s="17"/>
      <c r="J52" s="17"/>
      <c r="K52" s="17"/>
      <c r="L52" s="17"/>
      <c r="M52" s="20"/>
      <c r="N52" s="17"/>
      <c r="O52" s="17"/>
      <c r="P52" s="17"/>
      <c r="Q52" s="17"/>
      <c r="R52" s="17"/>
      <c r="S52" s="22"/>
      <c r="T52" s="15"/>
      <c r="U52" s="23"/>
      <c r="V52" s="1"/>
      <c r="W52" s="15"/>
      <c r="X52" s="15"/>
      <c r="Y52" s="15"/>
      <c r="Z52" s="15"/>
      <c r="AA52" s="2"/>
      <c r="AB52" s="15"/>
      <c r="AC52" s="15"/>
      <c r="AD52" s="15"/>
      <c r="AE52" s="26"/>
      <c r="AF52" s="26"/>
      <c r="AG52" s="26"/>
    </row>
    <row r="53" spans="1:33" ht="15.75" customHeight="1" x14ac:dyDescent="0.2">
      <c r="A53" s="15"/>
      <c r="B53" s="15"/>
      <c r="C53" s="45"/>
      <c r="D53" s="17"/>
      <c r="E53" s="17"/>
      <c r="F53" s="18"/>
      <c r="G53" s="18"/>
      <c r="H53" s="18"/>
      <c r="I53" s="17"/>
      <c r="J53" s="17"/>
      <c r="K53" s="17"/>
      <c r="L53" s="17"/>
      <c r="M53" s="20"/>
      <c r="N53" s="17"/>
      <c r="O53" s="17"/>
      <c r="P53" s="17"/>
      <c r="Q53" s="17"/>
      <c r="R53" s="17"/>
      <c r="S53" s="22"/>
      <c r="T53" s="15"/>
      <c r="U53" s="23"/>
      <c r="V53" s="1"/>
      <c r="W53" s="15"/>
      <c r="X53" s="15"/>
      <c r="Y53" s="15"/>
      <c r="Z53" s="15"/>
      <c r="AA53" s="2"/>
      <c r="AB53" s="15"/>
      <c r="AC53" s="15"/>
      <c r="AD53" s="15"/>
      <c r="AE53" s="26"/>
      <c r="AF53" s="26"/>
      <c r="AG53" s="26"/>
    </row>
    <row r="54" spans="1:33" ht="15.75" customHeight="1" x14ac:dyDescent="0.2">
      <c r="A54" s="15"/>
      <c r="B54" s="15"/>
      <c r="C54" s="45"/>
      <c r="D54" s="17"/>
      <c r="E54" s="17"/>
      <c r="F54" s="18"/>
      <c r="G54" s="18"/>
      <c r="H54" s="18"/>
      <c r="I54" s="17"/>
      <c r="J54" s="17"/>
      <c r="K54" s="17"/>
      <c r="L54" s="17"/>
      <c r="M54" s="20"/>
      <c r="N54" s="17"/>
      <c r="O54" s="17"/>
      <c r="P54" s="17"/>
      <c r="Q54" s="17"/>
      <c r="R54" s="17"/>
      <c r="S54" s="22"/>
      <c r="T54" s="15"/>
      <c r="U54" s="23"/>
      <c r="V54" s="1"/>
      <c r="W54" s="15"/>
      <c r="X54" s="15"/>
      <c r="Y54" s="15"/>
      <c r="Z54" s="15"/>
      <c r="AA54" s="2"/>
      <c r="AB54" s="15"/>
      <c r="AC54" s="15"/>
      <c r="AD54" s="15"/>
      <c r="AE54" s="26"/>
      <c r="AF54" s="26"/>
      <c r="AG54" s="26"/>
    </row>
    <row r="55" spans="1:33" ht="15.75" customHeight="1" x14ac:dyDescent="0.2">
      <c r="A55" s="15"/>
      <c r="B55" s="15"/>
      <c r="C55" s="45"/>
      <c r="D55" s="17"/>
      <c r="E55" s="17"/>
      <c r="F55" s="18"/>
      <c r="G55" s="18"/>
      <c r="H55" s="18"/>
      <c r="I55" s="17"/>
      <c r="J55" s="17"/>
      <c r="K55" s="17"/>
      <c r="L55" s="17"/>
      <c r="M55" s="20"/>
      <c r="N55" s="17"/>
      <c r="O55" s="17"/>
      <c r="P55" s="17"/>
      <c r="Q55" s="17"/>
      <c r="R55" s="17"/>
      <c r="S55" s="22"/>
      <c r="T55" s="15"/>
      <c r="U55" s="23"/>
      <c r="V55" s="1"/>
      <c r="W55" s="15"/>
      <c r="X55" s="15"/>
      <c r="Y55" s="15"/>
      <c r="Z55" s="15"/>
      <c r="AA55" s="2"/>
      <c r="AB55" s="15"/>
      <c r="AC55" s="15"/>
      <c r="AD55" s="15"/>
      <c r="AE55" s="26"/>
      <c r="AF55" s="26"/>
      <c r="AG55" s="26"/>
    </row>
    <row r="56" spans="1:33" ht="15.75" customHeight="1" x14ac:dyDescent="0.2">
      <c r="A56" s="15"/>
      <c r="B56" s="15"/>
      <c r="C56" s="45"/>
      <c r="D56" s="17"/>
      <c r="E56" s="17"/>
      <c r="F56" s="18"/>
      <c r="G56" s="18"/>
      <c r="H56" s="18"/>
      <c r="I56" s="17"/>
      <c r="J56" s="17"/>
      <c r="K56" s="17"/>
      <c r="L56" s="17"/>
      <c r="M56" s="20"/>
      <c r="N56" s="17"/>
      <c r="O56" s="17"/>
      <c r="P56" s="17"/>
      <c r="Q56" s="17"/>
      <c r="R56" s="17"/>
      <c r="S56" s="22"/>
      <c r="T56" s="15"/>
      <c r="U56" s="23"/>
      <c r="V56" s="1"/>
      <c r="W56" s="15"/>
      <c r="X56" s="15"/>
      <c r="Y56" s="15"/>
      <c r="Z56" s="15"/>
      <c r="AA56" s="2"/>
      <c r="AB56" s="15"/>
      <c r="AC56" s="15"/>
      <c r="AD56" s="15"/>
      <c r="AE56" s="26"/>
      <c r="AF56" s="26"/>
      <c r="AG56" s="26"/>
    </row>
    <row r="57" spans="1:33" ht="15.75" customHeight="1" x14ac:dyDescent="0.2">
      <c r="A57" s="15"/>
      <c r="B57" s="15"/>
      <c r="C57" s="45"/>
      <c r="D57" s="17"/>
      <c r="E57" s="17"/>
      <c r="F57" s="18"/>
      <c r="G57" s="18"/>
      <c r="H57" s="18"/>
      <c r="I57" s="17"/>
      <c r="J57" s="17"/>
      <c r="K57" s="17"/>
      <c r="L57" s="17"/>
      <c r="M57" s="20"/>
      <c r="N57" s="17"/>
      <c r="O57" s="17"/>
      <c r="P57" s="17"/>
      <c r="Q57" s="17"/>
      <c r="R57" s="17"/>
      <c r="S57" s="22"/>
      <c r="T57" s="15"/>
      <c r="U57" s="23"/>
      <c r="V57" s="1"/>
      <c r="W57" s="15"/>
      <c r="X57" s="15"/>
      <c r="Y57" s="15"/>
      <c r="Z57" s="15"/>
      <c r="AA57" s="2"/>
      <c r="AB57" s="15"/>
      <c r="AC57" s="15"/>
      <c r="AD57" s="15"/>
      <c r="AE57" s="26"/>
      <c r="AF57" s="26"/>
      <c r="AG57" s="26"/>
    </row>
    <row r="58" spans="1:33" ht="15.75" customHeight="1" x14ac:dyDescent="0.2">
      <c r="A58" s="15"/>
      <c r="B58" s="15"/>
      <c r="C58" s="45"/>
      <c r="D58" s="17"/>
      <c r="E58" s="17"/>
      <c r="F58" s="18"/>
      <c r="G58" s="18"/>
      <c r="H58" s="18"/>
      <c r="I58" s="17"/>
      <c r="J58" s="17"/>
      <c r="K58" s="17"/>
      <c r="L58" s="17"/>
      <c r="M58" s="20"/>
      <c r="N58" s="17"/>
      <c r="O58" s="17"/>
      <c r="P58" s="17"/>
      <c r="Q58" s="17"/>
      <c r="R58" s="17"/>
      <c r="S58" s="22"/>
      <c r="T58" s="15"/>
      <c r="U58" s="23"/>
      <c r="V58" s="1"/>
      <c r="W58" s="15"/>
      <c r="X58" s="15"/>
      <c r="Y58" s="15"/>
      <c r="Z58" s="15"/>
      <c r="AA58" s="2"/>
      <c r="AB58" s="15"/>
      <c r="AC58" s="15"/>
      <c r="AD58" s="15"/>
      <c r="AE58" s="26"/>
      <c r="AF58" s="26"/>
      <c r="AG58" s="26"/>
    </row>
    <row r="59" spans="1:33" ht="15.75" customHeight="1" x14ac:dyDescent="0.2">
      <c r="A59" s="15"/>
      <c r="B59" s="15"/>
      <c r="C59" s="45"/>
      <c r="D59" s="17"/>
      <c r="E59" s="17"/>
      <c r="F59" s="18"/>
      <c r="G59" s="18"/>
      <c r="H59" s="18"/>
      <c r="I59" s="17"/>
      <c r="J59" s="17"/>
      <c r="K59" s="17"/>
      <c r="L59" s="17"/>
      <c r="M59" s="20"/>
      <c r="N59" s="17"/>
      <c r="O59" s="17"/>
      <c r="P59" s="17"/>
      <c r="Q59" s="17"/>
      <c r="R59" s="17"/>
      <c r="S59" s="22"/>
      <c r="T59" s="15"/>
      <c r="U59" s="23"/>
      <c r="V59" s="1"/>
      <c r="W59" s="15"/>
      <c r="X59" s="15"/>
      <c r="Y59" s="15"/>
      <c r="Z59" s="15"/>
      <c r="AA59" s="2"/>
      <c r="AB59" s="15"/>
      <c r="AC59" s="15"/>
      <c r="AD59" s="15"/>
      <c r="AE59" s="26"/>
      <c r="AF59" s="26"/>
      <c r="AG59" s="26"/>
    </row>
    <row r="60" spans="1:33" ht="15.75" customHeight="1" x14ac:dyDescent="0.2">
      <c r="A60" s="15"/>
      <c r="B60" s="15"/>
      <c r="C60" s="45"/>
      <c r="D60" s="17"/>
      <c r="E60" s="17"/>
      <c r="F60" s="18"/>
      <c r="G60" s="18"/>
      <c r="H60" s="18"/>
      <c r="I60" s="17"/>
      <c r="J60" s="17"/>
      <c r="K60" s="17"/>
      <c r="L60" s="17"/>
      <c r="M60" s="20"/>
      <c r="N60" s="17"/>
      <c r="O60" s="17"/>
      <c r="P60" s="17"/>
      <c r="Q60" s="17"/>
      <c r="R60" s="17"/>
      <c r="S60" s="22"/>
      <c r="T60" s="15"/>
      <c r="U60" s="23"/>
      <c r="V60" s="1"/>
      <c r="W60" s="15"/>
      <c r="X60" s="15"/>
      <c r="Y60" s="15"/>
      <c r="Z60" s="15"/>
      <c r="AA60" s="2"/>
      <c r="AB60" s="15"/>
      <c r="AC60" s="15"/>
      <c r="AD60" s="15"/>
      <c r="AE60" s="26"/>
      <c r="AF60" s="26"/>
      <c r="AG60" s="26"/>
    </row>
    <row r="61" spans="1:33" ht="15.75" customHeight="1" x14ac:dyDescent="0.2">
      <c r="A61" s="15"/>
      <c r="B61" s="15"/>
      <c r="C61" s="45"/>
      <c r="D61" s="17"/>
      <c r="E61" s="17"/>
      <c r="F61" s="18"/>
      <c r="G61" s="18"/>
      <c r="H61" s="18"/>
      <c r="I61" s="17"/>
      <c r="J61" s="17"/>
      <c r="K61" s="17"/>
      <c r="L61" s="17"/>
      <c r="M61" s="20"/>
      <c r="N61" s="17"/>
      <c r="O61" s="17"/>
      <c r="P61" s="17"/>
      <c r="Q61" s="17"/>
      <c r="R61" s="17"/>
      <c r="S61" s="22"/>
      <c r="T61" s="15"/>
      <c r="U61" s="23"/>
      <c r="V61" s="1"/>
      <c r="W61" s="15"/>
      <c r="X61" s="15"/>
      <c r="Y61" s="15"/>
      <c r="Z61" s="15"/>
      <c r="AA61" s="2"/>
      <c r="AB61" s="15"/>
      <c r="AC61" s="15"/>
      <c r="AD61" s="15"/>
      <c r="AE61" s="26"/>
      <c r="AF61" s="26"/>
      <c r="AG61" s="26"/>
    </row>
    <row r="62" spans="1:33" ht="15.75" customHeight="1" x14ac:dyDescent="0.2">
      <c r="A62" s="15"/>
      <c r="B62" s="15"/>
      <c r="C62" s="45"/>
      <c r="D62" s="17"/>
      <c r="E62" s="17"/>
      <c r="F62" s="18"/>
      <c r="G62" s="18"/>
      <c r="H62" s="18"/>
      <c r="I62" s="17"/>
      <c r="J62" s="17"/>
      <c r="K62" s="17"/>
      <c r="L62" s="17"/>
      <c r="M62" s="20"/>
      <c r="N62" s="17"/>
      <c r="O62" s="17"/>
      <c r="P62" s="17"/>
      <c r="Q62" s="17"/>
      <c r="R62" s="17"/>
      <c r="S62" s="22"/>
      <c r="T62" s="15"/>
      <c r="U62" s="23"/>
      <c r="V62" s="1"/>
      <c r="W62" s="15"/>
      <c r="X62" s="15"/>
      <c r="Y62" s="15"/>
      <c r="Z62" s="15"/>
      <c r="AA62" s="2"/>
      <c r="AB62" s="15"/>
      <c r="AC62" s="15"/>
      <c r="AD62" s="15"/>
      <c r="AE62" s="26"/>
      <c r="AF62" s="26"/>
      <c r="AG62" s="26"/>
    </row>
    <row r="63" spans="1:33" ht="15.75" customHeight="1" x14ac:dyDescent="0.2">
      <c r="A63" s="15"/>
      <c r="B63" s="15"/>
      <c r="C63" s="45"/>
      <c r="D63" s="17"/>
      <c r="E63" s="17"/>
      <c r="F63" s="18"/>
      <c r="G63" s="18"/>
      <c r="H63" s="18"/>
      <c r="I63" s="17"/>
      <c r="J63" s="17"/>
      <c r="K63" s="17"/>
      <c r="L63" s="17"/>
      <c r="M63" s="20"/>
      <c r="N63" s="17"/>
      <c r="O63" s="17"/>
      <c r="P63" s="17"/>
      <c r="Q63" s="17"/>
      <c r="R63" s="17"/>
      <c r="S63" s="22"/>
      <c r="T63" s="15"/>
      <c r="U63" s="23"/>
      <c r="V63" s="1"/>
      <c r="W63" s="15"/>
      <c r="X63" s="15"/>
      <c r="Y63" s="15"/>
      <c r="Z63" s="15"/>
      <c r="AA63" s="2"/>
      <c r="AB63" s="15"/>
      <c r="AC63" s="15"/>
      <c r="AD63" s="15"/>
      <c r="AE63" s="26"/>
      <c r="AF63" s="26"/>
      <c r="AG63" s="26"/>
    </row>
    <row r="64" spans="1:33" ht="15.75" customHeight="1" x14ac:dyDescent="0.2">
      <c r="A64" s="15"/>
      <c r="B64" s="15"/>
      <c r="C64" s="45"/>
      <c r="D64" s="17"/>
      <c r="E64" s="17"/>
      <c r="F64" s="18"/>
      <c r="G64" s="18"/>
      <c r="H64" s="18"/>
      <c r="I64" s="17"/>
      <c r="J64" s="17"/>
      <c r="K64" s="17"/>
      <c r="L64" s="17"/>
      <c r="M64" s="20"/>
      <c r="N64" s="17"/>
      <c r="O64" s="17"/>
      <c r="P64" s="17"/>
      <c r="Q64" s="17"/>
      <c r="R64" s="17"/>
      <c r="S64" s="22"/>
      <c r="T64" s="15"/>
      <c r="U64" s="23"/>
      <c r="V64" s="1"/>
      <c r="W64" s="15"/>
      <c r="X64" s="15"/>
      <c r="Y64" s="15"/>
      <c r="Z64" s="15"/>
      <c r="AA64" s="2"/>
      <c r="AB64" s="15"/>
      <c r="AC64" s="15"/>
      <c r="AD64" s="15"/>
      <c r="AE64" s="26"/>
      <c r="AF64" s="26"/>
      <c r="AG64" s="26"/>
    </row>
    <row r="65" spans="1:33" ht="15.75" customHeight="1" x14ac:dyDescent="0.2">
      <c r="A65" s="15"/>
      <c r="B65" s="15"/>
      <c r="C65" s="45"/>
      <c r="D65" s="17"/>
      <c r="E65" s="17"/>
      <c r="F65" s="18"/>
      <c r="G65" s="18"/>
      <c r="H65" s="18"/>
      <c r="I65" s="17"/>
      <c r="J65" s="17"/>
      <c r="K65" s="17"/>
      <c r="L65" s="17"/>
      <c r="M65" s="20"/>
      <c r="N65" s="17"/>
      <c r="O65" s="17"/>
      <c r="P65" s="17"/>
      <c r="Q65" s="17"/>
      <c r="R65" s="17"/>
      <c r="S65" s="22"/>
      <c r="T65" s="15"/>
      <c r="U65" s="23"/>
      <c r="V65" s="1"/>
      <c r="W65" s="15"/>
      <c r="X65" s="15"/>
      <c r="Y65" s="15"/>
      <c r="Z65" s="15"/>
      <c r="AA65" s="2"/>
      <c r="AB65" s="15"/>
      <c r="AC65" s="15"/>
      <c r="AD65" s="15"/>
      <c r="AE65" s="26"/>
      <c r="AF65" s="26"/>
      <c r="AG65" s="26"/>
    </row>
    <row r="66" spans="1:33" ht="15.75" customHeight="1" x14ac:dyDescent="0.2">
      <c r="A66" s="15"/>
      <c r="B66" s="15"/>
      <c r="C66" s="45"/>
      <c r="D66" s="17"/>
      <c r="E66" s="17"/>
      <c r="F66" s="18"/>
      <c r="G66" s="18"/>
      <c r="H66" s="18"/>
      <c r="I66" s="17"/>
      <c r="J66" s="17"/>
      <c r="K66" s="17"/>
      <c r="L66" s="17"/>
      <c r="M66" s="20"/>
      <c r="N66" s="17"/>
      <c r="O66" s="17"/>
      <c r="P66" s="17"/>
      <c r="Q66" s="17"/>
      <c r="R66" s="17"/>
      <c r="S66" s="22"/>
      <c r="T66" s="15"/>
      <c r="U66" s="23"/>
      <c r="V66" s="1"/>
      <c r="W66" s="15"/>
      <c r="X66" s="15"/>
      <c r="Y66" s="15"/>
      <c r="Z66" s="15"/>
      <c r="AA66" s="2"/>
      <c r="AB66" s="15"/>
      <c r="AC66" s="15"/>
      <c r="AD66" s="15"/>
      <c r="AE66" s="26"/>
      <c r="AF66" s="26"/>
      <c r="AG66" s="26"/>
    </row>
    <row r="67" spans="1:33" ht="15.75" customHeight="1" x14ac:dyDescent="0.2">
      <c r="A67" s="15"/>
      <c r="B67" s="15"/>
      <c r="C67" s="45"/>
      <c r="D67" s="17"/>
      <c r="E67" s="17"/>
      <c r="F67" s="18"/>
      <c r="G67" s="18"/>
      <c r="H67" s="18"/>
      <c r="I67" s="17"/>
      <c r="J67" s="17"/>
      <c r="K67" s="17"/>
      <c r="L67" s="17"/>
      <c r="M67" s="20"/>
      <c r="N67" s="17"/>
      <c r="O67" s="17"/>
      <c r="P67" s="17"/>
      <c r="Q67" s="17"/>
      <c r="R67" s="17"/>
      <c r="S67" s="22"/>
      <c r="T67" s="15"/>
      <c r="U67" s="23"/>
      <c r="V67" s="1"/>
      <c r="W67" s="15"/>
      <c r="X67" s="15"/>
      <c r="Y67" s="15"/>
      <c r="Z67" s="15"/>
      <c r="AA67" s="2"/>
      <c r="AB67" s="15"/>
      <c r="AC67" s="15"/>
      <c r="AD67" s="15"/>
      <c r="AE67" s="26"/>
      <c r="AF67" s="26"/>
      <c r="AG67" s="26"/>
    </row>
    <row r="68" spans="1:33" ht="15.75" customHeight="1" x14ac:dyDescent="0.2">
      <c r="A68" s="15"/>
      <c r="B68" s="15"/>
      <c r="C68" s="45"/>
      <c r="D68" s="17"/>
      <c r="E68" s="17"/>
      <c r="F68" s="18"/>
      <c r="G68" s="18"/>
      <c r="H68" s="18"/>
      <c r="I68" s="17"/>
      <c r="J68" s="17"/>
      <c r="K68" s="17"/>
      <c r="L68" s="17"/>
      <c r="M68" s="20"/>
      <c r="N68" s="17"/>
      <c r="O68" s="17"/>
      <c r="P68" s="17"/>
      <c r="Q68" s="17"/>
      <c r="R68" s="17"/>
      <c r="S68" s="22"/>
      <c r="T68" s="15"/>
      <c r="U68" s="23"/>
      <c r="V68" s="1"/>
      <c r="W68" s="15"/>
      <c r="X68" s="15"/>
      <c r="Y68" s="15"/>
      <c r="Z68" s="15"/>
      <c r="AA68" s="2"/>
      <c r="AB68" s="15"/>
      <c r="AC68" s="15"/>
      <c r="AD68" s="15"/>
      <c r="AE68" s="26"/>
      <c r="AF68" s="26"/>
      <c r="AG68" s="26"/>
    </row>
    <row r="69" spans="1:33" ht="15.75" customHeight="1" x14ac:dyDescent="0.2">
      <c r="A69" s="15"/>
      <c r="B69" s="15"/>
      <c r="C69" s="45"/>
      <c r="D69" s="17"/>
      <c r="E69" s="17"/>
      <c r="F69" s="18"/>
      <c r="G69" s="18"/>
      <c r="H69" s="18"/>
      <c r="I69" s="17"/>
      <c r="J69" s="17"/>
      <c r="K69" s="17"/>
      <c r="L69" s="17"/>
      <c r="M69" s="20"/>
      <c r="N69" s="17"/>
      <c r="O69" s="17"/>
      <c r="P69" s="17"/>
      <c r="Q69" s="17"/>
      <c r="R69" s="17"/>
      <c r="S69" s="22"/>
      <c r="T69" s="15"/>
      <c r="U69" s="23"/>
      <c r="V69" s="1"/>
      <c r="W69" s="15"/>
      <c r="X69" s="15"/>
      <c r="Y69" s="15"/>
      <c r="Z69" s="15"/>
      <c r="AA69" s="2"/>
      <c r="AB69" s="15"/>
      <c r="AC69" s="15"/>
      <c r="AD69" s="15"/>
      <c r="AE69" s="26"/>
      <c r="AF69" s="26"/>
      <c r="AG69" s="26"/>
    </row>
    <row r="70" spans="1:33" ht="15.75" customHeight="1" x14ac:dyDescent="0.2">
      <c r="A70" s="15"/>
      <c r="B70" s="15"/>
      <c r="C70" s="45"/>
      <c r="D70" s="17"/>
      <c r="E70" s="17"/>
      <c r="F70" s="18"/>
      <c r="G70" s="18"/>
      <c r="H70" s="18"/>
      <c r="I70" s="17"/>
      <c r="J70" s="17"/>
      <c r="K70" s="17"/>
      <c r="L70" s="17"/>
      <c r="M70" s="20"/>
      <c r="N70" s="17"/>
      <c r="O70" s="17"/>
      <c r="P70" s="17"/>
      <c r="Q70" s="17"/>
      <c r="R70" s="17"/>
      <c r="S70" s="22"/>
      <c r="T70" s="15"/>
      <c r="U70" s="23"/>
      <c r="V70" s="1"/>
      <c r="W70" s="15"/>
      <c r="X70" s="15"/>
      <c r="Y70" s="15"/>
      <c r="Z70" s="15"/>
      <c r="AA70" s="2"/>
      <c r="AB70" s="15"/>
      <c r="AC70" s="15"/>
      <c r="AD70" s="15"/>
      <c r="AE70" s="26"/>
      <c r="AF70" s="26"/>
      <c r="AG70" s="26"/>
    </row>
    <row r="71" spans="1:33" ht="15.75" customHeight="1" x14ac:dyDescent="0.2">
      <c r="A71" s="15"/>
      <c r="B71" s="15"/>
      <c r="C71" s="45"/>
      <c r="D71" s="17"/>
      <c r="E71" s="17"/>
      <c r="F71" s="18"/>
      <c r="G71" s="18"/>
      <c r="H71" s="18"/>
      <c r="I71" s="17"/>
      <c r="J71" s="17"/>
      <c r="K71" s="17"/>
      <c r="L71" s="17"/>
      <c r="M71" s="20"/>
      <c r="N71" s="17"/>
      <c r="O71" s="17"/>
      <c r="P71" s="17"/>
      <c r="Q71" s="17"/>
      <c r="R71" s="17"/>
      <c r="S71" s="22"/>
      <c r="T71" s="15"/>
      <c r="U71" s="23"/>
      <c r="V71" s="1"/>
      <c r="W71" s="15"/>
      <c r="X71" s="15"/>
      <c r="Y71" s="15"/>
      <c r="Z71" s="15"/>
      <c r="AA71" s="2"/>
      <c r="AB71" s="15"/>
      <c r="AC71" s="15"/>
      <c r="AD71" s="15"/>
      <c r="AE71" s="26"/>
      <c r="AF71" s="26"/>
      <c r="AG71" s="26"/>
    </row>
    <row r="72" spans="1:33" ht="15.75" customHeight="1" x14ac:dyDescent="0.2">
      <c r="A72" s="15"/>
      <c r="B72" s="15"/>
      <c r="C72" s="45"/>
      <c r="D72" s="17"/>
      <c r="E72" s="17"/>
      <c r="F72" s="18"/>
      <c r="G72" s="18"/>
      <c r="H72" s="18"/>
      <c r="I72" s="17"/>
      <c r="J72" s="17"/>
      <c r="K72" s="17"/>
      <c r="L72" s="17"/>
      <c r="M72" s="20"/>
      <c r="N72" s="17"/>
      <c r="O72" s="17"/>
      <c r="P72" s="17"/>
      <c r="Q72" s="17"/>
      <c r="R72" s="17"/>
      <c r="S72" s="22"/>
      <c r="T72" s="15"/>
      <c r="U72" s="23"/>
      <c r="V72" s="1"/>
      <c r="W72" s="15"/>
      <c r="X72" s="15"/>
      <c r="Y72" s="15"/>
      <c r="Z72" s="15"/>
      <c r="AA72" s="2"/>
      <c r="AB72" s="15"/>
      <c r="AC72" s="15"/>
      <c r="AD72" s="15"/>
      <c r="AE72" s="26"/>
      <c r="AF72" s="26"/>
      <c r="AG72" s="26"/>
    </row>
    <row r="73" spans="1:33" ht="15.75" customHeight="1" x14ac:dyDescent="0.2">
      <c r="A73" s="15"/>
      <c r="B73" s="15"/>
      <c r="C73" s="45"/>
      <c r="D73" s="17"/>
      <c r="E73" s="17"/>
      <c r="F73" s="18"/>
      <c r="G73" s="18"/>
      <c r="H73" s="18"/>
      <c r="I73" s="17"/>
      <c r="J73" s="17"/>
      <c r="K73" s="17"/>
      <c r="L73" s="17"/>
      <c r="M73" s="20"/>
      <c r="N73" s="17"/>
      <c r="O73" s="17"/>
      <c r="P73" s="17"/>
      <c r="Q73" s="17"/>
      <c r="R73" s="17"/>
      <c r="S73" s="22"/>
      <c r="T73" s="15"/>
      <c r="U73" s="23"/>
      <c r="V73" s="1"/>
      <c r="W73" s="15"/>
      <c r="X73" s="15"/>
      <c r="Y73" s="15"/>
      <c r="Z73" s="15"/>
      <c r="AA73" s="2"/>
      <c r="AB73" s="15"/>
      <c r="AC73" s="15"/>
      <c r="AD73" s="15"/>
      <c r="AE73" s="26"/>
      <c r="AF73" s="26"/>
      <c r="AG73" s="26"/>
    </row>
    <row r="74" spans="1:33" ht="15.75" customHeight="1" x14ac:dyDescent="0.2">
      <c r="A74" s="15"/>
      <c r="B74" s="15"/>
      <c r="C74" s="45"/>
      <c r="D74" s="17"/>
      <c r="E74" s="17"/>
      <c r="F74" s="18"/>
      <c r="G74" s="18"/>
      <c r="H74" s="18"/>
      <c r="I74" s="17"/>
      <c r="J74" s="17"/>
      <c r="K74" s="17"/>
      <c r="L74" s="17"/>
      <c r="M74" s="20"/>
      <c r="N74" s="17"/>
      <c r="O74" s="17"/>
      <c r="P74" s="17"/>
      <c r="Q74" s="17"/>
      <c r="R74" s="17"/>
      <c r="S74" s="22"/>
      <c r="T74" s="15"/>
      <c r="U74" s="23"/>
      <c r="V74" s="1"/>
      <c r="W74" s="15"/>
      <c r="X74" s="15"/>
      <c r="Y74" s="15"/>
      <c r="Z74" s="15"/>
      <c r="AA74" s="2"/>
      <c r="AB74" s="15"/>
      <c r="AC74" s="15"/>
      <c r="AD74" s="15"/>
      <c r="AE74" s="26"/>
      <c r="AF74" s="26"/>
      <c r="AG74" s="26"/>
    </row>
    <row r="75" spans="1:33" ht="15.75" customHeight="1" x14ac:dyDescent="0.2">
      <c r="A75" s="15"/>
      <c r="B75" s="15"/>
      <c r="C75" s="45"/>
      <c r="D75" s="17"/>
      <c r="E75" s="17"/>
      <c r="F75" s="18"/>
      <c r="G75" s="18"/>
      <c r="H75" s="18"/>
      <c r="I75" s="17"/>
      <c r="J75" s="17"/>
      <c r="K75" s="17"/>
      <c r="L75" s="17"/>
      <c r="M75" s="20"/>
      <c r="N75" s="17"/>
      <c r="O75" s="17"/>
      <c r="P75" s="17"/>
      <c r="Q75" s="17"/>
      <c r="R75" s="17"/>
      <c r="S75" s="22"/>
      <c r="T75" s="15"/>
      <c r="U75" s="23"/>
      <c r="V75" s="1"/>
      <c r="W75" s="15"/>
      <c r="X75" s="15"/>
      <c r="Y75" s="15"/>
      <c r="Z75" s="15"/>
      <c r="AA75" s="2"/>
      <c r="AB75" s="15"/>
      <c r="AC75" s="15"/>
      <c r="AD75" s="15"/>
      <c r="AE75" s="26"/>
      <c r="AF75" s="26"/>
      <c r="AG75" s="26"/>
    </row>
    <row r="76" spans="1:33" ht="15.75" customHeight="1" x14ac:dyDescent="0.2">
      <c r="A76" s="15"/>
      <c r="B76" s="15"/>
      <c r="C76" s="45"/>
      <c r="D76" s="17"/>
      <c r="E76" s="17"/>
      <c r="F76" s="18"/>
      <c r="G76" s="18"/>
      <c r="H76" s="18"/>
      <c r="I76" s="17"/>
      <c r="J76" s="17"/>
      <c r="K76" s="17"/>
      <c r="L76" s="17"/>
      <c r="M76" s="20"/>
      <c r="N76" s="17"/>
      <c r="O76" s="17"/>
      <c r="P76" s="17"/>
      <c r="Q76" s="17"/>
      <c r="R76" s="17"/>
      <c r="S76" s="22"/>
      <c r="T76" s="15"/>
      <c r="U76" s="23"/>
      <c r="V76" s="1"/>
      <c r="W76" s="15"/>
      <c r="X76" s="15"/>
      <c r="Y76" s="15"/>
      <c r="Z76" s="15"/>
      <c r="AA76" s="2"/>
      <c r="AB76" s="15"/>
      <c r="AC76" s="15"/>
      <c r="AD76" s="15"/>
      <c r="AE76" s="26"/>
      <c r="AF76" s="26"/>
      <c r="AG76" s="26"/>
    </row>
    <row r="77" spans="1:33" ht="15.75" customHeight="1" x14ac:dyDescent="0.2">
      <c r="A77" s="15"/>
      <c r="B77" s="15"/>
      <c r="C77" s="45"/>
      <c r="D77" s="17"/>
      <c r="E77" s="17"/>
      <c r="F77" s="18"/>
      <c r="G77" s="18"/>
      <c r="H77" s="18"/>
      <c r="I77" s="17"/>
      <c r="J77" s="17"/>
      <c r="K77" s="17"/>
      <c r="L77" s="17"/>
      <c r="M77" s="20"/>
      <c r="N77" s="17"/>
      <c r="O77" s="17"/>
      <c r="P77" s="17"/>
      <c r="Q77" s="17"/>
      <c r="R77" s="17"/>
      <c r="S77" s="22"/>
      <c r="T77" s="15"/>
      <c r="U77" s="23"/>
      <c r="V77" s="1"/>
      <c r="W77" s="15"/>
      <c r="X77" s="15"/>
      <c r="Y77" s="15"/>
      <c r="Z77" s="15"/>
      <c r="AA77" s="2"/>
      <c r="AB77" s="15"/>
      <c r="AC77" s="15"/>
      <c r="AD77" s="15"/>
      <c r="AE77" s="26"/>
      <c r="AF77" s="26"/>
      <c r="AG77" s="26"/>
    </row>
    <row r="78" spans="1:33" ht="15.75" customHeight="1" x14ac:dyDescent="0.2">
      <c r="A78" s="15"/>
      <c r="B78" s="15"/>
      <c r="C78" s="45"/>
      <c r="D78" s="17"/>
      <c r="E78" s="17"/>
      <c r="F78" s="18"/>
      <c r="G78" s="18"/>
      <c r="H78" s="18"/>
      <c r="I78" s="17"/>
      <c r="J78" s="17"/>
      <c r="K78" s="17"/>
      <c r="L78" s="17"/>
      <c r="M78" s="20"/>
      <c r="N78" s="17"/>
      <c r="O78" s="17"/>
      <c r="P78" s="17"/>
      <c r="Q78" s="17"/>
      <c r="R78" s="17"/>
      <c r="S78" s="22"/>
      <c r="T78" s="15"/>
      <c r="U78" s="23"/>
      <c r="V78" s="1"/>
      <c r="W78" s="15"/>
      <c r="X78" s="15"/>
      <c r="Y78" s="15"/>
      <c r="Z78" s="15"/>
      <c r="AA78" s="2"/>
      <c r="AB78" s="15"/>
      <c r="AC78" s="15"/>
      <c r="AD78" s="15"/>
      <c r="AE78" s="26"/>
      <c r="AF78" s="26"/>
      <c r="AG78" s="26"/>
    </row>
    <row r="79" spans="1:33" ht="15.75" customHeight="1" x14ac:dyDescent="0.2">
      <c r="A79" s="15"/>
      <c r="B79" s="15"/>
      <c r="C79" s="45"/>
      <c r="D79" s="17"/>
      <c r="E79" s="17"/>
      <c r="F79" s="18"/>
      <c r="G79" s="18"/>
      <c r="H79" s="18"/>
      <c r="I79" s="17"/>
      <c r="J79" s="17"/>
      <c r="K79" s="17"/>
      <c r="L79" s="17"/>
      <c r="M79" s="20"/>
      <c r="N79" s="17"/>
      <c r="O79" s="17"/>
      <c r="P79" s="17"/>
      <c r="Q79" s="17"/>
      <c r="R79" s="17"/>
      <c r="S79" s="22"/>
      <c r="T79" s="15"/>
      <c r="U79" s="23"/>
      <c r="V79" s="1"/>
      <c r="W79" s="15"/>
      <c r="X79" s="15"/>
      <c r="Y79" s="15"/>
      <c r="Z79" s="15"/>
      <c r="AA79" s="2"/>
      <c r="AB79" s="15"/>
      <c r="AC79" s="15"/>
      <c r="AD79" s="15"/>
      <c r="AE79" s="26"/>
      <c r="AF79" s="26"/>
      <c r="AG79" s="26"/>
    </row>
    <row r="80" spans="1:33" ht="15.75" customHeight="1" x14ac:dyDescent="0.2">
      <c r="A80" s="15"/>
      <c r="B80" s="15"/>
      <c r="C80" s="45"/>
      <c r="D80" s="17"/>
      <c r="E80" s="17"/>
      <c r="F80" s="18"/>
      <c r="G80" s="18"/>
      <c r="H80" s="18"/>
      <c r="I80" s="17"/>
      <c r="J80" s="17"/>
      <c r="K80" s="17"/>
      <c r="L80" s="17"/>
      <c r="M80" s="20"/>
      <c r="N80" s="17"/>
      <c r="O80" s="17"/>
      <c r="P80" s="17"/>
      <c r="Q80" s="17"/>
      <c r="R80" s="17"/>
      <c r="S80" s="22"/>
      <c r="T80" s="15"/>
      <c r="U80" s="23"/>
      <c r="V80" s="1"/>
      <c r="W80" s="15"/>
      <c r="X80" s="15"/>
      <c r="Y80" s="15"/>
      <c r="Z80" s="15"/>
      <c r="AA80" s="2"/>
      <c r="AB80" s="15"/>
      <c r="AC80" s="15"/>
      <c r="AD80" s="15"/>
      <c r="AE80" s="26"/>
      <c r="AF80" s="26"/>
      <c r="AG80" s="26"/>
    </row>
    <row r="81" spans="1:33" ht="15.75" customHeight="1" x14ac:dyDescent="0.2">
      <c r="A81" s="15"/>
      <c r="B81" s="15"/>
      <c r="C81" s="45"/>
      <c r="D81" s="17"/>
      <c r="E81" s="17"/>
      <c r="F81" s="18"/>
      <c r="G81" s="18"/>
      <c r="H81" s="18"/>
      <c r="I81" s="17"/>
      <c r="J81" s="17"/>
      <c r="K81" s="17"/>
      <c r="L81" s="17"/>
      <c r="M81" s="20"/>
      <c r="N81" s="17"/>
      <c r="O81" s="17"/>
      <c r="P81" s="17"/>
      <c r="Q81" s="17"/>
      <c r="R81" s="17"/>
      <c r="S81" s="22"/>
      <c r="T81" s="15"/>
      <c r="U81" s="23"/>
      <c r="V81" s="1"/>
      <c r="W81" s="15"/>
      <c r="X81" s="15"/>
      <c r="Y81" s="15"/>
      <c r="Z81" s="15"/>
      <c r="AA81" s="2"/>
      <c r="AB81" s="15"/>
      <c r="AC81" s="15"/>
      <c r="AD81" s="15"/>
      <c r="AE81" s="26"/>
      <c r="AF81" s="26"/>
      <c r="AG81" s="26"/>
    </row>
    <row r="82" spans="1:33" ht="15.75" customHeight="1" x14ac:dyDescent="0.2">
      <c r="A82" s="15"/>
      <c r="B82" s="15"/>
      <c r="C82" s="45"/>
      <c r="D82" s="17"/>
      <c r="E82" s="17"/>
      <c r="F82" s="18"/>
      <c r="G82" s="18"/>
      <c r="H82" s="18"/>
      <c r="I82" s="17"/>
      <c r="J82" s="17"/>
      <c r="K82" s="17"/>
      <c r="L82" s="17"/>
      <c r="M82" s="20"/>
      <c r="N82" s="17"/>
      <c r="O82" s="17"/>
      <c r="P82" s="17"/>
      <c r="Q82" s="17"/>
      <c r="R82" s="17"/>
      <c r="S82" s="22"/>
      <c r="T82" s="15"/>
      <c r="U82" s="23"/>
      <c r="V82" s="1"/>
      <c r="W82" s="15"/>
      <c r="X82" s="15"/>
      <c r="Y82" s="15"/>
      <c r="Z82" s="15"/>
      <c r="AA82" s="2"/>
      <c r="AB82" s="15"/>
      <c r="AC82" s="15"/>
      <c r="AD82" s="15"/>
      <c r="AE82" s="26"/>
      <c r="AF82" s="26"/>
      <c r="AG82" s="26"/>
    </row>
    <row r="83" spans="1:33" ht="15.75" customHeight="1" x14ac:dyDescent="0.2">
      <c r="A83" s="15"/>
      <c r="B83" s="15"/>
      <c r="C83" s="45"/>
      <c r="D83" s="17"/>
      <c r="E83" s="17"/>
      <c r="F83" s="18"/>
      <c r="G83" s="18"/>
      <c r="H83" s="18"/>
      <c r="I83" s="17"/>
      <c r="J83" s="17"/>
      <c r="K83" s="17"/>
      <c r="L83" s="17"/>
      <c r="M83" s="20"/>
      <c r="N83" s="17"/>
      <c r="O83" s="17"/>
      <c r="P83" s="17"/>
      <c r="Q83" s="17"/>
      <c r="R83" s="17"/>
      <c r="S83" s="22"/>
      <c r="T83" s="15"/>
      <c r="U83" s="23"/>
      <c r="V83" s="1"/>
      <c r="W83" s="15"/>
      <c r="X83" s="15"/>
      <c r="Y83" s="15"/>
      <c r="Z83" s="15"/>
      <c r="AA83" s="2"/>
      <c r="AB83" s="15"/>
      <c r="AC83" s="15"/>
      <c r="AD83" s="15"/>
      <c r="AE83" s="26"/>
      <c r="AF83" s="26"/>
      <c r="AG83" s="26"/>
    </row>
    <row r="84" spans="1:33" ht="15.75" customHeight="1" x14ac:dyDescent="0.2">
      <c r="A84" s="15"/>
      <c r="B84" s="15"/>
      <c r="C84" s="45"/>
      <c r="D84" s="17"/>
      <c r="E84" s="17"/>
      <c r="F84" s="18"/>
      <c r="G84" s="18"/>
      <c r="H84" s="18"/>
      <c r="I84" s="17"/>
      <c r="J84" s="17"/>
      <c r="K84" s="17"/>
      <c r="L84" s="17"/>
      <c r="M84" s="20"/>
      <c r="N84" s="17"/>
      <c r="O84" s="17"/>
      <c r="P84" s="17"/>
      <c r="Q84" s="17"/>
      <c r="R84" s="17"/>
      <c r="S84" s="22"/>
      <c r="T84" s="15"/>
      <c r="U84" s="23"/>
      <c r="V84" s="1"/>
      <c r="W84" s="15"/>
      <c r="X84" s="15"/>
      <c r="Y84" s="15"/>
      <c r="Z84" s="15"/>
      <c r="AA84" s="2"/>
      <c r="AB84" s="15"/>
      <c r="AC84" s="15"/>
      <c r="AD84" s="15"/>
      <c r="AE84" s="26"/>
      <c r="AF84" s="26"/>
      <c r="AG84" s="26"/>
    </row>
    <row r="85" spans="1:33" ht="15.75" customHeight="1" x14ac:dyDescent="0.2">
      <c r="A85" s="15"/>
      <c r="B85" s="15"/>
      <c r="C85" s="45"/>
      <c r="D85" s="17"/>
      <c r="E85" s="17"/>
      <c r="F85" s="18"/>
      <c r="G85" s="18"/>
      <c r="H85" s="18"/>
      <c r="I85" s="17"/>
      <c r="J85" s="17"/>
      <c r="K85" s="17"/>
      <c r="L85" s="17"/>
      <c r="M85" s="20"/>
      <c r="N85" s="17"/>
      <c r="O85" s="17"/>
      <c r="P85" s="17"/>
      <c r="Q85" s="17"/>
      <c r="R85" s="17"/>
      <c r="S85" s="22"/>
      <c r="T85" s="15"/>
      <c r="U85" s="23"/>
      <c r="V85" s="1"/>
      <c r="W85" s="15"/>
      <c r="X85" s="15"/>
      <c r="Y85" s="15"/>
      <c r="Z85" s="15"/>
      <c r="AA85" s="2"/>
      <c r="AB85" s="15"/>
      <c r="AC85" s="15"/>
      <c r="AD85" s="15"/>
      <c r="AE85" s="26"/>
      <c r="AF85" s="26"/>
      <c r="AG85" s="26"/>
    </row>
    <row r="86" spans="1:33" ht="15.75" customHeight="1" x14ac:dyDescent="0.2">
      <c r="A86" s="15"/>
      <c r="B86" s="15"/>
      <c r="C86" s="45"/>
      <c r="D86" s="17"/>
      <c r="E86" s="17"/>
      <c r="F86" s="18"/>
      <c r="G86" s="18"/>
      <c r="H86" s="18"/>
      <c r="I86" s="17"/>
      <c r="J86" s="17"/>
      <c r="K86" s="17"/>
      <c r="L86" s="17"/>
      <c r="M86" s="20"/>
      <c r="N86" s="17"/>
      <c r="O86" s="17"/>
      <c r="P86" s="17"/>
      <c r="Q86" s="17"/>
      <c r="R86" s="17"/>
      <c r="S86" s="22"/>
      <c r="T86" s="15"/>
      <c r="U86" s="23"/>
      <c r="V86" s="1"/>
      <c r="W86" s="15"/>
      <c r="X86" s="15"/>
      <c r="Y86" s="15"/>
      <c r="Z86" s="15"/>
      <c r="AA86" s="2"/>
      <c r="AB86" s="15"/>
      <c r="AC86" s="15"/>
      <c r="AD86" s="15"/>
      <c r="AE86" s="26"/>
      <c r="AF86" s="26"/>
      <c r="AG86" s="26"/>
    </row>
    <row r="87" spans="1:33" ht="15.75" customHeight="1" x14ac:dyDescent="0.2">
      <c r="A87" s="15"/>
      <c r="B87" s="15"/>
      <c r="C87" s="45"/>
      <c r="D87" s="17"/>
      <c r="E87" s="17"/>
      <c r="F87" s="18"/>
      <c r="G87" s="18"/>
      <c r="H87" s="18"/>
      <c r="I87" s="17"/>
      <c r="J87" s="17"/>
      <c r="K87" s="17"/>
      <c r="L87" s="17"/>
      <c r="M87" s="20"/>
      <c r="N87" s="17"/>
      <c r="O87" s="17"/>
      <c r="P87" s="17"/>
      <c r="Q87" s="17"/>
      <c r="R87" s="17"/>
      <c r="S87" s="22"/>
      <c r="T87" s="15"/>
      <c r="U87" s="23"/>
      <c r="V87" s="1"/>
      <c r="W87" s="15"/>
      <c r="X87" s="15"/>
      <c r="Y87" s="15"/>
      <c r="Z87" s="15"/>
      <c r="AA87" s="2"/>
      <c r="AB87" s="15"/>
      <c r="AC87" s="15"/>
      <c r="AD87" s="15"/>
      <c r="AE87" s="26"/>
      <c r="AF87" s="26"/>
      <c r="AG87" s="26"/>
    </row>
    <row r="88" spans="1:33" ht="15.75" customHeight="1" x14ac:dyDescent="0.2">
      <c r="A88" s="15"/>
      <c r="B88" s="15"/>
      <c r="C88" s="45"/>
      <c r="D88" s="17"/>
      <c r="E88" s="17"/>
      <c r="F88" s="18"/>
      <c r="G88" s="18"/>
      <c r="H88" s="18"/>
      <c r="I88" s="17"/>
      <c r="J88" s="17"/>
      <c r="K88" s="17"/>
      <c r="L88" s="17"/>
      <c r="M88" s="20"/>
      <c r="N88" s="17"/>
      <c r="O88" s="17"/>
      <c r="P88" s="17"/>
      <c r="Q88" s="17"/>
      <c r="R88" s="17"/>
      <c r="S88" s="22"/>
      <c r="T88" s="15"/>
      <c r="U88" s="23"/>
      <c r="V88" s="1"/>
      <c r="W88" s="15"/>
      <c r="X88" s="15"/>
      <c r="Y88" s="15"/>
      <c r="Z88" s="15"/>
      <c r="AA88" s="2"/>
      <c r="AB88" s="15"/>
      <c r="AC88" s="15"/>
      <c r="AD88" s="15"/>
      <c r="AE88" s="26"/>
      <c r="AF88" s="26"/>
      <c r="AG88" s="26"/>
    </row>
    <row r="89" spans="1:33" ht="15.75" customHeight="1" x14ac:dyDescent="0.2">
      <c r="A89" s="15"/>
      <c r="B89" s="15"/>
      <c r="C89" s="45"/>
      <c r="D89" s="17"/>
      <c r="E89" s="17"/>
      <c r="F89" s="18"/>
      <c r="G89" s="18"/>
      <c r="H89" s="18"/>
      <c r="I89" s="17"/>
      <c r="J89" s="17"/>
      <c r="K89" s="17"/>
      <c r="L89" s="17"/>
      <c r="M89" s="20"/>
      <c r="N89" s="17"/>
      <c r="O89" s="17"/>
      <c r="P89" s="17"/>
      <c r="Q89" s="17"/>
      <c r="R89" s="17"/>
      <c r="S89" s="22"/>
      <c r="T89" s="15"/>
      <c r="U89" s="23"/>
      <c r="V89" s="1"/>
      <c r="W89" s="15"/>
      <c r="X89" s="15"/>
      <c r="Y89" s="15"/>
      <c r="Z89" s="15"/>
      <c r="AA89" s="2"/>
      <c r="AB89" s="15"/>
      <c r="AC89" s="15"/>
      <c r="AD89" s="15"/>
      <c r="AE89" s="26"/>
      <c r="AF89" s="26"/>
      <c r="AG89" s="26"/>
    </row>
    <row r="90" spans="1:33" ht="15.75" customHeight="1" x14ac:dyDescent="0.2">
      <c r="A90" s="15"/>
      <c r="B90" s="15"/>
      <c r="C90" s="45"/>
      <c r="D90" s="17"/>
      <c r="E90" s="17"/>
      <c r="F90" s="18"/>
      <c r="G90" s="18"/>
      <c r="H90" s="18"/>
      <c r="I90" s="17"/>
      <c r="J90" s="17"/>
      <c r="K90" s="17"/>
      <c r="L90" s="17"/>
      <c r="M90" s="20"/>
      <c r="N90" s="17"/>
      <c r="O90" s="17"/>
      <c r="P90" s="17"/>
      <c r="Q90" s="17"/>
      <c r="R90" s="17"/>
      <c r="S90" s="22"/>
      <c r="T90" s="15"/>
      <c r="U90" s="23"/>
      <c r="V90" s="1"/>
      <c r="W90" s="15"/>
      <c r="X90" s="15"/>
      <c r="Y90" s="15"/>
      <c r="Z90" s="15"/>
      <c r="AA90" s="2"/>
      <c r="AB90" s="15"/>
      <c r="AC90" s="15"/>
      <c r="AD90" s="15"/>
      <c r="AE90" s="26"/>
      <c r="AF90" s="26"/>
      <c r="AG90" s="26"/>
    </row>
    <row r="91" spans="1:33" ht="15.75" customHeight="1" x14ac:dyDescent="0.2">
      <c r="A91" s="15"/>
      <c r="B91" s="15"/>
      <c r="C91" s="45"/>
      <c r="D91" s="17"/>
      <c r="E91" s="17"/>
      <c r="F91" s="18"/>
      <c r="G91" s="18"/>
      <c r="H91" s="18"/>
      <c r="I91" s="17"/>
      <c r="J91" s="17"/>
      <c r="K91" s="17"/>
      <c r="L91" s="17"/>
      <c r="M91" s="20"/>
      <c r="N91" s="17"/>
      <c r="O91" s="17"/>
      <c r="P91" s="17"/>
      <c r="Q91" s="17"/>
      <c r="R91" s="17"/>
      <c r="S91" s="22"/>
      <c r="T91" s="15"/>
      <c r="U91" s="23"/>
      <c r="V91" s="1"/>
      <c r="W91" s="15"/>
      <c r="X91" s="15"/>
      <c r="Y91" s="15"/>
      <c r="Z91" s="15"/>
      <c r="AA91" s="2"/>
      <c r="AB91" s="15"/>
      <c r="AC91" s="15"/>
      <c r="AD91" s="15"/>
      <c r="AE91" s="26"/>
      <c r="AF91" s="26"/>
      <c r="AG91" s="26"/>
    </row>
    <row r="92" spans="1:33" ht="15.75" customHeight="1" x14ac:dyDescent="0.2">
      <c r="A92" s="15"/>
      <c r="B92" s="15"/>
      <c r="C92" s="45"/>
      <c r="D92" s="17"/>
      <c r="E92" s="17"/>
      <c r="F92" s="18"/>
      <c r="G92" s="18"/>
      <c r="H92" s="18"/>
      <c r="I92" s="17"/>
      <c r="J92" s="17"/>
      <c r="K92" s="17"/>
      <c r="L92" s="17"/>
      <c r="M92" s="20"/>
      <c r="N92" s="17"/>
      <c r="O92" s="17"/>
      <c r="P92" s="17"/>
      <c r="Q92" s="17"/>
      <c r="R92" s="17"/>
      <c r="S92" s="22"/>
      <c r="T92" s="15"/>
      <c r="U92" s="23"/>
      <c r="V92" s="1"/>
      <c r="W92" s="15"/>
      <c r="X92" s="15"/>
      <c r="Y92" s="15"/>
      <c r="Z92" s="15"/>
      <c r="AA92" s="2"/>
      <c r="AB92" s="15"/>
      <c r="AC92" s="15"/>
      <c r="AD92" s="15"/>
      <c r="AE92" s="26"/>
      <c r="AF92" s="26"/>
      <c r="AG92" s="26"/>
    </row>
    <row r="93" spans="1:33" ht="15.75" customHeight="1" x14ac:dyDescent="0.2">
      <c r="A93" s="15"/>
      <c r="B93" s="15"/>
      <c r="C93" s="45"/>
      <c r="D93" s="17"/>
      <c r="E93" s="17"/>
      <c r="F93" s="18"/>
      <c r="G93" s="18"/>
      <c r="H93" s="18"/>
      <c r="I93" s="17"/>
      <c r="J93" s="17"/>
      <c r="K93" s="17"/>
      <c r="L93" s="17"/>
      <c r="M93" s="20"/>
      <c r="N93" s="17"/>
      <c r="O93" s="17"/>
      <c r="P93" s="17"/>
      <c r="Q93" s="17"/>
      <c r="R93" s="17"/>
      <c r="S93" s="22"/>
      <c r="T93" s="15"/>
      <c r="U93" s="23"/>
      <c r="V93" s="1"/>
      <c r="W93" s="15"/>
      <c r="X93" s="15"/>
      <c r="Y93" s="15"/>
      <c r="Z93" s="15"/>
      <c r="AA93" s="2"/>
      <c r="AB93" s="15"/>
      <c r="AC93" s="15"/>
      <c r="AD93" s="15"/>
      <c r="AE93" s="26"/>
      <c r="AF93" s="26"/>
      <c r="AG93" s="26"/>
    </row>
    <row r="94" spans="1:33" ht="15.75" customHeight="1" x14ac:dyDescent="0.2">
      <c r="A94" s="15"/>
      <c r="B94" s="15"/>
      <c r="C94" s="45"/>
      <c r="D94" s="17"/>
      <c r="E94" s="17"/>
      <c r="F94" s="18"/>
      <c r="G94" s="18"/>
      <c r="H94" s="18"/>
      <c r="I94" s="17"/>
      <c r="J94" s="17"/>
      <c r="K94" s="17"/>
      <c r="L94" s="17"/>
      <c r="M94" s="20"/>
      <c r="N94" s="17"/>
      <c r="O94" s="17"/>
      <c r="P94" s="17"/>
      <c r="Q94" s="17"/>
      <c r="R94" s="17"/>
      <c r="S94" s="22"/>
      <c r="T94" s="15"/>
      <c r="U94" s="23"/>
      <c r="V94" s="1"/>
      <c r="W94" s="15"/>
      <c r="X94" s="15"/>
      <c r="Y94" s="15"/>
      <c r="Z94" s="15"/>
      <c r="AA94" s="2"/>
      <c r="AB94" s="15"/>
      <c r="AC94" s="15"/>
      <c r="AD94" s="15"/>
      <c r="AE94" s="26"/>
      <c r="AF94" s="26"/>
      <c r="AG94" s="26"/>
    </row>
    <row r="95" spans="1:33" ht="15.75" customHeight="1" x14ac:dyDescent="0.2">
      <c r="A95" s="15"/>
      <c r="B95" s="15"/>
      <c r="C95" s="45"/>
      <c r="D95" s="17"/>
      <c r="E95" s="17"/>
      <c r="F95" s="18"/>
      <c r="G95" s="18"/>
      <c r="H95" s="18"/>
      <c r="I95" s="17"/>
      <c r="J95" s="17"/>
      <c r="K95" s="17"/>
      <c r="L95" s="17"/>
      <c r="M95" s="20"/>
      <c r="N95" s="17"/>
      <c r="O95" s="17"/>
      <c r="P95" s="17"/>
      <c r="Q95" s="17"/>
      <c r="R95" s="17"/>
      <c r="S95" s="22"/>
      <c r="T95" s="15"/>
      <c r="U95" s="23"/>
      <c r="V95" s="1"/>
      <c r="W95" s="15"/>
      <c r="X95" s="15"/>
      <c r="Y95" s="15"/>
      <c r="Z95" s="15"/>
      <c r="AA95" s="2"/>
      <c r="AB95" s="15"/>
      <c r="AC95" s="15"/>
      <c r="AD95" s="15"/>
      <c r="AE95" s="26"/>
      <c r="AF95" s="26"/>
      <c r="AG95" s="26"/>
    </row>
    <row r="96" spans="1:33" ht="15.75" customHeight="1" x14ac:dyDescent="0.2">
      <c r="A96" s="15"/>
      <c r="B96" s="15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46"/>
      <c r="R96" s="46"/>
      <c r="S96" s="22"/>
      <c r="T96" s="15"/>
      <c r="U96" s="15"/>
      <c r="V96" s="15"/>
      <c r="W96" s="15"/>
      <c r="X96" s="15"/>
      <c r="Y96" s="15"/>
      <c r="Z96" s="15"/>
      <c r="AA96" s="2"/>
      <c r="AB96" s="15"/>
      <c r="AC96" s="15"/>
      <c r="AD96" s="15"/>
      <c r="AE96" s="15"/>
      <c r="AF96" s="15"/>
      <c r="AG96" s="15"/>
    </row>
    <row r="97" spans="1:33" ht="15.75" customHeight="1" x14ac:dyDescent="0.2">
      <c r="A97" s="15"/>
      <c r="B97" s="15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46"/>
      <c r="R97" s="46"/>
      <c r="S97" s="22"/>
      <c r="T97" s="15"/>
      <c r="U97" s="15"/>
      <c r="V97" s="15"/>
      <c r="W97" s="15"/>
      <c r="X97" s="15"/>
      <c r="Y97" s="15"/>
      <c r="Z97" s="15"/>
      <c r="AA97" s="2"/>
      <c r="AB97" s="15"/>
      <c r="AC97" s="15"/>
      <c r="AD97" s="15"/>
      <c r="AE97" s="15"/>
      <c r="AF97" s="15"/>
      <c r="AG97" s="15"/>
    </row>
    <row r="98" spans="1:33" ht="15.75" customHeight="1" x14ac:dyDescent="0.2">
      <c r="A98" s="15"/>
      <c r="B98" s="15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46"/>
      <c r="R98" s="46"/>
      <c r="S98" s="22"/>
      <c r="T98" s="15"/>
      <c r="U98" s="15"/>
      <c r="V98" s="15"/>
      <c r="W98" s="15"/>
      <c r="X98" s="15"/>
      <c r="Y98" s="15"/>
      <c r="Z98" s="15"/>
      <c r="AA98" s="2"/>
      <c r="AB98" s="15"/>
      <c r="AC98" s="15"/>
      <c r="AD98" s="15"/>
      <c r="AE98" s="15"/>
      <c r="AF98" s="15"/>
      <c r="AG98" s="15"/>
    </row>
    <row r="99" spans="1:33" ht="15.75" customHeight="1" x14ac:dyDescent="0.2">
      <c r="A99" s="15"/>
      <c r="B99" s="15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46"/>
      <c r="R99" s="46"/>
      <c r="S99" s="22"/>
      <c r="T99" s="15"/>
      <c r="U99" s="15"/>
      <c r="V99" s="15"/>
      <c r="W99" s="15"/>
      <c r="X99" s="15"/>
      <c r="Y99" s="15"/>
      <c r="Z99" s="15"/>
      <c r="AA99" s="2"/>
      <c r="AB99" s="15"/>
      <c r="AC99" s="15"/>
      <c r="AD99" s="15"/>
      <c r="AE99" s="15"/>
      <c r="AF99" s="15"/>
      <c r="AG99" s="15"/>
    </row>
    <row r="100" spans="1:33" ht="15.75" customHeight="1" x14ac:dyDescent="0.2">
      <c r="A100" s="15"/>
      <c r="B100" s="15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46"/>
      <c r="R100" s="46"/>
      <c r="S100" s="22"/>
      <c r="T100" s="15"/>
      <c r="U100" s="15"/>
      <c r="V100" s="15"/>
      <c r="W100" s="15"/>
      <c r="X100" s="15"/>
      <c r="Y100" s="15"/>
      <c r="Z100" s="15"/>
      <c r="AA100" s="2"/>
      <c r="AB100" s="15"/>
      <c r="AC100" s="15"/>
      <c r="AD100" s="15"/>
      <c r="AE100" s="15"/>
      <c r="AF100" s="15"/>
      <c r="AG100" s="15"/>
    </row>
    <row r="101" spans="1:33" ht="15.75" customHeight="1" x14ac:dyDescent="0.2">
      <c r="A101" s="15"/>
      <c r="B101" s="15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46"/>
      <c r="R101" s="46"/>
      <c r="S101" s="22"/>
      <c r="T101" s="15"/>
      <c r="U101" s="15"/>
      <c r="V101" s="15"/>
      <c r="W101" s="15"/>
      <c r="X101" s="15"/>
      <c r="Y101" s="15"/>
      <c r="Z101" s="15"/>
      <c r="AA101" s="2"/>
      <c r="AB101" s="15"/>
      <c r="AC101" s="15"/>
      <c r="AD101" s="15"/>
      <c r="AE101" s="15"/>
      <c r="AF101" s="15"/>
      <c r="AG101" s="15"/>
    </row>
    <row r="102" spans="1:33" ht="15.75" customHeight="1" x14ac:dyDescent="0.2">
      <c r="A102" s="15"/>
      <c r="B102" s="15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46"/>
      <c r="R102" s="46"/>
      <c r="S102" s="22"/>
      <c r="T102" s="15"/>
      <c r="U102" s="15"/>
      <c r="V102" s="15"/>
      <c r="W102" s="15"/>
      <c r="X102" s="15"/>
      <c r="Y102" s="15"/>
      <c r="Z102" s="15"/>
      <c r="AA102" s="2"/>
      <c r="AB102" s="15"/>
      <c r="AC102" s="15"/>
      <c r="AD102" s="15"/>
      <c r="AE102" s="15"/>
      <c r="AF102" s="15"/>
      <c r="AG102" s="15"/>
    </row>
    <row r="103" spans="1:33" ht="15.75" customHeight="1" x14ac:dyDescent="0.2">
      <c r="A103" s="15"/>
      <c r="B103" s="15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46"/>
      <c r="R103" s="46"/>
      <c r="S103" s="22"/>
      <c r="T103" s="15"/>
      <c r="U103" s="15"/>
      <c r="V103" s="15"/>
      <c r="W103" s="15"/>
      <c r="X103" s="15"/>
      <c r="Y103" s="15"/>
      <c r="Z103" s="15"/>
      <c r="AA103" s="2"/>
      <c r="AB103" s="15"/>
      <c r="AC103" s="15"/>
      <c r="AD103" s="15"/>
      <c r="AE103" s="15"/>
      <c r="AF103" s="15"/>
      <c r="AG103" s="15"/>
    </row>
    <row r="104" spans="1:33" ht="15.75" customHeight="1" x14ac:dyDescent="0.2">
      <c r="A104" s="15"/>
      <c r="B104" s="15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46"/>
      <c r="R104" s="46"/>
      <c r="S104" s="22"/>
      <c r="T104" s="15"/>
      <c r="U104" s="15"/>
      <c r="V104" s="15"/>
      <c r="W104" s="15"/>
      <c r="X104" s="15"/>
      <c r="Y104" s="15"/>
      <c r="Z104" s="15"/>
      <c r="AA104" s="2"/>
      <c r="AB104" s="15"/>
      <c r="AC104" s="15"/>
      <c r="AD104" s="15"/>
      <c r="AE104" s="15"/>
      <c r="AF104" s="15"/>
      <c r="AG104" s="15"/>
    </row>
    <row r="105" spans="1:33" ht="15.75" customHeight="1" x14ac:dyDescent="0.2">
      <c r="A105" s="15"/>
      <c r="B105" s="15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46"/>
      <c r="R105" s="46"/>
      <c r="S105" s="22"/>
      <c r="T105" s="15"/>
      <c r="U105" s="15"/>
      <c r="V105" s="15"/>
      <c r="W105" s="15"/>
      <c r="X105" s="15"/>
      <c r="Y105" s="15"/>
      <c r="Z105" s="15"/>
      <c r="AA105" s="2"/>
      <c r="AB105" s="15"/>
      <c r="AC105" s="15"/>
      <c r="AD105" s="15"/>
      <c r="AE105" s="15"/>
      <c r="AF105" s="15"/>
      <c r="AG105" s="15"/>
    </row>
    <row r="106" spans="1:33" ht="15.75" customHeight="1" x14ac:dyDescent="0.2">
      <c r="A106" s="15"/>
      <c r="B106" s="15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46"/>
      <c r="R106" s="46"/>
      <c r="S106" s="22"/>
      <c r="T106" s="15"/>
      <c r="U106" s="15"/>
      <c r="V106" s="15"/>
      <c r="W106" s="15"/>
      <c r="X106" s="15"/>
      <c r="Y106" s="15"/>
      <c r="Z106" s="15"/>
      <c r="AA106" s="2"/>
      <c r="AB106" s="15"/>
      <c r="AC106" s="15"/>
      <c r="AD106" s="15"/>
      <c r="AE106" s="15"/>
      <c r="AF106" s="15"/>
      <c r="AG106" s="15"/>
    </row>
    <row r="107" spans="1:33" ht="15.75" customHeight="1" x14ac:dyDescent="0.2">
      <c r="A107" s="15"/>
      <c r="B107" s="15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46"/>
      <c r="R107" s="46"/>
      <c r="S107" s="22"/>
      <c r="T107" s="15"/>
      <c r="U107" s="15"/>
      <c r="V107" s="15"/>
      <c r="W107" s="15"/>
      <c r="X107" s="15"/>
      <c r="Y107" s="15"/>
      <c r="Z107" s="15"/>
      <c r="AA107" s="2"/>
      <c r="AB107" s="15"/>
      <c r="AC107" s="15"/>
      <c r="AD107" s="15"/>
      <c r="AE107" s="15"/>
      <c r="AF107" s="15"/>
      <c r="AG107" s="15"/>
    </row>
    <row r="108" spans="1:33" ht="15.75" customHeight="1" x14ac:dyDescent="0.2">
      <c r="A108" s="15"/>
      <c r="B108" s="15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46"/>
      <c r="R108" s="46"/>
      <c r="S108" s="22"/>
      <c r="T108" s="15"/>
      <c r="U108" s="15"/>
      <c r="V108" s="15"/>
      <c r="W108" s="15"/>
      <c r="X108" s="15"/>
      <c r="Y108" s="15"/>
      <c r="Z108" s="15"/>
      <c r="AA108" s="2"/>
      <c r="AB108" s="15"/>
      <c r="AC108" s="15"/>
      <c r="AD108" s="15"/>
      <c r="AE108" s="15"/>
      <c r="AF108" s="15"/>
      <c r="AG108" s="15"/>
    </row>
    <row r="109" spans="1:33" ht="15.75" customHeight="1" x14ac:dyDescent="0.2">
      <c r="A109" s="15"/>
      <c r="B109" s="15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46"/>
      <c r="R109" s="46"/>
      <c r="S109" s="22"/>
      <c r="T109" s="15"/>
      <c r="U109" s="15"/>
      <c r="V109" s="15"/>
      <c r="W109" s="15"/>
      <c r="X109" s="15"/>
      <c r="Y109" s="15"/>
      <c r="Z109" s="15"/>
      <c r="AA109" s="2"/>
      <c r="AB109" s="15"/>
      <c r="AC109" s="15"/>
      <c r="AD109" s="15"/>
      <c r="AE109" s="15"/>
      <c r="AF109" s="15"/>
      <c r="AG109" s="15"/>
    </row>
    <row r="110" spans="1:33" ht="15.75" customHeight="1" x14ac:dyDescent="0.2">
      <c r="A110" s="15"/>
      <c r="B110" s="15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46"/>
      <c r="R110" s="46"/>
      <c r="S110" s="22"/>
      <c r="T110" s="15"/>
      <c r="U110" s="15"/>
      <c r="V110" s="15"/>
      <c r="W110" s="15"/>
      <c r="X110" s="15"/>
      <c r="Y110" s="15"/>
      <c r="Z110" s="15"/>
      <c r="AA110" s="2"/>
      <c r="AB110" s="15"/>
      <c r="AC110" s="15"/>
      <c r="AD110" s="15"/>
      <c r="AE110" s="15"/>
      <c r="AF110" s="15"/>
      <c r="AG110" s="15"/>
    </row>
    <row r="111" spans="1:33" ht="15.75" customHeight="1" x14ac:dyDescent="0.2">
      <c r="A111" s="15"/>
      <c r="B111" s="15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46"/>
      <c r="R111" s="46"/>
      <c r="S111" s="22"/>
      <c r="T111" s="15"/>
      <c r="U111" s="15"/>
      <c r="V111" s="15"/>
      <c r="W111" s="15"/>
      <c r="X111" s="15"/>
      <c r="Y111" s="15"/>
      <c r="Z111" s="15"/>
      <c r="AA111" s="2"/>
      <c r="AB111" s="15"/>
      <c r="AC111" s="15"/>
      <c r="AD111" s="15"/>
      <c r="AE111" s="15"/>
      <c r="AF111" s="15"/>
      <c r="AG111" s="15"/>
    </row>
    <row r="112" spans="1:33" ht="15.75" customHeight="1" x14ac:dyDescent="0.2">
      <c r="A112" s="15"/>
      <c r="B112" s="15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46"/>
      <c r="R112" s="46"/>
      <c r="S112" s="22"/>
      <c r="T112" s="15"/>
      <c r="U112" s="15"/>
      <c r="V112" s="15"/>
      <c r="W112" s="15"/>
      <c r="X112" s="15"/>
      <c r="Y112" s="15"/>
      <c r="Z112" s="15"/>
      <c r="AA112" s="2"/>
      <c r="AB112" s="15"/>
      <c r="AC112" s="15"/>
      <c r="AD112" s="15"/>
      <c r="AE112" s="15"/>
      <c r="AF112" s="15"/>
      <c r="AG112" s="15"/>
    </row>
    <row r="113" spans="1:33" ht="15.75" customHeight="1" x14ac:dyDescent="0.2">
      <c r="A113" s="15"/>
      <c r="B113" s="15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46"/>
      <c r="R113" s="46"/>
      <c r="S113" s="22"/>
      <c r="T113" s="15"/>
      <c r="U113" s="15"/>
      <c r="V113" s="15"/>
      <c r="W113" s="15"/>
      <c r="X113" s="15"/>
      <c r="Y113" s="15"/>
      <c r="Z113" s="15"/>
      <c r="AA113" s="2"/>
      <c r="AB113" s="15"/>
      <c r="AC113" s="15"/>
      <c r="AD113" s="15"/>
      <c r="AE113" s="15"/>
      <c r="AF113" s="15"/>
      <c r="AG113" s="15"/>
    </row>
    <row r="114" spans="1:33" ht="15.75" customHeight="1" x14ac:dyDescent="0.2">
      <c r="A114" s="15"/>
      <c r="B114" s="15"/>
      <c r="C114" s="46"/>
      <c r="D114" s="46"/>
      <c r="E114" s="46"/>
      <c r="F114" s="46"/>
      <c r="G114" s="46"/>
      <c r="H114" s="46"/>
      <c r="I114" s="46"/>
      <c r="J114" s="46"/>
      <c r="K114" s="46"/>
      <c r="L114" s="46"/>
      <c r="M114" s="46"/>
      <c r="N114" s="46"/>
      <c r="O114" s="46"/>
      <c r="P114" s="46"/>
      <c r="Q114" s="46"/>
      <c r="R114" s="46"/>
      <c r="S114" s="22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</row>
    <row r="115" spans="1:33" ht="15.75" customHeight="1" x14ac:dyDescent="0.2">
      <c r="A115" s="15"/>
      <c r="B115" s="15"/>
      <c r="C115" s="46"/>
      <c r="D115" s="46"/>
      <c r="E115" s="46"/>
      <c r="F115" s="46"/>
      <c r="G115" s="46"/>
      <c r="H115" s="46"/>
      <c r="I115" s="46"/>
      <c r="J115" s="46"/>
      <c r="K115" s="46"/>
      <c r="L115" s="46"/>
      <c r="M115" s="46"/>
      <c r="N115" s="46"/>
      <c r="O115" s="46"/>
      <c r="P115" s="46"/>
      <c r="Q115" s="46"/>
      <c r="R115" s="46"/>
      <c r="S115" s="22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  <c r="AD115" s="15"/>
      <c r="AE115" s="15"/>
      <c r="AF115" s="15"/>
      <c r="AG115" s="15"/>
    </row>
    <row r="116" spans="1:33" ht="15.75" customHeight="1" x14ac:dyDescent="0.2">
      <c r="A116" s="15"/>
      <c r="B116" s="15"/>
      <c r="C116" s="46"/>
      <c r="D116" s="46"/>
      <c r="E116" s="46"/>
      <c r="F116" s="46"/>
      <c r="G116" s="46"/>
      <c r="H116" s="46"/>
      <c r="I116" s="46"/>
      <c r="J116" s="46"/>
      <c r="K116" s="46"/>
      <c r="L116" s="46"/>
      <c r="M116" s="46"/>
      <c r="N116" s="46"/>
      <c r="O116" s="46"/>
      <c r="P116" s="46"/>
      <c r="Q116" s="46"/>
      <c r="R116" s="46"/>
      <c r="S116" s="22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</row>
    <row r="117" spans="1:33" ht="15.75" customHeight="1" x14ac:dyDescent="0.2">
      <c r="A117" s="15"/>
      <c r="B117" s="15"/>
      <c r="C117" s="46"/>
      <c r="D117" s="46"/>
      <c r="E117" s="46"/>
      <c r="F117" s="46"/>
      <c r="G117" s="46"/>
      <c r="H117" s="46"/>
      <c r="I117" s="46"/>
      <c r="J117" s="46"/>
      <c r="K117" s="46"/>
      <c r="L117" s="46"/>
      <c r="M117" s="46"/>
      <c r="N117" s="46"/>
      <c r="O117" s="46"/>
      <c r="P117" s="46"/>
      <c r="Q117" s="46"/>
      <c r="R117" s="46"/>
      <c r="S117" s="22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  <c r="AD117" s="15"/>
      <c r="AE117" s="15"/>
      <c r="AF117" s="15"/>
      <c r="AG117" s="15"/>
    </row>
    <row r="118" spans="1:33" ht="15.75" customHeight="1" x14ac:dyDescent="0.2">
      <c r="A118" s="15"/>
      <c r="B118" s="15"/>
      <c r="C118" s="46"/>
      <c r="D118" s="46"/>
      <c r="E118" s="46"/>
      <c r="F118" s="46"/>
      <c r="G118" s="46"/>
      <c r="H118" s="46"/>
      <c r="I118" s="46"/>
      <c r="J118" s="46"/>
      <c r="K118" s="46"/>
      <c r="L118" s="46"/>
      <c r="M118" s="46"/>
      <c r="N118" s="46"/>
      <c r="O118" s="46"/>
      <c r="P118" s="46"/>
      <c r="Q118" s="46"/>
      <c r="R118" s="46"/>
      <c r="S118" s="22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</row>
    <row r="119" spans="1:33" ht="15.75" customHeight="1" x14ac:dyDescent="0.2">
      <c r="A119" s="15"/>
      <c r="B119" s="15"/>
      <c r="C119" s="46"/>
      <c r="D119" s="46"/>
      <c r="E119" s="46"/>
      <c r="F119" s="46"/>
      <c r="G119" s="46"/>
      <c r="H119" s="46"/>
      <c r="I119" s="46"/>
      <c r="J119" s="46"/>
      <c r="K119" s="46"/>
      <c r="L119" s="46"/>
      <c r="M119" s="46"/>
      <c r="N119" s="46"/>
      <c r="O119" s="46"/>
      <c r="P119" s="46"/>
      <c r="Q119" s="46"/>
      <c r="R119" s="46"/>
      <c r="S119" s="22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  <c r="AD119" s="15"/>
      <c r="AE119" s="15"/>
      <c r="AF119" s="15"/>
      <c r="AG119" s="15"/>
    </row>
    <row r="120" spans="1:33" ht="15.75" customHeight="1" x14ac:dyDescent="0.2">
      <c r="A120" s="15"/>
      <c r="B120" s="15"/>
      <c r="C120" s="46"/>
      <c r="D120" s="46"/>
      <c r="E120" s="46"/>
      <c r="F120" s="46"/>
      <c r="G120" s="46"/>
      <c r="H120" s="46"/>
      <c r="I120" s="46"/>
      <c r="J120" s="46"/>
      <c r="K120" s="46"/>
      <c r="L120" s="46"/>
      <c r="M120" s="46"/>
      <c r="N120" s="46"/>
      <c r="O120" s="46"/>
      <c r="P120" s="46"/>
      <c r="Q120" s="46"/>
      <c r="R120" s="46"/>
      <c r="S120" s="22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</row>
    <row r="121" spans="1:33" ht="15.75" customHeight="1" x14ac:dyDescent="0.2">
      <c r="A121" s="15"/>
      <c r="B121" s="15"/>
      <c r="C121" s="46"/>
      <c r="D121" s="46"/>
      <c r="E121" s="46"/>
      <c r="F121" s="46"/>
      <c r="G121" s="46"/>
      <c r="H121" s="46"/>
      <c r="I121" s="46"/>
      <c r="J121" s="46"/>
      <c r="K121" s="46"/>
      <c r="L121" s="46"/>
      <c r="M121" s="46"/>
      <c r="N121" s="46"/>
      <c r="O121" s="46"/>
      <c r="P121" s="46"/>
      <c r="Q121" s="46"/>
      <c r="R121" s="46"/>
      <c r="S121" s="22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  <c r="AD121" s="15"/>
      <c r="AE121" s="15"/>
      <c r="AF121" s="15"/>
      <c r="AG121" s="15"/>
    </row>
    <row r="122" spans="1:33" ht="15.75" customHeight="1" x14ac:dyDescent="0.2">
      <c r="A122" s="15"/>
      <c r="B122" s="15"/>
      <c r="C122" s="46"/>
      <c r="D122" s="46"/>
      <c r="E122" s="46"/>
      <c r="F122" s="46"/>
      <c r="G122" s="46"/>
      <c r="H122" s="46"/>
      <c r="I122" s="46"/>
      <c r="J122" s="46"/>
      <c r="K122" s="46"/>
      <c r="L122" s="46"/>
      <c r="M122" s="46"/>
      <c r="N122" s="46"/>
      <c r="O122" s="46"/>
      <c r="P122" s="46"/>
      <c r="Q122" s="46"/>
      <c r="R122" s="46"/>
      <c r="S122" s="22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</row>
    <row r="123" spans="1:33" ht="15.75" customHeight="1" x14ac:dyDescent="0.2">
      <c r="A123" s="15"/>
      <c r="B123" s="15"/>
      <c r="C123" s="46"/>
      <c r="D123" s="46"/>
      <c r="E123" s="46"/>
      <c r="F123" s="46"/>
      <c r="G123" s="46"/>
      <c r="H123" s="46"/>
      <c r="I123" s="46"/>
      <c r="J123" s="46"/>
      <c r="K123" s="46"/>
      <c r="L123" s="46"/>
      <c r="M123" s="46"/>
      <c r="N123" s="46"/>
      <c r="O123" s="46"/>
      <c r="P123" s="46"/>
      <c r="Q123" s="46"/>
      <c r="R123" s="46"/>
      <c r="S123" s="22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  <c r="AD123" s="15"/>
      <c r="AE123" s="15"/>
      <c r="AF123" s="15"/>
      <c r="AG123" s="15"/>
    </row>
    <row r="124" spans="1:33" ht="15.75" customHeight="1" x14ac:dyDescent="0.2">
      <c r="A124" s="15"/>
      <c r="B124" s="15"/>
      <c r="C124" s="46"/>
      <c r="D124" s="46"/>
      <c r="E124" s="46"/>
      <c r="F124" s="46"/>
      <c r="G124" s="46"/>
      <c r="H124" s="46"/>
      <c r="I124" s="46"/>
      <c r="J124" s="46"/>
      <c r="K124" s="46"/>
      <c r="L124" s="46"/>
      <c r="M124" s="46"/>
      <c r="N124" s="46"/>
      <c r="O124" s="46"/>
      <c r="P124" s="46"/>
      <c r="Q124" s="46"/>
      <c r="R124" s="46"/>
      <c r="S124" s="22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  <c r="AG124" s="15"/>
    </row>
    <row r="125" spans="1:33" ht="15.75" customHeight="1" x14ac:dyDescent="0.2">
      <c r="A125" s="15"/>
      <c r="B125" s="15"/>
      <c r="C125" s="46"/>
      <c r="D125" s="46"/>
      <c r="E125" s="46"/>
      <c r="F125" s="46"/>
      <c r="G125" s="46"/>
      <c r="H125" s="46"/>
      <c r="I125" s="46"/>
      <c r="J125" s="46"/>
      <c r="K125" s="46"/>
      <c r="L125" s="46"/>
      <c r="M125" s="46"/>
      <c r="N125" s="46"/>
      <c r="O125" s="46"/>
      <c r="P125" s="46"/>
      <c r="Q125" s="46"/>
      <c r="R125" s="46"/>
      <c r="S125" s="22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  <c r="AD125" s="15"/>
      <c r="AE125" s="15"/>
      <c r="AF125" s="15"/>
      <c r="AG125" s="15"/>
    </row>
    <row r="126" spans="1:33" ht="15.75" customHeight="1" x14ac:dyDescent="0.2">
      <c r="A126" s="15"/>
      <c r="B126" s="15"/>
      <c r="C126" s="46"/>
      <c r="D126" s="46"/>
      <c r="E126" s="46"/>
      <c r="F126" s="46"/>
      <c r="G126" s="46"/>
      <c r="H126" s="46"/>
      <c r="I126" s="46"/>
      <c r="J126" s="46"/>
      <c r="K126" s="46"/>
      <c r="L126" s="46"/>
      <c r="M126" s="46"/>
      <c r="N126" s="46"/>
      <c r="O126" s="46"/>
      <c r="P126" s="46"/>
      <c r="Q126" s="46"/>
      <c r="R126" s="46"/>
      <c r="S126" s="22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</row>
    <row r="127" spans="1:33" ht="15.75" customHeight="1" x14ac:dyDescent="0.2">
      <c r="A127" s="15"/>
      <c r="B127" s="15"/>
      <c r="C127" s="46"/>
      <c r="D127" s="46"/>
      <c r="E127" s="46"/>
      <c r="F127" s="46"/>
      <c r="G127" s="46"/>
      <c r="H127" s="46"/>
      <c r="I127" s="46"/>
      <c r="J127" s="46"/>
      <c r="K127" s="46"/>
      <c r="L127" s="46"/>
      <c r="M127" s="46"/>
      <c r="N127" s="46"/>
      <c r="O127" s="46"/>
      <c r="P127" s="46"/>
      <c r="Q127" s="46"/>
      <c r="R127" s="46"/>
      <c r="S127" s="22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  <c r="AD127" s="15"/>
      <c r="AE127" s="15"/>
      <c r="AF127" s="15"/>
      <c r="AG127" s="15"/>
    </row>
    <row r="128" spans="1:33" ht="15.75" customHeight="1" x14ac:dyDescent="0.2">
      <c r="A128" s="15"/>
      <c r="B128" s="15"/>
      <c r="C128" s="46"/>
      <c r="D128" s="46"/>
      <c r="E128" s="46"/>
      <c r="F128" s="46"/>
      <c r="G128" s="46"/>
      <c r="H128" s="46"/>
      <c r="I128" s="46"/>
      <c r="J128" s="46"/>
      <c r="K128" s="46"/>
      <c r="L128" s="46"/>
      <c r="M128" s="46"/>
      <c r="N128" s="46"/>
      <c r="O128" s="46"/>
      <c r="P128" s="46"/>
      <c r="Q128" s="46"/>
      <c r="R128" s="46"/>
      <c r="S128" s="22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  <c r="AG128" s="15"/>
    </row>
    <row r="129" spans="1:33" ht="15.75" customHeight="1" x14ac:dyDescent="0.2">
      <c r="A129" s="15"/>
      <c r="B129" s="15"/>
      <c r="C129" s="46"/>
      <c r="D129" s="46"/>
      <c r="E129" s="46"/>
      <c r="F129" s="46"/>
      <c r="G129" s="46"/>
      <c r="H129" s="46"/>
      <c r="I129" s="46"/>
      <c r="J129" s="46"/>
      <c r="K129" s="46"/>
      <c r="L129" s="46"/>
      <c r="M129" s="46"/>
      <c r="N129" s="46"/>
      <c r="O129" s="46"/>
      <c r="P129" s="46"/>
      <c r="Q129" s="46"/>
      <c r="R129" s="46"/>
      <c r="S129" s="22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  <c r="AD129" s="15"/>
      <c r="AE129" s="15"/>
      <c r="AF129" s="15"/>
      <c r="AG129" s="15"/>
    </row>
    <row r="130" spans="1:33" ht="15.75" customHeight="1" x14ac:dyDescent="0.2">
      <c r="A130" s="15"/>
      <c r="B130" s="15"/>
      <c r="C130" s="46"/>
      <c r="D130" s="46"/>
      <c r="E130" s="46"/>
      <c r="F130" s="46"/>
      <c r="G130" s="46"/>
      <c r="H130" s="46"/>
      <c r="I130" s="46"/>
      <c r="J130" s="46"/>
      <c r="K130" s="46"/>
      <c r="L130" s="46"/>
      <c r="M130" s="46"/>
      <c r="N130" s="46"/>
      <c r="O130" s="46"/>
      <c r="P130" s="46"/>
      <c r="Q130" s="46"/>
      <c r="R130" s="46"/>
      <c r="S130" s="22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  <c r="AG130" s="15"/>
    </row>
    <row r="131" spans="1:33" ht="15.75" customHeight="1" x14ac:dyDescent="0.2">
      <c r="A131" s="15"/>
      <c r="B131" s="15"/>
      <c r="C131" s="46"/>
      <c r="D131" s="46"/>
      <c r="E131" s="46"/>
      <c r="F131" s="46"/>
      <c r="G131" s="46"/>
      <c r="H131" s="46"/>
      <c r="I131" s="46"/>
      <c r="J131" s="46"/>
      <c r="K131" s="46"/>
      <c r="L131" s="46"/>
      <c r="M131" s="46"/>
      <c r="N131" s="46"/>
      <c r="O131" s="46"/>
      <c r="P131" s="46"/>
      <c r="Q131" s="46"/>
      <c r="R131" s="46"/>
      <c r="S131" s="22"/>
      <c r="T131" s="15"/>
      <c r="U131" s="15"/>
      <c r="V131" s="15"/>
      <c r="W131" s="15"/>
      <c r="X131" s="15"/>
      <c r="Y131" s="15"/>
      <c r="Z131" s="15"/>
      <c r="AA131" s="15"/>
      <c r="AB131" s="15"/>
      <c r="AC131" s="15"/>
      <c r="AD131" s="15"/>
      <c r="AE131" s="15"/>
      <c r="AF131" s="15"/>
      <c r="AG131" s="15"/>
    </row>
    <row r="132" spans="1:33" ht="15.75" customHeight="1" x14ac:dyDescent="0.2">
      <c r="A132" s="15"/>
      <c r="B132" s="15"/>
      <c r="C132" s="46"/>
      <c r="D132" s="46"/>
      <c r="E132" s="46"/>
      <c r="F132" s="46"/>
      <c r="G132" s="46"/>
      <c r="H132" s="46"/>
      <c r="I132" s="46"/>
      <c r="J132" s="46"/>
      <c r="K132" s="46"/>
      <c r="L132" s="46"/>
      <c r="M132" s="46"/>
      <c r="N132" s="46"/>
      <c r="O132" s="46"/>
      <c r="P132" s="46"/>
      <c r="Q132" s="46"/>
      <c r="R132" s="46"/>
      <c r="S132" s="22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  <c r="AF132" s="15"/>
      <c r="AG132" s="15"/>
    </row>
    <row r="133" spans="1:33" ht="15.75" customHeight="1" x14ac:dyDescent="0.2">
      <c r="A133" s="15"/>
      <c r="B133" s="15"/>
      <c r="C133" s="46"/>
      <c r="D133" s="46"/>
      <c r="E133" s="46"/>
      <c r="F133" s="46"/>
      <c r="G133" s="46"/>
      <c r="H133" s="46"/>
      <c r="I133" s="46"/>
      <c r="J133" s="46"/>
      <c r="K133" s="46"/>
      <c r="L133" s="46"/>
      <c r="M133" s="46"/>
      <c r="N133" s="46"/>
      <c r="O133" s="46"/>
      <c r="P133" s="46"/>
      <c r="Q133" s="46"/>
      <c r="R133" s="46"/>
      <c r="S133" s="22"/>
      <c r="T133" s="15"/>
      <c r="U133" s="15"/>
      <c r="V133" s="15"/>
      <c r="W133" s="15"/>
      <c r="X133" s="15"/>
      <c r="Y133" s="15"/>
      <c r="Z133" s="15"/>
      <c r="AA133" s="15"/>
      <c r="AB133" s="15"/>
      <c r="AC133" s="15"/>
      <c r="AD133" s="15"/>
      <c r="AE133" s="15"/>
      <c r="AF133" s="15"/>
      <c r="AG133" s="15"/>
    </row>
    <row r="134" spans="1:33" ht="15.75" customHeight="1" x14ac:dyDescent="0.2">
      <c r="A134" s="15"/>
      <c r="B134" s="15"/>
      <c r="C134" s="46"/>
      <c r="D134" s="46"/>
      <c r="E134" s="46"/>
      <c r="F134" s="46"/>
      <c r="G134" s="46"/>
      <c r="H134" s="46"/>
      <c r="I134" s="46"/>
      <c r="J134" s="46"/>
      <c r="K134" s="46"/>
      <c r="L134" s="46"/>
      <c r="M134" s="46"/>
      <c r="N134" s="46"/>
      <c r="O134" s="46"/>
      <c r="P134" s="46"/>
      <c r="Q134" s="46"/>
      <c r="R134" s="46"/>
      <c r="S134" s="22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  <c r="AF134" s="15"/>
      <c r="AG134" s="15"/>
    </row>
    <row r="135" spans="1:33" ht="15.75" customHeight="1" x14ac:dyDescent="0.2">
      <c r="A135" s="15"/>
      <c r="B135" s="15"/>
      <c r="C135" s="46"/>
      <c r="D135" s="46"/>
      <c r="E135" s="46"/>
      <c r="F135" s="46"/>
      <c r="G135" s="46"/>
      <c r="H135" s="46"/>
      <c r="I135" s="46"/>
      <c r="J135" s="46"/>
      <c r="K135" s="46"/>
      <c r="L135" s="46"/>
      <c r="M135" s="46"/>
      <c r="N135" s="46"/>
      <c r="O135" s="46"/>
      <c r="P135" s="46"/>
      <c r="Q135" s="46"/>
      <c r="R135" s="46"/>
      <c r="S135" s="22"/>
      <c r="T135" s="15"/>
      <c r="U135" s="15"/>
      <c r="V135" s="15"/>
      <c r="W135" s="15"/>
      <c r="X135" s="15"/>
      <c r="Y135" s="15"/>
      <c r="Z135" s="15"/>
      <c r="AA135" s="15"/>
      <c r="AB135" s="15"/>
      <c r="AC135" s="15"/>
      <c r="AD135" s="15"/>
      <c r="AE135" s="15"/>
      <c r="AF135" s="15"/>
      <c r="AG135" s="15"/>
    </row>
    <row r="136" spans="1:33" ht="15.75" customHeight="1" x14ac:dyDescent="0.2">
      <c r="A136" s="15"/>
      <c r="B136" s="15"/>
      <c r="C136" s="46"/>
      <c r="D136" s="46"/>
      <c r="E136" s="46"/>
      <c r="F136" s="46"/>
      <c r="G136" s="46"/>
      <c r="H136" s="46"/>
      <c r="I136" s="46"/>
      <c r="J136" s="46"/>
      <c r="K136" s="46"/>
      <c r="L136" s="46"/>
      <c r="M136" s="46"/>
      <c r="N136" s="46"/>
      <c r="O136" s="46"/>
      <c r="P136" s="46"/>
      <c r="Q136" s="46"/>
      <c r="R136" s="46"/>
      <c r="S136" s="22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  <c r="AE136" s="15"/>
      <c r="AF136" s="15"/>
      <c r="AG136" s="15"/>
    </row>
    <row r="137" spans="1:33" ht="15.75" customHeight="1" x14ac:dyDescent="0.2">
      <c r="A137" s="15"/>
      <c r="B137" s="15"/>
      <c r="C137" s="46"/>
      <c r="D137" s="46"/>
      <c r="E137" s="46"/>
      <c r="F137" s="46"/>
      <c r="G137" s="46"/>
      <c r="H137" s="46"/>
      <c r="I137" s="46"/>
      <c r="J137" s="46"/>
      <c r="K137" s="46"/>
      <c r="L137" s="46"/>
      <c r="M137" s="46"/>
      <c r="N137" s="46"/>
      <c r="O137" s="46"/>
      <c r="P137" s="46"/>
      <c r="Q137" s="46"/>
      <c r="R137" s="46"/>
      <c r="S137" s="22"/>
      <c r="T137" s="15"/>
      <c r="U137" s="15"/>
      <c r="V137" s="15"/>
      <c r="W137" s="15"/>
      <c r="X137" s="15"/>
      <c r="Y137" s="15"/>
      <c r="Z137" s="15"/>
      <c r="AA137" s="15"/>
      <c r="AB137" s="15"/>
      <c r="AC137" s="15"/>
      <c r="AD137" s="15"/>
      <c r="AE137" s="15"/>
      <c r="AF137" s="15"/>
      <c r="AG137" s="15"/>
    </row>
    <row r="138" spans="1:33" ht="15.75" customHeight="1" x14ac:dyDescent="0.2">
      <c r="A138" s="15"/>
      <c r="B138" s="15"/>
      <c r="C138" s="46"/>
      <c r="D138" s="46"/>
      <c r="E138" s="46"/>
      <c r="F138" s="46"/>
      <c r="G138" s="46"/>
      <c r="H138" s="46"/>
      <c r="I138" s="46"/>
      <c r="J138" s="46"/>
      <c r="K138" s="46"/>
      <c r="L138" s="46"/>
      <c r="M138" s="46"/>
      <c r="N138" s="46"/>
      <c r="O138" s="46"/>
      <c r="P138" s="46"/>
      <c r="Q138" s="46"/>
      <c r="R138" s="46"/>
      <c r="S138" s="22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  <c r="AE138" s="15"/>
      <c r="AF138" s="15"/>
      <c r="AG138" s="15"/>
    </row>
    <row r="139" spans="1:33" ht="15.75" customHeight="1" x14ac:dyDescent="0.2">
      <c r="A139" s="15"/>
      <c r="B139" s="15"/>
      <c r="C139" s="46"/>
      <c r="D139" s="46"/>
      <c r="E139" s="46"/>
      <c r="F139" s="46"/>
      <c r="G139" s="46"/>
      <c r="H139" s="46"/>
      <c r="I139" s="46"/>
      <c r="J139" s="46"/>
      <c r="K139" s="46"/>
      <c r="L139" s="46"/>
      <c r="M139" s="46"/>
      <c r="N139" s="46"/>
      <c r="O139" s="46"/>
      <c r="P139" s="46"/>
      <c r="Q139" s="46"/>
      <c r="R139" s="46"/>
      <c r="S139" s="22"/>
      <c r="T139" s="15"/>
      <c r="U139" s="15"/>
      <c r="V139" s="15"/>
      <c r="W139" s="15"/>
      <c r="X139" s="15"/>
      <c r="Y139" s="15"/>
      <c r="Z139" s="15"/>
      <c r="AA139" s="15"/>
      <c r="AB139" s="15"/>
      <c r="AC139" s="15"/>
      <c r="AD139" s="15"/>
      <c r="AE139" s="15"/>
      <c r="AF139" s="15"/>
      <c r="AG139" s="15"/>
    </row>
    <row r="140" spans="1:33" ht="15.75" customHeight="1" x14ac:dyDescent="0.2">
      <c r="A140" s="15"/>
      <c r="B140" s="15"/>
      <c r="C140" s="46"/>
      <c r="D140" s="46"/>
      <c r="E140" s="46"/>
      <c r="F140" s="46"/>
      <c r="G140" s="46"/>
      <c r="H140" s="46"/>
      <c r="I140" s="46"/>
      <c r="J140" s="46"/>
      <c r="K140" s="46"/>
      <c r="L140" s="46"/>
      <c r="M140" s="46"/>
      <c r="N140" s="46"/>
      <c r="O140" s="46"/>
      <c r="P140" s="46"/>
      <c r="Q140" s="46"/>
      <c r="R140" s="46"/>
      <c r="S140" s="22"/>
      <c r="T140" s="15"/>
      <c r="U140" s="15"/>
      <c r="V140" s="15"/>
      <c r="W140" s="15"/>
      <c r="X140" s="15"/>
      <c r="Y140" s="15"/>
      <c r="Z140" s="15"/>
      <c r="AA140" s="15"/>
      <c r="AB140" s="15"/>
      <c r="AC140" s="15"/>
      <c r="AD140" s="15"/>
      <c r="AE140" s="15"/>
      <c r="AF140" s="15"/>
      <c r="AG140" s="15"/>
    </row>
    <row r="141" spans="1:33" ht="15.75" customHeight="1" x14ac:dyDescent="0.2">
      <c r="A141" s="15"/>
      <c r="B141" s="15"/>
      <c r="C141" s="46"/>
      <c r="D141" s="46"/>
      <c r="E141" s="46"/>
      <c r="F141" s="46"/>
      <c r="G141" s="46"/>
      <c r="H141" s="46"/>
      <c r="I141" s="46"/>
      <c r="J141" s="46"/>
      <c r="K141" s="46"/>
      <c r="L141" s="46"/>
      <c r="M141" s="46"/>
      <c r="N141" s="46"/>
      <c r="O141" s="46"/>
      <c r="P141" s="46"/>
      <c r="Q141" s="46"/>
      <c r="R141" s="46"/>
      <c r="S141" s="22"/>
      <c r="T141" s="15"/>
      <c r="U141" s="15"/>
      <c r="V141" s="15"/>
      <c r="W141" s="15"/>
      <c r="X141" s="15"/>
      <c r="Y141" s="15"/>
      <c r="Z141" s="15"/>
      <c r="AA141" s="15"/>
      <c r="AB141" s="15"/>
      <c r="AC141" s="15"/>
      <c r="AD141" s="15"/>
      <c r="AE141" s="15"/>
      <c r="AF141" s="15"/>
      <c r="AG141" s="15"/>
    </row>
    <row r="142" spans="1:33" ht="15.75" customHeight="1" x14ac:dyDescent="0.2">
      <c r="A142" s="15"/>
      <c r="B142" s="15"/>
      <c r="C142" s="46"/>
      <c r="D142" s="46"/>
      <c r="E142" s="46"/>
      <c r="F142" s="46"/>
      <c r="G142" s="46"/>
      <c r="H142" s="46"/>
      <c r="I142" s="46"/>
      <c r="J142" s="46"/>
      <c r="K142" s="46"/>
      <c r="L142" s="46"/>
      <c r="M142" s="46"/>
      <c r="N142" s="46"/>
      <c r="O142" s="46"/>
      <c r="P142" s="46"/>
      <c r="Q142" s="46"/>
      <c r="R142" s="46"/>
      <c r="S142" s="22"/>
      <c r="T142" s="15"/>
      <c r="U142" s="15"/>
      <c r="V142" s="15"/>
      <c r="W142" s="15"/>
      <c r="X142" s="15"/>
      <c r="Y142" s="15"/>
      <c r="Z142" s="15"/>
      <c r="AA142" s="15"/>
      <c r="AB142" s="15"/>
      <c r="AC142" s="15"/>
      <c r="AD142" s="15"/>
      <c r="AE142" s="15"/>
      <c r="AF142" s="15"/>
      <c r="AG142" s="15"/>
    </row>
    <row r="143" spans="1:33" ht="15.75" customHeight="1" x14ac:dyDescent="0.2">
      <c r="A143" s="15"/>
      <c r="B143" s="15"/>
      <c r="C143" s="46"/>
      <c r="D143" s="46"/>
      <c r="E143" s="46"/>
      <c r="F143" s="46"/>
      <c r="G143" s="46"/>
      <c r="H143" s="46"/>
      <c r="I143" s="46"/>
      <c r="J143" s="46"/>
      <c r="K143" s="46"/>
      <c r="L143" s="46"/>
      <c r="M143" s="46"/>
      <c r="N143" s="46"/>
      <c r="O143" s="46"/>
      <c r="P143" s="46"/>
      <c r="Q143" s="46"/>
      <c r="R143" s="46"/>
      <c r="S143" s="22"/>
      <c r="T143" s="15"/>
      <c r="U143" s="15"/>
      <c r="V143" s="15"/>
      <c r="W143" s="15"/>
      <c r="X143" s="15"/>
      <c r="Y143" s="15"/>
      <c r="Z143" s="15"/>
      <c r="AA143" s="15"/>
      <c r="AB143" s="15"/>
      <c r="AC143" s="15"/>
      <c r="AD143" s="15"/>
      <c r="AE143" s="15"/>
      <c r="AF143" s="15"/>
      <c r="AG143" s="15"/>
    </row>
    <row r="144" spans="1:33" ht="15.75" customHeight="1" x14ac:dyDescent="0.2">
      <c r="A144" s="15"/>
      <c r="B144" s="15"/>
      <c r="C144" s="46"/>
      <c r="D144" s="46"/>
      <c r="E144" s="46"/>
      <c r="F144" s="46"/>
      <c r="G144" s="46"/>
      <c r="H144" s="46"/>
      <c r="I144" s="46"/>
      <c r="J144" s="46"/>
      <c r="K144" s="46"/>
      <c r="L144" s="46"/>
      <c r="M144" s="46"/>
      <c r="N144" s="46"/>
      <c r="O144" s="46"/>
      <c r="P144" s="46"/>
      <c r="Q144" s="46"/>
      <c r="R144" s="46"/>
      <c r="S144" s="22"/>
      <c r="T144" s="15"/>
      <c r="U144" s="15"/>
      <c r="V144" s="15"/>
      <c r="W144" s="15"/>
      <c r="X144" s="15"/>
      <c r="Y144" s="15"/>
      <c r="Z144" s="15"/>
      <c r="AA144" s="15"/>
      <c r="AB144" s="15"/>
      <c r="AC144" s="15"/>
      <c r="AD144" s="15"/>
      <c r="AE144" s="15"/>
      <c r="AF144" s="15"/>
      <c r="AG144" s="15"/>
    </row>
    <row r="145" spans="1:33" ht="15.75" customHeight="1" x14ac:dyDescent="0.2">
      <c r="A145" s="15"/>
      <c r="B145" s="15"/>
      <c r="C145" s="46"/>
      <c r="D145" s="46"/>
      <c r="E145" s="46"/>
      <c r="F145" s="46"/>
      <c r="G145" s="46"/>
      <c r="H145" s="46"/>
      <c r="I145" s="46"/>
      <c r="J145" s="46"/>
      <c r="K145" s="46"/>
      <c r="L145" s="46"/>
      <c r="M145" s="46"/>
      <c r="N145" s="46"/>
      <c r="O145" s="46"/>
      <c r="P145" s="46"/>
      <c r="Q145" s="46"/>
      <c r="R145" s="46"/>
      <c r="S145" s="22"/>
      <c r="T145" s="15"/>
      <c r="U145" s="15"/>
      <c r="V145" s="15"/>
      <c r="W145" s="15"/>
      <c r="X145" s="15"/>
      <c r="Y145" s="15"/>
      <c r="Z145" s="15"/>
      <c r="AA145" s="15"/>
      <c r="AB145" s="15"/>
      <c r="AC145" s="15"/>
      <c r="AD145" s="15"/>
      <c r="AE145" s="15"/>
      <c r="AF145" s="15"/>
      <c r="AG145" s="15"/>
    </row>
    <row r="146" spans="1:33" ht="15.75" customHeight="1" x14ac:dyDescent="0.2">
      <c r="A146" s="15"/>
      <c r="B146" s="15"/>
      <c r="C146" s="46"/>
      <c r="D146" s="46"/>
      <c r="E146" s="46"/>
      <c r="F146" s="46"/>
      <c r="G146" s="46"/>
      <c r="H146" s="46"/>
      <c r="I146" s="46"/>
      <c r="J146" s="46"/>
      <c r="K146" s="46"/>
      <c r="L146" s="46"/>
      <c r="M146" s="46"/>
      <c r="N146" s="46"/>
      <c r="O146" s="46"/>
      <c r="P146" s="46"/>
      <c r="Q146" s="46"/>
      <c r="R146" s="46"/>
      <c r="S146" s="22"/>
      <c r="T146" s="15"/>
      <c r="U146" s="15"/>
      <c r="V146" s="15"/>
      <c r="W146" s="15"/>
      <c r="X146" s="15"/>
      <c r="Y146" s="15"/>
      <c r="Z146" s="15"/>
      <c r="AA146" s="15"/>
      <c r="AB146" s="15"/>
      <c r="AC146" s="15"/>
      <c r="AD146" s="15"/>
      <c r="AE146" s="15"/>
      <c r="AF146" s="15"/>
      <c r="AG146" s="15"/>
    </row>
    <row r="147" spans="1:33" ht="15.75" customHeight="1" x14ac:dyDescent="0.2">
      <c r="A147" s="15"/>
      <c r="B147" s="15"/>
      <c r="C147" s="46"/>
      <c r="D147" s="46"/>
      <c r="E147" s="46"/>
      <c r="F147" s="46"/>
      <c r="G147" s="46"/>
      <c r="H147" s="46"/>
      <c r="I147" s="46"/>
      <c r="J147" s="46"/>
      <c r="K147" s="46"/>
      <c r="L147" s="46"/>
      <c r="M147" s="46"/>
      <c r="N147" s="46"/>
      <c r="O147" s="46"/>
      <c r="P147" s="46"/>
      <c r="Q147" s="46"/>
      <c r="R147" s="46"/>
      <c r="S147" s="22"/>
      <c r="T147" s="15"/>
      <c r="U147" s="15"/>
      <c r="V147" s="15"/>
      <c r="W147" s="15"/>
      <c r="X147" s="15"/>
      <c r="Y147" s="15"/>
      <c r="Z147" s="15"/>
      <c r="AA147" s="15"/>
      <c r="AB147" s="15"/>
      <c r="AC147" s="15"/>
      <c r="AD147" s="15"/>
      <c r="AE147" s="15"/>
      <c r="AF147" s="15"/>
      <c r="AG147" s="15"/>
    </row>
    <row r="148" spans="1:33" ht="15.75" customHeight="1" x14ac:dyDescent="0.2">
      <c r="A148" s="15"/>
      <c r="B148" s="15"/>
      <c r="C148" s="46"/>
      <c r="D148" s="46"/>
      <c r="E148" s="46"/>
      <c r="F148" s="46"/>
      <c r="G148" s="46"/>
      <c r="H148" s="46"/>
      <c r="I148" s="46"/>
      <c r="J148" s="46"/>
      <c r="K148" s="46"/>
      <c r="L148" s="46"/>
      <c r="M148" s="46"/>
      <c r="N148" s="46"/>
      <c r="O148" s="46"/>
      <c r="P148" s="46"/>
      <c r="Q148" s="46"/>
      <c r="R148" s="46"/>
      <c r="S148" s="22"/>
      <c r="T148" s="15"/>
      <c r="U148" s="15"/>
      <c r="V148" s="15"/>
      <c r="W148" s="15"/>
      <c r="X148" s="15"/>
      <c r="Y148" s="15"/>
      <c r="Z148" s="15"/>
      <c r="AA148" s="15"/>
      <c r="AB148" s="15"/>
      <c r="AC148" s="15"/>
      <c r="AD148" s="15"/>
      <c r="AE148" s="15"/>
      <c r="AF148" s="15"/>
      <c r="AG148" s="15"/>
    </row>
    <row r="149" spans="1:33" ht="15.75" customHeight="1" x14ac:dyDescent="0.2">
      <c r="A149" s="15"/>
      <c r="B149" s="15"/>
      <c r="C149" s="46"/>
      <c r="D149" s="46"/>
      <c r="E149" s="46"/>
      <c r="F149" s="46"/>
      <c r="G149" s="46"/>
      <c r="H149" s="46"/>
      <c r="I149" s="46"/>
      <c r="J149" s="46"/>
      <c r="K149" s="46"/>
      <c r="L149" s="46"/>
      <c r="M149" s="46"/>
      <c r="N149" s="46"/>
      <c r="O149" s="46"/>
      <c r="P149" s="46"/>
      <c r="Q149" s="46"/>
      <c r="R149" s="46"/>
      <c r="S149" s="22"/>
      <c r="T149" s="15"/>
      <c r="U149" s="15"/>
      <c r="V149" s="15"/>
      <c r="W149" s="15"/>
      <c r="X149" s="15"/>
      <c r="Y149" s="15"/>
      <c r="Z149" s="15"/>
      <c r="AA149" s="15"/>
      <c r="AB149" s="15"/>
      <c r="AC149" s="15"/>
      <c r="AD149" s="15"/>
      <c r="AE149" s="15"/>
      <c r="AF149" s="15"/>
      <c r="AG149" s="15"/>
    </row>
    <row r="150" spans="1:33" ht="15.75" customHeight="1" x14ac:dyDescent="0.2">
      <c r="A150" s="15"/>
      <c r="B150" s="15"/>
      <c r="C150" s="46"/>
      <c r="D150" s="46"/>
      <c r="E150" s="46"/>
      <c r="F150" s="46"/>
      <c r="G150" s="46"/>
      <c r="H150" s="46"/>
      <c r="I150" s="46"/>
      <c r="J150" s="46"/>
      <c r="K150" s="46"/>
      <c r="L150" s="46"/>
      <c r="M150" s="46"/>
      <c r="N150" s="46"/>
      <c r="O150" s="46"/>
      <c r="P150" s="46"/>
      <c r="Q150" s="46"/>
      <c r="R150" s="46"/>
      <c r="S150" s="22"/>
      <c r="T150" s="15"/>
      <c r="U150" s="15"/>
      <c r="V150" s="15"/>
      <c r="W150" s="15"/>
      <c r="X150" s="15"/>
      <c r="Y150" s="15"/>
      <c r="Z150" s="15"/>
      <c r="AA150" s="15"/>
      <c r="AB150" s="15"/>
      <c r="AC150" s="15"/>
      <c r="AD150" s="15"/>
      <c r="AE150" s="15"/>
      <c r="AF150" s="15"/>
      <c r="AG150" s="15"/>
    </row>
    <row r="151" spans="1:33" ht="15.75" customHeight="1" x14ac:dyDescent="0.2">
      <c r="A151" s="15"/>
      <c r="B151" s="15"/>
      <c r="C151" s="46"/>
      <c r="D151" s="46"/>
      <c r="E151" s="46"/>
      <c r="F151" s="46"/>
      <c r="G151" s="46"/>
      <c r="H151" s="46"/>
      <c r="I151" s="46"/>
      <c r="J151" s="46"/>
      <c r="K151" s="46"/>
      <c r="L151" s="46"/>
      <c r="M151" s="46"/>
      <c r="N151" s="46"/>
      <c r="O151" s="46"/>
      <c r="P151" s="46"/>
      <c r="Q151" s="46"/>
      <c r="R151" s="46"/>
      <c r="S151" s="22"/>
      <c r="T151" s="15"/>
      <c r="U151" s="15"/>
      <c r="V151" s="15"/>
      <c r="W151" s="15"/>
      <c r="X151" s="15"/>
      <c r="Y151" s="15"/>
      <c r="Z151" s="15"/>
      <c r="AA151" s="15"/>
      <c r="AB151" s="15"/>
      <c r="AC151" s="15"/>
      <c r="AD151" s="15"/>
      <c r="AE151" s="15"/>
      <c r="AF151" s="15"/>
      <c r="AG151" s="15"/>
    </row>
    <row r="152" spans="1:33" ht="15.75" customHeight="1" x14ac:dyDescent="0.2">
      <c r="A152" s="15"/>
      <c r="B152" s="15"/>
      <c r="C152" s="46"/>
      <c r="D152" s="46"/>
      <c r="E152" s="46"/>
      <c r="F152" s="46"/>
      <c r="G152" s="46"/>
      <c r="H152" s="46"/>
      <c r="I152" s="46"/>
      <c r="J152" s="46"/>
      <c r="K152" s="46"/>
      <c r="L152" s="46"/>
      <c r="M152" s="46"/>
      <c r="N152" s="46"/>
      <c r="O152" s="46"/>
      <c r="P152" s="46"/>
      <c r="Q152" s="46"/>
      <c r="R152" s="46"/>
      <c r="S152" s="22"/>
      <c r="T152" s="15"/>
      <c r="U152" s="15"/>
      <c r="V152" s="15"/>
      <c r="W152" s="15"/>
      <c r="X152" s="15"/>
      <c r="Y152" s="15"/>
      <c r="Z152" s="15"/>
      <c r="AA152" s="15"/>
      <c r="AB152" s="15"/>
      <c r="AC152" s="15"/>
      <c r="AD152" s="15"/>
      <c r="AE152" s="15"/>
      <c r="AF152" s="15"/>
      <c r="AG152" s="15"/>
    </row>
    <row r="153" spans="1:33" ht="15.75" customHeight="1" x14ac:dyDescent="0.2">
      <c r="A153" s="15"/>
      <c r="B153" s="15"/>
      <c r="C153" s="46"/>
      <c r="D153" s="46"/>
      <c r="E153" s="46"/>
      <c r="F153" s="46"/>
      <c r="G153" s="46"/>
      <c r="H153" s="46"/>
      <c r="I153" s="46"/>
      <c r="J153" s="46"/>
      <c r="K153" s="46"/>
      <c r="L153" s="46"/>
      <c r="M153" s="46"/>
      <c r="N153" s="46"/>
      <c r="O153" s="46"/>
      <c r="P153" s="46"/>
      <c r="Q153" s="46"/>
      <c r="R153" s="46"/>
      <c r="S153" s="22"/>
      <c r="T153" s="15"/>
      <c r="U153" s="15"/>
      <c r="V153" s="15"/>
      <c r="W153" s="15"/>
      <c r="X153" s="15"/>
      <c r="Y153" s="15"/>
      <c r="Z153" s="15"/>
      <c r="AA153" s="15"/>
      <c r="AB153" s="15"/>
      <c r="AC153" s="15"/>
      <c r="AD153" s="15"/>
      <c r="AE153" s="15"/>
      <c r="AF153" s="15"/>
      <c r="AG153" s="15"/>
    </row>
    <row r="154" spans="1:33" ht="15.75" customHeight="1" x14ac:dyDescent="0.2">
      <c r="A154" s="15"/>
      <c r="B154" s="15"/>
      <c r="C154" s="46"/>
      <c r="D154" s="46"/>
      <c r="E154" s="46"/>
      <c r="F154" s="46"/>
      <c r="G154" s="46"/>
      <c r="H154" s="46"/>
      <c r="I154" s="46"/>
      <c r="J154" s="46"/>
      <c r="K154" s="46"/>
      <c r="L154" s="46"/>
      <c r="M154" s="46"/>
      <c r="N154" s="46"/>
      <c r="O154" s="46"/>
      <c r="P154" s="46"/>
      <c r="Q154" s="46"/>
      <c r="R154" s="46"/>
      <c r="S154" s="22"/>
      <c r="T154" s="15"/>
      <c r="U154" s="15"/>
      <c r="V154" s="15"/>
      <c r="W154" s="15"/>
      <c r="X154" s="15"/>
      <c r="Y154" s="15"/>
      <c r="Z154" s="15"/>
      <c r="AA154" s="15"/>
      <c r="AB154" s="15"/>
      <c r="AC154" s="15"/>
      <c r="AD154" s="15"/>
      <c r="AE154" s="15"/>
      <c r="AF154" s="15"/>
      <c r="AG154" s="15"/>
    </row>
    <row r="155" spans="1:33" ht="15.75" customHeight="1" x14ac:dyDescent="0.2">
      <c r="A155" s="15"/>
      <c r="B155" s="15"/>
      <c r="C155" s="46"/>
      <c r="D155" s="46"/>
      <c r="E155" s="46"/>
      <c r="F155" s="46"/>
      <c r="G155" s="46"/>
      <c r="H155" s="46"/>
      <c r="I155" s="46"/>
      <c r="J155" s="46"/>
      <c r="K155" s="46"/>
      <c r="L155" s="46"/>
      <c r="M155" s="46"/>
      <c r="N155" s="46"/>
      <c r="O155" s="46"/>
      <c r="P155" s="46"/>
      <c r="Q155" s="46"/>
      <c r="R155" s="46"/>
      <c r="S155" s="22"/>
      <c r="T155" s="15"/>
      <c r="U155" s="15"/>
      <c r="V155" s="15"/>
      <c r="W155" s="15"/>
      <c r="X155" s="15"/>
      <c r="Y155" s="15"/>
      <c r="Z155" s="15"/>
      <c r="AA155" s="15"/>
      <c r="AB155" s="15"/>
      <c r="AC155" s="15"/>
      <c r="AD155" s="15"/>
      <c r="AE155" s="15"/>
      <c r="AF155" s="15"/>
      <c r="AG155" s="15"/>
    </row>
    <row r="156" spans="1:33" ht="15.75" customHeight="1" x14ac:dyDescent="0.2">
      <c r="A156" s="15"/>
      <c r="B156" s="15"/>
      <c r="C156" s="46"/>
      <c r="D156" s="46"/>
      <c r="E156" s="46"/>
      <c r="F156" s="46"/>
      <c r="G156" s="46"/>
      <c r="H156" s="46"/>
      <c r="I156" s="46"/>
      <c r="J156" s="46"/>
      <c r="K156" s="46"/>
      <c r="L156" s="46"/>
      <c r="M156" s="46"/>
      <c r="N156" s="46"/>
      <c r="O156" s="46"/>
      <c r="P156" s="46"/>
      <c r="Q156" s="46"/>
      <c r="R156" s="46"/>
      <c r="S156" s="22"/>
      <c r="T156" s="15"/>
      <c r="U156" s="15"/>
      <c r="V156" s="15"/>
      <c r="W156" s="15"/>
      <c r="X156" s="15"/>
      <c r="Y156" s="15"/>
      <c r="Z156" s="15"/>
      <c r="AA156" s="15"/>
      <c r="AB156" s="15"/>
      <c r="AC156" s="15"/>
      <c r="AD156" s="15"/>
      <c r="AE156" s="15"/>
      <c r="AF156" s="15"/>
      <c r="AG156" s="15"/>
    </row>
    <row r="157" spans="1:33" ht="15.75" customHeight="1" x14ac:dyDescent="0.2">
      <c r="A157" s="15"/>
      <c r="B157" s="15"/>
      <c r="C157" s="46"/>
      <c r="D157" s="46"/>
      <c r="E157" s="46"/>
      <c r="F157" s="46"/>
      <c r="G157" s="46"/>
      <c r="H157" s="46"/>
      <c r="I157" s="46"/>
      <c r="J157" s="46"/>
      <c r="K157" s="46"/>
      <c r="L157" s="46"/>
      <c r="M157" s="46"/>
      <c r="N157" s="46"/>
      <c r="O157" s="46"/>
      <c r="P157" s="46"/>
      <c r="Q157" s="46"/>
      <c r="R157" s="46"/>
      <c r="S157" s="22"/>
      <c r="T157" s="15"/>
      <c r="U157" s="15"/>
      <c r="V157" s="15"/>
      <c r="W157" s="15"/>
      <c r="X157" s="15"/>
      <c r="Y157" s="15"/>
      <c r="Z157" s="15"/>
      <c r="AA157" s="15"/>
      <c r="AB157" s="15"/>
      <c r="AC157" s="15"/>
      <c r="AD157" s="15"/>
      <c r="AE157" s="15"/>
      <c r="AF157" s="15"/>
      <c r="AG157" s="15"/>
    </row>
    <row r="158" spans="1:33" ht="15.75" customHeight="1" x14ac:dyDescent="0.2">
      <c r="A158" s="15"/>
      <c r="B158" s="15"/>
      <c r="C158" s="46"/>
      <c r="D158" s="46"/>
      <c r="E158" s="46"/>
      <c r="F158" s="46"/>
      <c r="G158" s="46"/>
      <c r="H158" s="46"/>
      <c r="I158" s="46"/>
      <c r="J158" s="46"/>
      <c r="K158" s="46"/>
      <c r="L158" s="46"/>
      <c r="M158" s="46"/>
      <c r="N158" s="46"/>
      <c r="O158" s="46"/>
      <c r="P158" s="46"/>
      <c r="Q158" s="46"/>
      <c r="R158" s="46"/>
      <c r="S158" s="22"/>
      <c r="T158" s="15"/>
      <c r="U158" s="15"/>
      <c r="V158" s="15"/>
      <c r="W158" s="15"/>
      <c r="X158" s="15"/>
      <c r="Y158" s="15"/>
      <c r="Z158" s="15"/>
      <c r="AA158" s="15"/>
      <c r="AB158" s="15"/>
      <c r="AC158" s="15"/>
      <c r="AD158" s="15"/>
      <c r="AE158" s="15"/>
      <c r="AF158" s="15"/>
      <c r="AG158" s="15"/>
    </row>
    <row r="159" spans="1:33" ht="15.75" customHeight="1" x14ac:dyDescent="0.2">
      <c r="A159" s="15"/>
      <c r="B159" s="15"/>
      <c r="C159" s="46"/>
      <c r="D159" s="46"/>
      <c r="E159" s="46"/>
      <c r="F159" s="46"/>
      <c r="G159" s="46"/>
      <c r="H159" s="46"/>
      <c r="I159" s="46"/>
      <c r="J159" s="46"/>
      <c r="K159" s="46"/>
      <c r="L159" s="46"/>
      <c r="M159" s="46"/>
      <c r="N159" s="46"/>
      <c r="O159" s="46"/>
      <c r="P159" s="46"/>
      <c r="Q159" s="46"/>
      <c r="R159" s="46"/>
      <c r="S159" s="22"/>
      <c r="T159" s="15"/>
      <c r="U159" s="15"/>
      <c r="V159" s="15"/>
      <c r="W159" s="15"/>
      <c r="X159" s="15"/>
      <c r="Y159" s="15"/>
      <c r="Z159" s="15"/>
      <c r="AA159" s="15"/>
      <c r="AB159" s="15"/>
      <c r="AC159" s="15"/>
      <c r="AD159" s="15"/>
      <c r="AE159" s="15"/>
      <c r="AF159" s="15"/>
      <c r="AG159" s="15"/>
    </row>
    <row r="160" spans="1:33" ht="15.75" customHeight="1" x14ac:dyDescent="0.2">
      <c r="A160" s="15"/>
      <c r="B160" s="15"/>
      <c r="C160" s="46"/>
      <c r="D160" s="46"/>
      <c r="E160" s="46"/>
      <c r="F160" s="46"/>
      <c r="G160" s="46"/>
      <c r="H160" s="46"/>
      <c r="I160" s="46"/>
      <c r="J160" s="46"/>
      <c r="K160" s="46"/>
      <c r="L160" s="46"/>
      <c r="M160" s="46"/>
      <c r="N160" s="46"/>
      <c r="O160" s="46"/>
      <c r="P160" s="46"/>
      <c r="Q160" s="46"/>
      <c r="R160" s="46"/>
      <c r="S160" s="22"/>
      <c r="T160" s="15"/>
      <c r="U160" s="15"/>
      <c r="V160" s="15"/>
      <c r="W160" s="15"/>
      <c r="X160" s="15"/>
      <c r="Y160" s="15"/>
      <c r="Z160" s="15"/>
      <c r="AA160" s="15"/>
      <c r="AB160" s="15"/>
      <c r="AC160" s="15"/>
      <c r="AD160" s="15"/>
      <c r="AE160" s="15"/>
      <c r="AF160" s="15"/>
      <c r="AG160" s="15"/>
    </row>
    <row r="161" spans="1:33" ht="15.75" customHeight="1" x14ac:dyDescent="0.2">
      <c r="A161" s="15"/>
      <c r="B161" s="15"/>
      <c r="C161" s="46"/>
      <c r="D161" s="46"/>
      <c r="E161" s="46"/>
      <c r="F161" s="46"/>
      <c r="G161" s="46"/>
      <c r="H161" s="46"/>
      <c r="I161" s="46"/>
      <c r="J161" s="46"/>
      <c r="K161" s="46"/>
      <c r="L161" s="46"/>
      <c r="M161" s="46"/>
      <c r="N161" s="46"/>
      <c r="O161" s="46"/>
      <c r="P161" s="46"/>
      <c r="Q161" s="46"/>
      <c r="R161" s="46"/>
      <c r="S161" s="22"/>
      <c r="T161" s="15"/>
      <c r="U161" s="15"/>
      <c r="V161" s="15"/>
      <c r="W161" s="15"/>
      <c r="X161" s="15"/>
      <c r="Y161" s="15"/>
      <c r="Z161" s="15"/>
      <c r="AA161" s="15"/>
      <c r="AB161" s="15"/>
      <c r="AC161" s="15"/>
      <c r="AD161" s="15"/>
      <c r="AE161" s="15"/>
      <c r="AF161" s="15"/>
      <c r="AG161" s="15"/>
    </row>
    <row r="162" spans="1:33" ht="15.75" customHeight="1" x14ac:dyDescent="0.2">
      <c r="A162" s="15"/>
      <c r="B162" s="15"/>
      <c r="C162" s="46"/>
      <c r="D162" s="46"/>
      <c r="E162" s="46"/>
      <c r="F162" s="46"/>
      <c r="G162" s="46"/>
      <c r="H162" s="46"/>
      <c r="I162" s="46"/>
      <c r="J162" s="46"/>
      <c r="K162" s="46"/>
      <c r="L162" s="46"/>
      <c r="M162" s="46"/>
      <c r="N162" s="46"/>
      <c r="O162" s="46"/>
      <c r="P162" s="46"/>
      <c r="Q162" s="46"/>
      <c r="R162" s="46"/>
      <c r="S162" s="22"/>
      <c r="T162" s="15"/>
      <c r="U162" s="15"/>
      <c r="V162" s="15"/>
      <c r="W162" s="15"/>
      <c r="X162" s="15"/>
      <c r="Y162" s="15"/>
      <c r="Z162" s="15"/>
      <c r="AA162" s="15"/>
      <c r="AB162" s="15"/>
      <c r="AC162" s="15"/>
      <c r="AD162" s="15"/>
      <c r="AE162" s="15"/>
      <c r="AF162" s="15"/>
      <c r="AG162" s="15"/>
    </row>
    <row r="163" spans="1:33" ht="15.75" customHeight="1" x14ac:dyDescent="0.2">
      <c r="A163" s="15"/>
      <c r="B163" s="15"/>
      <c r="C163" s="46"/>
      <c r="D163" s="46"/>
      <c r="E163" s="46"/>
      <c r="F163" s="46"/>
      <c r="G163" s="46"/>
      <c r="H163" s="46"/>
      <c r="I163" s="46"/>
      <c r="J163" s="46"/>
      <c r="K163" s="46"/>
      <c r="L163" s="46"/>
      <c r="M163" s="46"/>
      <c r="N163" s="46"/>
      <c r="O163" s="46"/>
      <c r="P163" s="46"/>
      <c r="Q163" s="46"/>
      <c r="R163" s="46"/>
      <c r="S163" s="22"/>
      <c r="T163" s="15"/>
      <c r="U163" s="15"/>
      <c r="V163" s="15"/>
      <c r="W163" s="15"/>
      <c r="X163" s="15"/>
      <c r="Y163" s="15"/>
      <c r="Z163" s="15"/>
      <c r="AA163" s="15"/>
      <c r="AB163" s="15"/>
      <c r="AC163" s="15"/>
      <c r="AD163" s="15"/>
      <c r="AE163" s="15"/>
      <c r="AF163" s="15"/>
      <c r="AG163" s="15"/>
    </row>
    <row r="164" spans="1:33" ht="15.75" customHeight="1" x14ac:dyDescent="0.2">
      <c r="A164" s="15"/>
      <c r="B164" s="15"/>
      <c r="C164" s="46"/>
      <c r="D164" s="46"/>
      <c r="E164" s="46"/>
      <c r="F164" s="46"/>
      <c r="G164" s="46"/>
      <c r="H164" s="46"/>
      <c r="I164" s="46"/>
      <c r="J164" s="46"/>
      <c r="K164" s="46"/>
      <c r="L164" s="46"/>
      <c r="M164" s="46"/>
      <c r="N164" s="46"/>
      <c r="O164" s="46"/>
      <c r="P164" s="46"/>
      <c r="Q164" s="46"/>
      <c r="R164" s="46"/>
      <c r="S164" s="22"/>
      <c r="T164" s="15"/>
      <c r="U164" s="15"/>
      <c r="V164" s="15"/>
      <c r="W164" s="15"/>
      <c r="X164" s="15"/>
      <c r="Y164" s="15"/>
      <c r="Z164" s="15"/>
      <c r="AA164" s="15"/>
      <c r="AB164" s="15"/>
      <c r="AC164" s="15"/>
      <c r="AD164" s="15"/>
      <c r="AE164" s="15"/>
      <c r="AF164" s="15"/>
      <c r="AG164" s="15"/>
    </row>
    <row r="165" spans="1:33" ht="15.75" customHeight="1" x14ac:dyDescent="0.2">
      <c r="A165" s="15"/>
      <c r="B165" s="15"/>
      <c r="C165" s="46"/>
      <c r="D165" s="46"/>
      <c r="E165" s="46"/>
      <c r="F165" s="46"/>
      <c r="G165" s="46"/>
      <c r="H165" s="46"/>
      <c r="I165" s="46"/>
      <c r="J165" s="46"/>
      <c r="K165" s="46"/>
      <c r="L165" s="46"/>
      <c r="M165" s="46"/>
      <c r="N165" s="46"/>
      <c r="O165" s="46"/>
      <c r="P165" s="46"/>
      <c r="Q165" s="46"/>
      <c r="R165" s="46"/>
      <c r="S165" s="22"/>
      <c r="T165" s="15"/>
      <c r="U165" s="15"/>
      <c r="V165" s="15"/>
      <c r="W165" s="15"/>
      <c r="X165" s="15"/>
      <c r="Y165" s="15"/>
      <c r="Z165" s="15"/>
      <c r="AA165" s="15"/>
      <c r="AB165" s="15"/>
      <c r="AC165" s="15"/>
      <c r="AD165" s="15"/>
      <c r="AE165" s="15"/>
      <c r="AF165" s="15"/>
      <c r="AG165" s="15"/>
    </row>
    <row r="166" spans="1:33" ht="15.75" customHeight="1" x14ac:dyDescent="0.2">
      <c r="A166" s="15"/>
      <c r="B166" s="15"/>
      <c r="C166" s="46"/>
      <c r="D166" s="46"/>
      <c r="E166" s="46"/>
      <c r="F166" s="46"/>
      <c r="G166" s="46"/>
      <c r="H166" s="46"/>
      <c r="I166" s="46"/>
      <c r="J166" s="46"/>
      <c r="K166" s="46"/>
      <c r="L166" s="46"/>
      <c r="M166" s="46"/>
      <c r="N166" s="46"/>
      <c r="O166" s="46"/>
      <c r="P166" s="46"/>
      <c r="Q166" s="46"/>
      <c r="R166" s="46"/>
      <c r="S166" s="22"/>
      <c r="T166" s="15"/>
      <c r="U166" s="15"/>
      <c r="V166" s="15"/>
      <c r="W166" s="15"/>
      <c r="X166" s="15"/>
      <c r="Y166" s="15"/>
      <c r="Z166" s="15"/>
      <c r="AA166" s="15"/>
      <c r="AB166" s="15"/>
      <c r="AC166" s="15"/>
      <c r="AD166" s="15"/>
      <c r="AE166" s="15"/>
      <c r="AF166" s="15"/>
      <c r="AG166" s="15"/>
    </row>
    <row r="167" spans="1:33" ht="15.75" customHeight="1" x14ac:dyDescent="0.2">
      <c r="A167" s="15"/>
      <c r="B167" s="15"/>
      <c r="C167" s="46"/>
      <c r="D167" s="46"/>
      <c r="E167" s="46"/>
      <c r="F167" s="46"/>
      <c r="G167" s="46"/>
      <c r="H167" s="46"/>
      <c r="I167" s="46"/>
      <c r="J167" s="46"/>
      <c r="K167" s="46"/>
      <c r="L167" s="46"/>
      <c r="M167" s="46"/>
      <c r="N167" s="46"/>
      <c r="O167" s="46"/>
      <c r="P167" s="46"/>
      <c r="Q167" s="46"/>
      <c r="R167" s="46"/>
      <c r="S167" s="22"/>
      <c r="T167" s="15"/>
      <c r="U167" s="15"/>
      <c r="V167" s="15"/>
      <c r="W167" s="15"/>
      <c r="X167" s="15"/>
      <c r="Y167" s="15"/>
      <c r="Z167" s="15"/>
      <c r="AA167" s="15"/>
      <c r="AB167" s="15"/>
      <c r="AC167" s="15"/>
      <c r="AD167" s="15"/>
      <c r="AE167" s="15"/>
      <c r="AF167" s="15"/>
      <c r="AG167" s="15"/>
    </row>
    <row r="168" spans="1:33" ht="15.75" customHeight="1" x14ac:dyDescent="0.2">
      <c r="A168" s="15"/>
      <c r="B168" s="15"/>
      <c r="C168" s="46"/>
      <c r="D168" s="46"/>
      <c r="E168" s="46"/>
      <c r="F168" s="46"/>
      <c r="G168" s="46"/>
      <c r="H168" s="46"/>
      <c r="I168" s="46"/>
      <c r="J168" s="46"/>
      <c r="K168" s="46"/>
      <c r="L168" s="46"/>
      <c r="M168" s="46"/>
      <c r="N168" s="46"/>
      <c r="O168" s="46"/>
      <c r="P168" s="46"/>
      <c r="Q168" s="46"/>
      <c r="R168" s="46"/>
      <c r="S168" s="22"/>
      <c r="T168" s="15"/>
      <c r="U168" s="15"/>
      <c r="V168" s="15"/>
      <c r="W168" s="15"/>
      <c r="X168" s="15"/>
      <c r="Y168" s="15"/>
      <c r="Z168" s="15"/>
      <c r="AA168" s="15"/>
      <c r="AB168" s="15"/>
      <c r="AC168" s="15"/>
      <c r="AD168" s="15"/>
      <c r="AE168" s="15"/>
      <c r="AF168" s="15"/>
      <c r="AG168" s="15"/>
    </row>
    <row r="169" spans="1:33" ht="15.75" customHeight="1" x14ac:dyDescent="0.2">
      <c r="C169" s="46"/>
      <c r="D169" s="46"/>
      <c r="E169" s="46"/>
      <c r="F169" s="46"/>
      <c r="G169" s="46"/>
      <c r="H169" s="46"/>
      <c r="I169" s="46"/>
      <c r="J169" s="46"/>
      <c r="K169" s="46"/>
      <c r="L169" s="46"/>
      <c r="M169" s="46"/>
      <c r="N169" s="46"/>
      <c r="O169" s="46"/>
      <c r="P169" s="46"/>
      <c r="Q169" s="46"/>
      <c r="R169" s="46"/>
      <c r="S169" s="22"/>
    </row>
    <row r="170" spans="1:33" ht="15.75" customHeight="1" x14ac:dyDescent="0.2">
      <c r="C170" s="46"/>
      <c r="D170" s="46"/>
      <c r="E170" s="46"/>
      <c r="F170" s="46"/>
      <c r="G170" s="46"/>
      <c r="H170" s="46"/>
      <c r="I170" s="46"/>
      <c r="J170" s="46"/>
      <c r="K170" s="46"/>
      <c r="L170" s="46"/>
      <c r="M170" s="46"/>
      <c r="N170" s="46"/>
      <c r="O170" s="46"/>
      <c r="P170" s="46"/>
      <c r="Q170" s="46"/>
      <c r="R170" s="46"/>
      <c r="S170" s="22"/>
    </row>
    <row r="171" spans="1:33" ht="15.75" customHeight="1" x14ac:dyDescent="0.2">
      <c r="C171" s="46"/>
      <c r="D171" s="46"/>
      <c r="E171" s="46"/>
      <c r="F171" s="46"/>
      <c r="G171" s="46"/>
      <c r="H171" s="46"/>
      <c r="I171" s="46"/>
      <c r="J171" s="46"/>
      <c r="K171" s="46"/>
      <c r="L171" s="46"/>
      <c r="M171" s="46"/>
      <c r="N171" s="46"/>
      <c r="O171" s="46"/>
      <c r="P171" s="46"/>
      <c r="Q171" s="46"/>
      <c r="R171" s="46"/>
      <c r="S171" s="22"/>
    </row>
    <row r="172" spans="1:33" ht="15.75" customHeight="1" x14ac:dyDescent="0.2">
      <c r="C172" s="46"/>
      <c r="D172" s="46"/>
      <c r="E172" s="46"/>
      <c r="F172" s="46"/>
      <c r="G172" s="46"/>
      <c r="H172" s="46"/>
      <c r="I172" s="46"/>
      <c r="J172" s="46"/>
      <c r="K172" s="46"/>
      <c r="L172" s="46"/>
      <c r="M172" s="46"/>
      <c r="N172" s="46"/>
      <c r="O172" s="46"/>
      <c r="P172" s="46"/>
      <c r="Q172" s="46"/>
      <c r="R172" s="46"/>
      <c r="S172" s="22"/>
    </row>
    <row r="173" spans="1:33" ht="15.75" customHeight="1" x14ac:dyDescent="0.2">
      <c r="C173" s="46"/>
      <c r="D173" s="46"/>
      <c r="E173" s="46"/>
      <c r="F173" s="46"/>
      <c r="G173" s="46"/>
      <c r="H173" s="46"/>
      <c r="I173" s="46"/>
      <c r="J173" s="46"/>
      <c r="K173" s="46"/>
      <c r="L173" s="46"/>
      <c r="M173" s="46"/>
      <c r="N173" s="46"/>
      <c r="O173" s="46"/>
      <c r="P173" s="46"/>
      <c r="Q173" s="46"/>
      <c r="R173" s="46"/>
      <c r="S173" s="22"/>
    </row>
    <row r="174" spans="1:33" ht="15.75" customHeight="1" x14ac:dyDescent="0.2">
      <c r="C174" s="46"/>
      <c r="D174" s="46"/>
      <c r="E174" s="46"/>
      <c r="F174" s="46"/>
      <c r="G174" s="46"/>
      <c r="H174" s="46"/>
      <c r="I174" s="46"/>
      <c r="J174" s="46"/>
      <c r="K174" s="46"/>
      <c r="L174" s="46"/>
      <c r="M174" s="46"/>
      <c r="N174" s="46"/>
      <c r="O174" s="46"/>
      <c r="P174" s="46"/>
      <c r="Q174" s="46"/>
      <c r="R174" s="46"/>
      <c r="S174" s="22"/>
    </row>
    <row r="175" spans="1:33" ht="15.75" customHeight="1" x14ac:dyDescent="0.2">
      <c r="C175" s="46"/>
      <c r="D175" s="46"/>
      <c r="E175" s="46"/>
      <c r="F175" s="46"/>
      <c r="G175" s="46"/>
      <c r="H175" s="46"/>
      <c r="I175" s="46"/>
      <c r="J175" s="46"/>
      <c r="K175" s="46"/>
      <c r="L175" s="46"/>
      <c r="M175" s="46"/>
      <c r="N175" s="46"/>
      <c r="O175" s="46"/>
      <c r="P175" s="46"/>
      <c r="Q175" s="46"/>
      <c r="R175" s="46"/>
      <c r="S175" s="22"/>
    </row>
    <row r="176" spans="1:33" ht="15.75" customHeight="1" x14ac:dyDescent="0.2">
      <c r="C176" s="46"/>
      <c r="D176" s="46"/>
      <c r="E176" s="46"/>
      <c r="F176" s="46"/>
      <c r="G176" s="46"/>
      <c r="H176" s="46"/>
      <c r="I176" s="46"/>
      <c r="J176" s="46"/>
      <c r="K176" s="46"/>
      <c r="L176" s="46"/>
      <c r="M176" s="46"/>
      <c r="N176" s="46"/>
      <c r="O176" s="46"/>
      <c r="P176" s="46"/>
      <c r="Q176" s="46"/>
      <c r="R176" s="46"/>
      <c r="S176" s="22"/>
    </row>
    <row r="177" spans="3:19" ht="15.75" customHeight="1" x14ac:dyDescent="0.2">
      <c r="C177" s="46"/>
      <c r="D177" s="46"/>
      <c r="E177" s="46"/>
      <c r="F177" s="46"/>
      <c r="G177" s="46"/>
      <c r="H177" s="46"/>
      <c r="I177" s="46"/>
      <c r="J177" s="46"/>
      <c r="K177" s="46"/>
      <c r="L177" s="46"/>
      <c r="M177" s="46"/>
      <c r="N177" s="46"/>
      <c r="O177" s="46"/>
      <c r="P177" s="46"/>
      <c r="Q177" s="46"/>
      <c r="R177" s="46"/>
      <c r="S177" s="22"/>
    </row>
    <row r="178" spans="3:19" ht="15.75" customHeight="1" x14ac:dyDescent="0.2">
      <c r="C178" s="46"/>
      <c r="D178" s="46"/>
      <c r="E178" s="46"/>
      <c r="F178" s="46"/>
      <c r="G178" s="46"/>
      <c r="H178" s="46"/>
      <c r="I178" s="46"/>
      <c r="J178" s="46"/>
      <c r="K178" s="46"/>
      <c r="L178" s="46"/>
      <c r="M178" s="46"/>
      <c r="N178" s="46"/>
      <c r="O178" s="46"/>
      <c r="P178" s="46"/>
      <c r="Q178" s="46"/>
      <c r="R178" s="46"/>
      <c r="S178" s="22"/>
    </row>
    <row r="179" spans="3:19" ht="15.75" customHeight="1" x14ac:dyDescent="0.2">
      <c r="C179" s="46"/>
      <c r="D179" s="46"/>
      <c r="E179" s="46"/>
      <c r="F179" s="46"/>
      <c r="G179" s="46"/>
      <c r="H179" s="46"/>
      <c r="I179" s="46"/>
      <c r="J179" s="46"/>
      <c r="K179" s="46"/>
      <c r="L179" s="46"/>
      <c r="M179" s="46"/>
      <c r="N179" s="46"/>
      <c r="O179" s="46"/>
      <c r="P179" s="46"/>
      <c r="Q179" s="46"/>
      <c r="R179" s="46"/>
      <c r="S179" s="22"/>
    </row>
    <row r="180" spans="3:19" ht="15.75" customHeight="1" x14ac:dyDescent="0.2">
      <c r="C180" s="46"/>
      <c r="D180" s="46"/>
      <c r="E180" s="46"/>
      <c r="F180" s="46"/>
      <c r="G180" s="46"/>
      <c r="H180" s="46"/>
      <c r="I180" s="46"/>
      <c r="J180" s="46"/>
      <c r="K180" s="46"/>
      <c r="L180" s="46"/>
      <c r="M180" s="46"/>
      <c r="N180" s="46"/>
      <c r="O180" s="46"/>
      <c r="P180" s="46"/>
      <c r="Q180" s="46"/>
      <c r="R180" s="46"/>
      <c r="S180" s="22"/>
    </row>
    <row r="181" spans="3:19" ht="15.75" customHeight="1" x14ac:dyDescent="0.2">
      <c r="C181" s="46"/>
      <c r="D181" s="46"/>
      <c r="E181" s="46"/>
      <c r="F181" s="46"/>
      <c r="G181" s="46"/>
      <c r="H181" s="46"/>
      <c r="I181" s="46"/>
      <c r="J181" s="46"/>
      <c r="K181" s="46"/>
      <c r="L181" s="46"/>
      <c r="M181" s="46"/>
      <c r="N181" s="46"/>
      <c r="O181" s="46"/>
      <c r="P181" s="46"/>
      <c r="Q181" s="46"/>
      <c r="R181" s="46"/>
      <c r="S181" s="22"/>
    </row>
    <row r="182" spans="3:19" ht="15.75" customHeight="1" x14ac:dyDescent="0.2">
      <c r="C182" s="46"/>
      <c r="D182" s="46"/>
      <c r="E182" s="46"/>
      <c r="F182" s="46"/>
      <c r="G182" s="46"/>
      <c r="H182" s="46"/>
      <c r="I182" s="46"/>
      <c r="J182" s="46"/>
      <c r="K182" s="46"/>
      <c r="L182" s="46"/>
      <c r="M182" s="46"/>
      <c r="N182" s="46"/>
      <c r="O182" s="46"/>
      <c r="P182" s="46"/>
      <c r="Q182" s="46"/>
      <c r="R182" s="46"/>
      <c r="S182" s="22"/>
    </row>
    <row r="183" spans="3:19" ht="15.75" customHeight="1" x14ac:dyDescent="0.2">
      <c r="C183" s="46"/>
      <c r="D183" s="46"/>
      <c r="E183" s="46"/>
      <c r="F183" s="46"/>
      <c r="G183" s="46"/>
      <c r="H183" s="46"/>
      <c r="I183" s="46"/>
      <c r="J183" s="46"/>
      <c r="K183" s="46"/>
      <c r="L183" s="46"/>
      <c r="M183" s="46"/>
      <c r="N183" s="46"/>
      <c r="O183" s="46"/>
      <c r="P183" s="46"/>
      <c r="Q183" s="46"/>
      <c r="R183" s="46"/>
      <c r="S183" s="22"/>
    </row>
    <row r="184" spans="3:19" ht="15.75" customHeight="1" x14ac:dyDescent="0.2">
      <c r="C184" s="46"/>
      <c r="D184" s="46"/>
      <c r="E184" s="46"/>
      <c r="F184" s="46"/>
      <c r="G184" s="46"/>
      <c r="H184" s="46"/>
      <c r="I184" s="46"/>
      <c r="J184" s="46"/>
      <c r="K184" s="46"/>
      <c r="L184" s="46"/>
      <c r="M184" s="46"/>
      <c r="N184" s="46"/>
      <c r="O184" s="46"/>
      <c r="P184" s="46"/>
      <c r="Q184" s="46"/>
      <c r="R184" s="46"/>
      <c r="S184" s="22"/>
    </row>
    <row r="185" spans="3:19" ht="15.75" customHeight="1" x14ac:dyDescent="0.2">
      <c r="C185" s="46"/>
      <c r="D185" s="46"/>
      <c r="E185" s="46"/>
      <c r="F185" s="46"/>
      <c r="G185" s="46"/>
      <c r="H185" s="46"/>
      <c r="I185" s="46"/>
      <c r="J185" s="46"/>
      <c r="K185" s="46"/>
      <c r="L185" s="46"/>
      <c r="M185" s="46"/>
      <c r="N185" s="46"/>
      <c r="O185" s="46"/>
      <c r="P185" s="46"/>
      <c r="Q185" s="46"/>
      <c r="R185" s="46"/>
      <c r="S185" s="22"/>
    </row>
    <row r="186" spans="3:19" ht="15.75" customHeight="1" x14ac:dyDescent="0.2">
      <c r="C186" s="46"/>
      <c r="D186" s="46"/>
      <c r="E186" s="46"/>
      <c r="F186" s="46"/>
      <c r="G186" s="46"/>
      <c r="H186" s="46"/>
      <c r="I186" s="46"/>
      <c r="J186" s="46"/>
      <c r="K186" s="46"/>
      <c r="L186" s="46"/>
      <c r="M186" s="46"/>
      <c r="N186" s="46"/>
      <c r="O186" s="46"/>
      <c r="P186" s="46"/>
      <c r="Q186" s="46"/>
      <c r="R186" s="46"/>
      <c r="S186" s="22"/>
    </row>
    <row r="187" spans="3:19" ht="15.75" customHeight="1" x14ac:dyDescent="0.2">
      <c r="C187" s="46"/>
      <c r="D187" s="46"/>
      <c r="E187" s="46"/>
      <c r="F187" s="46"/>
      <c r="G187" s="46"/>
      <c r="H187" s="46"/>
      <c r="I187" s="46"/>
      <c r="J187" s="46"/>
      <c r="K187" s="46"/>
      <c r="L187" s="46"/>
      <c r="M187" s="46"/>
      <c r="N187" s="46"/>
      <c r="O187" s="46"/>
      <c r="P187" s="46"/>
      <c r="Q187" s="46"/>
      <c r="R187" s="46"/>
      <c r="S187" s="22"/>
    </row>
    <row r="188" spans="3:19" ht="15.75" customHeight="1" x14ac:dyDescent="0.2">
      <c r="C188" s="46"/>
      <c r="D188" s="46"/>
      <c r="E188" s="46"/>
      <c r="F188" s="46"/>
      <c r="G188" s="46"/>
      <c r="H188" s="46"/>
      <c r="I188" s="46"/>
      <c r="J188" s="46"/>
      <c r="K188" s="46"/>
      <c r="L188" s="46"/>
      <c r="M188" s="46"/>
      <c r="N188" s="46"/>
      <c r="O188" s="46"/>
      <c r="P188" s="46"/>
      <c r="Q188" s="46"/>
      <c r="R188" s="46"/>
      <c r="S188" s="22"/>
    </row>
    <row r="189" spans="3:19" ht="15.75" customHeight="1" x14ac:dyDescent="0.2">
      <c r="C189" s="46"/>
      <c r="D189" s="46"/>
      <c r="E189" s="46"/>
      <c r="F189" s="46"/>
      <c r="G189" s="46"/>
      <c r="H189" s="46"/>
      <c r="I189" s="46"/>
      <c r="J189" s="46"/>
      <c r="K189" s="46"/>
      <c r="L189" s="46"/>
      <c r="M189" s="46"/>
      <c r="N189" s="46"/>
      <c r="O189" s="46"/>
      <c r="P189" s="46"/>
      <c r="Q189" s="46"/>
      <c r="R189" s="46"/>
      <c r="S189" s="22"/>
    </row>
    <row r="190" spans="3:19" ht="15.75" customHeight="1" x14ac:dyDescent="0.2">
      <c r="C190" s="46"/>
      <c r="D190" s="46"/>
      <c r="E190" s="46"/>
      <c r="F190" s="46"/>
      <c r="G190" s="46"/>
      <c r="H190" s="46"/>
      <c r="I190" s="46"/>
      <c r="J190" s="46"/>
      <c r="K190" s="46"/>
      <c r="L190" s="46"/>
      <c r="M190" s="46"/>
      <c r="N190" s="46"/>
      <c r="O190" s="46"/>
      <c r="P190" s="46"/>
      <c r="Q190" s="46"/>
      <c r="R190" s="46"/>
      <c r="S190" s="22"/>
    </row>
    <row r="191" spans="3:19" ht="15.75" customHeight="1" x14ac:dyDescent="0.2">
      <c r="C191" s="46"/>
      <c r="D191" s="46"/>
      <c r="E191" s="46"/>
      <c r="F191" s="46"/>
      <c r="G191" s="46"/>
      <c r="H191" s="46"/>
      <c r="I191" s="46"/>
      <c r="J191" s="46"/>
      <c r="K191" s="46"/>
      <c r="L191" s="46"/>
      <c r="M191" s="46"/>
      <c r="N191" s="46"/>
      <c r="O191" s="46"/>
      <c r="P191" s="46"/>
      <c r="Q191" s="46"/>
      <c r="R191" s="46"/>
      <c r="S191" s="22"/>
    </row>
    <row r="192" spans="3:19" ht="15.75" customHeight="1" x14ac:dyDescent="0.2">
      <c r="C192" s="46"/>
      <c r="D192" s="46"/>
      <c r="E192" s="46"/>
      <c r="F192" s="46"/>
      <c r="G192" s="46"/>
      <c r="H192" s="46"/>
      <c r="I192" s="46"/>
      <c r="J192" s="46"/>
      <c r="K192" s="46"/>
      <c r="L192" s="46"/>
      <c r="M192" s="46"/>
      <c r="N192" s="46"/>
      <c r="O192" s="46"/>
      <c r="P192" s="46"/>
      <c r="Q192" s="46"/>
      <c r="R192" s="46"/>
      <c r="S192" s="22"/>
    </row>
    <row r="193" spans="3:19" ht="15.75" customHeight="1" x14ac:dyDescent="0.2">
      <c r="C193" s="46"/>
      <c r="D193" s="46"/>
      <c r="E193" s="46"/>
      <c r="F193" s="46"/>
      <c r="G193" s="46"/>
      <c r="H193" s="46"/>
      <c r="I193" s="46"/>
      <c r="J193" s="46"/>
      <c r="K193" s="46"/>
      <c r="L193" s="46"/>
      <c r="M193" s="46"/>
      <c r="N193" s="46"/>
      <c r="O193" s="46"/>
      <c r="P193" s="46"/>
      <c r="Q193" s="46"/>
      <c r="R193" s="46"/>
      <c r="S193" s="22"/>
    </row>
    <row r="194" spans="3:19" ht="15.75" customHeight="1" x14ac:dyDescent="0.2">
      <c r="C194" s="46"/>
      <c r="D194" s="46"/>
      <c r="E194" s="46"/>
      <c r="F194" s="46"/>
      <c r="G194" s="46"/>
      <c r="H194" s="46"/>
      <c r="I194" s="46"/>
      <c r="J194" s="46"/>
      <c r="K194" s="46"/>
      <c r="L194" s="46"/>
      <c r="M194" s="46"/>
      <c r="N194" s="46"/>
      <c r="O194" s="46"/>
      <c r="P194" s="46"/>
      <c r="Q194" s="46"/>
      <c r="R194" s="46"/>
      <c r="S194" s="22"/>
    </row>
    <row r="195" spans="3:19" ht="15.75" customHeight="1" x14ac:dyDescent="0.2">
      <c r="C195" s="46"/>
      <c r="D195" s="46"/>
      <c r="E195" s="46"/>
      <c r="F195" s="46"/>
      <c r="G195" s="46"/>
      <c r="H195" s="46"/>
      <c r="I195" s="46"/>
      <c r="J195" s="46"/>
      <c r="K195" s="46"/>
      <c r="L195" s="46"/>
      <c r="M195" s="46"/>
      <c r="N195" s="46"/>
      <c r="O195" s="46"/>
      <c r="P195" s="46"/>
      <c r="Q195" s="46"/>
      <c r="R195" s="46"/>
      <c r="S195" s="22"/>
    </row>
    <row r="196" spans="3:19" ht="15.75" customHeight="1" x14ac:dyDescent="0.2">
      <c r="C196" s="46"/>
      <c r="D196" s="46"/>
      <c r="E196" s="46"/>
      <c r="F196" s="46"/>
      <c r="G196" s="46"/>
      <c r="H196" s="46"/>
      <c r="I196" s="46"/>
      <c r="J196" s="46"/>
      <c r="K196" s="46"/>
      <c r="L196" s="46"/>
      <c r="M196" s="46"/>
      <c r="N196" s="46"/>
      <c r="O196" s="46"/>
      <c r="P196" s="46"/>
      <c r="Q196" s="46"/>
      <c r="R196" s="46"/>
      <c r="S196" s="22"/>
    </row>
    <row r="197" spans="3:19" ht="15.75" customHeight="1" x14ac:dyDescent="0.2">
      <c r="C197" s="46"/>
      <c r="D197" s="46"/>
      <c r="E197" s="46"/>
      <c r="F197" s="46"/>
      <c r="G197" s="46"/>
      <c r="H197" s="46"/>
      <c r="I197" s="46"/>
      <c r="J197" s="46"/>
      <c r="K197" s="46"/>
      <c r="L197" s="46"/>
      <c r="M197" s="46"/>
      <c r="N197" s="46"/>
      <c r="O197" s="46"/>
      <c r="P197" s="46"/>
      <c r="Q197" s="46"/>
      <c r="R197" s="46"/>
      <c r="S197" s="22"/>
    </row>
    <row r="198" spans="3:19" ht="15.75" customHeight="1" x14ac:dyDescent="0.2">
      <c r="C198" s="46"/>
      <c r="D198" s="46"/>
      <c r="E198" s="46"/>
      <c r="F198" s="46"/>
      <c r="G198" s="46"/>
      <c r="H198" s="46"/>
      <c r="I198" s="46"/>
      <c r="J198" s="46"/>
      <c r="K198" s="46"/>
      <c r="L198" s="46"/>
      <c r="M198" s="46"/>
      <c r="N198" s="46"/>
      <c r="O198" s="46"/>
      <c r="P198" s="46"/>
      <c r="Q198" s="46"/>
      <c r="R198" s="46"/>
      <c r="S198" s="22"/>
    </row>
    <row r="199" spans="3:19" ht="15.75" customHeight="1" x14ac:dyDescent="0.2">
      <c r="C199" s="46"/>
      <c r="D199" s="46"/>
      <c r="E199" s="46"/>
      <c r="F199" s="46"/>
      <c r="G199" s="46"/>
      <c r="H199" s="46"/>
      <c r="I199" s="46"/>
      <c r="J199" s="46"/>
      <c r="K199" s="46"/>
      <c r="L199" s="46"/>
      <c r="M199" s="46"/>
      <c r="N199" s="46"/>
      <c r="O199" s="46"/>
      <c r="P199" s="46"/>
      <c r="Q199" s="46"/>
      <c r="R199" s="46"/>
      <c r="S199" s="22"/>
    </row>
    <row r="200" spans="3:19" ht="15.75" customHeight="1" x14ac:dyDescent="0.2">
      <c r="C200" s="46"/>
      <c r="D200" s="46"/>
      <c r="E200" s="46"/>
      <c r="F200" s="46"/>
      <c r="G200" s="46"/>
      <c r="H200" s="46"/>
      <c r="I200" s="46"/>
      <c r="J200" s="46"/>
      <c r="K200" s="46"/>
      <c r="L200" s="46"/>
      <c r="M200" s="46"/>
      <c r="N200" s="46"/>
      <c r="O200" s="46"/>
      <c r="P200" s="46"/>
      <c r="Q200" s="46"/>
      <c r="R200" s="46"/>
      <c r="S200" s="22"/>
    </row>
    <row r="201" spans="3:19" ht="15.75" customHeight="1" x14ac:dyDescent="0.2">
      <c r="C201" s="46"/>
      <c r="D201" s="46"/>
      <c r="E201" s="46"/>
      <c r="F201" s="46"/>
      <c r="G201" s="46"/>
      <c r="H201" s="46"/>
      <c r="I201" s="46"/>
      <c r="J201" s="46"/>
      <c r="K201" s="46"/>
      <c r="L201" s="46"/>
      <c r="M201" s="46"/>
      <c r="N201" s="46"/>
      <c r="O201" s="46"/>
      <c r="P201" s="46"/>
      <c r="Q201" s="46"/>
      <c r="R201" s="46"/>
      <c r="S201" s="22"/>
    </row>
    <row r="202" spans="3:19" ht="15.75" customHeight="1" x14ac:dyDescent="0.2">
      <c r="C202" s="46"/>
      <c r="D202" s="46"/>
      <c r="E202" s="46"/>
      <c r="F202" s="46"/>
      <c r="G202" s="46"/>
      <c r="H202" s="46"/>
      <c r="I202" s="46"/>
      <c r="J202" s="46"/>
      <c r="K202" s="46"/>
      <c r="L202" s="46"/>
      <c r="M202" s="46"/>
      <c r="N202" s="46"/>
      <c r="O202" s="46"/>
      <c r="P202" s="46"/>
      <c r="Q202" s="46"/>
      <c r="R202" s="46"/>
      <c r="S202" s="22"/>
    </row>
    <row r="203" spans="3:19" ht="15.75" customHeight="1" x14ac:dyDescent="0.2">
      <c r="C203" s="46"/>
      <c r="D203" s="46"/>
      <c r="E203" s="46"/>
      <c r="F203" s="46"/>
      <c r="G203" s="46"/>
      <c r="H203" s="46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22"/>
    </row>
    <row r="204" spans="3:19" ht="15.75" customHeight="1" x14ac:dyDescent="0.2">
      <c r="C204" s="46"/>
      <c r="D204" s="46"/>
      <c r="E204" s="46"/>
      <c r="F204" s="46"/>
      <c r="G204" s="46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22"/>
    </row>
    <row r="205" spans="3:19" ht="15.75" customHeight="1" x14ac:dyDescent="0.2">
      <c r="C205" s="46"/>
      <c r="D205" s="46"/>
      <c r="E205" s="46"/>
      <c r="F205" s="46"/>
      <c r="G205" s="46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22"/>
    </row>
    <row r="206" spans="3:19" ht="15.75" customHeight="1" x14ac:dyDescent="0.2">
      <c r="C206" s="46"/>
      <c r="D206" s="46"/>
      <c r="E206" s="46"/>
      <c r="F206" s="46"/>
      <c r="G206" s="46"/>
      <c r="H206" s="46"/>
      <c r="I206" s="46"/>
      <c r="J206" s="46"/>
      <c r="K206" s="46"/>
      <c r="L206" s="46"/>
      <c r="M206" s="46"/>
      <c r="N206" s="46"/>
      <c r="O206" s="46"/>
      <c r="P206" s="46"/>
      <c r="Q206" s="46"/>
      <c r="R206" s="46"/>
      <c r="S206" s="22"/>
    </row>
    <row r="207" spans="3:19" ht="15.75" customHeight="1" x14ac:dyDescent="0.2">
      <c r="C207" s="46"/>
      <c r="D207" s="46"/>
      <c r="E207" s="46"/>
      <c r="F207" s="46"/>
      <c r="G207" s="46"/>
      <c r="H207" s="46"/>
      <c r="I207" s="46"/>
      <c r="J207" s="46"/>
      <c r="K207" s="46"/>
      <c r="L207" s="46"/>
      <c r="M207" s="46"/>
      <c r="N207" s="46"/>
      <c r="O207" s="46"/>
      <c r="P207" s="46"/>
      <c r="Q207" s="46"/>
      <c r="R207" s="46"/>
      <c r="S207" s="22"/>
    </row>
    <row r="208" spans="3:19" ht="15.75" customHeight="1" x14ac:dyDescent="0.2">
      <c r="C208" s="46"/>
      <c r="D208" s="46"/>
      <c r="E208" s="46"/>
      <c r="F208" s="46"/>
      <c r="G208" s="46"/>
      <c r="H208" s="46"/>
      <c r="I208" s="46"/>
      <c r="J208" s="46"/>
      <c r="K208" s="46"/>
      <c r="L208" s="46"/>
      <c r="M208" s="46"/>
      <c r="N208" s="46"/>
      <c r="O208" s="46"/>
      <c r="P208" s="46"/>
      <c r="Q208" s="46"/>
      <c r="R208" s="46"/>
      <c r="S208" s="22"/>
    </row>
    <row r="209" spans="3:19" ht="15.75" customHeight="1" x14ac:dyDescent="0.2">
      <c r="C209" s="46"/>
      <c r="D209" s="46"/>
      <c r="E209" s="46"/>
      <c r="F209" s="46"/>
      <c r="G209" s="46"/>
      <c r="H209" s="46"/>
      <c r="I209" s="46"/>
      <c r="J209" s="46"/>
      <c r="K209" s="46"/>
      <c r="L209" s="46"/>
      <c r="M209" s="46"/>
      <c r="N209" s="46"/>
      <c r="O209" s="46"/>
      <c r="P209" s="46"/>
      <c r="Q209" s="46"/>
      <c r="R209" s="46"/>
      <c r="S209" s="22"/>
    </row>
    <row r="210" spans="3:19" ht="15.75" customHeight="1" x14ac:dyDescent="0.2">
      <c r="C210" s="46"/>
      <c r="D210" s="46"/>
      <c r="E210" s="46"/>
      <c r="F210" s="46"/>
      <c r="G210" s="46"/>
      <c r="H210" s="46"/>
      <c r="I210" s="46"/>
      <c r="J210" s="46"/>
      <c r="K210" s="46"/>
      <c r="L210" s="46"/>
      <c r="M210" s="46"/>
      <c r="N210" s="46"/>
      <c r="O210" s="46"/>
      <c r="P210" s="46"/>
      <c r="Q210" s="46"/>
      <c r="R210" s="46"/>
      <c r="S210" s="22"/>
    </row>
    <row r="211" spans="3:19" ht="15.75" customHeight="1" x14ac:dyDescent="0.2">
      <c r="C211" s="46"/>
      <c r="D211" s="46"/>
      <c r="E211" s="46"/>
      <c r="F211" s="46"/>
      <c r="G211" s="46"/>
      <c r="H211" s="46"/>
      <c r="I211" s="46"/>
      <c r="J211" s="46"/>
      <c r="K211" s="46"/>
      <c r="L211" s="46"/>
      <c r="M211" s="46"/>
      <c r="N211" s="46"/>
      <c r="O211" s="46"/>
      <c r="P211" s="46"/>
      <c r="Q211" s="46"/>
      <c r="R211" s="46"/>
      <c r="S211" s="22"/>
    </row>
    <row r="212" spans="3:19" ht="15.75" customHeight="1" x14ac:dyDescent="0.2">
      <c r="C212" s="46"/>
      <c r="D212" s="46"/>
      <c r="E212" s="46"/>
      <c r="F212" s="46"/>
      <c r="G212" s="46"/>
      <c r="H212" s="46"/>
      <c r="I212" s="46"/>
      <c r="J212" s="46"/>
      <c r="K212" s="46"/>
      <c r="L212" s="46"/>
      <c r="M212" s="46"/>
      <c r="N212" s="46"/>
      <c r="O212" s="46"/>
      <c r="P212" s="46"/>
      <c r="Q212" s="46"/>
      <c r="R212" s="46"/>
      <c r="S212" s="22"/>
    </row>
    <row r="213" spans="3:19" ht="15.75" customHeight="1" x14ac:dyDescent="0.2">
      <c r="C213" s="46"/>
      <c r="D213" s="46"/>
      <c r="E213" s="46"/>
      <c r="F213" s="46"/>
      <c r="G213" s="46"/>
      <c r="H213" s="46"/>
      <c r="I213" s="46"/>
      <c r="J213" s="46"/>
      <c r="K213" s="46"/>
      <c r="L213" s="46"/>
      <c r="M213" s="46"/>
      <c r="N213" s="46"/>
      <c r="O213" s="46"/>
      <c r="P213" s="46"/>
      <c r="Q213" s="46"/>
      <c r="R213" s="46"/>
      <c r="S213" s="22"/>
    </row>
    <row r="214" spans="3:19" ht="15.75" customHeight="1" x14ac:dyDescent="0.2">
      <c r="C214" s="46"/>
      <c r="D214" s="46"/>
      <c r="E214" s="46"/>
      <c r="F214" s="46"/>
      <c r="G214" s="46"/>
      <c r="H214" s="46"/>
      <c r="I214" s="46"/>
      <c r="J214" s="46"/>
      <c r="K214" s="46"/>
      <c r="L214" s="46"/>
      <c r="M214" s="46"/>
      <c r="N214" s="46"/>
      <c r="O214" s="46"/>
      <c r="P214" s="46"/>
      <c r="Q214" s="46"/>
      <c r="R214" s="46"/>
      <c r="S214" s="22"/>
    </row>
    <row r="215" spans="3:19" ht="15.75" customHeight="1" x14ac:dyDescent="0.2">
      <c r="C215" s="46"/>
      <c r="D215" s="46"/>
      <c r="E215" s="46"/>
      <c r="F215" s="46"/>
      <c r="G215" s="46"/>
      <c r="H215" s="46"/>
      <c r="I215" s="46"/>
      <c r="J215" s="46"/>
      <c r="K215" s="46"/>
      <c r="L215" s="46"/>
      <c r="M215" s="46"/>
      <c r="N215" s="46"/>
      <c r="O215" s="46"/>
      <c r="P215" s="46"/>
      <c r="Q215" s="46"/>
      <c r="R215" s="46"/>
      <c r="S215" s="22"/>
    </row>
    <row r="216" spans="3:19" ht="15.75" customHeight="1" x14ac:dyDescent="0.2">
      <c r="C216" s="46"/>
      <c r="D216" s="46"/>
      <c r="E216" s="46"/>
      <c r="F216" s="46"/>
      <c r="G216" s="46"/>
      <c r="H216" s="46"/>
      <c r="I216" s="46"/>
      <c r="J216" s="46"/>
      <c r="K216" s="46"/>
      <c r="L216" s="46"/>
      <c r="M216" s="46"/>
      <c r="N216" s="46"/>
      <c r="O216" s="46"/>
      <c r="P216" s="46"/>
      <c r="Q216" s="46"/>
      <c r="R216" s="46"/>
      <c r="S216" s="22"/>
    </row>
    <row r="217" spans="3:19" ht="15.75" customHeight="1" x14ac:dyDescent="0.2">
      <c r="C217" s="46"/>
      <c r="D217" s="46"/>
      <c r="E217" s="46"/>
      <c r="F217" s="46"/>
      <c r="G217" s="46"/>
      <c r="H217" s="46"/>
      <c r="I217" s="46"/>
      <c r="J217" s="46"/>
      <c r="K217" s="46"/>
      <c r="L217" s="46"/>
      <c r="M217" s="46"/>
      <c r="N217" s="46"/>
      <c r="O217" s="46"/>
      <c r="P217" s="46"/>
      <c r="Q217" s="46"/>
      <c r="R217" s="46"/>
      <c r="S217" s="22"/>
    </row>
    <row r="218" spans="3:19" ht="15.75" customHeight="1" x14ac:dyDescent="0.2">
      <c r="C218" s="46"/>
      <c r="D218" s="46"/>
      <c r="E218" s="46"/>
      <c r="F218" s="46"/>
      <c r="G218" s="46"/>
      <c r="H218" s="46"/>
      <c r="I218" s="46"/>
      <c r="J218" s="46"/>
      <c r="K218" s="46"/>
      <c r="L218" s="46"/>
      <c r="M218" s="46"/>
      <c r="N218" s="46"/>
      <c r="O218" s="46"/>
      <c r="P218" s="46"/>
      <c r="Q218" s="46"/>
      <c r="R218" s="46"/>
      <c r="S218" s="22"/>
    </row>
    <row r="219" spans="3:19" ht="15.75" customHeight="1" x14ac:dyDescent="0.2">
      <c r="C219" s="46"/>
      <c r="D219" s="46"/>
      <c r="E219" s="46"/>
      <c r="F219" s="46"/>
      <c r="G219" s="46"/>
      <c r="H219" s="46"/>
      <c r="I219" s="46"/>
      <c r="J219" s="46"/>
      <c r="K219" s="46"/>
      <c r="L219" s="46"/>
      <c r="M219" s="46"/>
      <c r="N219" s="46"/>
      <c r="O219" s="46"/>
      <c r="P219" s="46"/>
      <c r="Q219" s="46"/>
      <c r="R219" s="46"/>
      <c r="S219" s="22"/>
    </row>
    <row r="220" spans="3:19" ht="15.75" customHeight="1" x14ac:dyDescent="0.2">
      <c r="C220" s="46"/>
      <c r="D220" s="46"/>
      <c r="E220" s="46"/>
      <c r="F220" s="46"/>
      <c r="G220" s="46"/>
      <c r="H220" s="46"/>
      <c r="I220" s="46"/>
      <c r="J220" s="46"/>
      <c r="K220" s="46"/>
      <c r="L220" s="46"/>
      <c r="M220" s="46"/>
      <c r="N220" s="46"/>
      <c r="O220" s="46"/>
      <c r="P220" s="46"/>
      <c r="Q220" s="46"/>
      <c r="R220" s="46"/>
      <c r="S220" s="22"/>
    </row>
    <row r="221" spans="3:19" ht="15.75" customHeight="1" x14ac:dyDescent="0.2">
      <c r="R221" s="15"/>
      <c r="S221" s="22"/>
    </row>
    <row r="222" spans="3:19" ht="15.75" customHeight="1" x14ac:dyDescent="0.2">
      <c r="R222" s="15"/>
      <c r="S222" s="22"/>
    </row>
    <row r="223" spans="3:19" ht="15.75" customHeight="1" x14ac:dyDescent="0.2">
      <c r="R223" s="15"/>
      <c r="S223" s="22"/>
    </row>
    <row r="224" spans="3:19" ht="15.75" customHeight="1" x14ac:dyDescent="0.2">
      <c r="R224" s="15"/>
      <c r="S224" s="22"/>
    </row>
    <row r="225" spans="18:18" ht="15.75" customHeight="1" x14ac:dyDescent="0.2">
      <c r="R225" s="15"/>
    </row>
    <row r="226" spans="18:18" ht="15.75" customHeight="1" x14ac:dyDescent="0.2">
      <c r="R226" s="15"/>
    </row>
    <row r="227" spans="18:18" ht="15.75" customHeight="1" x14ac:dyDescent="0.2">
      <c r="R227" s="15"/>
    </row>
    <row r="228" spans="18:18" ht="15.75" customHeight="1" x14ac:dyDescent="0.2">
      <c r="R228" s="15"/>
    </row>
    <row r="229" spans="18:18" ht="15.75" customHeight="1" x14ac:dyDescent="0.2">
      <c r="R229" s="15"/>
    </row>
    <row r="230" spans="18:18" ht="15.75" customHeight="1" x14ac:dyDescent="0.2">
      <c r="R230" s="15"/>
    </row>
    <row r="231" spans="18:18" ht="15.75" customHeight="1" x14ac:dyDescent="0.2">
      <c r="R231" s="15"/>
    </row>
    <row r="232" spans="18:18" ht="15.75" customHeight="1" x14ac:dyDescent="0.2">
      <c r="R232" s="15"/>
    </row>
    <row r="233" spans="18:18" ht="15.75" customHeight="1" x14ac:dyDescent="0.2">
      <c r="R233" s="15"/>
    </row>
    <row r="234" spans="18:18" ht="15.75" customHeight="1" x14ac:dyDescent="0.2">
      <c r="R234" s="15"/>
    </row>
    <row r="235" spans="18:18" ht="15.75" customHeight="1" x14ac:dyDescent="0.2">
      <c r="R235" s="15"/>
    </row>
    <row r="236" spans="18:18" ht="15.75" customHeight="1" x14ac:dyDescent="0.2">
      <c r="R236" s="15"/>
    </row>
    <row r="237" spans="18:18" ht="15.75" customHeight="1" x14ac:dyDescent="0.2">
      <c r="R237" s="15"/>
    </row>
    <row r="238" spans="18:18" ht="15.75" customHeight="1" x14ac:dyDescent="0.2">
      <c r="R238" s="15"/>
    </row>
    <row r="239" spans="18:18" ht="15.75" customHeight="1" x14ac:dyDescent="0.2">
      <c r="R239" s="15"/>
    </row>
    <row r="240" spans="18:18" ht="15.75" customHeight="1" x14ac:dyDescent="0.2">
      <c r="R240" s="15"/>
    </row>
    <row r="241" spans="18:18" ht="15.75" customHeight="1" x14ac:dyDescent="0.2">
      <c r="R241" s="15"/>
    </row>
    <row r="242" spans="18:18" ht="15.75" customHeight="1" x14ac:dyDescent="0.2">
      <c r="R242" s="15"/>
    </row>
    <row r="243" spans="18:18" ht="15.75" customHeight="1" x14ac:dyDescent="0.2">
      <c r="R243" s="15"/>
    </row>
    <row r="244" spans="18:18" ht="15.75" customHeight="1" x14ac:dyDescent="0.2">
      <c r="R244" s="15"/>
    </row>
    <row r="245" spans="18:18" ht="15.75" customHeight="1" x14ac:dyDescent="0.2">
      <c r="R245" s="15"/>
    </row>
    <row r="246" spans="18:18" ht="15.75" customHeight="1" x14ac:dyDescent="0.2">
      <c r="R246" s="15"/>
    </row>
    <row r="247" spans="18:18" ht="15.75" customHeight="1" x14ac:dyDescent="0.2">
      <c r="R247" s="15"/>
    </row>
    <row r="248" spans="18:18" ht="15.75" customHeight="1" x14ac:dyDescent="0.2">
      <c r="R248" s="15"/>
    </row>
    <row r="249" spans="18:18" ht="15.75" customHeight="1" x14ac:dyDescent="0.2">
      <c r="R249" s="15"/>
    </row>
    <row r="250" spans="18:18" ht="15.75" customHeight="1" x14ac:dyDescent="0.2">
      <c r="R250" s="15"/>
    </row>
    <row r="251" spans="18:18" ht="15.75" customHeight="1" x14ac:dyDescent="0.2">
      <c r="R251" s="15"/>
    </row>
    <row r="252" spans="18:18" ht="15.75" customHeight="1" x14ac:dyDescent="0.2">
      <c r="R252" s="15"/>
    </row>
    <row r="253" spans="18:18" ht="15.75" customHeight="1" x14ac:dyDescent="0.2">
      <c r="R253" s="15"/>
    </row>
    <row r="254" spans="18:18" ht="15.75" customHeight="1" x14ac:dyDescent="0.2">
      <c r="R254" s="15"/>
    </row>
    <row r="255" spans="18:18" ht="15.75" customHeight="1" x14ac:dyDescent="0.2">
      <c r="R255" s="15"/>
    </row>
    <row r="256" spans="18:18" ht="15.75" customHeight="1" x14ac:dyDescent="0.2">
      <c r="R256" s="15"/>
    </row>
    <row r="257" spans="18:18" ht="15.75" customHeight="1" x14ac:dyDescent="0.2">
      <c r="R257" s="15"/>
    </row>
    <row r="258" spans="18:18" ht="15.75" customHeight="1" x14ac:dyDescent="0.2">
      <c r="R258" s="15"/>
    </row>
    <row r="259" spans="18:18" ht="15.75" customHeight="1" x14ac:dyDescent="0.2">
      <c r="R259" s="15"/>
    </row>
    <row r="260" spans="18:18" ht="15.75" customHeight="1" x14ac:dyDescent="0.2">
      <c r="R260" s="15"/>
    </row>
    <row r="261" spans="18:18" ht="15.75" customHeight="1" x14ac:dyDescent="0.2">
      <c r="R261" s="15"/>
    </row>
    <row r="262" spans="18:18" ht="15.75" customHeight="1" x14ac:dyDescent="0.2">
      <c r="R262" s="15"/>
    </row>
    <row r="263" spans="18:18" ht="15.75" customHeight="1" x14ac:dyDescent="0.2">
      <c r="R263" s="15"/>
    </row>
    <row r="264" spans="18:18" ht="15.75" customHeight="1" x14ac:dyDescent="0.2">
      <c r="R264" s="15"/>
    </row>
    <row r="265" spans="18:18" ht="15.75" customHeight="1" x14ac:dyDescent="0.2">
      <c r="R265" s="15"/>
    </row>
    <row r="266" spans="18:18" ht="15.75" customHeight="1" x14ac:dyDescent="0.2">
      <c r="R266" s="15"/>
    </row>
    <row r="267" spans="18:18" ht="15.75" customHeight="1" x14ac:dyDescent="0.2">
      <c r="R267" s="15"/>
    </row>
    <row r="268" spans="18:18" ht="15.75" customHeight="1" x14ac:dyDescent="0.2">
      <c r="R268" s="15"/>
    </row>
    <row r="269" spans="18:18" ht="15.75" customHeight="1" x14ac:dyDescent="0.2">
      <c r="R269" s="15"/>
    </row>
    <row r="270" spans="18:18" ht="15.75" customHeight="1" x14ac:dyDescent="0.2">
      <c r="R270" s="15"/>
    </row>
    <row r="271" spans="18:18" ht="15.75" customHeight="1" x14ac:dyDescent="0.2">
      <c r="R271" s="15"/>
    </row>
    <row r="272" spans="18:18" ht="15.75" customHeight="1" x14ac:dyDescent="0.2">
      <c r="R272" s="15"/>
    </row>
    <row r="273" spans="18:18" ht="15.75" customHeight="1" x14ac:dyDescent="0.2">
      <c r="R273" s="15"/>
    </row>
    <row r="274" spans="18:18" ht="15.75" customHeight="1" x14ac:dyDescent="0.2">
      <c r="R274" s="15"/>
    </row>
    <row r="275" spans="18:18" ht="15.75" customHeight="1" x14ac:dyDescent="0.2">
      <c r="R275" s="15"/>
    </row>
    <row r="276" spans="18:18" ht="15.75" customHeight="1" x14ac:dyDescent="0.2">
      <c r="R276" s="15"/>
    </row>
    <row r="277" spans="18:18" ht="15.75" customHeight="1" x14ac:dyDescent="0.2">
      <c r="R277" s="15"/>
    </row>
    <row r="278" spans="18:18" ht="15.75" customHeight="1" x14ac:dyDescent="0.2">
      <c r="R278" s="15"/>
    </row>
    <row r="279" spans="18:18" ht="15.75" customHeight="1" x14ac:dyDescent="0.2">
      <c r="R279" s="15"/>
    </row>
    <row r="280" spans="18:18" ht="15.75" customHeight="1" x14ac:dyDescent="0.2">
      <c r="R280" s="15"/>
    </row>
    <row r="281" spans="18:18" ht="15.75" customHeight="1" x14ac:dyDescent="0.2">
      <c r="R281" s="15"/>
    </row>
    <row r="282" spans="18:18" ht="15.75" customHeight="1" x14ac:dyDescent="0.2">
      <c r="R282" s="15"/>
    </row>
    <row r="283" spans="18:18" ht="15.75" customHeight="1" x14ac:dyDescent="0.2">
      <c r="R283" s="15"/>
    </row>
    <row r="284" spans="18:18" ht="15.75" customHeight="1" x14ac:dyDescent="0.2">
      <c r="R284" s="15"/>
    </row>
    <row r="285" spans="18:18" ht="15.75" customHeight="1" x14ac:dyDescent="0.2">
      <c r="R285" s="15"/>
    </row>
    <row r="286" spans="18:18" ht="15.75" customHeight="1" x14ac:dyDescent="0.2">
      <c r="R286" s="15"/>
    </row>
    <row r="287" spans="18:18" ht="15.75" customHeight="1" x14ac:dyDescent="0.2">
      <c r="R287" s="15"/>
    </row>
    <row r="288" spans="18:18" ht="15.75" customHeight="1" x14ac:dyDescent="0.2">
      <c r="R288" s="15"/>
    </row>
    <row r="289" spans="18:18" ht="15.75" customHeight="1" x14ac:dyDescent="0.2">
      <c r="R289" s="15"/>
    </row>
    <row r="290" spans="18:18" ht="15.75" customHeight="1" x14ac:dyDescent="0.2">
      <c r="R290" s="15"/>
    </row>
    <row r="291" spans="18:18" ht="15.75" customHeight="1" x14ac:dyDescent="0.2">
      <c r="R291" s="15"/>
    </row>
    <row r="292" spans="18:18" ht="15.75" customHeight="1" x14ac:dyDescent="0.2">
      <c r="R292" s="15"/>
    </row>
    <row r="293" spans="18:18" ht="15.75" customHeight="1" x14ac:dyDescent="0.2">
      <c r="R293" s="15"/>
    </row>
    <row r="294" spans="18:18" ht="15.75" customHeight="1" x14ac:dyDescent="0.2">
      <c r="R294" s="15"/>
    </row>
    <row r="295" spans="18:18" ht="15.75" customHeight="1" x14ac:dyDescent="0.2">
      <c r="R295" s="15"/>
    </row>
    <row r="296" spans="18:18" ht="15.75" customHeight="1" x14ac:dyDescent="0.2">
      <c r="R296" s="15"/>
    </row>
    <row r="297" spans="18:18" ht="15.75" customHeight="1" x14ac:dyDescent="0.2">
      <c r="R297" s="15"/>
    </row>
    <row r="298" spans="18:18" ht="15.75" customHeight="1" x14ac:dyDescent="0.2">
      <c r="R298" s="15"/>
    </row>
    <row r="299" spans="18:18" ht="15.75" customHeight="1" x14ac:dyDescent="0.2">
      <c r="R299" s="15"/>
    </row>
    <row r="300" spans="18:18" ht="15.75" customHeight="1" x14ac:dyDescent="0.2">
      <c r="R300" s="15"/>
    </row>
    <row r="301" spans="18:18" ht="15.75" customHeight="1" x14ac:dyDescent="0.2">
      <c r="R301" s="15"/>
    </row>
    <row r="302" spans="18:18" ht="15.75" customHeight="1" x14ac:dyDescent="0.2">
      <c r="R302" s="15"/>
    </row>
    <row r="303" spans="18:18" ht="15.75" customHeight="1" x14ac:dyDescent="0.2">
      <c r="R303" s="15"/>
    </row>
    <row r="304" spans="18:18" ht="15.75" customHeight="1" x14ac:dyDescent="0.2">
      <c r="R304" s="15"/>
    </row>
    <row r="305" spans="18:18" ht="15.75" customHeight="1" x14ac:dyDescent="0.2">
      <c r="R305" s="15"/>
    </row>
    <row r="306" spans="18:18" ht="15.75" customHeight="1" x14ac:dyDescent="0.2">
      <c r="R306" s="15"/>
    </row>
    <row r="307" spans="18:18" ht="15.75" customHeight="1" x14ac:dyDescent="0.2">
      <c r="R307" s="15"/>
    </row>
    <row r="308" spans="18:18" ht="15.75" customHeight="1" x14ac:dyDescent="0.2">
      <c r="R308" s="15"/>
    </row>
    <row r="309" spans="18:18" ht="15.75" customHeight="1" x14ac:dyDescent="0.2">
      <c r="R309" s="15"/>
    </row>
    <row r="310" spans="18:18" ht="15.75" customHeight="1" x14ac:dyDescent="0.2">
      <c r="R310" s="15"/>
    </row>
    <row r="311" spans="18:18" ht="15.75" customHeight="1" x14ac:dyDescent="0.2">
      <c r="R311" s="15"/>
    </row>
    <row r="312" spans="18:18" ht="15.75" customHeight="1" x14ac:dyDescent="0.2">
      <c r="R312" s="15"/>
    </row>
    <row r="313" spans="18:18" ht="15.75" customHeight="1" x14ac:dyDescent="0.2">
      <c r="R313" s="15"/>
    </row>
    <row r="314" spans="18:18" ht="15.75" customHeight="1" x14ac:dyDescent="0.2">
      <c r="R314" s="15"/>
    </row>
    <row r="315" spans="18:18" ht="15.75" customHeight="1" x14ac:dyDescent="0.2">
      <c r="R315" s="15"/>
    </row>
    <row r="316" spans="18:18" ht="15.75" customHeight="1" x14ac:dyDescent="0.2">
      <c r="R316" s="15"/>
    </row>
    <row r="317" spans="18:18" ht="15.75" customHeight="1" x14ac:dyDescent="0.2">
      <c r="R317" s="15"/>
    </row>
    <row r="318" spans="18:18" ht="15.75" customHeight="1" x14ac:dyDescent="0.2">
      <c r="R318" s="15"/>
    </row>
    <row r="319" spans="18:18" ht="15.75" customHeight="1" x14ac:dyDescent="0.2">
      <c r="R319" s="15"/>
    </row>
    <row r="320" spans="18:18" ht="15.75" customHeight="1" x14ac:dyDescent="0.2">
      <c r="R320" s="15"/>
    </row>
    <row r="321" spans="18:18" ht="15.75" customHeight="1" x14ac:dyDescent="0.2">
      <c r="R321" s="15"/>
    </row>
    <row r="322" spans="18:18" ht="15.75" customHeight="1" x14ac:dyDescent="0.2">
      <c r="R322" s="15"/>
    </row>
    <row r="323" spans="18:18" ht="15.75" customHeight="1" x14ac:dyDescent="0.2">
      <c r="R323" s="15"/>
    </row>
    <row r="324" spans="18:18" ht="15.75" customHeight="1" x14ac:dyDescent="0.2">
      <c r="R324" s="15"/>
    </row>
    <row r="325" spans="18:18" ht="15.75" customHeight="1" x14ac:dyDescent="0.2">
      <c r="R325" s="15"/>
    </row>
    <row r="326" spans="18:18" ht="15.75" customHeight="1" x14ac:dyDescent="0.2">
      <c r="R326" s="15"/>
    </row>
    <row r="327" spans="18:18" ht="15.75" customHeight="1" x14ac:dyDescent="0.2">
      <c r="R327" s="15"/>
    </row>
    <row r="328" spans="18:18" ht="15.75" customHeight="1" x14ac:dyDescent="0.2">
      <c r="R328" s="15"/>
    </row>
    <row r="329" spans="18:18" ht="15.75" customHeight="1" x14ac:dyDescent="0.2">
      <c r="R329" s="15"/>
    </row>
    <row r="330" spans="18:18" ht="15.75" customHeight="1" x14ac:dyDescent="0.2">
      <c r="R330" s="15"/>
    </row>
    <row r="331" spans="18:18" ht="15.75" customHeight="1" x14ac:dyDescent="0.2">
      <c r="R331" s="15"/>
    </row>
    <row r="332" spans="18:18" ht="15.75" customHeight="1" x14ac:dyDescent="0.2">
      <c r="R332" s="15"/>
    </row>
    <row r="333" spans="18:18" ht="15.75" customHeight="1" x14ac:dyDescent="0.2">
      <c r="R333" s="15"/>
    </row>
    <row r="334" spans="18:18" ht="15.75" customHeight="1" x14ac:dyDescent="0.2">
      <c r="R334" s="15"/>
    </row>
    <row r="335" spans="18:18" ht="15.75" customHeight="1" x14ac:dyDescent="0.2">
      <c r="R335" s="15"/>
    </row>
    <row r="336" spans="18:18" ht="15.75" customHeight="1" x14ac:dyDescent="0.2">
      <c r="R336" s="15"/>
    </row>
    <row r="337" spans="18:18" ht="15.75" customHeight="1" x14ac:dyDescent="0.2">
      <c r="R337" s="15"/>
    </row>
    <row r="338" spans="18:18" ht="15.75" customHeight="1" x14ac:dyDescent="0.2">
      <c r="R338" s="15"/>
    </row>
    <row r="339" spans="18:18" ht="15.75" customHeight="1" x14ac:dyDescent="0.2">
      <c r="R339" s="15"/>
    </row>
    <row r="340" spans="18:18" ht="15.75" customHeight="1" x14ac:dyDescent="0.2">
      <c r="R340" s="15"/>
    </row>
    <row r="341" spans="18:18" ht="15.75" customHeight="1" x14ac:dyDescent="0.2">
      <c r="R341" s="15"/>
    </row>
    <row r="342" spans="18:18" ht="15.75" customHeight="1" x14ac:dyDescent="0.2">
      <c r="R342" s="15"/>
    </row>
    <row r="343" spans="18:18" ht="15.75" customHeight="1" x14ac:dyDescent="0.2">
      <c r="R343" s="15"/>
    </row>
    <row r="344" spans="18:18" ht="15.75" customHeight="1" x14ac:dyDescent="0.2">
      <c r="R344" s="15"/>
    </row>
    <row r="345" spans="18:18" ht="15.75" customHeight="1" x14ac:dyDescent="0.2">
      <c r="R345" s="15"/>
    </row>
    <row r="346" spans="18:18" ht="15.75" customHeight="1" x14ac:dyDescent="0.2">
      <c r="R346" s="15"/>
    </row>
    <row r="347" spans="18:18" ht="15.75" customHeight="1" x14ac:dyDescent="0.2">
      <c r="R347" s="15"/>
    </row>
    <row r="348" spans="18:18" ht="15.75" customHeight="1" x14ac:dyDescent="0.2">
      <c r="R348" s="15"/>
    </row>
    <row r="349" spans="18:18" ht="15.75" customHeight="1" x14ac:dyDescent="0.2">
      <c r="R349" s="15"/>
    </row>
    <row r="350" spans="18:18" ht="15.75" customHeight="1" x14ac:dyDescent="0.2">
      <c r="R350" s="15"/>
    </row>
    <row r="351" spans="18:18" ht="15.75" customHeight="1" x14ac:dyDescent="0.2">
      <c r="R351" s="15"/>
    </row>
    <row r="352" spans="18:18" ht="15.75" customHeight="1" x14ac:dyDescent="0.2">
      <c r="R352" s="15"/>
    </row>
    <row r="353" spans="18:18" ht="15.75" customHeight="1" x14ac:dyDescent="0.2">
      <c r="R353" s="15"/>
    </row>
    <row r="354" spans="18:18" ht="15.75" customHeight="1" x14ac:dyDescent="0.2">
      <c r="R354" s="15"/>
    </row>
    <row r="355" spans="18:18" ht="15.75" customHeight="1" x14ac:dyDescent="0.2">
      <c r="R355" s="15"/>
    </row>
    <row r="356" spans="18:18" ht="15.75" customHeight="1" x14ac:dyDescent="0.2">
      <c r="R356" s="15"/>
    </row>
    <row r="357" spans="18:18" ht="15.75" customHeight="1" x14ac:dyDescent="0.2">
      <c r="R357" s="15"/>
    </row>
    <row r="358" spans="18:18" ht="15.75" customHeight="1" x14ac:dyDescent="0.2">
      <c r="R358" s="15"/>
    </row>
    <row r="359" spans="18:18" ht="15.75" customHeight="1" x14ac:dyDescent="0.2">
      <c r="R359" s="15"/>
    </row>
    <row r="360" spans="18:18" ht="15.75" customHeight="1" x14ac:dyDescent="0.2">
      <c r="R360" s="15"/>
    </row>
    <row r="361" spans="18:18" ht="15.75" customHeight="1" x14ac:dyDescent="0.2">
      <c r="R361" s="15"/>
    </row>
    <row r="362" spans="18:18" ht="15.75" customHeight="1" x14ac:dyDescent="0.2">
      <c r="R362" s="15"/>
    </row>
    <row r="363" spans="18:18" ht="15.75" customHeight="1" x14ac:dyDescent="0.2">
      <c r="R363" s="15"/>
    </row>
    <row r="364" spans="18:18" ht="15.75" customHeight="1" x14ac:dyDescent="0.2">
      <c r="R364" s="15"/>
    </row>
    <row r="365" spans="18:18" ht="15.75" customHeight="1" x14ac:dyDescent="0.2">
      <c r="R365" s="15"/>
    </row>
    <row r="366" spans="18:18" ht="15.75" customHeight="1" x14ac:dyDescent="0.2">
      <c r="R366" s="15"/>
    </row>
    <row r="367" spans="18:18" ht="15.75" customHeight="1" x14ac:dyDescent="0.2">
      <c r="R367" s="15"/>
    </row>
    <row r="368" spans="18:18" ht="15.75" customHeight="1" x14ac:dyDescent="0.2">
      <c r="R368" s="15"/>
    </row>
    <row r="369" spans="18:18" ht="15.75" customHeight="1" x14ac:dyDescent="0.2">
      <c r="R369" s="15"/>
    </row>
    <row r="370" spans="18:18" ht="15.75" customHeight="1" x14ac:dyDescent="0.2">
      <c r="R370" s="15"/>
    </row>
    <row r="371" spans="18:18" ht="15.75" customHeight="1" x14ac:dyDescent="0.2">
      <c r="R371" s="15"/>
    </row>
    <row r="372" spans="18:18" ht="15.75" customHeight="1" x14ac:dyDescent="0.2">
      <c r="R372" s="15"/>
    </row>
    <row r="373" spans="18:18" ht="15.75" customHeight="1" x14ac:dyDescent="0.2">
      <c r="R373" s="15"/>
    </row>
    <row r="374" spans="18:18" ht="15.75" customHeight="1" x14ac:dyDescent="0.2">
      <c r="R374" s="15"/>
    </row>
    <row r="375" spans="18:18" ht="15.75" customHeight="1" x14ac:dyDescent="0.2">
      <c r="R375" s="15"/>
    </row>
    <row r="376" spans="18:18" ht="15.75" customHeight="1" x14ac:dyDescent="0.2">
      <c r="R376" s="15"/>
    </row>
    <row r="377" spans="18:18" ht="15.75" customHeight="1" x14ac:dyDescent="0.2">
      <c r="R377" s="15"/>
    </row>
    <row r="378" spans="18:18" ht="15.75" customHeight="1" x14ac:dyDescent="0.2">
      <c r="R378" s="15"/>
    </row>
    <row r="379" spans="18:18" ht="15.75" customHeight="1" x14ac:dyDescent="0.2">
      <c r="R379" s="15"/>
    </row>
    <row r="380" spans="18:18" ht="15.75" customHeight="1" x14ac:dyDescent="0.2">
      <c r="R380" s="15"/>
    </row>
    <row r="381" spans="18:18" ht="15.75" customHeight="1" x14ac:dyDescent="0.2">
      <c r="R381" s="15"/>
    </row>
    <row r="382" spans="18:18" ht="15.75" customHeight="1" x14ac:dyDescent="0.2">
      <c r="R382" s="15"/>
    </row>
    <row r="383" spans="18:18" ht="15.75" customHeight="1" x14ac:dyDescent="0.2">
      <c r="R383" s="15"/>
    </row>
    <row r="384" spans="18:18" ht="15.75" customHeight="1" x14ac:dyDescent="0.2">
      <c r="R384" s="15"/>
    </row>
    <row r="385" spans="18:18" ht="15.75" customHeight="1" x14ac:dyDescent="0.2">
      <c r="R385" s="15"/>
    </row>
    <row r="386" spans="18:18" ht="15.75" customHeight="1" x14ac:dyDescent="0.2">
      <c r="R386" s="15"/>
    </row>
    <row r="387" spans="18:18" ht="15.75" customHeight="1" x14ac:dyDescent="0.2">
      <c r="R387" s="15"/>
    </row>
    <row r="388" spans="18:18" ht="15.75" customHeight="1" x14ac:dyDescent="0.2">
      <c r="R388" s="15"/>
    </row>
    <row r="389" spans="18:18" ht="15.75" customHeight="1" x14ac:dyDescent="0.2">
      <c r="R389" s="15"/>
    </row>
    <row r="390" spans="18:18" ht="15.75" customHeight="1" x14ac:dyDescent="0.2">
      <c r="R390" s="15"/>
    </row>
    <row r="391" spans="18:18" ht="15.75" customHeight="1" x14ac:dyDescent="0.2">
      <c r="R391" s="15"/>
    </row>
    <row r="392" spans="18:18" ht="15.75" customHeight="1" x14ac:dyDescent="0.2">
      <c r="R392" s="15"/>
    </row>
    <row r="393" spans="18:18" ht="15.75" customHeight="1" x14ac:dyDescent="0.2">
      <c r="R393" s="15"/>
    </row>
    <row r="394" spans="18:18" ht="15.75" customHeight="1" x14ac:dyDescent="0.2">
      <c r="R394" s="15"/>
    </row>
    <row r="395" spans="18:18" ht="15.75" customHeight="1" x14ac:dyDescent="0.2">
      <c r="R395" s="15"/>
    </row>
    <row r="396" spans="18:18" ht="15.75" customHeight="1" x14ac:dyDescent="0.2">
      <c r="R396" s="15"/>
    </row>
    <row r="397" spans="18:18" ht="15.75" customHeight="1" x14ac:dyDescent="0.2">
      <c r="R397" s="15"/>
    </row>
    <row r="398" spans="18:18" ht="15.75" customHeight="1" x14ac:dyDescent="0.2">
      <c r="R398" s="15"/>
    </row>
    <row r="399" spans="18:18" ht="15.75" customHeight="1" x14ac:dyDescent="0.2">
      <c r="R399" s="15"/>
    </row>
    <row r="400" spans="18:18" ht="15.75" customHeight="1" x14ac:dyDescent="0.2">
      <c r="R400" s="15"/>
    </row>
    <row r="401" spans="18:18" ht="15.75" customHeight="1" x14ac:dyDescent="0.2">
      <c r="R401" s="15"/>
    </row>
    <row r="402" spans="18:18" ht="15.75" customHeight="1" x14ac:dyDescent="0.2">
      <c r="R402" s="15"/>
    </row>
    <row r="403" spans="18:18" ht="15.75" customHeight="1" x14ac:dyDescent="0.2">
      <c r="R403" s="15"/>
    </row>
    <row r="404" spans="18:18" ht="15.75" customHeight="1" x14ac:dyDescent="0.2">
      <c r="R404" s="15"/>
    </row>
    <row r="405" spans="18:18" ht="15.75" customHeight="1" x14ac:dyDescent="0.2">
      <c r="R405" s="15"/>
    </row>
    <row r="406" spans="18:18" ht="15.75" customHeight="1" x14ac:dyDescent="0.2">
      <c r="R406" s="15"/>
    </row>
    <row r="407" spans="18:18" ht="15.75" customHeight="1" x14ac:dyDescent="0.2">
      <c r="R407" s="15"/>
    </row>
    <row r="408" spans="18:18" ht="15.75" customHeight="1" x14ac:dyDescent="0.2">
      <c r="R408" s="15"/>
    </row>
    <row r="409" spans="18:18" ht="15.75" customHeight="1" x14ac:dyDescent="0.2">
      <c r="R409" s="15"/>
    </row>
    <row r="410" spans="18:18" ht="15.75" customHeight="1" x14ac:dyDescent="0.2">
      <c r="R410" s="15"/>
    </row>
    <row r="411" spans="18:18" ht="15.75" customHeight="1" x14ac:dyDescent="0.2">
      <c r="R411" s="15"/>
    </row>
    <row r="412" spans="18:18" ht="15.75" customHeight="1" x14ac:dyDescent="0.2">
      <c r="R412" s="15"/>
    </row>
    <row r="413" spans="18:18" ht="15.75" customHeight="1" x14ac:dyDescent="0.2">
      <c r="R413" s="15"/>
    </row>
    <row r="414" spans="18:18" ht="15.75" customHeight="1" x14ac:dyDescent="0.2">
      <c r="R414" s="15"/>
    </row>
    <row r="415" spans="18:18" ht="15.75" customHeight="1" x14ac:dyDescent="0.2">
      <c r="R415" s="15"/>
    </row>
    <row r="416" spans="18:18" ht="15.75" customHeight="1" x14ac:dyDescent="0.2">
      <c r="R416" s="15"/>
    </row>
    <row r="417" spans="18:18" ht="15.75" customHeight="1" x14ac:dyDescent="0.2">
      <c r="R417" s="15"/>
    </row>
    <row r="418" spans="18:18" ht="15.75" customHeight="1" x14ac:dyDescent="0.2">
      <c r="R418" s="15"/>
    </row>
    <row r="419" spans="18:18" ht="15.75" customHeight="1" x14ac:dyDescent="0.2">
      <c r="R419" s="15"/>
    </row>
    <row r="420" spans="18:18" ht="15.75" customHeight="1" x14ac:dyDescent="0.2">
      <c r="R420" s="15"/>
    </row>
    <row r="421" spans="18:18" ht="15.75" customHeight="1" x14ac:dyDescent="0.2">
      <c r="R421" s="15"/>
    </row>
    <row r="422" spans="18:18" ht="15.75" customHeight="1" x14ac:dyDescent="0.2">
      <c r="R422" s="15"/>
    </row>
    <row r="423" spans="18:18" ht="15.75" customHeight="1" x14ac:dyDescent="0.2">
      <c r="R423" s="15"/>
    </row>
    <row r="424" spans="18:18" ht="15.75" customHeight="1" x14ac:dyDescent="0.2">
      <c r="R424" s="15"/>
    </row>
    <row r="425" spans="18:18" ht="15.75" customHeight="1" x14ac:dyDescent="0.2">
      <c r="R425" s="15"/>
    </row>
    <row r="426" spans="18:18" ht="15.75" customHeight="1" x14ac:dyDescent="0.2">
      <c r="R426" s="15"/>
    </row>
    <row r="427" spans="18:18" ht="15.75" customHeight="1" x14ac:dyDescent="0.2">
      <c r="R427" s="15"/>
    </row>
    <row r="428" spans="18:18" ht="15.75" customHeight="1" x14ac:dyDescent="0.2">
      <c r="R428" s="15"/>
    </row>
    <row r="429" spans="18:18" ht="15.75" customHeight="1" x14ac:dyDescent="0.2">
      <c r="R429" s="15"/>
    </row>
    <row r="430" spans="18:18" ht="15.75" customHeight="1" x14ac:dyDescent="0.2">
      <c r="R430" s="15"/>
    </row>
    <row r="431" spans="18:18" ht="15.75" customHeight="1" x14ac:dyDescent="0.2">
      <c r="R431" s="15"/>
    </row>
    <row r="432" spans="18:18" ht="15.75" customHeight="1" x14ac:dyDescent="0.2">
      <c r="R432" s="15"/>
    </row>
    <row r="433" spans="18:18" ht="15.75" customHeight="1" x14ac:dyDescent="0.2">
      <c r="R433" s="15"/>
    </row>
    <row r="434" spans="18:18" ht="15.75" customHeight="1" x14ac:dyDescent="0.2">
      <c r="R434" s="15"/>
    </row>
    <row r="435" spans="18:18" ht="15.75" customHeight="1" x14ac:dyDescent="0.2">
      <c r="R435" s="15"/>
    </row>
    <row r="436" spans="18:18" ht="15.75" customHeight="1" x14ac:dyDescent="0.2">
      <c r="R436" s="15"/>
    </row>
    <row r="437" spans="18:18" ht="15.75" customHeight="1" x14ac:dyDescent="0.2">
      <c r="R437" s="15"/>
    </row>
    <row r="438" spans="18:18" ht="15.75" customHeight="1" x14ac:dyDescent="0.2">
      <c r="R438" s="15"/>
    </row>
    <row r="439" spans="18:18" ht="15.75" customHeight="1" x14ac:dyDescent="0.2">
      <c r="R439" s="15"/>
    </row>
    <row r="440" spans="18:18" ht="15.75" customHeight="1" x14ac:dyDescent="0.2">
      <c r="R440" s="15"/>
    </row>
    <row r="441" spans="18:18" ht="15.75" customHeight="1" x14ac:dyDescent="0.2">
      <c r="R441" s="15"/>
    </row>
    <row r="442" spans="18:18" ht="15.75" customHeight="1" x14ac:dyDescent="0.2">
      <c r="R442" s="15"/>
    </row>
    <row r="443" spans="18:18" ht="15.75" customHeight="1" x14ac:dyDescent="0.2">
      <c r="R443" s="15"/>
    </row>
    <row r="444" spans="18:18" ht="15.75" customHeight="1" x14ac:dyDescent="0.2">
      <c r="R444" s="15"/>
    </row>
    <row r="445" spans="18:18" ht="15.75" customHeight="1" x14ac:dyDescent="0.2">
      <c r="R445" s="15"/>
    </row>
    <row r="446" spans="18:18" ht="15.75" customHeight="1" x14ac:dyDescent="0.2">
      <c r="R446" s="15"/>
    </row>
    <row r="447" spans="18:18" ht="15.75" customHeight="1" x14ac:dyDescent="0.2">
      <c r="R447" s="15"/>
    </row>
    <row r="448" spans="18:18" ht="15.75" customHeight="1" x14ac:dyDescent="0.2">
      <c r="R448" s="15"/>
    </row>
    <row r="449" spans="18:18" ht="15.75" customHeight="1" x14ac:dyDescent="0.2">
      <c r="R449" s="15"/>
    </row>
    <row r="450" spans="18:18" ht="15.75" customHeight="1" x14ac:dyDescent="0.2">
      <c r="R450" s="15"/>
    </row>
    <row r="451" spans="18:18" ht="15.75" customHeight="1" x14ac:dyDescent="0.2">
      <c r="R451" s="15"/>
    </row>
    <row r="452" spans="18:18" ht="15.75" customHeight="1" x14ac:dyDescent="0.2">
      <c r="R452" s="15"/>
    </row>
    <row r="453" spans="18:18" ht="15.75" customHeight="1" x14ac:dyDescent="0.2">
      <c r="R453" s="15"/>
    </row>
    <row r="454" spans="18:18" ht="15.75" customHeight="1" x14ac:dyDescent="0.2">
      <c r="R454" s="15"/>
    </row>
    <row r="455" spans="18:18" ht="15.75" customHeight="1" x14ac:dyDescent="0.2">
      <c r="R455" s="15"/>
    </row>
    <row r="456" spans="18:18" ht="15.75" customHeight="1" x14ac:dyDescent="0.2">
      <c r="R456" s="15"/>
    </row>
    <row r="457" spans="18:18" ht="15.75" customHeight="1" x14ac:dyDescent="0.2">
      <c r="R457" s="15"/>
    </row>
    <row r="458" spans="18:18" ht="15.75" customHeight="1" x14ac:dyDescent="0.2">
      <c r="R458" s="15"/>
    </row>
    <row r="459" spans="18:18" ht="15.75" customHeight="1" x14ac:dyDescent="0.2">
      <c r="R459" s="15"/>
    </row>
    <row r="460" spans="18:18" ht="15.75" customHeight="1" x14ac:dyDescent="0.2">
      <c r="R460" s="15"/>
    </row>
    <row r="461" spans="18:18" ht="15.75" customHeight="1" x14ac:dyDescent="0.2">
      <c r="R461" s="15"/>
    </row>
    <row r="462" spans="18:18" ht="15.75" customHeight="1" x14ac:dyDescent="0.2">
      <c r="R462" s="15"/>
    </row>
    <row r="463" spans="18:18" ht="15.75" customHeight="1" x14ac:dyDescent="0.2">
      <c r="R463" s="15"/>
    </row>
    <row r="464" spans="18:18" ht="15.75" customHeight="1" x14ac:dyDescent="0.2">
      <c r="R464" s="15"/>
    </row>
    <row r="465" spans="18:18" ht="15.75" customHeight="1" x14ac:dyDescent="0.2">
      <c r="R465" s="15"/>
    </row>
    <row r="466" spans="18:18" ht="15.75" customHeight="1" x14ac:dyDescent="0.2">
      <c r="R466" s="15"/>
    </row>
    <row r="467" spans="18:18" ht="15.75" customHeight="1" x14ac:dyDescent="0.2">
      <c r="R467" s="15"/>
    </row>
    <row r="468" spans="18:18" ht="15.75" customHeight="1" x14ac:dyDescent="0.2">
      <c r="R468" s="15"/>
    </row>
    <row r="469" spans="18:18" ht="15.75" customHeight="1" x14ac:dyDescent="0.2">
      <c r="R469" s="15"/>
    </row>
    <row r="470" spans="18:18" ht="15.75" customHeight="1" x14ac:dyDescent="0.2">
      <c r="R470" s="15"/>
    </row>
    <row r="471" spans="18:18" ht="15.75" customHeight="1" x14ac:dyDescent="0.2">
      <c r="R471" s="15"/>
    </row>
    <row r="472" spans="18:18" ht="15.75" customHeight="1" x14ac:dyDescent="0.2">
      <c r="R472" s="15"/>
    </row>
    <row r="473" spans="18:18" ht="15.75" customHeight="1" x14ac:dyDescent="0.2">
      <c r="R473" s="15"/>
    </row>
    <row r="474" spans="18:18" ht="15.75" customHeight="1" x14ac:dyDescent="0.2">
      <c r="R474" s="15"/>
    </row>
    <row r="475" spans="18:18" ht="15.75" customHeight="1" x14ac:dyDescent="0.2">
      <c r="R475" s="15"/>
    </row>
    <row r="476" spans="18:18" ht="15.75" customHeight="1" x14ac:dyDescent="0.2">
      <c r="R476" s="15"/>
    </row>
    <row r="477" spans="18:18" ht="15.75" customHeight="1" x14ac:dyDescent="0.2">
      <c r="R477" s="15"/>
    </row>
    <row r="478" spans="18:18" ht="15.75" customHeight="1" x14ac:dyDescent="0.2">
      <c r="R478" s="15"/>
    </row>
    <row r="479" spans="18:18" ht="15.75" customHeight="1" x14ac:dyDescent="0.2">
      <c r="R479" s="15"/>
    </row>
    <row r="480" spans="18:18" ht="15.75" customHeight="1" x14ac:dyDescent="0.2">
      <c r="R480" s="15"/>
    </row>
    <row r="481" spans="18:18" ht="15.75" customHeight="1" x14ac:dyDescent="0.2">
      <c r="R481" s="15"/>
    </row>
    <row r="482" spans="18:18" ht="15.75" customHeight="1" x14ac:dyDescent="0.2">
      <c r="R482" s="15"/>
    </row>
    <row r="483" spans="18:18" ht="15.75" customHeight="1" x14ac:dyDescent="0.2">
      <c r="R483" s="15"/>
    </row>
    <row r="484" spans="18:18" ht="15.75" customHeight="1" x14ac:dyDescent="0.2">
      <c r="R484" s="15"/>
    </row>
    <row r="485" spans="18:18" ht="15.75" customHeight="1" x14ac:dyDescent="0.2">
      <c r="R485" s="15"/>
    </row>
    <row r="486" spans="18:18" ht="15.75" customHeight="1" x14ac:dyDescent="0.2">
      <c r="R486" s="15"/>
    </row>
    <row r="487" spans="18:18" ht="15.75" customHeight="1" x14ac:dyDescent="0.2">
      <c r="R487" s="15"/>
    </row>
    <row r="488" spans="18:18" ht="15.75" customHeight="1" x14ac:dyDescent="0.2">
      <c r="R488" s="15"/>
    </row>
    <row r="489" spans="18:18" ht="15.75" customHeight="1" x14ac:dyDescent="0.2">
      <c r="R489" s="15"/>
    </row>
    <row r="490" spans="18:18" ht="15.75" customHeight="1" x14ac:dyDescent="0.2">
      <c r="R490" s="15"/>
    </row>
    <row r="491" spans="18:18" ht="15.75" customHeight="1" x14ac:dyDescent="0.2">
      <c r="R491" s="15"/>
    </row>
    <row r="492" spans="18:18" ht="15.75" customHeight="1" x14ac:dyDescent="0.2">
      <c r="R492" s="15"/>
    </row>
    <row r="493" spans="18:18" ht="15.75" customHeight="1" x14ac:dyDescent="0.2">
      <c r="R493" s="15"/>
    </row>
    <row r="494" spans="18:18" ht="15.75" customHeight="1" x14ac:dyDescent="0.2">
      <c r="R494" s="15"/>
    </row>
    <row r="495" spans="18:18" ht="15.75" customHeight="1" x14ac:dyDescent="0.2">
      <c r="R495" s="15"/>
    </row>
    <row r="496" spans="18:18" ht="15.75" customHeight="1" x14ac:dyDescent="0.2">
      <c r="R496" s="15"/>
    </row>
    <row r="497" spans="18:18" ht="15.75" customHeight="1" x14ac:dyDescent="0.2">
      <c r="R497" s="15"/>
    </row>
    <row r="498" spans="18:18" ht="15.75" customHeight="1" x14ac:dyDescent="0.2">
      <c r="R498" s="15"/>
    </row>
    <row r="499" spans="18:18" ht="15.75" customHeight="1" x14ac:dyDescent="0.2">
      <c r="R499" s="15"/>
    </row>
    <row r="500" spans="18:18" ht="15.75" customHeight="1" x14ac:dyDescent="0.2">
      <c r="R500" s="15"/>
    </row>
    <row r="501" spans="18:18" ht="15.75" customHeight="1" x14ac:dyDescent="0.2">
      <c r="R501" s="15"/>
    </row>
    <row r="502" spans="18:18" ht="15.75" customHeight="1" x14ac:dyDescent="0.2">
      <c r="R502" s="15"/>
    </row>
    <row r="503" spans="18:18" ht="15.75" customHeight="1" x14ac:dyDescent="0.2">
      <c r="R503" s="15"/>
    </row>
    <row r="504" spans="18:18" ht="15.75" customHeight="1" x14ac:dyDescent="0.2">
      <c r="R504" s="15"/>
    </row>
    <row r="505" spans="18:18" ht="15.75" customHeight="1" x14ac:dyDescent="0.2">
      <c r="R505" s="15"/>
    </row>
    <row r="506" spans="18:18" ht="15.75" customHeight="1" x14ac:dyDescent="0.2">
      <c r="R506" s="15"/>
    </row>
    <row r="507" spans="18:18" ht="15.75" customHeight="1" x14ac:dyDescent="0.2">
      <c r="R507" s="15"/>
    </row>
    <row r="508" spans="18:18" ht="15.75" customHeight="1" x14ac:dyDescent="0.2">
      <c r="R508" s="15"/>
    </row>
    <row r="509" spans="18:18" ht="15.75" customHeight="1" x14ac:dyDescent="0.2">
      <c r="R509" s="15"/>
    </row>
    <row r="510" spans="18:18" ht="15.75" customHeight="1" x14ac:dyDescent="0.2">
      <c r="R510" s="15"/>
    </row>
    <row r="511" spans="18:18" ht="15.75" customHeight="1" x14ac:dyDescent="0.2">
      <c r="R511" s="15"/>
    </row>
    <row r="512" spans="18:18" ht="15.75" customHeight="1" x14ac:dyDescent="0.2">
      <c r="R512" s="15"/>
    </row>
    <row r="513" spans="18:18" ht="15.75" customHeight="1" x14ac:dyDescent="0.2">
      <c r="R513" s="15"/>
    </row>
    <row r="514" spans="18:18" ht="15.75" customHeight="1" x14ac:dyDescent="0.2">
      <c r="R514" s="15"/>
    </row>
    <row r="515" spans="18:18" ht="15.75" customHeight="1" x14ac:dyDescent="0.2">
      <c r="R515" s="15"/>
    </row>
    <row r="516" spans="18:18" ht="15.75" customHeight="1" x14ac:dyDescent="0.2">
      <c r="R516" s="15"/>
    </row>
    <row r="517" spans="18:18" ht="15.75" customHeight="1" x14ac:dyDescent="0.2">
      <c r="R517" s="15"/>
    </row>
    <row r="518" spans="18:18" ht="15.75" customHeight="1" x14ac:dyDescent="0.2">
      <c r="R518" s="15"/>
    </row>
    <row r="519" spans="18:18" ht="15.75" customHeight="1" x14ac:dyDescent="0.2">
      <c r="R519" s="15"/>
    </row>
    <row r="520" spans="18:18" ht="15.75" customHeight="1" x14ac:dyDescent="0.2">
      <c r="R520" s="15"/>
    </row>
    <row r="521" spans="18:18" ht="15.75" customHeight="1" x14ac:dyDescent="0.2">
      <c r="R521" s="15"/>
    </row>
    <row r="522" spans="18:18" ht="15.75" customHeight="1" x14ac:dyDescent="0.2">
      <c r="R522" s="15"/>
    </row>
    <row r="523" spans="18:18" ht="15.75" customHeight="1" x14ac:dyDescent="0.2">
      <c r="R523" s="15"/>
    </row>
    <row r="524" spans="18:18" ht="15.75" customHeight="1" x14ac:dyDescent="0.2">
      <c r="R524" s="15"/>
    </row>
    <row r="525" spans="18:18" ht="15.75" customHeight="1" x14ac:dyDescent="0.2">
      <c r="R525" s="15"/>
    </row>
    <row r="526" spans="18:18" ht="15.75" customHeight="1" x14ac:dyDescent="0.2">
      <c r="R526" s="15"/>
    </row>
    <row r="527" spans="18:18" ht="15.75" customHeight="1" x14ac:dyDescent="0.2">
      <c r="R527" s="15"/>
    </row>
    <row r="528" spans="18:18" ht="15.75" customHeight="1" x14ac:dyDescent="0.2">
      <c r="R528" s="15"/>
    </row>
    <row r="529" spans="18:18" ht="15.75" customHeight="1" x14ac:dyDescent="0.2">
      <c r="R529" s="15"/>
    </row>
    <row r="530" spans="18:18" ht="15.75" customHeight="1" x14ac:dyDescent="0.2">
      <c r="R530" s="15"/>
    </row>
    <row r="531" spans="18:18" ht="15.75" customHeight="1" x14ac:dyDescent="0.2">
      <c r="R531" s="15"/>
    </row>
    <row r="532" spans="18:18" ht="15.75" customHeight="1" x14ac:dyDescent="0.2">
      <c r="R532" s="15"/>
    </row>
    <row r="533" spans="18:18" ht="15.75" customHeight="1" x14ac:dyDescent="0.2">
      <c r="R533" s="15"/>
    </row>
    <row r="534" spans="18:18" ht="15.75" customHeight="1" x14ac:dyDescent="0.2">
      <c r="R534" s="15"/>
    </row>
    <row r="535" spans="18:18" ht="15.75" customHeight="1" x14ac:dyDescent="0.2">
      <c r="R535" s="15"/>
    </row>
    <row r="536" spans="18:18" ht="15.75" customHeight="1" x14ac:dyDescent="0.2">
      <c r="R536" s="15"/>
    </row>
    <row r="537" spans="18:18" ht="15.75" customHeight="1" x14ac:dyDescent="0.2">
      <c r="R537" s="15"/>
    </row>
    <row r="538" spans="18:18" ht="15.75" customHeight="1" x14ac:dyDescent="0.2">
      <c r="R538" s="15"/>
    </row>
    <row r="539" spans="18:18" ht="15.75" customHeight="1" x14ac:dyDescent="0.2">
      <c r="R539" s="15"/>
    </row>
    <row r="540" spans="18:18" ht="15.75" customHeight="1" x14ac:dyDescent="0.2">
      <c r="R540" s="15"/>
    </row>
    <row r="541" spans="18:18" ht="15.75" customHeight="1" x14ac:dyDescent="0.2">
      <c r="R541" s="15"/>
    </row>
    <row r="542" spans="18:18" ht="15.75" customHeight="1" x14ac:dyDescent="0.2">
      <c r="R542" s="15"/>
    </row>
    <row r="543" spans="18:18" ht="15.75" customHeight="1" x14ac:dyDescent="0.2">
      <c r="R543" s="15"/>
    </row>
    <row r="544" spans="18:18" ht="15.75" customHeight="1" x14ac:dyDescent="0.2">
      <c r="R544" s="15"/>
    </row>
    <row r="545" spans="18:18" ht="15.75" customHeight="1" x14ac:dyDescent="0.2">
      <c r="R545" s="15"/>
    </row>
    <row r="546" spans="18:18" ht="15.75" customHeight="1" x14ac:dyDescent="0.2">
      <c r="R546" s="15"/>
    </row>
    <row r="547" spans="18:18" ht="15.75" customHeight="1" x14ac:dyDescent="0.2">
      <c r="R547" s="15"/>
    </row>
    <row r="548" spans="18:18" ht="15.75" customHeight="1" x14ac:dyDescent="0.2">
      <c r="R548" s="15"/>
    </row>
    <row r="549" spans="18:18" ht="15.75" customHeight="1" x14ac:dyDescent="0.2">
      <c r="R549" s="15"/>
    </row>
    <row r="550" spans="18:18" ht="15.75" customHeight="1" x14ac:dyDescent="0.2">
      <c r="R550" s="15"/>
    </row>
    <row r="551" spans="18:18" ht="15.75" customHeight="1" x14ac:dyDescent="0.2">
      <c r="R551" s="15"/>
    </row>
    <row r="552" spans="18:18" ht="15.75" customHeight="1" x14ac:dyDescent="0.2">
      <c r="R552" s="15"/>
    </row>
    <row r="553" spans="18:18" ht="15.75" customHeight="1" x14ac:dyDescent="0.2">
      <c r="R553" s="15"/>
    </row>
    <row r="554" spans="18:18" ht="15.75" customHeight="1" x14ac:dyDescent="0.2">
      <c r="R554" s="15"/>
    </row>
    <row r="555" spans="18:18" ht="15.75" customHeight="1" x14ac:dyDescent="0.2">
      <c r="R555" s="15"/>
    </row>
    <row r="556" spans="18:18" ht="15.75" customHeight="1" x14ac:dyDescent="0.2">
      <c r="R556" s="15"/>
    </row>
    <row r="557" spans="18:18" ht="15.75" customHeight="1" x14ac:dyDescent="0.2">
      <c r="R557" s="15"/>
    </row>
    <row r="558" spans="18:18" ht="15.75" customHeight="1" x14ac:dyDescent="0.2">
      <c r="R558" s="15"/>
    </row>
    <row r="559" spans="18:18" ht="15.75" customHeight="1" x14ac:dyDescent="0.2">
      <c r="R559" s="15"/>
    </row>
    <row r="560" spans="18:18" ht="15.75" customHeight="1" x14ac:dyDescent="0.2">
      <c r="R560" s="15"/>
    </row>
    <row r="561" spans="18:18" ht="15.75" customHeight="1" x14ac:dyDescent="0.2">
      <c r="R561" s="15"/>
    </row>
    <row r="562" spans="18:18" ht="15.75" customHeight="1" x14ac:dyDescent="0.2">
      <c r="R562" s="15"/>
    </row>
    <row r="563" spans="18:18" ht="15.75" customHeight="1" x14ac:dyDescent="0.2">
      <c r="R563" s="15"/>
    </row>
    <row r="564" spans="18:18" ht="15.75" customHeight="1" x14ac:dyDescent="0.2">
      <c r="R564" s="15"/>
    </row>
    <row r="565" spans="18:18" ht="15.75" customHeight="1" x14ac:dyDescent="0.2">
      <c r="R565" s="15"/>
    </row>
    <row r="566" spans="18:18" ht="15.75" customHeight="1" x14ac:dyDescent="0.2">
      <c r="R566" s="15"/>
    </row>
    <row r="567" spans="18:18" ht="15.75" customHeight="1" x14ac:dyDescent="0.2">
      <c r="R567" s="15"/>
    </row>
    <row r="568" spans="18:18" ht="15.75" customHeight="1" x14ac:dyDescent="0.2">
      <c r="R568" s="15"/>
    </row>
    <row r="569" spans="18:18" ht="15.75" customHeight="1" x14ac:dyDescent="0.2">
      <c r="R569" s="15"/>
    </row>
    <row r="570" spans="18:18" ht="15.75" customHeight="1" x14ac:dyDescent="0.2">
      <c r="R570" s="15"/>
    </row>
    <row r="571" spans="18:18" ht="15.75" customHeight="1" x14ac:dyDescent="0.2">
      <c r="R571" s="15"/>
    </row>
    <row r="572" spans="18:18" ht="15.75" customHeight="1" x14ac:dyDescent="0.2">
      <c r="R572" s="15"/>
    </row>
    <row r="573" spans="18:18" ht="15.75" customHeight="1" x14ac:dyDescent="0.2">
      <c r="R573" s="15"/>
    </row>
    <row r="574" spans="18:18" ht="15.75" customHeight="1" x14ac:dyDescent="0.2">
      <c r="R574" s="15"/>
    </row>
    <row r="575" spans="18:18" ht="15.75" customHeight="1" x14ac:dyDescent="0.2">
      <c r="R575" s="15"/>
    </row>
    <row r="576" spans="18:18" ht="15.75" customHeight="1" x14ac:dyDescent="0.2">
      <c r="R576" s="15"/>
    </row>
    <row r="577" spans="18:18" ht="15.75" customHeight="1" x14ac:dyDescent="0.2">
      <c r="R577" s="15"/>
    </row>
    <row r="578" spans="18:18" ht="15.75" customHeight="1" x14ac:dyDescent="0.2">
      <c r="R578" s="15"/>
    </row>
    <row r="579" spans="18:18" ht="15.75" customHeight="1" x14ac:dyDescent="0.2">
      <c r="R579" s="15"/>
    </row>
    <row r="580" spans="18:18" ht="15.75" customHeight="1" x14ac:dyDescent="0.2">
      <c r="R580" s="15"/>
    </row>
    <row r="581" spans="18:18" ht="15.75" customHeight="1" x14ac:dyDescent="0.2">
      <c r="R581" s="15"/>
    </row>
    <row r="582" spans="18:18" ht="15.75" customHeight="1" x14ac:dyDescent="0.2">
      <c r="R582" s="15"/>
    </row>
    <row r="583" spans="18:18" ht="15.75" customHeight="1" x14ac:dyDescent="0.2">
      <c r="R583" s="15"/>
    </row>
    <row r="584" spans="18:18" ht="15.75" customHeight="1" x14ac:dyDescent="0.2">
      <c r="R584" s="15"/>
    </row>
    <row r="585" spans="18:18" ht="15.75" customHeight="1" x14ac:dyDescent="0.2">
      <c r="R585" s="15"/>
    </row>
    <row r="586" spans="18:18" ht="15.75" customHeight="1" x14ac:dyDescent="0.2">
      <c r="R586" s="15"/>
    </row>
    <row r="587" spans="18:18" ht="15.75" customHeight="1" x14ac:dyDescent="0.2">
      <c r="R587" s="15"/>
    </row>
    <row r="588" spans="18:18" ht="15.75" customHeight="1" x14ac:dyDescent="0.2">
      <c r="R588" s="15"/>
    </row>
    <row r="589" spans="18:18" ht="15.75" customHeight="1" x14ac:dyDescent="0.2">
      <c r="R589" s="15"/>
    </row>
    <row r="590" spans="18:18" ht="15.75" customHeight="1" x14ac:dyDescent="0.2">
      <c r="R590" s="15"/>
    </row>
    <row r="591" spans="18:18" ht="15.75" customHeight="1" x14ac:dyDescent="0.2">
      <c r="R591" s="15"/>
    </row>
    <row r="592" spans="18:18" ht="15.75" customHeight="1" x14ac:dyDescent="0.2">
      <c r="R592" s="15"/>
    </row>
    <row r="593" spans="18:18" ht="15.75" customHeight="1" x14ac:dyDescent="0.2">
      <c r="R593" s="15"/>
    </row>
    <row r="594" spans="18:18" ht="15.75" customHeight="1" x14ac:dyDescent="0.2">
      <c r="R594" s="15"/>
    </row>
    <row r="595" spans="18:18" ht="15.75" customHeight="1" x14ac:dyDescent="0.2">
      <c r="R595" s="15"/>
    </row>
    <row r="596" spans="18:18" ht="15.75" customHeight="1" x14ac:dyDescent="0.2">
      <c r="R596" s="15"/>
    </row>
    <row r="597" spans="18:18" ht="15.75" customHeight="1" x14ac:dyDescent="0.2">
      <c r="R597" s="15"/>
    </row>
    <row r="598" spans="18:18" ht="15.75" customHeight="1" x14ac:dyDescent="0.2">
      <c r="R598" s="15"/>
    </row>
    <row r="599" spans="18:18" ht="15.75" customHeight="1" x14ac:dyDescent="0.2">
      <c r="R599" s="15"/>
    </row>
    <row r="600" spans="18:18" ht="15.75" customHeight="1" x14ac:dyDescent="0.2">
      <c r="R600" s="15"/>
    </row>
    <row r="601" spans="18:18" ht="15.75" customHeight="1" x14ac:dyDescent="0.2">
      <c r="R601" s="15"/>
    </row>
    <row r="602" spans="18:18" ht="15.75" customHeight="1" x14ac:dyDescent="0.2">
      <c r="R602" s="15"/>
    </row>
    <row r="603" spans="18:18" ht="15.75" customHeight="1" x14ac:dyDescent="0.2">
      <c r="R603" s="15"/>
    </row>
    <row r="604" spans="18:18" ht="15.75" customHeight="1" x14ac:dyDescent="0.2">
      <c r="R604" s="15"/>
    </row>
    <row r="605" spans="18:18" ht="15.75" customHeight="1" x14ac:dyDescent="0.2">
      <c r="R605" s="15"/>
    </row>
    <row r="606" spans="18:18" ht="15.75" customHeight="1" x14ac:dyDescent="0.2">
      <c r="R606" s="15"/>
    </row>
    <row r="607" spans="18:18" ht="15.75" customHeight="1" x14ac:dyDescent="0.2">
      <c r="R607" s="15"/>
    </row>
    <row r="608" spans="18:18" ht="15.75" customHeight="1" x14ac:dyDescent="0.2">
      <c r="R608" s="15"/>
    </row>
    <row r="609" spans="18:18" ht="15.75" customHeight="1" x14ac:dyDescent="0.2">
      <c r="R609" s="15"/>
    </row>
    <row r="610" spans="18:18" ht="15.75" customHeight="1" x14ac:dyDescent="0.2">
      <c r="R610" s="15"/>
    </row>
    <row r="611" spans="18:18" ht="15.75" customHeight="1" x14ac:dyDescent="0.2">
      <c r="R611" s="15"/>
    </row>
    <row r="612" spans="18:18" ht="15.75" customHeight="1" x14ac:dyDescent="0.2">
      <c r="R612" s="15"/>
    </row>
    <row r="613" spans="18:18" ht="15.75" customHeight="1" x14ac:dyDescent="0.2">
      <c r="R613" s="15"/>
    </row>
    <row r="614" spans="18:18" ht="15.75" customHeight="1" x14ac:dyDescent="0.2">
      <c r="R614" s="15"/>
    </row>
    <row r="615" spans="18:18" ht="15.75" customHeight="1" x14ac:dyDescent="0.2">
      <c r="R615" s="15"/>
    </row>
    <row r="616" spans="18:18" ht="15.75" customHeight="1" x14ac:dyDescent="0.2">
      <c r="R616" s="15"/>
    </row>
    <row r="617" spans="18:18" ht="15.75" customHeight="1" x14ac:dyDescent="0.2">
      <c r="R617" s="15"/>
    </row>
    <row r="618" spans="18:18" ht="15.75" customHeight="1" x14ac:dyDescent="0.2">
      <c r="R618" s="15"/>
    </row>
    <row r="619" spans="18:18" ht="15.75" customHeight="1" x14ac:dyDescent="0.2">
      <c r="R619" s="15"/>
    </row>
    <row r="620" spans="18:18" ht="15.75" customHeight="1" x14ac:dyDescent="0.2">
      <c r="R620" s="15"/>
    </row>
    <row r="621" spans="18:18" ht="15.75" customHeight="1" x14ac:dyDescent="0.2">
      <c r="R621" s="15"/>
    </row>
    <row r="622" spans="18:18" ht="15.75" customHeight="1" x14ac:dyDescent="0.2">
      <c r="R622" s="15"/>
    </row>
    <row r="623" spans="18:18" ht="15.75" customHeight="1" x14ac:dyDescent="0.2">
      <c r="R623" s="15"/>
    </row>
    <row r="624" spans="18:18" ht="15.75" customHeight="1" x14ac:dyDescent="0.2">
      <c r="R624" s="15"/>
    </row>
    <row r="625" spans="18:18" ht="15.75" customHeight="1" x14ac:dyDescent="0.2">
      <c r="R625" s="15"/>
    </row>
    <row r="626" spans="18:18" ht="15.75" customHeight="1" x14ac:dyDescent="0.2">
      <c r="R626" s="15"/>
    </row>
    <row r="627" spans="18:18" ht="15.75" customHeight="1" x14ac:dyDescent="0.2">
      <c r="R627" s="15"/>
    </row>
    <row r="628" spans="18:18" ht="15.75" customHeight="1" x14ac:dyDescent="0.2">
      <c r="R628" s="15"/>
    </row>
    <row r="629" spans="18:18" ht="15.75" customHeight="1" x14ac:dyDescent="0.2">
      <c r="R629" s="15"/>
    </row>
    <row r="630" spans="18:18" ht="15.75" customHeight="1" x14ac:dyDescent="0.2">
      <c r="R630" s="15"/>
    </row>
    <row r="631" spans="18:18" ht="15.75" customHeight="1" x14ac:dyDescent="0.2">
      <c r="R631" s="15"/>
    </row>
    <row r="632" spans="18:18" ht="15.75" customHeight="1" x14ac:dyDescent="0.2">
      <c r="R632" s="15"/>
    </row>
    <row r="633" spans="18:18" ht="15.75" customHeight="1" x14ac:dyDescent="0.2">
      <c r="R633" s="15"/>
    </row>
    <row r="634" spans="18:18" ht="15.75" customHeight="1" x14ac:dyDescent="0.2">
      <c r="R634" s="15"/>
    </row>
    <row r="635" spans="18:18" ht="15.75" customHeight="1" x14ac:dyDescent="0.2">
      <c r="R635" s="15"/>
    </row>
    <row r="636" spans="18:18" ht="15.75" customHeight="1" x14ac:dyDescent="0.2">
      <c r="R636" s="15"/>
    </row>
    <row r="637" spans="18:18" ht="15.75" customHeight="1" x14ac:dyDescent="0.2">
      <c r="R637" s="15"/>
    </row>
    <row r="638" spans="18:18" ht="15.75" customHeight="1" x14ac:dyDescent="0.2">
      <c r="R638" s="15"/>
    </row>
    <row r="639" spans="18:18" ht="15.75" customHeight="1" x14ac:dyDescent="0.2">
      <c r="R639" s="15"/>
    </row>
    <row r="640" spans="18:18" ht="15.75" customHeight="1" x14ac:dyDescent="0.2">
      <c r="R640" s="15"/>
    </row>
    <row r="641" spans="18:18" ht="15.75" customHeight="1" x14ac:dyDescent="0.2">
      <c r="R641" s="15"/>
    </row>
    <row r="642" spans="18:18" ht="15.75" customHeight="1" x14ac:dyDescent="0.2">
      <c r="R642" s="15"/>
    </row>
    <row r="643" spans="18:18" ht="15.75" customHeight="1" x14ac:dyDescent="0.2">
      <c r="R643" s="15"/>
    </row>
    <row r="644" spans="18:18" ht="15.75" customHeight="1" x14ac:dyDescent="0.2">
      <c r="R644" s="15"/>
    </row>
    <row r="645" spans="18:18" ht="15.75" customHeight="1" x14ac:dyDescent="0.2">
      <c r="R645" s="15"/>
    </row>
    <row r="646" spans="18:18" ht="15.75" customHeight="1" x14ac:dyDescent="0.2">
      <c r="R646" s="15"/>
    </row>
    <row r="647" spans="18:18" ht="15.75" customHeight="1" x14ac:dyDescent="0.2">
      <c r="R647" s="15"/>
    </row>
    <row r="648" spans="18:18" ht="15.75" customHeight="1" x14ac:dyDescent="0.2">
      <c r="R648" s="15"/>
    </row>
    <row r="649" spans="18:18" ht="15.75" customHeight="1" x14ac:dyDescent="0.2">
      <c r="R649" s="15"/>
    </row>
    <row r="650" spans="18:18" ht="15.75" customHeight="1" x14ac:dyDescent="0.2">
      <c r="R650" s="15"/>
    </row>
    <row r="651" spans="18:18" ht="15.75" customHeight="1" x14ac:dyDescent="0.2">
      <c r="R651" s="15"/>
    </row>
    <row r="652" spans="18:18" ht="15.75" customHeight="1" x14ac:dyDescent="0.2">
      <c r="R652" s="15"/>
    </row>
    <row r="653" spans="18:18" ht="15.75" customHeight="1" x14ac:dyDescent="0.2">
      <c r="R653" s="15"/>
    </row>
    <row r="654" spans="18:18" ht="15.75" customHeight="1" x14ac:dyDescent="0.2">
      <c r="R654" s="15"/>
    </row>
    <row r="655" spans="18:18" ht="15.75" customHeight="1" x14ac:dyDescent="0.2">
      <c r="R655" s="15"/>
    </row>
    <row r="656" spans="18:18" ht="15.75" customHeight="1" x14ac:dyDescent="0.2">
      <c r="R656" s="15"/>
    </row>
    <row r="657" spans="18:18" ht="15.75" customHeight="1" x14ac:dyDescent="0.2">
      <c r="R657" s="15"/>
    </row>
    <row r="658" spans="18:18" ht="15.75" customHeight="1" x14ac:dyDescent="0.2">
      <c r="R658" s="15"/>
    </row>
    <row r="659" spans="18:18" ht="15.75" customHeight="1" x14ac:dyDescent="0.2">
      <c r="R659" s="15"/>
    </row>
    <row r="660" spans="18:18" ht="15.75" customHeight="1" x14ac:dyDescent="0.2">
      <c r="R660" s="15"/>
    </row>
    <row r="661" spans="18:18" ht="15.75" customHeight="1" x14ac:dyDescent="0.2">
      <c r="R661" s="15"/>
    </row>
    <row r="662" spans="18:18" ht="15.75" customHeight="1" x14ac:dyDescent="0.2">
      <c r="R662" s="15"/>
    </row>
    <row r="663" spans="18:18" ht="15.75" customHeight="1" x14ac:dyDescent="0.2">
      <c r="R663" s="15"/>
    </row>
    <row r="664" spans="18:18" ht="15.75" customHeight="1" x14ac:dyDescent="0.2">
      <c r="R664" s="15"/>
    </row>
    <row r="665" spans="18:18" ht="15.75" customHeight="1" x14ac:dyDescent="0.2">
      <c r="R665" s="15"/>
    </row>
    <row r="666" spans="18:18" ht="15.75" customHeight="1" x14ac:dyDescent="0.2">
      <c r="R666" s="15"/>
    </row>
    <row r="667" spans="18:18" ht="15.75" customHeight="1" x14ac:dyDescent="0.2">
      <c r="R667" s="15"/>
    </row>
    <row r="668" spans="18:18" ht="15.75" customHeight="1" x14ac:dyDescent="0.2">
      <c r="R668" s="15"/>
    </row>
    <row r="669" spans="18:18" ht="15.75" customHeight="1" x14ac:dyDescent="0.2">
      <c r="R669" s="15"/>
    </row>
    <row r="670" spans="18:18" ht="15.75" customHeight="1" x14ac:dyDescent="0.2">
      <c r="R670" s="15"/>
    </row>
    <row r="671" spans="18:18" ht="15.75" customHeight="1" x14ac:dyDescent="0.2">
      <c r="R671" s="15"/>
    </row>
    <row r="672" spans="18:18" ht="15.75" customHeight="1" x14ac:dyDescent="0.2">
      <c r="R672" s="15"/>
    </row>
    <row r="673" spans="18:18" ht="15.75" customHeight="1" x14ac:dyDescent="0.2">
      <c r="R673" s="15"/>
    </row>
    <row r="674" spans="18:18" ht="15.75" customHeight="1" x14ac:dyDescent="0.2">
      <c r="R674" s="15"/>
    </row>
    <row r="675" spans="18:18" ht="15.75" customHeight="1" x14ac:dyDescent="0.2">
      <c r="R675" s="15"/>
    </row>
    <row r="676" spans="18:18" ht="15.75" customHeight="1" x14ac:dyDescent="0.2">
      <c r="R676" s="15"/>
    </row>
    <row r="677" spans="18:18" ht="15.75" customHeight="1" x14ac:dyDescent="0.2">
      <c r="R677" s="15"/>
    </row>
    <row r="678" spans="18:18" ht="15.75" customHeight="1" x14ac:dyDescent="0.2">
      <c r="R678" s="15"/>
    </row>
    <row r="679" spans="18:18" ht="15.75" customHeight="1" x14ac:dyDescent="0.2">
      <c r="R679" s="15"/>
    </row>
    <row r="680" spans="18:18" ht="15.75" customHeight="1" x14ac:dyDescent="0.2">
      <c r="R680" s="15"/>
    </row>
    <row r="681" spans="18:18" ht="15.75" customHeight="1" x14ac:dyDescent="0.2">
      <c r="R681" s="15"/>
    </row>
    <row r="682" spans="18:18" ht="15.75" customHeight="1" x14ac:dyDescent="0.2">
      <c r="R682" s="15"/>
    </row>
    <row r="683" spans="18:18" ht="15.75" customHeight="1" x14ac:dyDescent="0.2">
      <c r="R683" s="15"/>
    </row>
    <row r="684" spans="18:18" ht="15.75" customHeight="1" x14ac:dyDescent="0.2">
      <c r="R684" s="15"/>
    </row>
    <row r="685" spans="18:18" ht="15.75" customHeight="1" x14ac:dyDescent="0.2">
      <c r="R685" s="15"/>
    </row>
    <row r="686" spans="18:18" ht="15.75" customHeight="1" x14ac:dyDescent="0.2">
      <c r="R686" s="15"/>
    </row>
    <row r="687" spans="18:18" ht="15.75" customHeight="1" x14ac:dyDescent="0.2">
      <c r="R687" s="15"/>
    </row>
    <row r="688" spans="18:18" ht="15.75" customHeight="1" x14ac:dyDescent="0.2">
      <c r="R688" s="15"/>
    </row>
    <row r="689" spans="18:18" ht="15.75" customHeight="1" x14ac:dyDescent="0.2">
      <c r="R689" s="15"/>
    </row>
    <row r="690" spans="18:18" ht="15.75" customHeight="1" x14ac:dyDescent="0.2">
      <c r="R690" s="15"/>
    </row>
    <row r="691" spans="18:18" ht="15.75" customHeight="1" x14ac:dyDescent="0.2">
      <c r="R691" s="15"/>
    </row>
    <row r="692" spans="18:18" ht="15.75" customHeight="1" x14ac:dyDescent="0.2">
      <c r="R692" s="15"/>
    </row>
    <row r="693" spans="18:18" ht="15.75" customHeight="1" x14ac:dyDescent="0.2">
      <c r="R693" s="15"/>
    </row>
    <row r="694" spans="18:18" ht="15.75" customHeight="1" x14ac:dyDescent="0.2">
      <c r="R694" s="15"/>
    </row>
    <row r="695" spans="18:18" ht="15.75" customHeight="1" x14ac:dyDescent="0.2">
      <c r="R695" s="15"/>
    </row>
    <row r="696" spans="18:18" ht="15.75" customHeight="1" x14ac:dyDescent="0.2">
      <c r="R696" s="15"/>
    </row>
    <row r="697" spans="18:18" ht="15.75" customHeight="1" x14ac:dyDescent="0.2">
      <c r="R697" s="15"/>
    </row>
    <row r="698" spans="18:18" ht="15.75" customHeight="1" x14ac:dyDescent="0.2">
      <c r="R698" s="15"/>
    </row>
    <row r="699" spans="18:18" ht="15.75" customHeight="1" x14ac:dyDescent="0.2">
      <c r="R699" s="15"/>
    </row>
    <row r="700" spans="18:18" ht="15.75" customHeight="1" x14ac:dyDescent="0.2">
      <c r="R700" s="15"/>
    </row>
    <row r="701" spans="18:18" ht="15.75" customHeight="1" x14ac:dyDescent="0.2">
      <c r="R701" s="15"/>
    </row>
    <row r="702" spans="18:18" ht="15.75" customHeight="1" x14ac:dyDescent="0.2">
      <c r="R702" s="15"/>
    </row>
    <row r="703" spans="18:18" ht="15.75" customHeight="1" x14ac:dyDescent="0.2">
      <c r="R703" s="15"/>
    </row>
    <row r="704" spans="18:18" ht="15.75" customHeight="1" x14ac:dyDescent="0.2">
      <c r="R704" s="15"/>
    </row>
    <row r="705" spans="18:18" ht="15.75" customHeight="1" x14ac:dyDescent="0.2">
      <c r="R705" s="15"/>
    </row>
    <row r="706" spans="18:18" ht="15.75" customHeight="1" x14ac:dyDescent="0.2">
      <c r="R706" s="15"/>
    </row>
    <row r="707" spans="18:18" ht="15.75" customHeight="1" x14ac:dyDescent="0.2">
      <c r="R707" s="15"/>
    </row>
    <row r="708" spans="18:18" ht="15.75" customHeight="1" x14ac:dyDescent="0.2">
      <c r="R708" s="15"/>
    </row>
    <row r="709" spans="18:18" ht="15.75" customHeight="1" x14ac:dyDescent="0.2">
      <c r="R709" s="15"/>
    </row>
    <row r="710" spans="18:18" ht="15.75" customHeight="1" x14ac:dyDescent="0.2">
      <c r="R710" s="15"/>
    </row>
    <row r="711" spans="18:18" ht="15.75" customHeight="1" x14ac:dyDescent="0.2">
      <c r="R711" s="15"/>
    </row>
    <row r="712" spans="18:18" ht="15.75" customHeight="1" x14ac:dyDescent="0.2">
      <c r="R712" s="15"/>
    </row>
    <row r="713" spans="18:18" ht="15.75" customHeight="1" x14ac:dyDescent="0.2">
      <c r="R713" s="15"/>
    </row>
    <row r="714" spans="18:18" ht="15.75" customHeight="1" x14ac:dyDescent="0.2">
      <c r="R714" s="15"/>
    </row>
    <row r="715" spans="18:18" ht="15.75" customHeight="1" x14ac:dyDescent="0.2">
      <c r="R715" s="15"/>
    </row>
    <row r="716" spans="18:18" ht="15.75" customHeight="1" x14ac:dyDescent="0.2">
      <c r="R716" s="15"/>
    </row>
    <row r="717" spans="18:18" ht="15.75" customHeight="1" x14ac:dyDescent="0.2">
      <c r="R717" s="15"/>
    </row>
    <row r="718" spans="18:18" ht="15.75" customHeight="1" x14ac:dyDescent="0.2">
      <c r="R718" s="15"/>
    </row>
    <row r="719" spans="18:18" ht="15.75" customHeight="1" x14ac:dyDescent="0.2">
      <c r="R719" s="15"/>
    </row>
    <row r="720" spans="18:18" ht="15.75" customHeight="1" x14ac:dyDescent="0.2">
      <c r="R720" s="15"/>
    </row>
    <row r="721" spans="18:18" ht="15.75" customHeight="1" x14ac:dyDescent="0.2">
      <c r="R721" s="15"/>
    </row>
    <row r="722" spans="18:18" ht="15.75" customHeight="1" x14ac:dyDescent="0.2">
      <c r="R722" s="15"/>
    </row>
    <row r="723" spans="18:18" ht="15.75" customHeight="1" x14ac:dyDescent="0.2">
      <c r="R723" s="15"/>
    </row>
    <row r="724" spans="18:18" ht="15.75" customHeight="1" x14ac:dyDescent="0.2">
      <c r="R724" s="15"/>
    </row>
    <row r="725" spans="18:18" ht="15.75" customHeight="1" x14ac:dyDescent="0.2">
      <c r="R725" s="15"/>
    </row>
    <row r="726" spans="18:18" ht="15.75" customHeight="1" x14ac:dyDescent="0.2">
      <c r="R726" s="15"/>
    </row>
    <row r="727" spans="18:18" ht="15.75" customHeight="1" x14ac:dyDescent="0.2">
      <c r="R727" s="15"/>
    </row>
    <row r="728" spans="18:18" ht="15.75" customHeight="1" x14ac:dyDescent="0.2">
      <c r="R728" s="15"/>
    </row>
    <row r="729" spans="18:18" ht="15.75" customHeight="1" x14ac:dyDescent="0.2">
      <c r="R729" s="15"/>
    </row>
    <row r="730" spans="18:18" ht="15.75" customHeight="1" x14ac:dyDescent="0.2">
      <c r="R730" s="15"/>
    </row>
    <row r="731" spans="18:18" ht="15.75" customHeight="1" x14ac:dyDescent="0.2">
      <c r="R731" s="15"/>
    </row>
    <row r="732" spans="18:18" ht="15.75" customHeight="1" x14ac:dyDescent="0.2">
      <c r="R732" s="15"/>
    </row>
    <row r="733" spans="18:18" ht="15.75" customHeight="1" x14ac:dyDescent="0.2">
      <c r="R733" s="15"/>
    </row>
    <row r="734" spans="18:18" ht="15.75" customHeight="1" x14ac:dyDescent="0.2">
      <c r="R734" s="15"/>
    </row>
    <row r="735" spans="18:18" ht="15.75" customHeight="1" x14ac:dyDescent="0.2">
      <c r="R735" s="15"/>
    </row>
    <row r="736" spans="18:18" ht="15.75" customHeight="1" x14ac:dyDescent="0.2">
      <c r="R736" s="15"/>
    </row>
    <row r="737" spans="18:18" ht="15.75" customHeight="1" x14ac:dyDescent="0.2">
      <c r="R737" s="15"/>
    </row>
    <row r="738" spans="18:18" ht="15.75" customHeight="1" x14ac:dyDescent="0.2">
      <c r="R738" s="15"/>
    </row>
    <row r="739" spans="18:18" ht="15.75" customHeight="1" x14ac:dyDescent="0.2">
      <c r="R739" s="15"/>
    </row>
    <row r="740" spans="18:18" ht="15.75" customHeight="1" x14ac:dyDescent="0.2">
      <c r="R740" s="15"/>
    </row>
    <row r="741" spans="18:18" ht="15.75" customHeight="1" x14ac:dyDescent="0.2">
      <c r="R741" s="15"/>
    </row>
    <row r="742" spans="18:18" ht="15.75" customHeight="1" x14ac:dyDescent="0.2">
      <c r="R742" s="15"/>
    </row>
    <row r="743" spans="18:18" ht="15.75" customHeight="1" x14ac:dyDescent="0.2">
      <c r="R743" s="15"/>
    </row>
    <row r="744" spans="18:18" ht="15.75" customHeight="1" x14ac:dyDescent="0.2">
      <c r="R744" s="15"/>
    </row>
    <row r="745" spans="18:18" ht="15.75" customHeight="1" x14ac:dyDescent="0.2">
      <c r="R745" s="15"/>
    </row>
    <row r="746" spans="18:18" ht="15.75" customHeight="1" x14ac:dyDescent="0.2">
      <c r="R746" s="15"/>
    </row>
    <row r="747" spans="18:18" ht="15.75" customHeight="1" x14ac:dyDescent="0.2">
      <c r="R747" s="15"/>
    </row>
    <row r="748" spans="18:18" ht="15.75" customHeight="1" x14ac:dyDescent="0.2">
      <c r="R748" s="15"/>
    </row>
    <row r="749" spans="18:18" ht="15.75" customHeight="1" x14ac:dyDescent="0.2">
      <c r="R749" s="15"/>
    </row>
    <row r="750" spans="18:18" ht="15.75" customHeight="1" x14ac:dyDescent="0.2">
      <c r="R750" s="15"/>
    </row>
    <row r="751" spans="18:18" ht="15.75" customHeight="1" x14ac:dyDescent="0.2">
      <c r="R751" s="15"/>
    </row>
    <row r="752" spans="18:18" ht="15.75" customHeight="1" x14ac:dyDescent="0.2">
      <c r="R752" s="15"/>
    </row>
    <row r="753" spans="18:18" ht="15.75" customHeight="1" x14ac:dyDescent="0.2">
      <c r="R753" s="15"/>
    </row>
    <row r="754" spans="18:18" ht="15.75" customHeight="1" x14ac:dyDescent="0.2">
      <c r="R754" s="15"/>
    </row>
    <row r="755" spans="18:18" ht="15.75" customHeight="1" x14ac:dyDescent="0.2">
      <c r="R755" s="15"/>
    </row>
    <row r="756" spans="18:18" ht="15.75" customHeight="1" x14ac:dyDescent="0.2">
      <c r="R756" s="15"/>
    </row>
    <row r="757" spans="18:18" ht="15.75" customHeight="1" x14ac:dyDescent="0.2">
      <c r="R757" s="15"/>
    </row>
    <row r="758" spans="18:18" ht="15.75" customHeight="1" x14ac:dyDescent="0.2">
      <c r="R758" s="15"/>
    </row>
    <row r="759" spans="18:18" ht="15.75" customHeight="1" x14ac:dyDescent="0.2">
      <c r="R759" s="15"/>
    </row>
    <row r="760" spans="18:18" ht="15.75" customHeight="1" x14ac:dyDescent="0.2">
      <c r="R760" s="15"/>
    </row>
    <row r="761" spans="18:18" ht="15.75" customHeight="1" x14ac:dyDescent="0.2">
      <c r="R761" s="15"/>
    </row>
    <row r="762" spans="18:18" ht="15.75" customHeight="1" x14ac:dyDescent="0.2">
      <c r="R762" s="15"/>
    </row>
    <row r="763" spans="18:18" ht="15.75" customHeight="1" x14ac:dyDescent="0.2">
      <c r="R763" s="15"/>
    </row>
    <row r="764" spans="18:18" ht="15.75" customHeight="1" x14ac:dyDescent="0.2">
      <c r="R764" s="15"/>
    </row>
    <row r="765" spans="18:18" ht="15.75" customHeight="1" x14ac:dyDescent="0.2">
      <c r="R765" s="15"/>
    </row>
    <row r="766" spans="18:18" ht="15.75" customHeight="1" x14ac:dyDescent="0.2">
      <c r="R766" s="15"/>
    </row>
    <row r="767" spans="18:18" ht="15.75" customHeight="1" x14ac:dyDescent="0.2">
      <c r="R767" s="15"/>
    </row>
    <row r="768" spans="18:18" ht="15.75" customHeight="1" x14ac:dyDescent="0.2">
      <c r="R768" s="15"/>
    </row>
    <row r="769" spans="18:18" ht="15.75" customHeight="1" x14ac:dyDescent="0.2">
      <c r="R769" s="15"/>
    </row>
    <row r="770" spans="18:18" ht="15.75" customHeight="1" x14ac:dyDescent="0.2">
      <c r="R770" s="15"/>
    </row>
    <row r="771" spans="18:18" ht="15.75" customHeight="1" x14ac:dyDescent="0.2">
      <c r="R771" s="15"/>
    </row>
    <row r="772" spans="18:18" ht="15.75" customHeight="1" x14ac:dyDescent="0.2">
      <c r="R772" s="15"/>
    </row>
    <row r="773" spans="18:18" ht="15.75" customHeight="1" x14ac:dyDescent="0.2">
      <c r="R773" s="15"/>
    </row>
    <row r="774" spans="18:18" ht="15.75" customHeight="1" x14ac:dyDescent="0.2">
      <c r="R774" s="15"/>
    </row>
    <row r="775" spans="18:18" ht="15.75" customHeight="1" x14ac:dyDescent="0.2">
      <c r="R775" s="15"/>
    </row>
    <row r="776" spans="18:18" ht="15.75" customHeight="1" x14ac:dyDescent="0.2">
      <c r="R776" s="15"/>
    </row>
    <row r="777" spans="18:18" ht="15.75" customHeight="1" x14ac:dyDescent="0.2">
      <c r="R777" s="15"/>
    </row>
    <row r="778" spans="18:18" ht="15.75" customHeight="1" x14ac:dyDescent="0.2">
      <c r="R778" s="15"/>
    </row>
    <row r="779" spans="18:18" ht="15.75" customHeight="1" x14ac:dyDescent="0.2">
      <c r="R779" s="15"/>
    </row>
    <row r="780" spans="18:18" ht="15.75" customHeight="1" x14ac:dyDescent="0.2">
      <c r="R780" s="15"/>
    </row>
    <row r="781" spans="18:18" ht="15.75" customHeight="1" x14ac:dyDescent="0.2">
      <c r="R781" s="15"/>
    </row>
    <row r="782" spans="18:18" ht="15.75" customHeight="1" x14ac:dyDescent="0.2">
      <c r="R782" s="15"/>
    </row>
    <row r="783" spans="18:18" ht="15.75" customHeight="1" x14ac:dyDescent="0.2">
      <c r="R783" s="15"/>
    </row>
    <row r="784" spans="18:18" ht="15.75" customHeight="1" x14ac:dyDescent="0.2">
      <c r="R784" s="15"/>
    </row>
    <row r="785" spans="18:18" ht="15.75" customHeight="1" x14ac:dyDescent="0.2">
      <c r="R785" s="15"/>
    </row>
    <row r="786" spans="18:18" ht="15.75" customHeight="1" x14ac:dyDescent="0.2">
      <c r="R786" s="15"/>
    </row>
    <row r="787" spans="18:18" ht="15.75" customHeight="1" x14ac:dyDescent="0.2">
      <c r="R787" s="15"/>
    </row>
    <row r="788" spans="18:18" ht="15.75" customHeight="1" x14ac:dyDescent="0.2">
      <c r="R788" s="15"/>
    </row>
    <row r="789" spans="18:18" ht="15.75" customHeight="1" x14ac:dyDescent="0.2">
      <c r="R789" s="15"/>
    </row>
    <row r="790" spans="18:18" ht="15.75" customHeight="1" x14ac:dyDescent="0.2">
      <c r="R790" s="15"/>
    </row>
    <row r="791" spans="18:18" ht="15.75" customHeight="1" x14ac:dyDescent="0.2">
      <c r="R791" s="15"/>
    </row>
    <row r="792" spans="18:18" ht="15.75" customHeight="1" x14ac:dyDescent="0.2">
      <c r="R792" s="15"/>
    </row>
    <row r="793" spans="18:18" ht="15.75" customHeight="1" x14ac:dyDescent="0.2">
      <c r="R793" s="15"/>
    </row>
    <row r="794" spans="18:18" ht="15.75" customHeight="1" x14ac:dyDescent="0.2">
      <c r="R794" s="15"/>
    </row>
    <row r="795" spans="18:18" ht="15.75" customHeight="1" x14ac:dyDescent="0.2">
      <c r="R795" s="15"/>
    </row>
    <row r="796" spans="18:18" ht="15.75" customHeight="1" x14ac:dyDescent="0.2">
      <c r="R796" s="15"/>
    </row>
    <row r="797" spans="18:18" ht="15.75" customHeight="1" x14ac:dyDescent="0.2">
      <c r="R797" s="15"/>
    </row>
    <row r="798" spans="18:18" ht="15.75" customHeight="1" x14ac:dyDescent="0.2">
      <c r="R798" s="15"/>
    </row>
    <row r="799" spans="18:18" ht="15.75" customHeight="1" x14ac:dyDescent="0.2">
      <c r="R799" s="15"/>
    </row>
    <row r="800" spans="18:18" ht="15.75" customHeight="1" x14ac:dyDescent="0.2">
      <c r="R800" s="15"/>
    </row>
    <row r="801" spans="18:18" ht="15.75" customHeight="1" x14ac:dyDescent="0.2">
      <c r="R801" s="15"/>
    </row>
    <row r="802" spans="18:18" ht="15.75" customHeight="1" x14ac:dyDescent="0.2">
      <c r="R802" s="15"/>
    </row>
    <row r="803" spans="18:18" ht="15.75" customHeight="1" x14ac:dyDescent="0.2">
      <c r="R803" s="15"/>
    </row>
    <row r="804" spans="18:18" ht="15.75" customHeight="1" x14ac:dyDescent="0.2">
      <c r="R804" s="15"/>
    </row>
    <row r="805" spans="18:18" ht="15.75" customHeight="1" x14ac:dyDescent="0.2">
      <c r="R805" s="15"/>
    </row>
    <row r="806" spans="18:18" ht="15.75" customHeight="1" x14ac:dyDescent="0.2">
      <c r="R806" s="15"/>
    </row>
    <row r="807" spans="18:18" ht="15.75" customHeight="1" x14ac:dyDescent="0.2">
      <c r="R807" s="15"/>
    </row>
    <row r="808" spans="18:18" ht="15.75" customHeight="1" x14ac:dyDescent="0.2">
      <c r="R808" s="15"/>
    </row>
    <row r="809" spans="18:18" ht="15.75" customHeight="1" x14ac:dyDescent="0.2">
      <c r="R809" s="15"/>
    </row>
    <row r="810" spans="18:18" ht="15.75" customHeight="1" x14ac:dyDescent="0.2">
      <c r="R810" s="15"/>
    </row>
    <row r="811" spans="18:18" ht="15.75" customHeight="1" x14ac:dyDescent="0.2">
      <c r="R811" s="15"/>
    </row>
    <row r="812" spans="18:18" ht="15.75" customHeight="1" x14ac:dyDescent="0.2">
      <c r="R812" s="15"/>
    </row>
    <row r="813" spans="18:18" ht="15.75" customHeight="1" x14ac:dyDescent="0.2">
      <c r="R813" s="15"/>
    </row>
    <row r="814" spans="18:18" ht="15.75" customHeight="1" x14ac:dyDescent="0.2">
      <c r="R814" s="15"/>
    </row>
    <row r="815" spans="18:18" ht="15.75" customHeight="1" x14ac:dyDescent="0.2">
      <c r="R815" s="15"/>
    </row>
    <row r="816" spans="18:18" ht="15.75" customHeight="1" x14ac:dyDescent="0.2">
      <c r="R816" s="15"/>
    </row>
    <row r="817" spans="18:18" ht="15.75" customHeight="1" x14ac:dyDescent="0.2">
      <c r="R817" s="15"/>
    </row>
    <row r="818" spans="18:18" ht="15.75" customHeight="1" x14ac:dyDescent="0.2">
      <c r="R818" s="15"/>
    </row>
    <row r="819" spans="18:18" ht="15.75" customHeight="1" x14ac:dyDescent="0.2">
      <c r="R819" s="15"/>
    </row>
    <row r="820" spans="18:18" ht="15.75" customHeight="1" x14ac:dyDescent="0.2">
      <c r="R820" s="15"/>
    </row>
    <row r="821" spans="18:18" ht="15.75" customHeight="1" x14ac:dyDescent="0.2">
      <c r="R821" s="15"/>
    </row>
    <row r="822" spans="18:18" ht="15.75" customHeight="1" x14ac:dyDescent="0.2">
      <c r="R822" s="15"/>
    </row>
    <row r="823" spans="18:18" ht="15.75" customHeight="1" x14ac:dyDescent="0.2">
      <c r="R823" s="15"/>
    </row>
    <row r="824" spans="18:18" ht="15.75" customHeight="1" x14ac:dyDescent="0.2">
      <c r="R824" s="15"/>
    </row>
    <row r="825" spans="18:18" ht="15.75" customHeight="1" x14ac:dyDescent="0.2">
      <c r="R825" s="15"/>
    </row>
    <row r="826" spans="18:18" ht="15.75" customHeight="1" x14ac:dyDescent="0.2">
      <c r="R826" s="15"/>
    </row>
    <row r="827" spans="18:18" ht="15.75" customHeight="1" x14ac:dyDescent="0.2">
      <c r="R827" s="15"/>
    </row>
    <row r="828" spans="18:18" ht="15.75" customHeight="1" x14ac:dyDescent="0.2">
      <c r="R828" s="15"/>
    </row>
    <row r="829" spans="18:18" ht="15.75" customHeight="1" x14ac:dyDescent="0.2">
      <c r="R829" s="15"/>
    </row>
    <row r="830" spans="18:18" ht="15.75" customHeight="1" x14ac:dyDescent="0.2">
      <c r="R830" s="15"/>
    </row>
    <row r="831" spans="18:18" ht="15.75" customHeight="1" x14ac:dyDescent="0.2">
      <c r="R831" s="15"/>
    </row>
    <row r="832" spans="18:18" ht="15.75" customHeight="1" x14ac:dyDescent="0.2">
      <c r="R832" s="15"/>
    </row>
    <row r="833" spans="18:18" ht="15.75" customHeight="1" x14ac:dyDescent="0.2">
      <c r="R833" s="15"/>
    </row>
    <row r="834" spans="18:18" ht="15.75" customHeight="1" x14ac:dyDescent="0.2">
      <c r="R834" s="15"/>
    </row>
    <row r="835" spans="18:18" ht="15.75" customHeight="1" x14ac:dyDescent="0.2">
      <c r="R835" s="15"/>
    </row>
    <row r="836" spans="18:18" ht="15.75" customHeight="1" x14ac:dyDescent="0.2">
      <c r="R836" s="15"/>
    </row>
    <row r="837" spans="18:18" ht="15.75" customHeight="1" x14ac:dyDescent="0.2">
      <c r="R837" s="15"/>
    </row>
    <row r="838" spans="18:18" ht="15.75" customHeight="1" x14ac:dyDescent="0.2">
      <c r="R838" s="15"/>
    </row>
    <row r="839" spans="18:18" ht="15.75" customHeight="1" x14ac:dyDescent="0.2">
      <c r="R839" s="15"/>
    </row>
    <row r="840" spans="18:18" ht="15.75" customHeight="1" x14ac:dyDescent="0.2">
      <c r="R840" s="15"/>
    </row>
    <row r="841" spans="18:18" ht="15.75" customHeight="1" x14ac:dyDescent="0.2">
      <c r="R841" s="15"/>
    </row>
    <row r="842" spans="18:18" ht="15.75" customHeight="1" x14ac:dyDescent="0.2">
      <c r="R842" s="15"/>
    </row>
    <row r="843" spans="18:18" ht="15.75" customHeight="1" x14ac:dyDescent="0.2">
      <c r="R843" s="15"/>
    </row>
    <row r="844" spans="18:18" ht="15.75" customHeight="1" x14ac:dyDescent="0.2">
      <c r="R844" s="15"/>
    </row>
    <row r="845" spans="18:18" ht="15.75" customHeight="1" x14ac:dyDescent="0.2">
      <c r="R845" s="15"/>
    </row>
    <row r="846" spans="18:18" ht="15.75" customHeight="1" x14ac:dyDescent="0.2">
      <c r="R846" s="15"/>
    </row>
    <row r="847" spans="18:18" ht="15.75" customHeight="1" x14ac:dyDescent="0.2">
      <c r="R847" s="15"/>
    </row>
    <row r="848" spans="18:18" ht="15.75" customHeight="1" x14ac:dyDescent="0.2">
      <c r="R848" s="15"/>
    </row>
    <row r="849" spans="18:18" ht="15.75" customHeight="1" x14ac:dyDescent="0.2">
      <c r="R849" s="15"/>
    </row>
    <row r="850" spans="18:18" ht="15.75" customHeight="1" x14ac:dyDescent="0.2">
      <c r="R850" s="15"/>
    </row>
    <row r="851" spans="18:18" ht="15.75" customHeight="1" x14ac:dyDescent="0.2">
      <c r="R851" s="15"/>
    </row>
    <row r="852" spans="18:18" ht="15.75" customHeight="1" x14ac:dyDescent="0.2">
      <c r="R852" s="15"/>
    </row>
    <row r="853" spans="18:18" ht="15.75" customHeight="1" x14ac:dyDescent="0.2">
      <c r="R853" s="15"/>
    </row>
    <row r="854" spans="18:18" ht="15.75" customHeight="1" x14ac:dyDescent="0.2">
      <c r="R854" s="15"/>
    </row>
    <row r="855" spans="18:18" ht="15.75" customHeight="1" x14ac:dyDescent="0.2">
      <c r="R855" s="15"/>
    </row>
    <row r="856" spans="18:18" ht="15.75" customHeight="1" x14ac:dyDescent="0.2">
      <c r="R856" s="15"/>
    </row>
    <row r="857" spans="18:18" ht="15.75" customHeight="1" x14ac:dyDescent="0.2">
      <c r="R857" s="15"/>
    </row>
    <row r="858" spans="18:18" ht="15.75" customHeight="1" x14ac:dyDescent="0.2">
      <c r="R858" s="15"/>
    </row>
    <row r="859" spans="18:18" ht="15.75" customHeight="1" x14ac:dyDescent="0.2">
      <c r="R859" s="15"/>
    </row>
    <row r="860" spans="18:18" ht="15.75" customHeight="1" x14ac:dyDescent="0.2">
      <c r="R860" s="15"/>
    </row>
    <row r="861" spans="18:18" ht="15.75" customHeight="1" x14ac:dyDescent="0.2">
      <c r="R861" s="15"/>
    </row>
    <row r="862" spans="18:18" ht="15.75" customHeight="1" x14ac:dyDescent="0.2">
      <c r="R862" s="15"/>
    </row>
    <row r="863" spans="18:18" ht="15.75" customHeight="1" x14ac:dyDescent="0.2">
      <c r="R863" s="15"/>
    </row>
    <row r="864" spans="18:18" ht="15.75" customHeight="1" x14ac:dyDescent="0.2">
      <c r="R864" s="15"/>
    </row>
    <row r="865" spans="18:18" ht="15.75" customHeight="1" x14ac:dyDescent="0.2">
      <c r="R865" s="15"/>
    </row>
    <row r="866" spans="18:18" ht="15.75" customHeight="1" x14ac:dyDescent="0.2">
      <c r="R866" s="15"/>
    </row>
    <row r="867" spans="18:18" ht="15.75" customHeight="1" x14ac:dyDescent="0.2">
      <c r="R867" s="15"/>
    </row>
    <row r="868" spans="18:18" ht="15.75" customHeight="1" x14ac:dyDescent="0.2">
      <c r="R868" s="15"/>
    </row>
    <row r="869" spans="18:18" ht="15.75" customHeight="1" x14ac:dyDescent="0.2">
      <c r="R869" s="15"/>
    </row>
    <row r="870" spans="18:18" ht="15.75" customHeight="1" x14ac:dyDescent="0.2">
      <c r="R870" s="15"/>
    </row>
    <row r="871" spans="18:18" ht="15.75" customHeight="1" x14ac:dyDescent="0.2">
      <c r="R871" s="15"/>
    </row>
    <row r="872" spans="18:18" ht="15.75" customHeight="1" x14ac:dyDescent="0.2">
      <c r="R872" s="15"/>
    </row>
    <row r="873" spans="18:18" ht="15.75" customHeight="1" x14ac:dyDescent="0.2">
      <c r="R873" s="15"/>
    </row>
    <row r="874" spans="18:18" ht="15.75" customHeight="1" x14ac:dyDescent="0.2">
      <c r="R874" s="15"/>
    </row>
    <row r="875" spans="18:18" ht="15.75" customHeight="1" x14ac:dyDescent="0.2">
      <c r="R875" s="15"/>
    </row>
    <row r="876" spans="18:18" ht="15.75" customHeight="1" x14ac:dyDescent="0.2">
      <c r="R876" s="15"/>
    </row>
    <row r="877" spans="18:18" ht="15.75" customHeight="1" x14ac:dyDescent="0.2">
      <c r="R877" s="15"/>
    </row>
    <row r="878" spans="18:18" ht="15.75" customHeight="1" x14ac:dyDescent="0.2">
      <c r="R878" s="15"/>
    </row>
    <row r="879" spans="18:18" ht="15.75" customHeight="1" x14ac:dyDescent="0.2">
      <c r="R879" s="15"/>
    </row>
    <row r="880" spans="18:18" ht="15.75" customHeight="1" x14ac:dyDescent="0.2">
      <c r="R880" s="15"/>
    </row>
    <row r="881" spans="18:18" ht="15.75" customHeight="1" x14ac:dyDescent="0.2">
      <c r="R881" s="15"/>
    </row>
    <row r="882" spans="18:18" ht="15.75" customHeight="1" x14ac:dyDescent="0.2">
      <c r="R882" s="15"/>
    </row>
    <row r="883" spans="18:18" ht="15.75" customHeight="1" x14ac:dyDescent="0.2">
      <c r="R883" s="15"/>
    </row>
    <row r="884" spans="18:18" ht="15.75" customHeight="1" x14ac:dyDescent="0.2">
      <c r="R884" s="15"/>
    </row>
    <row r="885" spans="18:18" ht="15.75" customHeight="1" x14ac:dyDescent="0.2">
      <c r="R885" s="15"/>
    </row>
    <row r="886" spans="18:18" ht="15.75" customHeight="1" x14ac:dyDescent="0.2">
      <c r="R886" s="15"/>
    </row>
    <row r="887" spans="18:18" ht="15.75" customHeight="1" x14ac:dyDescent="0.2">
      <c r="R887" s="15"/>
    </row>
    <row r="888" spans="18:18" ht="15.75" customHeight="1" x14ac:dyDescent="0.2">
      <c r="R888" s="15"/>
    </row>
    <row r="889" spans="18:18" ht="15.75" customHeight="1" x14ac:dyDescent="0.2">
      <c r="R889" s="15"/>
    </row>
    <row r="890" spans="18:18" ht="15.75" customHeight="1" x14ac:dyDescent="0.2">
      <c r="R890" s="15"/>
    </row>
    <row r="891" spans="18:18" ht="15.75" customHeight="1" x14ac:dyDescent="0.2">
      <c r="R891" s="15"/>
    </row>
    <row r="892" spans="18:18" ht="15.75" customHeight="1" x14ac:dyDescent="0.2">
      <c r="R892" s="15"/>
    </row>
    <row r="893" spans="18:18" ht="15.75" customHeight="1" x14ac:dyDescent="0.2">
      <c r="R893" s="15"/>
    </row>
    <row r="894" spans="18:18" ht="15.75" customHeight="1" x14ac:dyDescent="0.2">
      <c r="R894" s="15"/>
    </row>
    <row r="895" spans="18:18" ht="15.75" customHeight="1" x14ac:dyDescent="0.2">
      <c r="R895" s="15"/>
    </row>
    <row r="896" spans="18:18" ht="15.75" customHeight="1" x14ac:dyDescent="0.2">
      <c r="R896" s="15"/>
    </row>
    <row r="897" spans="18:18" ht="15.75" customHeight="1" x14ac:dyDescent="0.2">
      <c r="R897" s="15"/>
    </row>
    <row r="898" spans="18:18" ht="15.75" customHeight="1" x14ac:dyDescent="0.2">
      <c r="R898" s="15"/>
    </row>
    <row r="899" spans="18:18" ht="15.75" customHeight="1" x14ac:dyDescent="0.2">
      <c r="R899" s="15"/>
    </row>
    <row r="900" spans="18:18" ht="15.75" customHeight="1" x14ac:dyDescent="0.2">
      <c r="R900" s="15"/>
    </row>
    <row r="901" spans="18:18" ht="15.75" customHeight="1" x14ac:dyDescent="0.2">
      <c r="R901" s="15"/>
    </row>
    <row r="902" spans="18:18" ht="15.75" customHeight="1" x14ac:dyDescent="0.2">
      <c r="R902" s="15"/>
    </row>
    <row r="903" spans="18:18" ht="15.75" customHeight="1" x14ac:dyDescent="0.2">
      <c r="R903" s="15"/>
    </row>
    <row r="904" spans="18:18" ht="15.75" customHeight="1" x14ac:dyDescent="0.2">
      <c r="R904" s="15"/>
    </row>
    <row r="905" spans="18:18" ht="15.75" customHeight="1" x14ac:dyDescent="0.2">
      <c r="R905" s="15"/>
    </row>
    <row r="906" spans="18:18" ht="15.75" customHeight="1" x14ac:dyDescent="0.2">
      <c r="R906" s="15"/>
    </row>
    <row r="907" spans="18:18" ht="15.75" customHeight="1" x14ac:dyDescent="0.2">
      <c r="R907" s="15"/>
    </row>
    <row r="908" spans="18:18" ht="15.75" customHeight="1" x14ac:dyDescent="0.2">
      <c r="R908" s="15"/>
    </row>
    <row r="909" spans="18:18" ht="15.75" customHeight="1" x14ac:dyDescent="0.2">
      <c r="R909" s="15"/>
    </row>
    <row r="910" spans="18:18" ht="15.75" customHeight="1" x14ac:dyDescent="0.2">
      <c r="R910" s="15"/>
    </row>
    <row r="911" spans="18:18" ht="15.75" customHeight="1" x14ac:dyDescent="0.2">
      <c r="R911" s="15"/>
    </row>
    <row r="912" spans="18:18" ht="15.75" customHeight="1" x14ac:dyDescent="0.2">
      <c r="R912" s="15"/>
    </row>
    <row r="913" spans="18:18" ht="15.75" customHeight="1" x14ac:dyDescent="0.2">
      <c r="R913" s="15"/>
    </row>
    <row r="914" spans="18:18" ht="15.75" customHeight="1" x14ac:dyDescent="0.2">
      <c r="R914" s="15"/>
    </row>
    <row r="915" spans="18:18" ht="15.75" customHeight="1" x14ac:dyDescent="0.2">
      <c r="R915" s="15"/>
    </row>
    <row r="916" spans="18:18" ht="15.75" customHeight="1" x14ac:dyDescent="0.2">
      <c r="R916" s="15"/>
    </row>
    <row r="917" spans="18:18" ht="15.75" customHeight="1" x14ac:dyDescent="0.2">
      <c r="R917" s="15"/>
    </row>
    <row r="918" spans="18:18" ht="15.75" customHeight="1" x14ac:dyDescent="0.2">
      <c r="R918" s="15"/>
    </row>
    <row r="919" spans="18:18" ht="15.75" customHeight="1" x14ac:dyDescent="0.2">
      <c r="R919" s="15"/>
    </row>
    <row r="920" spans="18:18" ht="15.75" customHeight="1" x14ac:dyDescent="0.2">
      <c r="R920" s="15"/>
    </row>
    <row r="921" spans="18:18" ht="15.75" customHeight="1" x14ac:dyDescent="0.2">
      <c r="R921" s="15"/>
    </row>
    <row r="922" spans="18:18" ht="15.75" customHeight="1" x14ac:dyDescent="0.2">
      <c r="R922" s="15"/>
    </row>
    <row r="923" spans="18:18" ht="15.75" customHeight="1" x14ac:dyDescent="0.2">
      <c r="R923" s="15"/>
    </row>
    <row r="924" spans="18:18" ht="15.75" customHeight="1" x14ac:dyDescent="0.2">
      <c r="R924" s="15"/>
    </row>
    <row r="925" spans="18:18" ht="15.75" customHeight="1" x14ac:dyDescent="0.2">
      <c r="R925" s="15"/>
    </row>
    <row r="926" spans="18:18" ht="15.75" customHeight="1" x14ac:dyDescent="0.2">
      <c r="R926" s="15"/>
    </row>
    <row r="927" spans="18:18" ht="15.75" customHeight="1" x14ac:dyDescent="0.2">
      <c r="R927" s="15"/>
    </row>
    <row r="928" spans="18:18" ht="15.75" customHeight="1" x14ac:dyDescent="0.2">
      <c r="R928" s="15"/>
    </row>
    <row r="929" spans="18:18" ht="15.75" customHeight="1" x14ac:dyDescent="0.2">
      <c r="R929" s="15"/>
    </row>
    <row r="930" spans="18:18" ht="15.75" customHeight="1" x14ac:dyDescent="0.2">
      <c r="R930" s="15"/>
    </row>
    <row r="931" spans="18:18" ht="15.75" customHeight="1" x14ac:dyDescent="0.2">
      <c r="R931" s="15"/>
    </row>
    <row r="932" spans="18:18" ht="15.75" customHeight="1" x14ac:dyDescent="0.2">
      <c r="R932" s="15"/>
    </row>
    <row r="933" spans="18:18" ht="15.75" customHeight="1" x14ac:dyDescent="0.2">
      <c r="R933" s="15"/>
    </row>
    <row r="934" spans="18:18" ht="15.75" customHeight="1" x14ac:dyDescent="0.2">
      <c r="R934" s="15"/>
    </row>
    <row r="935" spans="18:18" ht="15.75" customHeight="1" x14ac:dyDescent="0.2">
      <c r="R935" s="15"/>
    </row>
    <row r="936" spans="18:18" ht="15.75" customHeight="1" x14ac:dyDescent="0.2">
      <c r="R936" s="15"/>
    </row>
    <row r="937" spans="18:18" ht="15.75" customHeight="1" x14ac:dyDescent="0.2">
      <c r="R937" s="15"/>
    </row>
    <row r="938" spans="18:18" ht="15.75" customHeight="1" x14ac:dyDescent="0.2">
      <c r="R938" s="15"/>
    </row>
    <row r="939" spans="18:18" ht="15.75" customHeight="1" x14ac:dyDescent="0.2">
      <c r="R939" s="15"/>
    </row>
    <row r="940" spans="18:18" ht="15.75" customHeight="1" x14ac:dyDescent="0.2">
      <c r="R940" s="15"/>
    </row>
    <row r="941" spans="18:18" ht="15.75" customHeight="1" x14ac:dyDescent="0.2">
      <c r="R941" s="15"/>
    </row>
    <row r="942" spans="18:18" ht="15.75" customHeight="1" x14ac:dyDescent="0.2">
      <c r="R942" s="15"/>
    </row>
    <row r="943" spans="18:18" ht="15.75" customHeight="1" x14ac:dyDescent="0.2">
      <c r="R943" s="15"/>
    </row>
    <row r="944" spans="18:18" ht="15.75" customHeight="1" x14ac:dyDescent="0.2">
      <c r="R944" s="15"/>
    </row>
    <row r="945" spans="18:18" ht="15.75" customHeight="1" x14ac:dyDescent="0.2">
      <c r="R945" s="15"/>
    </row>
    <row r="946" spans="18:18" ht="15.75" customHeight="1" x14ac:dyDescent="0.2">
      <c r="R946" s="15"/>
    </row>
    <row r="947" spans="18:18" ht="15.75" customHeight="1" x14ac:dyDescent="0.2">
      <c r="R947" s="15"/>
    </row>
    <row r="948" spans="18:18" ht="15.75" customHeight="1" x14ac:dyDescent="0.2">
      <c r="R948" s="15"/>
    </row>
    <row r="949" spans="18:18" ht="15.75" customHeight="1" x14ac:dyDescent="0.2">
      <c r="R949" s="15"/>
    </row>
    <row r="950" spans="18:18" ht="15.75" customHeight="1" x14ac:dyDescent="0.2">
      <c r="R950" s="15"/>
    </row>
    <row r="951" spans="18:18" ht="15.75" customHeight="1" x14ac:dyDescent="0.2">
      <c r="R951" s="15"/>
    </row>
    <row r="952" spans="18:18" ht="15.75" customHeight="1" x14ac:dyDescent="0.2">
      <c r="R952" s="15"/>
    </row>
    <row r="953" spans="18:18" ht="15.75" customHeight="1" x14ac:dyDescent="0.2">
      <c r="R953" s="15"/>
    </row>
    <row r="954" spans="18:18" ht="15.75" customHeight="1" x14ac:dyDescent="0.2">
      <c r="R954" s="15"/>
    </row>
    <row r="955" spans="18:18" ht="15.75" customHeight="1" x14ac:dyDescent="0.2">
      <c r="R955" s="15"/>
    </row>
    <row r="956" spans="18:18" ht="15.75" customHeight="1" x14ac:dyDescent="0.2">
      <c r="R956" s="15"/>
    </row>
    <row r="957" spans="18:18" ht="15.75" customHeight="1" x14ac:dyDescent="0.2">
      <c r="R957" s="15"/>
    </row>
    <row r="958" spans="18:18" ht="15.75" customHeight="1" x14ac:dyDescent="0.2">
      <c r="R958" s="15"/>
    </row>
    <row r="959" spans="18:18" ht="15.75" customHeight="1" x14ac:dyDescent="0.2">
      <c r="R959" s="15"/>
    </row>
    <row r="960" spans="18:18" ht="15.75" customHeight="1" x14ac:dyDescent="0.2">
      <c r="R960" s="15"/>
    </row>
    <row r="961" spans="18:18" ht="15.75" customHeight="1" x14ac:dyDescent="0.2">
      <c r="R961" s="15"/>
    </row>
    <row r="962" spans="18:18" ht="15.75" customHeight="1" x14ac:dyDescent="0.2">
      <c r="R962" s="15"/>
    </row>
    <row r="963" spans="18:18" ht="15.75" customHeight="1" x14ac:dyDescent="0.2">
      <c r="R963" s="15"/>
    </row>
    <row r="964" spans="18:18" ht="15.75" customHeight="1" x14ac:dyDescent="0.2">
      <c r="R964" s="15"/>
    </row>
    <row r="965" spans="18:18" ht="15.75" customHeight="1" x14ac:dyDescent="0.2">
      <c r="R965" s="15"/>
    </row>
    <row r="966" spans="18:18" ht="15.75" customHeight="1" x14ac:dyDescent="0.2">
      <c r="R966" s="15"/>
    </row>
    <row r="967" spans="18:18" ht="15.75" customHeight="1" x14ac:dyDescent="0.2">
      <c r="R967" s="15"/>
    </row>
    <row r="968" spans="18:18" ht="15.75" customHeight="1" x14ac:dyDescent="0.2">
      <c r="R968" s="15"/>
    </row>
    <row r="969" spans="18:18" ht="15.75" customHeight="1" x14ac:dyDescent="0.2">
      <c r="R969" s="15"/>
    </row>
    <row r="970" spans="18:18" ht="15.75" customHeight="1" x14ac:dyDescent="0.2">
      <c r="R970" s="15"/>
    </row>
    <row r="971" spans="18:18" ht="15.75" customHeight="1" x14ac:dyDescent="0.2">
      <c r="R971" s="15"/>
    </row>
    <row r="972" spans="18:18" ht="15.75" customHeight="1" x14ac:dyDescent="0.2">
      <c r="R972" s="15"/>
    </row>
    <row r="973" spans="18:18" ht="15.75" customHeight="1" x14ac:dyDescent="0.2">
      <c r="R973" s="15"/>
    </row>
    <row r="974" spans="18:18" ht="15.75" customHeight="1" x14ac:dyDescent="0.2">
      <c r="R974" s="15"/>
    </row>
    <row r="975" spans="18:18" ht="15.75" customHeight="1" x14ac:dyDescent="0.2">
      <c r="R975" s="15"/>
    </row>
    <row r="976" spans="18:18" ht="15.75" customHeight="1" x14ac:dyDescent="0.2">
      <c r="R976" s="15"/>
    </row>
    <row r="977" spans="18:18" ht="15.75" customHeight="1" x14ac:dyDescent="0.2">
      <c r="R977" s="15"/>
    </row>
    <row r="978" spans="18:18" ht="15.75" customHeight="1" x14ac:dyDescent="0.2">
      <c r="R978" s="15"/>
    </row>
    <row r="979" spans="18:18" ht="15.75" customHeight="1" x14ac:dyDescent="0.2">
      <c r="R979" s="15"/>
    </row>
    <row r="980" spans="18:18" ht="15.75" customHeight="1" x14ac:dyDescent="0.2">
      <c r="R980" s="15"/>
    </row>
    <row r="981" spans="18:18" ht="15.75" customHeight="1" x14ac:dyDescent="0.2">
      <c r="R981" s="15"/>
    </row>
    <row r="982" spans="18:18" ht="15.75" customHeight="1" x14ac:dyDescent="0.2">
      <c r="R982" s="15"/>
    </row>
    <row r="983" spans="18:18" ht="15.75" customHeight="1" x14ac:dyDescent="0.2">
      <c r="R983" s="15"/>
    </row>
    <row r="984" spans="18:18" ht="15.75" customHeight="1" x14ac:dyDescent="0.2">
      <c r="R984" s="15"/>
    </row>
    <row r="985" spans="18:18" ht="15.75" customHeight="1" x14ac:dyDescent="0.2">
      <c r="R985" s="15"/>
    </row>
    <row r="986" spans="18:18" ht="15.75" customHeight="1" x14ac:dyDescent="0.2">
      <c r="R986" s="15"/>
    </row>
    <row r="987" spans="18:18" ht="15.75" customHeight="1" x14ac:dyDescent="0.2">
      <c r="R987" s="15"/>
    </row>
    <row r="988" spans="18:18" ht="15.75" customHeight="1" x14ac:dyDescent="0.2">
      <c r="R988" s="15"/>
    </row>
    <row r="989" spans="18:18" ht="15.75" customHeight="1" x14ac:dyDescent="0.2">
      <c r="R989" s="15"/>
    </row>
    <row r="990" spans="18:18" ht="15.75" customHeight="1" x14ac:dyDescent="0.2">
      <c r="R990" s="15"/>
    </row>
    <row r="991" spans="18:18" ht="15.75" customHeight="1" x14ac:dyDescent="0.2">
      <c r="R991" s="15"/>
    </row>
    <row r="992" spans="18:18" ht="15.75" customHeight="1" x14ac:dyDescent="0.2">
      <c r="R992" s="15"/>
    </row>
    <row r="993" spans="18:18" ht="15.75" customHeight="1" x14ac:dyDescent="0.2">
      <c r="R993" s="15"/>
    </row>
    <row r="994" spans="18:18" ht="15.75" customHeight="1" x14ac:dyDescent="0.2">
      <c r="R994" s="15"/>
    </row>
    <row r="995" spans="18:18" ht="15.75" customHeight="1" x14ac:dyDescent="0.2">
      <c r="R995" s="15"/>
    </row>
    <row r="996" spans="18:18" ht="15.75" customHeight="1" x14ac:dyDescent="0.2">
      <c r="R996" s="15"/>
    </row>
    <row r="997" spans="18:18" ht="15.75" customHeight="1" x14ac:dyDescent="0.2">
      <c r="R997" s="15"/>
    </row>
    <row r="998" spans="18:18" ht="15.75" customHeight="1" x14ac:dyDescent="0.2">
      <c r="R998" s="15"/>
    </row>
    <row r="999" spans="18:18" ht="15.75" customHeight="1" x14ac:dyDescent="0.2">
      <c r="R999" s="15"/>
    </row>
    <row r="1000" spans="18:18" ht="15.75" customHeight="1" x14ac:dyDescent="0.2">
      <c r="R1000" s="15"/>
    </row>
  </sheetData>
  <mergeCells count="33">
    <mergeCell ref="AG1:AG2"/>
    <mergeCell ref="W1:W2"/>
    <mergeCell ref="X1:X2"/>
    <mergeCell ref="Y1:Y2"/>
    <mergeCell ref="Z1:Z2"/>
    <mergeCell ref="AA1:AA2"/>
    <mergeCell ref="AB1:AB2"/>
    <mergeCell ref="AC1:AC2"/>
    <mergeCell ref="U1:U2"/>
    <mergeCell ref="V1:V2"/>
    <mergeCell ref="AD1:AD2"/>
    <mergeCell ref="AE1:AE2"/>
    <mergeCell ref="AF1:AF2"/>
    <mergeCell ref="P1:P2"/>
    <mergeCell ref="Q1:Q2"/>
    <mergeCell ref="R1:R2"/>
    <mergeCell ref="S1:S2"/>
    <mergeCell ref="T1:T2"/>
    <mergeCell ref="K1:K2"/>
    <mergeCell ref="L1:L2"/>
    <mergeCell ref="M1:M2"/>
    <mergeCell ref="N1:N2"/>
    <mergeCell ref="O1:O2"/>
    <mergeCell ref="G1:G2"/>
    <mergeCell ref="H1:H2"/>
    <mergeCell ref="A3:B3"/>
    <mergeCell ref="I1:I2"/>
    <mergeCell ref="J1:J2"/>
    <mergeCell ref="A1:B1"/>
    <mergeCell ref="C1:C2"/>
    <mergeCell ref="D1:D2"/>
    <mergeCell ref="E1:E2"/>
    <mergeCell ref="F1:F2"/>
  </mergeCells>
  <pageMargins left="0.7" right="0.7" top="0.75" bottom="0.75" header="0" footer="0"/>
  <pageSetup orientation="portrait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G1000"/>
  <sheetViews>
    <sheetView tabSelected="1" workbookViewId="0">
      <pane xSplit="2" ySplit="3" topLeftCell="C4" activePane="bottomRight" state="frozen"/>
      <selection activeCell="T3" sqref="T3"/>
      <selection pane="topRight" activeCell="T3" sqref="T3"/>
      <selection pane="bottomLeft" activeCell="T3" sqref="T3"/>
      <selection pane="bottomRight" activeCell="T3" sqref="T3"/>
    </sheetView>
  </sheetViews>
  <sheetFormatPr baseColWidth="10" defaultColWidth="14.5" defaultRowHeight="15" customHeight="1" x14ac:dyDescent="0.2"/>
  <cols>
    <col min="1" max="1" width="15.1640625" customWidth="1"/>
    <col min="2" max="2" width="29.83203125" customWidth="1"/>
    <col min="3" max="3" width="9.1640625" customWidth="1"/>
    <col min="4" max="4" width="6.5" customWidth="1"/>
    <col min="5" max="5" width="12" customWidth="1"/>
    <col min="6" max="6" width="12.1640625" customWidth="1"/>
    <col min="7" max="7" width="11.5" customWidth="1"/>
    <col min="8" max="8" width="10.33203125" customWidth="1"/>
    <col min="9" max="10" width="13.5" customWidth="1"/>
    <col min="11" max="12" width="10" customWidth="1"/>
    <col min="13" max="13" width="11" customWidth="1"/>
    <col min="14" max="14" width="5.5" customWidth="1"/>
    <col min="15" max="15" width="17.6640625" customWidth="1"/>
    <col min="16" max="16" width="11" customWidth="1"/>
    <col min="17" max="18" width="8.5" customWidth="1"/>
    <col min="19" max="19" width="8.33203125" customWidth="1"/>
    <col min="20" max="20" width="12.83203125" customWidth="1"/>
    <col min="21" max="21" width="15.5" customWidth="1"/>
    <col min="22" max="22" width="23" customWidth="1"/>
    <col min="23" max="23" width="8.83203125" customWidth="1"/>
    <col min="24" max="24" width="8.6640625" customWidth="1"/>
    <col min="25" max="25" width="9.33203125" customWidth="1"/>
    <col min="26" max="26" width="12.83203125" customWidth="1"/>
    <col min="27" max="27" width="17.5" customWidth="1"/>
    <col min="28" max="28" width="11.1640625" customWidth="1"/>
    <col min="29" max="29" width="8.1640625" customWidth="1"/>
    <col min="30" max="30" width="12.5" customWidth="1"/>
    <col min="31" max="31" width="8.6640625" customWidth="1"/>
    <col min="32" max="32" width="11.5" customWidth="1"/>
    <col min="33" max="33" width="10.1640625" customWidth="1"/>
  </cols>
  <sheetData>
    <row r="1" spans="1:33" ht="18.75" customHeight="1" x14ac:dyDescent="0.2">
      <c r="A1" s="51" t="str">
        <f ca="1">IFERROR(__xludf.DUMMYFUNCTION("IFERROR(VLOOKUP(B2,IMPORTRANGE(""https://docs.google.com/spreadsheets/d/1x0DhHglkXKoEBOD2MBsuK_EyIr1ouxD2ftIpqOYFa-k/edit?usp=sharing"",""Ubiquitty-SKU-Specific Info!B1:BJ5000""),3,FALSE),"""")"),"6 Ft Outdoor Patio Umbrella with Aluminum Pole, Easy Open/Close Crank and Push Button Tilt Adjustment - Blue Market Umbrellas")</f>
        <v>6 Ft Outdoor Patio Umbrella with Aluminum Pole, Easy Open/Close Crank and Push Button Tilt Adjustment - Blue Market Umbrellas</v>
      </c>
      <c r="B1" s="52"/>
      <c r="C1" s="53" t="s">
        <v>0</v>
      </c>
      <c r="D1" s="55" t="s">
        <v>1</v>
      </c>
      <c r="E1" s="55" t="s">
        <v>2</v>
      </c>
      <c r="F1" s="57" t="s">
        <v>3</v>
      </c>
      <c r="G1" s="57" t="s">
        <v>4</v>
      </c>
      <c r="H1" s="58" t="s">
        <v>5</v>
      </c>
      <c r="I1" s="55" t="s">
        <v>6</v>
      </c>
      <c r="J1" s="55" t="s">
        <v>7</v>
      </c>
      <c r="K1" s="55" t="s">
        <v>8</v>
      </c>
      <c r="L1" s="55" t="s">
        <v>9</v>
      </c>
      <c r="M1" s="62" t="s">
        <v>10</v>
      </c>
      <c r="N1" s="63" t="s">
        <v>11</v>
      </c>
      <c r="O1" s="55" t="s">
        <v>12</v>
      </c>
      <c r="P1" s="55" t="s">
        <v>13</v>
      </c>
      <c r="Q1" s="55" t="s">
        <v>14</v>
      </c>
      <c r="R1" s="55" t="s">
        <v>15</v>
      </c>
      <c r="S1" s="64" t="s">
        <v>16</v>
      </c>
      <c r="T1" s="66" t="s">
        <v>332</v>
      </c>
      <c r="U1" s="66" t="s">
        <v>17</v>
      </c>
      <c r="V1" s="66" t="s">
        <v>18</v>
      </c>
      <c r="W1" s="66" t="s">
        <v>19</v>
      </c>
      <c r="X1" s="66" t="s">
        <v>20</v>
      </c>
      <c r="Y1" s="66" t="s">
        <v>21</v>
      </c>
      <c r="Z1" s="66" t="s">
        <v>22</v>
      </c>
      <c r="AA1" s="66" t="s">
        <v>23</v>
      </c>
      <c r="AB1" s="66" t="s">
        <v>24</v>
      </c>
      <c r="AC1" s="66" t="s">
        <v>25</v>
      </c>
      <c r="AD1" s="68" t="s">
        <v>26</v>
      </c>
      <c r="AE1" s="69" t="s">
        <v>27</v>
      </c>
      <c r="AF1" s="70" t="s">
        <v>28</v>
      </c>
      <c r="AG1" s="69" t="s">
        <v>29</v>
      </c>
    </row>
    <row r="2" spans="1:33" ht="15.75" customHeight="1" x14ac:dyDescent="0.2">
      <c r="A2" s="2" t="str">
        <f ca="1">IFERROR(__xludf.DUMMYFUNCTION("IFERROR(VLOOKUP(B2,IMPORTRANGE(""https://docs.google.com/spreadsheets/d/1x0DhHglkXKoEBOD2MBsuK_EyIr1ouxD2ftIpqOYFa-k/edit?usp=sharing"",""Ubiquitty-SKU-Specific Info!B1:BJ5000""),2,FALSE),"""")"),"B07KFMBT9X")</f>
        <v>B07KFMBT9X</v>
      </c>
      <c r="B2" s="3" t="s">
        <v>246</v>
      </c>
      <c r="C2" s="54"/>
      <c r="D2" s="54"/>
      <c r="E2" s="56"/>
      <c r="F2" s="54"/>
      <c r="G2" s="54"/>
      <c r="H2" s="59"/>
      <c r="I2" s="54"/>
      <c r="J2" s="54"/>
      <c r="K2" s="59"/>
      <c r="L2" s="59"/>
      <c r="M2" s="59"/>
      <c r="N2" s="54"/>
      <c r="O2" s="54"/>
      <c r="P2" s="56"/>
      <c r="Q2" s="54"/>
      <c r="R2" s="54"/>
      <c r="S2" s="65"/>
      <c r="T2" s="52"/>
      <c r="U2" s="67"/>
      <c r="V2" s="67"/>
      <c r="W2" s="52"/>
      <c r="X2" s="52"/>
      <c r="Y2" s="52"/>
      <c r="Z2" s="52"/>
      <c r="AA2" s="67"/>
      <c r="AB2" s="67"/>
      <c r="AC2" s="67"/>
      <c r="AD2" s="67"/>
      <c r="AE2" s="52"/>
      <c r="AF2" s="52"/>
      <c r="AG2" s="52"/>
    </row>
    <row r="3" spans="1:33" ht="50.25" customHeight="1" x14ac:dyDescent="0.2">
      <c r="A3" s="60" t="s">
        <v>31</v>
      </c>
      <c r="B3" s="61"/>
      <c r="C3" s="4">
        <f>((AE32+AF32)/0.85)*-1</f>
        <v>35.511748941176471</v>
      </c>
      <c r="D3" s="5">
        <f>SUM(D4:D99764)</f>
        <v>335</v>
      </c>
      <c r="E3" s="5"/>
      <c r="F3" s="6">
        <f t="shared" ref="F3:G3" si="0">SUM(F4:F99764)</f>
        <v>19368.629999999997</v>
      </c>
      <c r="G3" s="6">
        <f t="shared" si="0"/>
        <v>-847.27</v>
      </c>
      <c r="H3" s="7">
        <f t="shared" ref="H3:H32" si="1">G3/F3*-1</f>
        <v>4.374444656126944E-2</v>
      </c>
      <c r="I3" s="8">
        <f t="shared" ref="I3:I32" si="2">J3/F3</f>
        <v>0.29717660955906794</v>
      </c>
      <c r="J3" s="6">
        <f>SUM(J4:J99764)</f>
        <v>5755.9037952040489</v>
      </c>
      <c r="K3" s="6">
        <f t="shared" ref="K3:K32" si="3">J3/D3</f>
        <v>17.18180237374343</v>
      </c>
      <c r="L3" s="5"/>
      <c r="M3" s="9"/>
      <c r="N3" s="10"/>
      <c r="O3" s="5" t="str">
        <f ca="1">IFERROR(__xludf.DUMMYFUNCTION("IFERROR(VLOOKUP(B2,IMPORTRANGE(""https://docs.google.com/spreadsheets/d/1N8jvpEHDVkurDv7NrPxwI3eH6hQsvtb1QltGNCalRjU/edit#gid=865736387"",""Compiled Sheet!a1:g5000""),2,FALSE),"""")"),"")</f>
        <v/>
      </c>
      <c r="P3" s="5"/>
      <c r="Q3" s="11"/>
      <c r="R3" s="11"/>
      <c r="S3" s="12"/>
      <c r="T3" s="13" t="str">
        <f ca="1">IFERROR(__xludf.DUMMYFUNCTION("CONCATENATE(""Del QTY"", ""-"",IFERROR(VLOOKUP($B$2,IMPORTRANGE(""https://docs.google.com/spreadsheets/d/1_esbIR7_dYaLQXq3pOe98A6enPdKY7UPO5aCcj2tn1I/edit#gid=973934429"",""Inventory Input!A1:AD5000""),2,FALSE),""""))"),"Del QTY-")</f>
        <v>Del QTY-</v>
      </c>
      <c r="U3" s="13" t="str">
        <f ca="1">IFERROR(__xludf.DUMMYFUNCTION("CONCATENATE(""US QTY"", ""-"",iferror(VLOOKUP($B$2,IMPORTRANGE(""https://docs.google.com/spreadsheets/d/11afDUGgwIurytGWIAj1e7JPdtkZEoccxCski0CJdjqQ/edit#gid=1950799886"",""US Storage!a1:AD5000""),2,FALSE),""""))"),"US QTY-")</f>
        <v>US QTY-</v>
      </c>
      <c r="V3" s="13" t="str">
        <f ca="1">IFERROR(__xludf.DUMMYFUNCTION("CONCATENATE(""In Transit"", ""-"",IFERROR(VLOOKUP($B$2,IMPORTRANGE(""https://docs.google.com/spreadsheets/d/11afDUGgwIurytGWIAj1e7JPdtkZEoccxCski0CJdjqQ/edit#gid=1950799886"",""US Storage!a1:AD5000""),3,FALSE),""""))"),"In Transit-")</f>
        <v>In Transit-</v>
      </c>
      <c r="W3" s="5">
        <f>SUM(W4:W99764)</f>
        <v>23</v>
      </c>
      <c r="X3" s="7">
        <f>W3/D3</f>
        <v>6.8656716417910449E-2</v>
      </c>
      <c r="Y3" s="6"/>
      <c r="Z3" s="5"/>
      <c r="AA3" s="5"/>
      <c r="AB3" s="5"/>
      <c r="AC3" s="5"/>
      <c r="AD3" s="6">
        <f>SUM(AD4:AD99764)</f>
        <v>-242.08402777777772</v>
      </c>
      <c r="AE3" s="14"/>
      <c r="AF3" s="6">
        <f ca="1">IFERROR(__xludf.DUMMYFUNCTION("IFERROR(IFERROR(IFERROR(VLOOKUP($B$2,IMPORTRANGE(""https://docs.google.com/spreadsheets/d/1x0DhHglkXKoEBOD2MBsuK_EyIr1ouxD2ftIpqOYFa-k/edit#gid=2093395059"",""Ubiquitty-SKU-Specific Info!B2:BZ3000""),51,FALSE),VLOOKUP($B$2,IMPORTRANGE(""https://docs.googl"&amp;"e.com/spreadsheets/d/1x0DhHglkXKoEBOD2MBsuK_EyIr1ouxD2ftIpqOYFa-k/edit#gid=2093395059"",""OllieShops-SKU-Specific Info!B2:BZ3000""),36,FALSE)),VLOOKUP($B$2,IMPORTRANGE(""https://docs.google.com/spreadsheets/d/1x0DhHglkXKoEBOD2MBsuK_EyIr1ouxD2ftIpqOYFa-k/e"&amp;"dit#gid=2093395059"",""SecondStar-SKU-Specific Info!B2:BZ3000""),37,FALSE)),"""")*-1"),-18.1049866)</f>
        <v>-18.1049866</v>
      </c>
      <c r="AG3" s="6">
        <f>SUM(AG4:AG99764)</f>
        <v>-29.14</v>
      </c>
    </row>
    <row r="4" spans="1:33" ht="15.75" hidden="1" customHeight="1" x14ac:dyDescent="0.2">
      <c r="A4" s="15" t="s">
        <v>32</v>
      </c>
      <c r="B4" s="15"/>
      <c r="C4" s="16" t="str">
        <f t="shared" ref="C4:C32" si="4">IFERROR(F4/D4," - ")</f>
        <v xml:space="preserve"> - </v>
      </c>
      <c r="D4" s="17">
        <v>0</v>
      </c>
      <c r="E4" s="17">
        <v>0</v>
      </c>
      <c r="F4" s="18">
        <v>0</v>
      </c>
      <c r="G4" s="18">
        <v>0</v>
      </c>
      <c r="H4" s="19" t="e">
        <f t="shared" si="1"/>
        <v>#DIV/0!</v>
      </c>
      <c r="I4" s="19" t="e">
        <f t="shared" si="2"/>
        <v>#DIV/0!</v>
      </c>
      <c r="J4" s="18">
        <f t="shared" ref="J4:J32" si="5">F4*0.85+G4+AF4*D4+D4*AE4+AG4+AD4</f>
        <v>0</v>
      </c>
      <c r="K4" s="18" t="e">
        <f t="shared" si="3"/>
        <v>#DIV/0!</v>
      </c>
      <c r="L4" s="17">
        <v>0</v>
      </c>
      <c r="M4" s="20" t="str">
        <f t="shared" ref="M4:M32" si="6">IFERROR(D4/L4,"-")</f>
        <v>-</v>
      </c>
      <c r="N4" s="17">
        <v>0</v>
      </c>
      <c r="O4" s="21">
        <f t="shared" ref="O4:P4" si="7">D4/7</f>
        <v>0</v>
      </c>
      <c r="P4" s="21">
        <f t="shared" si="7"/>
        <v>0</v>
      </c>
      <c r="Q4" s="17" t="e">
        <f t="shared" ref="Q4:Q32" si="8">ROUNDDOWN(N4/(O4+P4),0)</f>
        <v>#DIV/0!</v>
      </c>
      <c r="R4" s="17"/>
      <c r="S4" s="22" t="e">
        <v>#N/A</v>
      </c>
      <c r="T4" s="15">
        <v>540</v>
      </c>
      <c r="U4" s="23" t="s">
        <v>33</v>
      </c>
      <c r="V4" s="24" t="s">
        <v>33</v>
      </c>
      <c r="W4" s="15">
        <v>0</v>
      </c>
      <c r="X4" s="25">
        <f t="shared" ref="X4:X32" si="9">IFERROR(W4/D4,0)</f>
        <v>0</v>
      </c>
      <c r="Y4" s="26">
        <f t="shared" ref="Y4:Y32" si="10">IFERROR(G4/(W4+Z4)*-1,0)</f>
        <v>0</v>
      </c>
      <c r="Z4" s="15">
        <v>0</v>
      </c>
      <c r="AA4" s="2" t="e">
        <v>#N/A</v>
      </c>
      <c r="AB4" s="27" t="e">
        <f t="shared" ref="AB4:AB32" si="11">IF(OR(AA4="UsLargeStandardSize",AA4="UsSmallStandardSize"),-0.69,-0.48)</f>
        <v>#N/A</v>
      </c>
      <c r="AC4" s="28" t="e">
        <v>#N/A</v>
      </c>
      <c r="AD4" s="26">
        <f t="shared" ref="AD4:AD32" si="12">IFERROR(AB4*AC4*D4*2,0)</f>
        <v>0</v>
      </c>
      <c r="AE4" s="26">
        <v>0</v>
      </c>
      <c r="AF4" s="26">
        <v>-15.670982575757575</v>
      </c>
      <c r="AG4" s="26">
        <v>0</v>
      </c>
    </row>
    <row r="5" spans="1:33" ht="15.75" hidden="1" customHeight="1" x14ac:dyDescent="0.2">
      <c r="A5" s="29" t="s">
        <v>34</v>
      </c>
      <c r="B5" s="29"/>
      <c r="C5" s="16" t="str">
        <f t="shared" si="4"/>
        <v xml:space="preserve"> - </v>
      </c>
      <c r="D5" s="30">
        <v>0</v>
      </c>
      <c r="E5" s="30">
        <v>0</v>
      </c>
      <c r="F5" s="31">
        <v>0</v>
      </c>
      <c r="G5" s="31">
        <v>0</v>
      </c>
      <c r="H5" s="32" t="e">
        <f t="shared" si="1"/>
        <v>#DIV/0!</v>
      </c>
      <c r="I5" s="32" t="e">
        <f t="shared" si="2"/>
        <v>#DIV/0!</v>
      </c>
      <c r="J5" s="33">
        <f t="shared" si="5"/>
        <v>0</v>
      </c>
      <c r="K5" s="33" t="e">
        <f t="shared" si="3"/>
        <v>#DIV/0!</v>
      </c>
      <c r="L5" s="30">
        <v>0</v>
      </c>
      <c r="M5" s="34" t="str">
        <f t="shared" si="6"/>
        <v>-</v>
      </c>
      <c r="N5" s="30">
        <v>0</v>
      </c>
      <c r="O5" s="35">
        <f t="shared" ref="O5:P5" si="13">D5/7</f>
        <v>0</v>
      </c>
      <c r="P5" s="35">
        <f t="shared" si="13"/>
        <v>0</v>
      </c>
      <c r="Q5" s="30" t="e">
        <f t="shared" si="8"/>
        <v>#DIV/0!</v>
      </c>
      <c r="R5" s="30"/>
      <c r="S5" s="36" t="e">
        <v>#N/A</v>
      </c>
      <c r="T5" s="29">
        <v>540</v>
      </c>
      <c r="U5" s="37" t="s">
        <v>33</v>
      </c>
      <c r="V5" s="38" t="s">
        <v>33</v>
      </c>
      <c r="W5" s="29">
        <v>0</v>
      </c>
      <c r="X5" s="39">
        <f t="shared" si="9"/>
        <v>0</v>
      </c>
      <c r="Y5" s="40">
        <f t="shared" si="10"/>
        <v>0</v>
      </c>
      <c r="Z5" s="29">
        <v>0</v>
      </c>
      <c r="AA5" s="29" t="e">
        <v>#N/A</v>
      </c>
      <c r="AB5" s="41" t="e">
        <f t="shared" si="11"/>
        <v>#N/A</v>
      </c>
      <c r="AC5" s="42" t="e">
        <v>#N/A</v>
      </c>
      <c r="AD5" s="40">
        <f t="shared" si="12"/>
        <v>0</v>
      </c>
      <c r="AE5" s="40">
        <v>0</v>
      </c>
      <c r="AF5" s="40">
        <v>-15.670982575757575</v>
      </c>
      <c r="AG5" s="40">
        <v>0</v>
      </c>
    </row>
    <row r="6" spans="1:33" ht="15.75" hidden="1" customHeight="1" x14ac:dyDescent="0.2">
      <c r="A6" s="29" t="s">
        <v>35</v>
      </c>
      <c r="B6" s="29"/>
      <c r="C6" s="16" t="str">
        <f t="shared" si="4"/>
        <v xml:space="preserve"> - </v>
      </c>
      <c r="D6" s="30">
        <v>0</v>
      </c>
      <c r="E6" s="30">
        <v>0</v>
      </c>
      <c r="F6" s="31">
        <v>0</v>
      </c>
      <c r="G6" s="31">
        <v>0</v>
      </c>
      <c r="H6" s="32" t="e">
        <f t="shared" si="1"/>
        <v>#DIV/0!</v>
      </c>
      <c r="I6" s="32" t="e">
        <f t="shared" si="2"/>
        <v>#DIV/0!</v>
      </c>
      <c r="J6" s="33">
        <f t="shared" si="5"/>
        <v>0</v>
      </c>
      <c r="K6" s="33" t="e">
        <f t="shared" si="3"/>
        <v>#DIV/0!</v>
      </c>
      <c r="L6" s="30">
        <v>0</v>
      </c>
      <c r="M6" s="34" t="str">
        <f t="shared" si="6"/>
        <v>-</v>
      </c>
      <c r="N6" s="30">
        <v>0</v>
      </c>
      <c r="O6" s="35">
        <f t="shared" ref="O6:P6" si="14">D6/7</f>
        <v>0</v>
      </c>
      <c r="P6" s="35">
        <f t="shared" si="14"/>
        <v>0</v>
      </c>
      <c r="Q6" s="30" t="e">
        <f t="shared" si="8"/>
        <v>#DIV/0!</v>
      </c>
      <c r="R6" s="30"/>
      <c r="S6" s="36" t="e">
        <v>#N/A</v>
      </c>
      <c r="T6" s="29">
        <v>540</v>
      </c>
      <c r="U6" s="37" t="s">
        <v>33</v>
      </c>
      <c r="V6" s="38" t="s">
        <v>36</v>
      </c>
      <c r="W6" s="29">
        <v>0</v>
      </c>
      <c r="X6" s="39">
        <f t="shared" si="9"/>
        <v>0</v>
      </c>
      <c r="Y6" s="40">
        <f t="shared" si="10"/>
        <v>0</v>
      </c>
      <c r="Z6" s="29">
        <v>0</v>
      </c>
      <c r="AA6" s="29" t="e">
        <v>#N/A</v>
      </c>
      <c r="AB6" s="41" t="e">
        <f t="shared" si="11"/>
        <v>#N/A</v>
      </c>
      <c r="AC6" s="42" t="e">
        <v>#N/A</v>
      </c>
      <c r="AD6" s="40">
        <f t="shared" si="12"/>
        <v>0</v>
      </c>
      <c r="AE6" s="40">
        <v>0</v>
      </c>
      <c r="AF6" s="40">
        <v>-15.670982575757575</v>
      </c>
      <c r="AG6" s="40">
        <v>0</v>
      </c>
    </row>
    <row r="7" spans="1:33" ht="15.75" hidden="1" customHeight="1" x14ac:dyDescent="0.2">
      <c r="A7" s="29" t="s">
        <v>37</v>
      </c>
      <c r="B7" s="29"/>
      <c r="C7" s="16" t="str">
        <f t="shared" si="4"/>
        <v xml:space="preserve"> - </v>
      </c>
      <c r="D7" s="30">
        <v>0</v>
      </c>
      <c r="E7" s="30">
        <v>0</v>
      </c>
      <c r="F7" s="31">
        <v>0</v>
      </c>
      <c r="G7" s="31">
        <v>0</v>
      </c>
      <c r="H7" s="32" t="e">
        <f t="shared" si="1"/>
        <v>#DIV/0!</v>
      </c>
      <c r="I7" s="32" t="e">
        <f t="shared" si="2"/>
        <v>#DIV/0!</v>
      </c>
      <c r="J7" s="33">
        <f t="shared" si="5"/>
        <v>0</v>
      </c>
      <c r="K7" s="33" t="e">
        <f t="shared" si="3"/>
        <v>#DIV/0!</v>
      </c>
      <c r="L7" s="30">
        <v>0</v>
      </c>
      <c r="M7" s="34" t="str">
        <f t="shared" si="6"/>
        <v>-</v>
      </c>
      <c r="N7" s="30">
        <v>0</v>
      </c>
      <c r="O7" s="35">
        <f t="shared" ref="O7:P7" si="15">D7/7</f>
        <v>0</v>
      </c>
      <c r="P7" s="35">
        <f t="shared" si="15"/>
        <v>0</v>
      </c>
      <c r="Q7" s="30" t="e">
        <f t="shared" si="8"/>
        <v>#DIV/0!</v>
      </c>
      <c r="R7" s="30"/>
      <c r="S7" s="36" t="e">
        <v>#N/A</v>
      </c>
      <c r="T7" s="29">
        <v>1420</v>
      </c>
      <c r="U7" s="37">
        <v>200</v>
      </c>
      <c r="V7" s="38" t="s">
        <v>247</v>
      </c>
      <c r="W7" s="29">
        <v>0</v>
      </c>
      <c r="X7" s="39">
        <f t="shared" si="9"/>
        <v>0</v>
      </c>
      <c r="Y7" s="40">
        <f t="shared" si="10"/>
        <v>0</v>
      </c>
      <c r="Z7" s="29">
        <v>0</v>
      </c>
      <c r="AA7" s="29" t="e">
        <v>#N/A</v>
      </c>
      <c r="AB7" s="41" t="e">
        <f t="shared" si="11"/>
        <v>#N/A</v>
      </c>
      <c r="AC7" s="42" t="e">
        <v>#N/A</v>
      </c>
      <c r="AD7" s="40">
        <f t="shared" si="12"/>
        <v>0</v>
      </c>
      <c r="AE7" s="40">
        <v>0</v>
      </c>
      <c r="AF7" s="40">
        <v>-15.670982575757575</v>
      </c>
      <c r="AG7" s="40">
        <v>0</v>
      </c>
    </row>
    <row r="8" spans="1:33" ht="15.75" hidden="1" customHeight="1" x14ac:dyDescent="0.2">
      <c r="A8" s="29" t="s">
        <v>39</v>
      </c>
      <c r="B8" s="29"/>
      <c r="C8" s="16" t="str">
        <f t="shared" si="4"/>
        <v xml:space="preserve"> - </v>
      </c>
      <c r="D8" s="30">
        <v>0</v>
      </c>
      <c r="E8" s="30">
        <v>0</v>
      </c>
      <c r="F8" s="31">
        <v>0</v>
      </c>
      <c r="G8" s="31">
        <v>0</v>
      </c>
      <c r="H8" s="32" t="e">
        <f t="shared" si="1"/>
        <v>#DIV/0!</v>
      </c>
      <c r="I8" s="32" t="e">
        <f t="shared" si="2"/>
        <v>#DIV/0!</v>
      </c>
      <c r="J8" s="33">
        <f t="shared" si="5"/>
        <v>0</v>
      </c>
      <c r="K8" s="33" t="e">
        <f t="shared" si="3"/>
        <v>#DIV/0!</v>
      </c>
      <c r="L8" s="30">
        <v>0</v>
      </c>
      <c r="M8" s="34" t="str">
        <f t="shared" si="6"/>
        <v>-</v>
      </c>
      <c r="N8" s="30">
        <v>0</v>
      </c>
      <c r="O8" s="35">
        <f t="shared" ref="O8:P8" si="16">D8/7</f>
        <v>0</v>
      </c>
      <c r="P8" s="35">
        <f t="shared" si="16"/>
        <v>0</v>
      </c>
      <c r="Q8" s="30" t="e">
        <f t="shared" si="8"/>
        <v>#DIV/0!</v>
      </c>
      <c r="R8" s="30"/>
      <c r="S8" s="36" t="e">
        <v>#N/A</v>
      </c>
      <c r="T8" s="29">
        <v>1420</v>
      </c>
      <c r="U8" s="37">
        <v>200</v>
      </c>
      <c r="V8" s="38" t="s">
        <v>248</v>
      </c>
      <c r="W8" s="29">
        <v>0</v>
      </c>
      <c r="X8" s="39">
        <f t="shared" si="9"/>
        <v>0</v>
      </c>
      <c r="Y8" s="40">
        <f t="shared" si="10"/>
        <v>0</v>
      </c>
      <c r="Z8" s="29">
        <v>0</v>
      </c>
      <c r="AA8" s="29" t="e">
        <v>#N/A</v>
      </c>
      <c r="AB8" s="41" t="e">
        <f t="shared" si="11"/>
        <v>#N/A</v>
      </c>
      <c r="AC8" s="42" t="e">
        <v>#N/A</v>
      </c>
      <c r="AD8" s="40">
        <f t="shared" si="12"/>
        <v>0</v>
      </c>
      <c r="AE8" s="40">
        <v>0</v>
      </c>
      <c r="AF8" s="40">
        <v>-15.67</v>
      </c>
      <c r="AG8" s="40">
        <v>0</v>
      </c>
    </row>
    <row r="9" spans="1:33" ht="15.75" hidden="1" customHeight="1" x14ac:dyDescent="0.2">
      <c r="A9" s="29" t="s">
        <v>41</v>
      </c>
      <c r="B9" s="29"/>
      <c r="C9" s="16" t="str">
        <f t="shared" si="4"/>
        <v xml:space="preserve"> - </v>
      </c>
      <c r="D9" s="30">
        <v>0</v>
      </c>
      <c r="E9" s="30">
        <v>0</v>
      </c>
      <c r="F9" s="31">
        <v>0</v>
      </c>
      <c r="G9" s="31">
        <v>0</v>
      </c>
      <c r="H9" s="32" t="e">
        <f t="shared" si="1"/>
        <v>#DIV/0!</v>
      </c>
      <c r="I9" s="32" t="e">
        <f t="shared" si="2"/>
        <v>#DIV/0!</v>
      </c>
      <c r="J9" s="33">
        <f t="shared" si="5"/>
        <v>0</v>
      </c>
      <c r="K9" s="33" t="e">
        <f t="shared" si="3"/>
        <v>#DIV/0!</v>
      </c>
      <c r="L9" s="30">
        <v>0</v>
      </c>
      <c r="M9" s="34" t="str">
        <f t="shared" si="6"/>
        <v>-</v>
      </c>
      <c r="N9" s="30">
        <v>0</v>
      </c>
      <c r="O9" s="35">
        <f t="shared" ref="O9:P9" si="17">D9/7</f>
        <v>0</v>
      </c>
      <c r="P9" s="35">
        <f t="shared" si="17"/>
        <v>0</v>
      </c>
      <c r="Q9" s="30" t="e">
        <f t="shared" si="8"/>
        <v>#DIV/0!</v>
      </c>
      <c r="R9" s="30"/>
      <c r="S9" s="36" t="e">
        <v>#N/A</v>
      </c>
      <c r="T9" s="29">
        <v>1420</v>
      </c>
      <c r="U9" s="37">
        <v>200</v>
      </c>
      <c r="V9" s="38" t="s">
        <v>249</v>
      </c>
      <c r="W9" s="29">
        <v>0</v>
      </c>
      <c r="X9" s="39">
        <f t="shared" si="9"/>
        <v>0</v>
      </c>
      <c r="Y9" s="40">
        <f t="shared" si="10"/>
        <v>0</v>
      </c>
      <c r="Z9" s="29">
        <v>0</v>
      </c>
      <c r="AA9" s="29" t="e">
        <v>#N/A</v>
      </c>
      <c r="AB9" s="41" t="e">
        <f t="shared" si="11"/>
        <v>#N/A</v>
      </c>
      <c r="AC9" s="42" t="e">
        <v>#N/A</v>
      </c>
      <c r="AD9" s="40">
        <f t="shared" si="12"/>
        <v>0</v>
      </c>
      <c r="AE9" s="40">
        <v>0</v>
      </c>
      <c r="AF9" s="40">
        <v>-16.257794696969601</v>
      </c>
      <c r="AG9" s="40">
        <v>0</v>
      </c>
    </row>
    <row r="10" spans="1:33" ht="15.75" hidden="1" customHeight="1" x14ac:dyDescent="0.2">
      <c r="A10" s="29" t="s">
        <v>43</v>
      </c>
      <c r="B10" s="29"/>
      <c r="C10" s="16" t="str">
        <f t="shared" si="4"/>
        <v xml:space="preserve"> - </v>
      </c>
      <c r="D10" s="30">
        <v>0</v>
      </c>
      <c r="E10" s="30">
        <v>0</v>
      </c>
      <c r="F10" s="31">
        <v>0</v>
      </c>
      <c r="G10" s="31">
        <v>0</v>
      </c>
      <c r="H10" s="32" t="e">
        <f t="shared" si="1"/>
        <v>#DIV/0!</v>
      </c>
      <c r="I10" s="32" t="e">
        <f t="shared" si="2"/>
        <v>#DIV/0!</v>
      </c>
      <c r="J10" s="33">
        <f t="shared" si="5"/>
        <v>0</v>
      </c>
      <c r="K10" s="33" t="e">
        <f t="shared" si="3"/>
        <v>#DIV/0!</v>
      </c>
      <c r="L10" s="30">
        <v>0</v>
      </c>
      <c r="M10" s="34" t="str">
        <f t="shared" si="6"/>
        <v>-</v>
      </c>
      <c r="N10" s="30">
        <v>0</v>
      </c>
      <c r="O10" s="35">
        <f t="shared" ref="O10:P10" si="18">D10/7</f>
        <v>0</v>
      </c>
      <c r="P10" s="35">
        <f t="shared" si="18"/>
        <v>0</v>
      </c>
      <c r="Q10" s="30" t="e">
        <f t="shared" si="8"/>
        <v>#DIV/0!</v>
      </c>
      <c r="R10" s="30"/>
      <c r="S10" s="36" t="e">
        <v>#N/A</v>
      </c>
      <c r="T10" s="29">
        <v>1420</v>
      </c>
      <c r="U10" s="37">
        <v>200</v>
      </c>
      <c r="V10" s="38" t="s">
        <v>249</v>
      </c>
      <c r="W10" s="29">
        <v>0</v>
      </c>
      <c r="X10" s="39">
        <f t="shared" si="9"/>
        <v>0</v>
      </c>
      <c r="Y10" s="40">
        <f t="shared" si="10"/>
        <v>0</v>
      </c>
      <c r="Z10" s="29">
        <v>0</v>
      </c>
      <c r="AA10" s="29" t="e">
        <v>#N/A</v>
      </c>
      <c r="AB10" s="41" t="e">
        <f t="shared" si="11"/>
        <v>#N/A</v>
      </c>
      <c r="AC10" s="42" t="e">
        <v>#N/A</v>
      </c>
      <c r="AD10" s="40">
        <f t="shared" si="12"/>
        <v>0</v>
      </c>
      <c r="AE10" s="40">
        <v>0</v>
      </c>
      <c r="AF10" s="40">
        <v>-16.257794696969601</v>
      </c>
      <c r="AG10" s="40">
        <v>0</v>
      </c>
    </row>
    <row r="11" spans="1:33" ht="15.75" hidden="1" customHeight="1" x14ac:dyDescent="0.2">
      <c r="A11" s="29" t="s">
        <v>44</v>
      </c>
      <c r="B11" s="29"/>
      <c r="C11" s="16" t="str">
        <f t="shared" si="4"/>
        <v xml:space="preserve"> - </v>
      </c>
      <c r="D11" s="30">
        <v>0</v>
      </c>
      <c r="E11" s="30">
        <v>0</v>
      </c>
      <c r="F11" s="31">
        <v>0</v>
      </c>
      <c r="G11" s="31">
        <v>0</v>
      </c>
      <c r="H11" s="32" t="e">
        <f t="shared" si="1"/>
        <v>#DIV/0!</v>
      </c>
      <c r="I11" s="32" t="e">
        <f t="shared" si="2"/>
        <v>#DIV/0!</v>
      </c>
      <c r="J11" s="33">
        <f t="shared" si="5"/>
        <v>0</v>
      </c>
      <c r="K11" s="33" t="e">
        <f t="shared" si="3"/>
        <v>#DIV/0!</v>
      </c>
      <c r="L11" s="30">
        <v>0</v>
      </c>
      <c r="M11" s="34" t="str">
        <f t="shared" si="6"/>
        <v>-</v>
      </c>
      <c r="N11" s="30">
        <v>0</v>
      </c>
      <c r="O11" s="35">
        <f t="shared" ref="O11:P11" si="19">D11/7</f>
        <v>0</v>
      </c>
      <c r="P11" s="35">
        <f t="shared" si="19"/>
        <v>0</v>
      </c>
      <c r="Q11" s="30" t="e">
        <f t="shared" si="8"/>
        <v>#DIV/0!</v>
      </c>
      <c r="R11" s="30"/>
      <c r="S11" s="36" t="e">
        <v>#N/A</v>
      </c>
      <c r="T11" s="29">
        <v>1420</v>
      </c>
      <c r="U11" s="37">
        <v>200</v>
      </c>
      <c r="V11" s="38" t="s">
        <v>119</v>
      </c>
      <c r="W11" s="29">
        <v>0</v>
      </c>
      <c r="X11" s="39">
        <f t="shared" si="9"/>
        <v>0</v>
      </c>
      <c r="Y11" s="40">
        <f t="shared" si="10"/>
        <v>0</v>
      </c>
      <c r="Z11" s="29">
        <v>0</v>
      </c>
      <c r="AA11" s="29" t="e">
        <v>#N/A</v>
      </c>
      <c r="AB11" s="41" t="e">
        <f t="shared" si="11"/>
        <v>#N/A</v>
      </c>
      <c r="AC11" s="42" t="e">
        <v>#N/A</v>
      </c>
      <c r="AD11" s="40">
        <f t="shared" si="12"/>
        <v>0</v>
      </c>
      <c r="AE11" s="40">
        <v>0</v>
      </c>
      <c r="AF11" s="40">
        <v>-16.257794696969601</v>
      </c>
      <c r="AG11" s="40">
        <v>0</v>
      </c>
    </row>
    <row r="12" spans="1:33" ht="15.75" hidden="1" customHeight="1" x14ac:dyDescent="0.2">
      <c r="A12" s="29" t="s">
        <v>46</v>
      </c>
      <c r="B12" s="29"/>
      <c r="C12" s="16" t="str">
        <f t="shared" si="4"/>
        <v xml:space="preserve"> - </v>
      </c>
      <c r="D12" s="30">
        <v>0</v>
      </c>
      <c r="E12" s="30">
        <v>0</v>
      </c>
      <c r="F12" s="31">
        <v>0</v>
      </c>
      <c r="G12" s="31">
        <v>0</v>
      </c>
      <c r="H12" s="32" t="e">
        <f t="shared" si="1"/>
        <v>#DIV/0!</v>
      </c>
      <c r="I12" s="32" t="e">
        <f t="shared" si="2"/>
        <v>#DIV/0!</v>
      </c>
      <c r="J12" s="33">
        <f t="shared" si="5"/>
        <v>0</v>
      </c>
      <c r="K12" s="33" t="e">
        <f t="shared" si="3"/>
        <v>#DIV/0!</v>
      </c>
      <c r="L12" s="30">
        <v>0</v>
      </c>
      <c r="M12" s="34" t="str">
        <f t="shared" si="6"/>
        <v>-</v>
      </c>
      <c r="N12" s="30">
        <v>0</v>
      </c>
      <c r="O12" s="35">
        <f t="shared" ref="O12:P12" si="20">D12/7</f>
        <v>0</v>
      </c>
      <c r="P12" s="35">
        <f t="shared" si="20"/>
        <v>0</v>
      </c>
      <c r="Q12" s="30" t="e">
        <f t="shared" si="8"/>
        <v>#DIV/0!</v>
      </c>
      <c r="R12" s="30"/>
      <c r="S12" s="36" t="e">
        <v>#N/A</v>
      </c>
      <c r="T12" s="29">
        <v>306</v>
      </c>
      <c r="U12" s="37">
        <v>200</v>
      </c>
      <c r="V12" s="38" t="s">
        <v>119</v>
      </c>
      <c r="W12" s="29">
        <v>0</v>
      </c>
      <c r="X12" s="39">
        <f t="shared" si="9"/>
        <v>0</v>
      </c>
      <c r="Y12" s="40">
        <f t="shared" si="10"/>
        <v>0</v>
      </c>
      <c r="Z12" s="29">
        <v>0</v>
      </c>
      <c r="AA12" s="29" t="e">
        <v>#N/A</v>
      </c>
      <c r="AB12" s="41" t="e">
        <f t="shared" si="11"/>
        <v>#N/A</v>
      </c>
      <c r="AC12" s="42" t="e">
        <v>#N/A</v>
      </c>
      <c r="AD12" s="40">
        <f t="shared" si="12"/>
        <v>0</v>
      </c>
      <c r="AE12" s="40">
        <v>0</v>
      </c>
      <c r="AF12" s="40">
        <v>-16.257794696969601</v>
      </c>
      <c r="AG12" s="40">
        <v>0</v>
      </c>
    </row>
    <row r="13" spans="1:33" ht="15.75" hidden="1" customHeight="1" x14ac:dyDescent="0.2">
      <c r="A13" s="29" t="s">
        <v>47</v>
      </c>
      <c r="B13" s="29"/>
      <c r="C13" s="16" t="str">
        <f t="shared" si="4"/>
        <v xml:space="preserve"> - </v>
      </c>
      <c r="D13" s="30">
        <v>0</v>
      </c>
      <c r="E13" s="30">
        <v>0</v>
      </c>
      <c r="F13" s="33">
        <v>0</v>
      </c>
      <c r="G13" s="31">
        <v>0</v>
      </c>
      <c r="H13" s="32" t="e">
        <f t="shared" si="1"/>
        <v>#DIV/0!</v>
      </c>
      <c r="I13" s="32" t="e">
        <f t="shared" si="2"/>
        <v>#DIV/0!</v>
      </c>
      <c r="J13" s="33">
        <f t="shared" si="5"/>
        <v>0</v>
      </c>
      <c r="K13" s="33" t="e">
        <f t="shared" si="3"/>
        <v>#DIV/0!</v>
      </c>
      <c r="L13" s="30">
        <v>0</v>
      </c>
      <c r="M13" s="34" t="str">
        <f t="shared" si="6"/>
        <v>-</v>
      </c>
      <c r="N13" s="30">
        <v>0</v>
      </c>
      <c r="O13" s="35">
        <f t="shared" ref="O13:P13" si="21">D13/7</f>
        <v>0</v>
      </c>
      <c r="P13" s="35">
        <f t="shared" si="21"/>
        <v>0</v>
      </c>
      <c r="Q13" s="30" t="e">
        <f t="shared" si="8"/>
        <v>#DIV/0!</v>
      </c>
      <c r="R13" s="30"/>
      <c r="S13" s="36" t="e">
        <v>#N/A</v>
      </c>
      <c r="T13" s="29">
        <v>306</v>
      </c>
      <c r="U13" s="37">
        <v>200</v>
      </c>
      <c r="V13" s="38" t="s">
        <v>119</v>
      </c>
      <c r="W13" s="29">
        <v>0</v>
      </c>
      <c r="X13" s="39">
        <f t="shared" si="9"/>
        <v>0</v>
      </c>
      <c r="Y13" s="40">
        <f t="shared" si="10"/>
        <v>0</v>
      </c>
      <c r="Z13" s="29">
        <v>0</v>
      </c>
      <c r="AA13" s="29" t="e">
        <v>#N/A</v>
      </c>
      <c r="AB13" s="41" t="e">
        <f t="shared" si="11"/>
        <v>#N/A</v>
      </c>
      <c r="AC13" s="42" t="e">
        <v>#N/A</v>
      </c>
      <c r="AD13" s="40">
        <f t="shared" si="12"/>
        <v>0</v>
      </c>
      <c r="AE13" s="40">
        <v>0</v>
      </c>
      <c r="AF13" s="40">
        <v>-16.566643181818101</v>
      </c>
      <c r="AG13" s="40">
        <v>0</v>
      </c>
    </row>
    <row r="14" spans="1:33" ht="15.75" hidden="1" customHeight="1" x14ac:dyDescent="0.2">
      <c r="A14" s="29" t="s">
        <v>48</v>
      </c>
      <c r="B14" s="29"/>
      <c r="C14" s="16" t="str">
        <f t="shared" si="4"/>
        <v xml:space="preserve"> - </v>
      </c>
      <c r="D14" s="30">
        <v>0</v>
      </c>
      <c r="E14" s="30">
        <v>0</v>
      </c>
      <c r="F14" s="33">
        <v>0</v>
      </c>
      <c r="G14" s="31">
        <v>0</v>
      </c>
      <c r="H14" s="32" t="e">
        <f t="shared" si="1"/>
        <v>#DIV/0!</v>
      </c>
      <c r="I14" s="32" t="e">
        <f t="shared" si="2"/>
        <v>#DIV/0!</v>
      </c>
      <c r="J14" s="33">
        <f t="shared" si="5"/>
        <v>0</v>
      </c>
      <c r="K14" s="33" t="e">
        <f t="shared" si="3"/>
        <v>#DIV/0!</v>
      </c>
      <c r="L14" s="30">
        <v>0</v>
      </c>
      <c r="M14" s="34" t="str">
        <f t="shared" si="6"/>
        <v>-</v>
      </c>
      <c r="N14" s="30">
        <v>0</v>
      </c>
      <c r="O14" s="35">
        <f t="shared" ref="O14:P14" si="22">D14/7</f>
        <v>0</v>
      </c>
      <c r="P14" s="35">
        <f t="shared" si="22"/>
        <v>0</v>
      </c>
      <c r="Q14" s="30" t="e">
        <f t="shared" si="8"/>
        <v>#DIV/0!</v>
      </c>
      <c r="R14" s="30"/>
      <c r="S14" s="36" t="e">
        <v>#N/A</v>
      </c>
      <c r="T14" s="29">
        <v>306</v>
      </c>
      <c r="U14" s="37">
        <v>200</v>
      </c>
      <c r="V14" s="38" t="s">
        <v>119</v>
      </c>
      <c r="W14" s="29">
        <v>0</v>
      </c>
      <c r="X14" s="39">
        <f t="shared" si="9"/>
        <v>0</v>
      </c>
      <c r="Y14" s="40">
        <f t="shared" si="10"/>
        <v>0</v>
      </c>
      <c r="Z14" s="29">
        <v>0</v>
      </c>
      <c r="AA14" s="29" t="e">
        <v>#N/A</v>
      </c>
      <c r="AB14" s="41" t="e">
        <f t="shared" si="11"/>
        <v>#N/A</v>
      </c>
      <c r="AC14" s="42" t="e">
        <v>#N/A</v>
      </c>
      <c r="AD14" s="40">
        <f t="shared" si="12"/>
        <v>0</v>
      </c>
      <c r="AE14" s="40">
        <v>0</v>
      </c>
      <c r="AF14" s="40">
        <v>-16.566643181818101</v>
      </c>
      <c r="AG14" s="40">
        <v>0</v>
      </c>
    </row>
    <row r="15" spans="1:33" ht="15.75" hidden="1" customHeight="1" x14ac:dyDescent="0.2">
      <c r="A15" s="29" t="s">
        <v>49</v>
      </c>
      <c r="B15" s="29"/>
      <c r="C15" s="16" t="str">
        <f t="shared" si="4"/>
        <v xml:space="preserve"> - </v>
      </c>
      <c r="D15" s="30">
        <v>0</v>
      </c>
      <c r="E15" s="30">
        <v>0</v>
      </c>
      <c r="F15" s="33">
        <v>0</v>
      </c>
      <c r="G15" s="31">
        <v>0</v>
      </c>
      <c r="H15" s="32" t="e">
        <f t="shared" si="1"/>
        <v>#DIV/0!</v>
      </c>
      <c r="I15" s="32" t="e">
        <f t="shared" si="2"/>
        <v>#DIV/0!</v>
      </c>
      <c r="J15" s="33">
        <f t="shared" si="5"/>
        <v>0</v>
      </c>
      <c r="K15" s="33" t="e">
        <f t="shared" si="3"/>
        <v>#DIV/0!</v>
      </c>
      <c r="L15" s="30">
        <v>0</v>
      </c>
      <c r="M15" s="34" t="str">
        <f t="shared" si="6"/>
        <v>-</v>
      </c>
      <c r="N15" s="30">
        <v>0</v>
      </c>
      <c r="O15" s="35">
        <f t="shared" ref="O15:P15" si="23">D15/7</f>
        <v>0</v>
      </c>
      <c r="P15" s="35">
        <f t="shared" si="23"/>
        <v>0</v>
      </c>
      <c r="Q15" s="30" t="e">
        <f t="shared" si="8"/>
        <v>#DIV/0!</v>
      </c>
      <c r="R15" s="30"/>
      <c r="S15" s="36" t="e">
        <v>#N/A</v>
      </c>
      <c r="T15" s="29">
        <v>540</v>
      </c>
      <c r="U15" s="37">
        <v>200</v>
      </c>
      <c r="V15" s="38" t="s">
        <v>120</v>
      </c>
      <c r="W15" s="29">
        <v>0</v>
      </c>
      <c r="X15" s="39">
        <f t="shared" si="9"/>
        <v>0</v>
      </c>
      <c r="Y15" s="40">
        <f t="shared" si="10"/>
        <v>0</v>
      </c>
      <c r="Z15" s="29">
        <v>0</v>
      </c>
      <c r="AA15" s="29" t="e">
        <v>#N/A</v>
      </c>
      <c r="AB15" s="41" t="e">
        <f t="shared" si="11"/>
        <v>#N/A</v>
      </c>
      <c r="AC15" s="42" t="e">
        <v>#N/A</v>
      </c>
      <c r="AD15" s="40">
        <f t="shared" si="12"/>
        <v>0</v>
      </c>
      <c r="AE15" s="40">
        <v>0</v>
      </c>
      <c r="AF15" s="40">
        <v>-16.566643181818101</v>
      </c>
      <c r="AG15" s="40">
        <v>0</v>
      </c>
    </row>
    <row r="16" spans="1:33" ht="15.75" customHeight="1" x14ac:dyDescent="0.2">
      <c r="A16" s="29" t="s">
        <v>51</v>
      </c>
      <c r="B16" s="29" t="s">
        <v>250</v>
      </c>
      <c r="C16" s="16" t="str">
        <f t="shared" si="4"/>
        <v xml:space="preserve"> - </v>
      </c>
      <c r="D16" s="30">
        <v>0</v>
      </c>
      <c r="E16" s="30">
        <v>0</v>
      </c>
      <c r="F16" s="33">
        <v>0</v>
      </c>
      <c r="G16" s="31">
        <v>0</v>
      </c>
      <c r="H16" s="32" t="e">
        <f t="shared" si="1"/>
        <v>#DIV/0!</v>
      </c>
      <c r="I16" s="32" t="e">
        <f t="shared" si="2"/>
        <v>#DIV/0!</v>
      </c>
      <c r="J16" s="33">
        <f t="shared" si="5"/>
        <v>0</v>
      </c>
      <c r="K16" s="33" t="e">
        <f t="shared" si="3"/>
        <v>#DIV/0!</v>
      </c>
      <c r="L16" s="30">
        <v>0</v>
      </c>
      <c r="M16" s="34" t="str">
        <f t="shared" si="6"/>
        <v>-</v>
      </c>
      <c r="N16" s="30">
        <v>200</v>
      </c>
      <c r="O16" s="35">
        <f t="shared" ref="O16:P16" si="24">D16/7</f>
        <v>0</v>
      </c>
      <c r="P16" s="35">
        <f t="shared" si="24"/>
        <v>0</v>
      </c>
      <c r="Q16" s="30" t="e">
        <f t="shared" si="8"/>
        <v>#DIV/0!</v>
      </c>
      <c r="R16" s="30"/>
      <c r="S16" s="36">
        <v>0</v>
      </c>
      <c r="T16" s="29">
        <v>540</v>
      </c>
      <c r="U16" s="37">
        <v>200</v>
      </c>
      <c r="V16" s="38" t="s">
        <v>122</v>
      </c>
      <c r="W16" s="29">
        <v>0</v>
      </c>
      <c r="X16" s="39">
        <f t="shared" si="9"/>
        <v>0</v>
      </c>
      <c r="Y16" s="40">
        <f t="shared" si="10"/>
        <v>0</v>
      </c>
      <c r="Z16" s="29">
        <v>0</v>
      </c>
      <c r="AA16" s="29" t="s">
        <v>56</v>
      </c>
      <c r="AB16" s="41">
        <f t="shared" si="11"/>
        <v>-0.48</v>
      </c>
      <c r="AC16" s="42">
        <v>0.75274884259259256</v>
      </c>
      <c r="AD16" s="40">
        <f t="shared" si="12"/>
        <v>0</v>
      </c>
      <c r="AE16" s="40">
        <v>-11.68</v>
      </c>
      <c r="AF16" s="40">
        <v>-16.566643181818101</v>
      </c>
      <c r="AG16" s="40">
        <v>0</v>
      </c>
    </row>
    <row r="17" spans="1:33" ht="15.75" customHeight="1" x14ac:dyDescent="0.2">
      <c r="A17" s="29" t="s">
        <v>54</v>
      </c>
      <c r="B17" s="29" t="s">
        <v>55</v>
      </c>
      <c r="C17" s="16">
        <f t="shared" si="4"/>
        <v>45.321600000000011</v>
      </c>
      <c r="D17" s="30">
        <v>25</v>
      </c>
      <c r="E17" s="30">
        <v>1</v>
      </c>
      <c r="F17" s="33">
        <v>1133.0400000000002</v>
      </c>
      <c r="G17" s="31">
        <v>-71.969999999999985</v>
      </c>
      <c r="H17" s="32">
        <f t="shared" si="1"/>
        <v>6.3519381486973073E-2</v>
      </c>
      <c r="I17" s="32">
        <f t="shared" si="2"/>
        <v>0.14728689916713034</v>
      </c>
      <c r="J17" s="33">
        <f t="shared" si="5"/>
        <v>166.88194823232539</v>
      </c>
      <c r="K17" s="33">
        <f t="shared" si="3"/>
        <v>6.6752779292930153</v>
      </c>
      <c r="L17" s="30">
        <v>220</v>
      </c>
      <c r="M17" s="34">
        <f t="shared" si="6"/>
        <v>0.11363636363636363</v>
      </c>
      <c r="N17" s="30">
        <v>182</v>
      </c>
      <c r="O17" s="35">
        <f t="shared" ref="O17:P17" si="25">D17/7</f>
        <v>3.5714285714285716</v>
      </c>
      <c r="P17" s="35">
        <f t="shared" si="25"/>
        <v>0.14285714285714285</v>
      </c>
      <c r="Q17" s="30">
        <f t="shared" si="8"/>
        <v>49</v>
      </c>
      <c r="R17" s="30"/>
      <c r="S17" s="36">
        <v>0.30107526881720398</v>
      </c>
      <c r="T17" s="29">
        <v>200</v>
      </c>
      <c r="U17" s="37">
        <v>200</v>
      </c>
      <c r="V17" s="38" t="s">
        <v>122</v>
      </c>
      <c r="W17" s="29">
        <v>4</v>
      </c>
      <c r="X17" s="39">
        <f t="shared" si="9"/>
        <v>0.16</v>
      </c>
      <c r="Y17" s="40">
        <f t="shared" si="10"/>
        <v>6.5427272727272712</v>
      </c>
      <c r="Z17" s="29">
        <v>7</v>
      </c>
      <c r="AA17" s="29" t="s">
        <v>56</v>
      </c>
      <c r="AB17" s="41">
        <f t="shared" si="11"/>
        <v>-0.48</v>
      </c>
      <c r="AC17" s="42">
        <v>0.75274884259259256</v>
      </c>
      <c r="AD17" s="40">
        <f t="shared" si="12"/>
        <v>-18.065972222222221</v>
      </c>
      <c r="AE17" s="40">
        <v>-11.68</v>
      </c>
      <c r="AF17" s="40">
        <v>-16.566643181818101</v>
      </c>
      <c r="AG17" s="40">
        <v>0</v>
      </c>
    </row>
    <row r="18" spans="1:33" ht="15.75" customHeight="1" x14ac:dyDescent="0.2">
      <c r="A18" s="29" t="s">
        <v>57</v>
      </c>
      <c r="B18" s="29" t="s">
        <v>152</v>
      </c>
      <c r="C18" s="16">
        <f t="shared" si="4"/>
        <v>54.00259259259257</v>
      </c>
      <c r="D18" s="30">
        <v>27</v>
      </c>
      <c r="E18" s="30">
        <v>0</v>
      </c>
      <c r="F18" s="33">
        <v>1458.0699999999995</v>
      </c>
      <c r="G18" s="31">
        <v>-49.05</v>
      </c>
      <c r="H18" s="32">
        <f t="shared" si="1"/>
        <v>3.3640360202185089E-2</v>
      </c>
      <c r="I18" s="32">
        <f t="shared" si="2"/>
        <v>0.2799172084268321</v>
      </c>
      <c r="J18" s="33">
        <f t="shared" si="5"/>
        <v>408.13888409091089</v>
      </c>
      <c r="K18" s="33">
        <f t="shared" si="3"/>
        <v>15.116254966330033</v>
      </c>
      <c r="L18" s="30">
        <v>305</v>
      </c>
      <c r="M18" s="34">
        <f t="shared" si="6"/>
        <v>8.8524590163934422E-2</v>
      </c>
      <c r="N18" s="30">
        <v>154</v>
      </c>
      <c r="O18" s="35">
        <f t="shared" ref="O18:P18" si="26">D18/7</f>
        <v>3.8571428571428572</v>
      </c>
      <c r="P18" s="35">
        <f t="shared" si="26"/>
        <v>0</v>
      </c>
      <c r="Q18" s="30">
        <f t="shared" si="8"/>
        <v>39</v>
      </c>
      <c r="R18" s="30"/>
      <c r="S18" s="36">
        <v>1.09554140127388</v>
      </c>
      <c r="T18" s="29">
        <v>200</v>
      </c>
      <c r="U18" s="37">
        <v>200</v>
      </c>
      <c r="V18" s="38" t="s">
        <v>251</v>
      </c>
      <c r="W18" s="29">
        <v>1</v>
      </c>
      <c r="X18" s="39">
        <f t="shared" si="9"/>
        <v>3.7037037037037035E-2</v>
      </c>
      <c r="Y18" s="40">
        <f t="shared" si="10"/>
        <v>12.262499999999999</v>
      </c>
      <c r="Z18" s="29">
        <v>3</v>
      </c>
      <c r="AA18" s="29" t="s">
        <v>56</v>
      </c>
      <c r="AB18" s="41">
        <f t="shared" si="11"/>
        <v>-0.48</v>
      </c>
      <c r="AC18" s="42">
        <v>0.75274884259259256</v>
      </c>
      <c r="AD18" s="40">
        <f t="shared" si="12"/>
        <v>-19.511249999999997</v>
      </c>
      <c r="AE18" s="40">
        <v>-11.68</v>
      </c>
      <c r="AF18" s="40">
        <v>-16.566643181818101</v>
      </c>
      <c r="AG18" s="40">
        <v>0</v>
      </c>
    </row>
    <row r="19" spans="1:33" ht="15.75" customHeight="1" x14ac:dyDescent="0.2">
      <c r="A19" s="29" t="s">
        <v>60</v>
      </c>
      <c r="B19" s="29" t="s">
        <v>109</v>
      </c>
      <c r="C19" s="16">
        <f t="shared" si="4"/>
        <v>59.958750000000009</v>
      </c>
      <c r="D19" s="30">
        <v>32</v>
      </c>
      <c r="E19" s="30">
        <v>1</v>
      </c>
      <c r="F19" s="33">
        <v>1918.6800000000003</v>
      </c>
      <c r="G19" s="31">
        <v>-37.72999999999999</v>
      </c>
      <c r="H19" s="32">
        <f t="shared" si="1"/>
        <v>1.9664561052390176E-2</v>
      </c>
      <c r="I19" s="32">
        <f t="shared" si="2"/>
        <v>0.3471819030465601</v>
      </c>
      <c r="J19" s="33">
        <f t="shared" si="5"/>
        <v>666.13097373737401</v>
      </c>
      <c r="K19" s="33">
        <f t="shared" si="3"/>
        <v>20.816592929292938</v>
      </c>
      <c r="L19" s="30">
        <v>227</v>
      </c>
      <c r="M19" s="34">
        <f t="shared" si="6"/>
        <v>0.14096916299559473</v>
      </c>
      <c r="N19" s="30">
        <v>97</v>
      </c>
      <c r="O19" s="35">
        <f t="shared" ref="O19:P19" si="27">D19/7</f>
        <v>4.5714285714285712</v>
      </c>
      <c r="P19" s="35">
        <f t="shared" si="27"/>
        <v>0.14285714285714285</v>
      </c>
      <c r="Q19" s="30">
        <f t="shared" si="8"/>
        <v>20</v>
      </c>
      <c r="R19" s="30"/>
      <c r="S19" s="36">
        <v>2.2803738317756999</v>
      </c>
      <c r="T19" s="29">
        <v>343</v>
      </c>
      <c r="U19" s="37">
        <v>343</v>
      </c>
      <c r="V19" s="38" t="s">
        <v>252</v>
      </c>
      <c r="W19" s="29">
        <v>1</v>
      </c>
      <c r="X19" s="39">
        <f t="shared" si="9"/>
        <v>3.125E-2</v>
      </c>
      <c r="Y19" s="40">
        <f t="shared" si="10"/>
        <v>5.3899999999999988</v>
      </c>
      <c r="Z19" s="29">
        <v>6</v>
      </c>
      <c r="AA19" s="29" t="s">
        <v>56</v>
      </c>
      <c r="AB19" s="41">
        <f t="shared" si="11"/>
        <v>-0.48</v>
      </c>
      <c r="AC19" s="42">
        <v>0.75274884259259256</v>
      </c>
      <c r="AD19" s="40">
        <f t="shared" si="12"/>
        <v>-23.124444444444443</v>
      </c>
      <c r="AE19" s="40">
        <v>-11.68</v>
      </c>
      <c r="AF19" s="40">
        <v>-16.566643181818183</v>
      </c>
      <c r="AG19" s="40">
        <v>0</v>
      </c>
    </row>
    <row r="20" spans="1:33" ht="15.75" customHeight="1" x14ac:dyDescent="0.2">
      <c r="A20" s="29" t="s">
        <v>63</v>
      </c>
      <c r="B20" s="29" t="s">
        <v>253</v>
      </c>
      <c r="C20" s="16">
        <f t="shared" si="4"/>
        <v>67.600999999999999</v>
      </c>
      <c r="D20" s="30">
        <v>10</v>
      </c>
      <c r="E20" s="30">
        <v>0</v>
      </c>
      <c r="F20" s="33">
        <v>676.01</v>
      </c>
      <c r="G20" s="31">
        <v>-35.700000000000003</v>
      </c>
      <c r="H20" s="32">
        <f t="shared" si="1"/>
        <v>5.2809869676484079E-2</v>
      </c>
      <c r="I20" s="32">
        <f t="shared" si="2"/>
        <v>0.36865679397187789</v>
      </c>
      <c r="J20" s="33">
        <f t="shared" si="5"/>
        <v>249.21567929292917</v>
      </c>
      <c r="K20" s="33">
        <f t="shared" si="3"/>
        <v>24.921567929292916</v>
      </c>
      <c r="L20" s="30">
        <v>219</v>
      </c>
      <c r="M20" s="34">
        <f t="shared" si="6"/>
        <v>4.5662100456621002E-2</v>
      </c>
      <c r="N20" s="30">
        <v>98</v>
      </c>
      <c r="O20" s="35">
        <f t="shared" ref="O20:P20" si="28">D20/7</f>
        <v>1.4285714285714286</v>
      </c>
      <c r="P20" s="35">
        <f t="shared" si="28"/>
        <v>0</v>
      </c>
      <c r="Q20" s="30">
        <f t="shared" si="8"/>
        <v>68</v>
      </c>
      <c r="R20" s="30"/>
      <c r="S20" s="36">
        <v>3.5339805825242698</v>
      </c>
      <c r="T20" s="29">
        <v>343</v>
      </c>
      <c r="U20" s="37">
        <v>343</v>
      </c>
      <c r="V20" s="38" t="s">
        <v>254</v>
      </c>
      <c r="W20" s="29">
        <v>0</v>
      </c>
      <c r="X20" s="39">
        <f t="shared" si="9"/>
        <v>0</v>
      </c>
      <c r="Y20" s="40">
        <f t="shared" si="10"/>
        <v>35.700000000000003</v>
      </c>
      <c r="Z20" s="29">
        <v>1</v>
      </c>
      <c r="AA20" s="29" t="s">
        <v>56</v>
      </c>
      <c r="AB20" s="41">
        <f t="shared" si="11"/>
        <v>-0.48</v>
      </c>
      <c r="AC20" s="42">
        <v>0.75274884259259256</v>
      </c>
      <c r="AD20" s="40">
        <f t="shared" si="12"/>
        <v>-7.2263888888888879</v>
      </c>
      <c r="AE20" s="40">
        <v>-11.68</v>
      </c>
      <c r="AF20" s="40">
        <v>-16.566643181818183</v>
      </c>
      <c r="AG20" s="40">
        <v>0</v>
      </c>
    </row>
    <row r="21" spans="1:33" ht="15.75" customHeight="1" x14ac:dyDescent="0.2">
      <c r="A21" s="29" t="s">
        <v>66</v>
      </c>
      <c r="B21" s="29" t="s">
        <v>109</v>
      </c>
      <c r="C21" s="16">
        <f t="shared" si="4"/>
        <v>65.026250000000019</v>
      </c>
      <c r="D21" s="30">
        <v>24</v>
      </c>
      <c r="E21" s="30">
        <v>0</v>
      </c>
      <c r="F21" s="33">
        <v>1560.6300000000003</v>
      </c>
      <c r="G21" s="31">
        <v>-58.609999999999992</v>
      </c>
      <c r="H21" s="32">
        <f t="shared" si="1"/>
        <v>3.7555346238378078E-2</v>
      </c>
      <c r="I21" s="32">
        <f t="shared" si="2"/>
        <v>0.36694330514153289</v>
      </c>
      <c r="J21" s="33">
        <f t="shared" si="5"/>
        <v>572.66273030303057</v>
      </c>
      <c r="K21" s="33">
        <f t="shared" si="3"/>
        <v>23.860947095959606</v>
      </c>
      <c r="L21" s="30">
        <v>140</v>
      </c>
      <c r="M21" s="34">
        <f t="shared" si="6"/>
        <v>0.17142857142857143</v>
      </c>
      <c r="N21" s="30">
        <v>86</v>
      </c>
      <c r="O21" s="35">
        <f t="shared" ref="O21:P21" si="29">D21/7</f>
        <v>3.4285714285714284</v>
      </c>
      <c r="P21" s="35">
        <f t="shared" si="29"/>
        <v>0</v>
      </c>
      <c r="Q21" s="30">
        <f t="shared" si="8"/>
        <v>25</v>
      </c>
      <c r="R21" s="30"/>
      <c r="S21" s="36">
        <v>1.5886524822695001</v>
      </c>
      <c r="T21" s="29">
        <v>343</v>
      </c>
      <c r="U21" s="37">
        <v>343</v>
      </c>
      <c r="V21" s="38" t="s">
        <v>255</v>
      </c>
      <c r="W21" s="29">
        <v>1</v>
      </c>
      <c r="X21" s="39">
        <f t="shared" si="9"/>
        <v>4.1666666666666664E-2</v>
      </c>
      <c r="Y21" s="40">
        <f t="shared" si="10"/>
        <v>11.721999999999998</v>
      </c>
      <c r="Z21" s="29">
        <v>4</v>
      </c>
      <c r="AA21" s="29" t="s">
        <v>56</v>
      </c>
      <c r="AB21" s="41">
        <f t="shared" si="11"/>
        <v>-0.48</v>
      </c>
      <c r="AC21" s="42">
        <v>0.75274884259259256</v>
      </c>
      <c r="AD21" s="40">
        <f t="shared" si="12"/>
        <v>-17.343333333333334</v>
      </c>
      <c r="AE21" s="40">
        <v>-11.68</v>
      </c>
      <c r="AF21" s="40">
        <v>-16.566643181818183</v>
      </c>
      <c r="AG21" s="40">
        <v>0</v>
      </c>
    </row>
    <row r="22" spans="1:33" ht="15.75" customHeight="1" x14ac:dyDescent="0.2">
      <c r="A22" s="29" t="s">
        <v>69</v>
      </c>
      <c r="B22" s="29" t="s">
        <v>256</v>
      </c>
      <c r="C22" s="16">
        <f t="shared" si="4"/>
        <v>61.959629629629625</v>
      </c>
      <c r="D22" s="30">
        <v>27</v>
      </c>
      <c r="E22" s="30">
        <v>0</v>
      </c>
      <c r="F22" s="31">
        <v>1672.9099999999999</v>
      </c>
      <c r="G22" s="31">
        <v>-70.59999999999998</v>
      </c>
      <c r="H22" s="32">
        <f t="shared" si="1"/>
        <v>4.2201911639000299E-2</v>
      </c>
      <c r="I22" s="32">
        <f t="shared" si="2"/>
        <v>0.34024716457604354</v>
      </c>
      <c r="J22" s="33">
        <f t="shared" si="5"/>
        <v>569.20288409090892</v>
      </c>
      <c r="K22" s="33">
        <f t="shared" si="3"/>
        <v>21.081588299663295</v>
      </c>
      <c r="L22" s="30">
        <v>265</v>
      </c>
      <c r="M22" s="34">
        <f t="shared" si="6"/>
        <v>0.10188679245283019</v>
      </c>
      <c r="N22" s="30">
        <v>60</v>
      </c>
      <c r="O22" s="35">
        <f t="shared" ref="O22:P22" si="30">D22/7</f>
        <v>3.8571428571428572</v>
      </c>
      <c r="P22" s="35">
        <f t="shared" si="30"/>
        <v>0</v>
      </c>
      <c r="Q22" s="30">
        <f t="shared" si="8"/>
        <v>15</v>
      </c>
      <c r="R22" s="30"/>
      <c r="S22" s="36">
        <v>2.3050847457627102</v>
      </c>
      <c r="T22" s="29">
        <v>343</v>
      </c>
      <c r="U22" s="37">
        <v>343</v>
      </c>
      <c r="V22" s="38" t="s">
        <v>255</v>
      </c>
      <c r="W22" s="29">
        <v>3</v>
      </c>
      <c r="X22" s="39">
        <f t="shared" si="9"/>
        <v>0.1111111111111111</v>
      </c>
      <c r="Y22" s="40">
        <f t="shared" si="10"/>
        <v>3.7157894736842096</v>
      </c>
      <c r="Z22" s="29">
        <v>16</v>
      </c>
      <c r="AA22" s="29" t="s">
        <v>56</v>
      </c>
      <c r="AB22" s="41">
        <f t="shared" si="11"/>
        <v>-0.48</v>
      </c>
      <c r="AC22" s="42">
        <v>0.75274884259259256</v>
      </c>
      <c r="AD22" s="40">
        <f t="shared" si="12"/>
        <v>-19.511249999999997</v>
      </c>
      <c r="AE22" s="40">
        <v>-11.68</v>
      </c>
      <c r="AF22" s="40">
        <v>-16.566643181818183</v>
      </c>
      <c r="AG22" s="40">
        <v>0</v>
      </c>
    </row>
    <row r="23" spans="1:33" ht="15.75" customHeight="1" x14ac:dyDescent="0.2">
      <c r="A23" s="29" t="s">
        <v>71</v>
      </c>
      <c r="B23" s="29" t="s">
        <v>257</v>
      </c>
      <c r="C23" s="16">
        <f t="shared" si="4"/>
        <v>62.939183673469344</v>
      </c>
      <c r="D23" s="30">
        <v>49</v>
      </c>
      <c r="E23" s="30">
        <v>0</v>
      </c>
      <c r="F23" s="33">
        <v>3084.0199999999977</v>
      </c>
      <c r="G23" s="31">
        <v>-14.7</v>
      </c>
      <c r="H23" s="32">
        <f t="shared" si="1"/>
        <v>4.7665060537869439E-3</v>
      </c>
      <c r="I23" s="32">
        <f t="shared" si="2"/>
        <v>0.38495929939992368</v>
      </c>
      <c r="J23" s="33">
        <f t="shared" si="5"/>
        <v>1187.2221785353518</v>
      </c>
      <c r="K23" s="33">
        <f t="shared" si="3"/>
        <v>24.229024051741874</v>
      </c>
      <c r="L23" s="30">
        <v>316</v>
      </c>
      <c r="M23" s="34">
        <f t="shared" si="6"/>
        <v>0.1550632911392405</v>
      </c>
      <c r="N23" s="30">
        <v>15</v>
      </c>
      <c r="O23" s="35">
        <f t="shared" ref="O23:P23" si="31">D23/7</f>
        <v>7</v>
      </c>
      <c r="P23" s="35">
        <f t="shared" si="31"/>
        <v>0</v>
      </c>
      <c r="Q23" s="30">
        <f t="shared" si="8"/>
        <v>2</v>
      </c>
      <c r="R23" s="30"/>
      <c r="S23" s="36">
        <v>5.6129032258064502</v>
      </c>
      <c r="T23" s="29">
        <v>343</v>
      </c>
      <c r="U23" s="37" t="s">
        <v>33</v>
      </c>
      <c r="V23" s="38" t="s">
        <v>258</v>
      </c>
      <c r="W23" s="29">
        <v>1</v>
      </c>
      <c r="X23" s="39">
        <f t="shared" si="9"/>
        <v>2.0408163265306121E-2</v>
      </c>
      <c r="Y23" s="40">
        <f t="shared" si="10"/>
        <v>7.35</v>
      </c>
      <c r="Z23" s="29">
        <v>1</v>
      </c>
      <c r="AA23" s="29" t="s">
        <v>56</v>
      </c>
      <c r="AB23" s="41">
        <f t="shared" si="11"/>
        <v>-0.48</v>
      </c>
      <c r="AC23" s="42">
        <v>0.75274884259259256</v>
      </c>
      <c r="AD23" s="40">
        <f t="shared" si="12"/>
        <v>-35.409305555555555</v>
      </c>
      <c r="AE23" s="40">
        <v>-11.68</v>
      </c>
      <c r="AF23" s="40">
        <v>-16.566643181818183</v>
      </c>
      <c r="AG23" s="40">
        <v>0</v>
      </c>
    </row>
    <row r="24" spans="1:33" ht="15.75" customHeight="1" x14ac:dyDescent="0.2">
      <c r="A24" s="29" t="s">
        <v>74</v>
      </c>
      <c r="B24" s="29" t="s">
        <v>112</v>
      </c>
      <c r="C24" s="16">
        <f t="shared" si="4"/>
        <v>64.989999999999995</v>
      </c>
      <c r="D24" s="30">
        <v>3</v>
      </c>
      <c r="E24" s="30">
        <v>0</v>
      </c>
      <c r="F24" s="33">
        <v>194.96999999999997</v>
      </c>
      <c r="G24" s="33">
        <v>0</v>
      </c>
      <c r="H24" s="32">
        <f t="shared" si="1"/>
        <v>0</v>
      </c>
      <c r="I24" s="32">
        <f t="shared" si="2"/>
        <v>0.4042501604753489</v>
      </c>
      <c r="J24" s="33">
        <f t="shared" si="5"/>
        <v>78.816653787878764</v>
      </c>
      <c r="K24" s="33">
        <f t="shared" si="3"/>
        <v>26.272217929292921</v>
      </c>
      <c r="L24" s="30">
        <v>35</v>
      </c>
      <c r="M24" s="34">
        <f t="shared" si="6"/>
        <v>8.5714285714285715E-2</v>
      </c>
      <c r="N24" s="30">
        <v>2</v>
      </c>
      <c r="O24" s="35">
        <f t="shared" ref="O24:P24" si="32">D24/7</f>
        <v>0.42857142857142855</v>
      </c>
      <c r="P24" s="35">
        <f t="shared" si="32"/>
        <v>0</v>
      </c>
      <c r="Q24" s="30">
        <f t="shared" si="8"/>
        <v>4</v>
      </c>
      <c r="R24" s="30"/>
      <c r="S24" s="36">
        <v>8.0816326530612201</v>
      </c>
      <c r="T24" s="29">
        <v>343</v>
      </c>
      <c r="U24" s="37" t="s">
        <v>33</v>
      </c>
      <c r="V24" s="38" t="s">
        <v>258</v>
      </c>
      <c r="W24" s="29">
        <v>0</v>
      </c>
      <c r="X24" s="39">
        <f t="shared" si="9"/>
        <v>0</v>
      </c>
      <c r="Y24" s="40">
        <f t="shared" si="10"/>
        <v>0</v>
      </c>
      <c r="Z24" s="29">
        <v>0</v>
      </c>
      <c r="AA24" s="29" t="s">
        <v>56</v>
      </c>
      <c r="AB24" s="41">
        <f t="shared" si="11"/>
        <v>-0.48</v>
      </c>
      <c r="AC24" s="42">
        <v>0.75274884259259256</v>
      </c>
      <c r="AD24" s="40">
        <f t="shared" si="12"/>
        <v>-2.1679166666666667</v>
      </c>
      <c r="AE24" s="40">
        <v>-11.68</v>
      </c>
      <c r="AF24" s="40">
        <v>-16.566643181818183</v>
      </c>
      <c r="AG24" s="40">
        <v>0</v>
      </c>
    </row>
    <row r="25" spans="1:33" ht="15.75" customHeight="1" x14ac:dyDescent="0.2">
      <c r="A25" s="29" t="s">
        <v>75</v>
      </c>
      <c r="B25" s="15" t="s">
        <v>259</v>
      </c>
      <c r="C25" s="16">
        <f t="shared" si="4"/>
        <v>64.989999999999995</v>
      </c>
      <c r="D25" s="30">
        <v>3</v>
      </c>
      <c r="E25" s="30">
        <v>0</v>
      </c>
      <c r="F25" s="33">
        <v>194.97</v>
      </c>
      <c r="G25" s="33">
        <v>0</v>
      </c>
      <c r="H25" s="32">
        <f t="shared" si="1"/>
        <v>0</v>
      </c>
      <c r="I25" s="32">
        <f t="shared" si="2"/>
        <v>0.40419850917235134</v>
      </c>
      <c r="J25" s="33">
        <f t="shared" si="5"/>
        <v>78.806583333333336</v>
      </c>
      <c r="K25" s="33">
        <f t="shared" si="3"/>
        <v>26.268861111111111</v>
      </c>
      <c r="L25" s="30">
        <v>124</v>
      </c>
      <c r="M25" s="34">
        <f t="shared" si="6"/>
        <v>2.4193548387096774E-2</v>
      </c>
      <c r="N25" s="30">
        <v>84</v>
      </c>
      <c r="O25" s="35">
        <f t="shared" ref="O25:P25" si="33">D25/7</f>
        <v>0.42857142857142855</v>
      </c>
      <c r="P25" s="35">
        <f t="shared" si="33"/>
        <v>0</v>
      </c>
      <c r="Q25" s="30">
        <f t="shared" si="8"/>
        <v>196</v>
      </c>
      <c r="R25" s="30"/>
      <c r="S25" s="36">
        <v>2.0101522842639592</v>
      </c>
      <c r="T25" s="29">
        <v>0</v>
      </c>
      <c r="U25" s="37" t="s">
        <v>33</v>
      </c>
      <c r="V25" s="38" t="s">
        <v>33</v>
      </c>
      <c r="W25" s="15">
        <v>0</v>
      </c>
      <c r="X25" s="39">
        <f t="shared" si="9"/>
        <v>0</v>
      </c>
      <c r="Y25" s="40">
        <f t="shared" si="10"/>
        <v>0</v>
      </c>
      <c r="Z25" s="15">
        <v>0</v>
      </c>
      <c r="AA25" s="29" t="s">
        <v>56</v>
      </c>
      <c r="AB25" s="41">
        <f t="shared" si="11"/>
        <v>-0.48</v>
      </c>
      <c r="AC25" s="42">
        <v>0.75274884259259256</v>
      </c>
      <c r="AD25" s="40">
        <f t="shared" si="12"/>
        <v>-2.1679166666666667</v>
      </c>
      <c r="AE25" s="40">
        <v>-11.68</v>
      </c>
      <c r="AF25" s="40">
        <v>-16.57</v>
      </c>
      <c r="AG25" s="40">
        <v>0</v>
      </c>
    </row>
    <row r="26" spans="1:33" ht="15.75" customHeight="1" x14ac:dyDescent="0.2">
      <c r="A26" s="15" t="s">
        <v>77</v>
      </c>
      <c r="B26" s="15" t="s">
        <v>260</v>
      </c>
      <c r="C26" s="16">
        <f t="shared" si="4"/>
        <v>62.62</v>
      </c>
      <c r="D26" s="17">
        <v>8</v>
      </c>
      <c r="E26" s="17">
        <v>0</v>
      </c>
      <c r="F26" s="18">
        <v>500.96</v>
      </c>
      <c r="G26" s="18">
        <v>-0.03</v>
      </c>
      <c r="H26" s="32">
        <f t="shared" si="1"/>
        <v>5.9885020760140528E-5</v>
      </c>
      <c r="I26" s="32">
        <f t="shared" si="2"/>
        <v>0.38093209724198362</v>
      </c>
      <c r="J26" s="33">
        <f t="shared" si="5"/>
        <v>190.83174343434411</v>
      </c>
      <c r="K26" s="33">
        <f t="shared" si="3"/>
        <v>23.853967929293013</v>
      </c>
      <c r="L26" s="17">
        <v>162</v>
      </c>
      <c r="M26" s="34">
        <f t="shared" si="6"/>
        <v>4.9382716049382713E-2</v>
      </c>
      <c r="N26" s="17">
        <v>142</v>
      </c>
      <c r="O26" s="35">
        <f t="shared" ref="O26:P26" si="34">D26/7</f>
        <v>1.1428571428571428</v>
      </c>
      <c r="P26" s="35">
        <f t="shared" si="34"/>
        <v>0</v>
      </c>
      <c r="Q26" s="30">
        <f t="shared" si="8"/>
        <v>124</v>
      </c>
      <c r="R26" s="30"/>
      <c r="S26" s="22">
        <v>1.9652605459057071</v>
      </c>
      <c r="T26" s="29">
        <v>0</v>
      </c>
      <c r="U26" s="37" t="s">
        <v>33</v>
      </c>
      <c r="V26" s="38" t="s">
        <v>33</v>
      </c>
      <c r="W26" s="15">
        <v>0</v>
      </c>
      <c r="X26" s="39">
        <f t="shared" si="9"/>
        <v>0</v>
      </c>
      <c r="Y26" s="40">
        <f t="shared" si="10"/>
        <v>0.03</v>
      </c>
      <c r="Z26" s="15">
        <v>1</v>
      </c>
      <c r="AA26" s="29" t="s">
        <v>56</v>
      </c>
      <c r="AB26" s="41">
        <f t="shared" si="11"/>
        <v>-0.48</v>
      </c>
      <c r="AC26" s="42">
        <v>0.75274884259259256</v>
      </c>
      <c r="AD26" s="40">
        <f t="shared" si="12"/>
        <v>-5.7811111111111106</v>
      </c>
      <c r="AE26" s="26">
        <v>-12.08</v>
      </c>
      <c r="AF26" s="26">
        <v>-16.566643181818101</v>
      </c>
      <c r="AG26" s="26">
        <v>0</v>
      </c>
    </row>
    <row r="27" spans="1:33" ht="15.75" customHeight="1" x14ac:dyDescent="0.2">
      <c r="A27" s="15" t="s">
        <v>79</v>
      </c>
      <c r="B27" s="15" t="s">
        <v>261</v>
      </c>
      <c r="C27" s="16">
        <f t="shared" si="4"/>
        <v>61.793809523809529</v>
      </c>
      <c r="D27" s="17">
        <v>21</v>
      </c>
      <c r="E27" s="17">
        <v>0</v>
      </c>
      <c r="F27" s="18">
        <v>1297.67</v>
      </c>
      <c r="G27" s="18">
        <v>-42.969999999999992</v>
      </c>
      <c r="H27" s="32">
        <f t="shared" si="1"/>
        <v>3.311319518829902E-2</v>
      </c>
      <c r="I27" s="32">
        <f t="shared" si="2"/>
        <v>0.34160809490483202</v>
      </c>
      <c r="J27" s="33">
        <f t="shared" si="5"/>
        <v>443.29457651515338</v>
      </c>
      <c r="K27" s="33">
        <f t="shared" si="3"/>
        <v>21.109265548340638</v>
      </c>
      <c r="L27" s="17">
        <v>250</v>
      </c>
      <c r="M27" s="34">
        <f t="shared" si="6"/>
        <v>8.4000000000000005E-2</v>
      </c>
      <c r="N27" s="17">
        <v>313</v>
      </c>
      <c r="O27" s="35">
        <f t="shared" ref="O27:P27" si="35">D27/7</f>
        <v>3</v>
      </c>
      <c r="P27" s="35">
        <f t="shared" si="35"/>
        <v>0</v>
      </c>
      <c r="Q27" s="30">
        <f t="shared" si="8"/>
        <v>104</v>
      </c>
      <c r="R27" s="30"/>
      <c r="S27" s="22">
        <v>2.022675736961451</v>
      </c>
      <c r="T27" s="29">
        <v>0</v>
      </c>
      <c r="U27" s="37" t="s">
        <v>33</v>
      </c>
      <c r="V27" s="38" t="s">
        <v>33</v>
      </c>
      <c r="W27" s="15">
        <v>3</v>
      </c>
      <c r="X27" s="39">
        <f t="shared" si="9"/>
        <v>0.14285714285714285</v>
      </c>
      <c r="Y27" s="40">
        <f t="shared" si="10"/>
        <v>3.9063636363636358</v>
      </c>
      <c r="Z27" s="15">
        <v>8</v>
      </c>
      <c r="AA27" s="29" t="s">
        <v>56</v>
      </c>
      <c r="AB27" s="41">
        <f t="shared" si="11"/>
        <v>-0.48</v>
      </c>
      <c r="AC27" s="42">
        <v>0.75274884259259256</v>
      </c>
      <c r="AD27" s="40">
        <f t="shared" si="12"/>
        <v>-15.175416666666665</v>
      </c>
      <c r="AE27" s="26">
        <v>-12.08</v>
      </c>
      <c r="AF27" s="26">
        <v>-16.566643181818101</v>
      </c>
      <c r="AG27" s="26">
        <v>0</v>
      </c>
    </row>
    <row r="28" spans="1:33" ht="15.75" customHeight="1" x14ac:dyDescent="0.2">
      <c r="A28" s="15" t="s">
        <v>81</v>
      </c>
      <c r="B28" s="15" t="s">
        <v>262</v>
      </c>
      <c r="C28" s="16">
        <f t="shared" si="4"/>
        <v>59.08814814814815</v>
      </c>
      <c r="D28" s="17">
        <v>27</v>
      </c>
      <c r="E28" s="17">
        <v>0</v>
      </c>
      <c r="F28" s="18">
        <v>1595.38</v>
      </c>
      <c r="G28" s="18">
        <v>-57.129999999999988</v>
      </c>
      <c r="H28" s="32">
        <f t="shared" si="1"/>
        <v>3.5809650365430171E-2</v>
      </c>
      <c r="I28" s="32">
        <f t="shared" si="2"/>
        <v>0.31714850636895997</v>
      </c>
      <c r="J28" s="33">
        <f t="shared" si="5"/>
        <v>505.97238409091142</v>
      </c>
      <c r="K28" s="33">
        <f t="shared" si="3"/>
        <v>18.739717929293015</v>
      </c>
      <c r="L28" s="17">
        <v>266</v>
      </c>
      <c r="M28" s="34">
        <f t="shared" si="6"/>
        <v>0.10150375939849623</v>
      </c>
      <c r="N28" s="17">
        <v>291</v>
      </c>
      <c r="O28" s="35">
        <f t="shared" ref="O28:P28" si="36">D28/7</f>
        <v>3.8571428571428572</v>
      </c>
      <c r="P28" s="35">
        <f t="shared" si="36"/>
        <v>0</v>
      </c>
      <c r="Q28" s="30">
        <f t="shared" si="8"/>
        <v>75</v>
      </c>
      <c r="R28" s="30"/>
      <c r="S28" s="22">
        <v>2.42</v>
      </c>
      <c r="T28" s="29">
        <v>0</v>
      </c>
      <c r="U28" s="37" t="s">
        <v>33</v>
      </c>
      <c r="V28" s="38" t="s">
        <v>33</v>
      </c>
      <c r="W28" s="15">
        <v>1</v>
      </c>
      <c r="X28" s="39">
        <f t="shared" si="9"/>
        <v>3.7037037037037035E-2</v>
      </c>
      <c r="Y28" s="40">
        <f t="shared" si="10"/>
        <v>8.1614285714285693</v>
      </c>
      <c r="Z28" s="15">
        <v>6</v>
      </c>
      <c r="AA28" s="29" t="s">
        <v>56</v>
      </c>
      <c r="AB28" s="41">
        <f t="shared" si="11"/>
        <v>-0.48</v>
      </c>
      <c r="AC28" s="42">
        <v>0.75274884259259256</v>
      </c>
      <c r="AD28" s="40">
        <f t="shared" si="12"/>
        <v>-19.511249999999997</v>
      </c>
      <c r="AE28" s="26">
        <v>-12.08</v>
      </c>
      <c r="AF28" s="26">
        <v>-16.566643181818101</v>
      </c>
      <c r="AG28" s="26">
        <v>0</v>
      </c>
    </row>
    <row r="29" spans="1:33" ht="15.75" customHeight="1" x14ac:dyDescent="0.2">
      <c r="A29" s="29" t="s">
        <v>83</v>
      </c>
      <c r="B29" s="15" t="s">
        <v>263</v>
      </c>
      <c r="C29" s="16">
        <f t="shared" si="4"/>
        <v>57.19</v>
      </c>
      <c r="D29" s="30">
        <v>20</v>
      </c>
      <c r="E29" s="30">
        <v>0</v>
      </c>
      <c r="F29" s="33">
        <v>1143.8</v>
      </c>
      <c r="G29" s="33">
        <v>-70.820000000000007</v>
      </c>
      <c r="H29" s="32">
        <f t="shared" si="1"/>
        <v>6.1916418954362659E-2</v>
      </c>
      <c r="I29" s="32">
        <f t="shared" si="2"/>
        <v>0.27454481429083755</v>
      </c>
      <c r="J29" s="33">
        <f t="shared" si="5"/>
        <v>314.02435858586</v>
      </c>
      <c r="K29" s="33">
        <f t="shared" si="3"/>
        <v>15.701217929293</v>
      </c>
      <c r="L29" s="30">
        <v>284</v>
      </c>
      <c r="M29" s="34">
        <f t="shared" si="6"/>
        <v>7.0422535211267609E-2</v>
      </c>
      <c r="N29" s="17">
        <v>266</v>
      </c>
      <c r="O29" s="35">
        <f t="shared" ref="O29:P29" si="37">D29/7</f>
        <v>2.8571428571428572</v>
      </c>
      <c r="P29" s="35">
        <f t="shared" si="37"/>
        <v>0</v>
      </c>
      <c r="Q29" s="30">
        <f t="shared" si="8"/>
        <v>93</v>
      </c>
      <c r="R29" s="30"/>
      <c r="S29" s="22">
        <v>1.62406015037594</v>
      </c>
      <c r="T29" s="29">
        <v>0</v>
      </c>
      <c r="U29" s="37" t="s">
        <v>33</v>
      </c>
      <c r="V29" s="38" t="s">
        <v>33</v>
      </c>
      <c r="W29" s="15">
        <v>2</v>
      </c>
      <c r="X29" s="39">
        <f t="shared" si="9"/>
        <v>0.1</v>
      </c>
      <c r="Y29" s="40">
        <f t="shared" si="10"/>
        <v>7.8688888888888897</v>
      </c>
      <c r="Z29" s="15">
        <v>7</v>
      </c>
      <c r="AA29" s="29" t="s">
        <v>56</v>
      </c>
      <c r="AB29" s="41">
        <f t="shared" si="11"/>
        <v>-0.48</v>
      </c>
      <c r="AC29" s="42">
        <v>0.75274884259259256</v>
      </c>
      <c r="AD29" s="40">
        <f t="shared" si="12"/>
        <v>-14.452777777777776</v>
      </c>
      <c r="AE29" s="40">
        <v>-12.08</v>
      </c>
      <c r="AF29" s="40">
        <v>-16.566643181818101</v>
      </c>
      <c r="AG29" s="40">
        <v>0</v>
      </c>
    </row>
    <row r="30" spans="1:33" ht="15.75" customHeight="1" x14ac:dyDescent="0.2">
      <c r="A30" s="15" t="s">
        <v>84</v>
      </c>
      <c r="B30" s="15" t="s">
        <v>217</v>
      </c>
      <c r="C30" s="16">
        <f t="shared" si="4"/>
        <v>56.156666666666666</v>
      </c>
      <c r="D30" s="17">
        <v>12</v>
      </c>
      <c r="E30" s="17">
        <v>0</v>
      </c>
      <c r="F30" s="18">
        <v>673.88</v>
      </c>
      <c r="G30" s="18">
        <v>-94.770000000000024</v>
      </c>
      <c r="H30" s="32">
        <f t="shared" si="1"/>
        <v>0.14063334718347484</v>
      </c>
      <c r="I30" s="32">
        <f t="shared" si="2"/>
        <v>0.18637830941935662</v>
      </c>
      <c r="J30" s="33">
        <f t="shared" si="5"/>
        <v>125.59661515151605</v>
      </c>
      <c r="K30" s="33">
        <f t="shared" si="3"/>
        <v>10.466384595959671</v>
      </c>
      <c r="L30" s="17">
        <v>258</v>
      </c>
      <c r="M30" s="34">
        <f t="shared" si="6"/>
        <v>4.6511627906976744E-2</v>
      </c>
      <c r="N30" s="17">
        <v>255</v>
      </c>
      <c r="O30" s="35">
        <f t="shared" ref="O30:P30" si="38">D30/7</f>
        <v>1.7142857142857142</v>
      </c>
      <c r="P30" s="35">
        <f t="shared" si="38"/>
        <v>0</v>
      </c>
      <c r="Q30" s="30">
        <f t="shared" si="8"/>
        <v>148</v>
      </c>
      <c r="R30" s="30"/>
      <c r="S30" s="22">
        <v>1.6898734177215191</v>
      </c>
      <c r="T30" s="29">
        <v>0</v>
      </c>
      <c r="U30" s="37" t="s">
        <v>33</v>
      </c>
      <c r="V30" s="38" t="s">
        <v>33</v>
      </c>
      <c r="W30" s="15">
        <v>3</v>
      </c>
      <c r="X30" s="39">
        <f t="shared" si="9"/>
        <v>0.25</v>
      </c>
      <c r="Y30" s="40">
        <f t="shared" si="10"/>
        <v>7.8975000000000017</v>
      </c>
      <c r="Z30" s="15">
        <v>9</v>
      </c>
      <c r="AA30" s="29" t="s">
        <v>56</v>
      </c>
      <c r="AB30" s="41">
        <f t="shared" si="11"/>
        <v>-0.48</v>
      </c>
      <c r="AC30" s="42">
        <v>0.75274884259259256</v>
      </c>
      <c r="AD30" s="40">
        <f t="shared" si="12"/>
        <v>-8.6716666666666669</v>
      </c>
      <c r="AE30" s="26">
        <v>-12.08</v>
      </c>
      <c r="AF30" s="40">
        <v>-16.566643181818101</v>
      </c>
      <c r="AG30" s="26">
        <v>0</v>
      </c>
    </row>
    <row r="31" spans="1:33" ht="15.75" customHeight="1" x14ac:dyDescent="0.2">
      <c r="A31" s="15" t="s">
        <v>86</v>
      </c>
      <c r="B31" s="15" t="s">
        <v>218</v>
      </c>
      <c r="C31" s="16">
        <f t="shared" si="4"/>
        <v>53.995555555555562</v>
      </c>
      <c r="D31" s="17">
        <v>18</v>
      </c>
      <c r="E31" s="17">
        <v>0</v>
      </c>
      <c r="F31" s="18">
        <v>971.92000000000007</v>
      </c>
      <c r="G31" s="43">
        <v>-125.61000000000001</v>
      </c>
      <c r="H31" s="32">
        <f t="shared" si="1"/>
        <v>0.12923903201909623</v>
      </c>
      <c r="I31" s="32">
        <f t="shared" si="2"/>
        <v>0.14835042102230642</v>
      </c>
      <c r="J31" s="33">
        <f t="shared" si="5"/>
        <v>144.18474120000008</v>
      </c>
      <c r="K31" s="33">
        <f t="shared" si="3"/>
        <v>8.0102634000000048</v>
      </c>
      <c r="L31" s="17">
        <v>349</v>
      </c>
      <c r="M31" s="34">
        <f t="shared" si="6"/>
        <v>5.1575931232091692E-2</v>
      </c>
      <c r="N31" s="17">
        <v>239</v>
      </c>
      <c r="O31" s="35">
        <f t="shared" ref="O31:P31" si="39">D31/7</f>
        <v>2.5714285714285716</v>
      </c>
      <c r="P31" s="35">
        <f t="shared" si="39"/>
        <v>0</v>
      </c>
      <c r="Q31" s="30">
        <f t="shared" si="8"/>
        <v>92</v>
      </c>
      <c r="R31" s="30"/>
      <c r="S31" s="22">
        <v>1.26708074534161</v>
      </c>
      <c r="T31" s="15" t="s">
        <v>33</v>
      </c>
      <c r="U31" s="23" t="s">
        <v>33</v>
      </c>
      <c r="V31" s="1" t="s">
        <v>88</v>
      </c>
      <c r="W31" s="15">
        <v>1</v>
      </c>
      <c r="X31" s="39">
        <f t="shared" si="9"/>
        <v>5.5555555555555552E-2</v>
      </c>
      <c r="Y31" s="40">
        <f t="shared" si="10"/>
        <v>15.701250000000002</v>
      </c>
      <c r="Z31" s="15">
        <v>7</v>
      </c>
      <c r="AA31" s="15" t="s">
        <v>56</v>
      </c>
      <c r="AB31" s="41">
        <f t="shared" si="11"/>
        <v>-0.48</v>
      </c>
      <c r="AC31" s="28">
        <v>0.75274884259259256</v>
      </c>
      <c r="AD31" s="40">
        <f t="shared" si="12"/>
        <v>-13.007499999999999</v>
      </c>
      <c r="AE31" s="44">
        <v>-12.08</v>
      </c>
      <c r="AF31" s="44">
        <v>-18.1049866</v>
      </c>
      <c r="AG31" s="26">
        <v>0</v>
      </c>
    </row>
    <row r="32" spans="1:33" ht="15.75" customHeight="1" x14ac:dyDescent="0.2">
      <c r="A32" s="15" t="s">
        <v>89</v>
      </c>
      <c r="B32" s="48" t="s">
        <v>264</v>
      </c>
      <c r="C32" s="16">
        <f t="shared" si="4"/>
        <v>44.542068965517245</v>
      </c>
      <c r="D32" s="17">
        <v>29</v>
      </c>
      <c r="E32" s="17">
        <v>1</v>
      </c>
      <c r="F32" s="18">
        <v>1291.72</v>
      </c>
      <c r="G32" s="18">
        <v>-117.58</v>
      </c>
      <c r="H32" s="32">
        <f t="shared" si="1"/>
        <v>9.1025918929799027E-2</v>
      </c>
      <c r="I32" s="32">
        <f t="shared" si="2"/>
        <v>4.2517620554162021E-2</v>
      </c>
      <c r="J32" s="33">
        <f t="shared" si="5"/>
        <v>54.920860822222167</v>
      </c>
      <c r="K32" s="33">
        <f t="shared" si="3"/>
        <v>1.8938227869731781</v>
      </c>
      <c r="L32" s="17">
        <v>279</v>
      </c>
      <c r="M32" s="34">
        <f t="shared" si="6"/>
        <v>0.1039426523297491</v>
      </c>
      <c r="N32" s="17">
        <v>213</v>
      </c>
      <c r="O32" s="35">
        <f t="shared" ref="O32:P32" si="40">D32/7</f>
        <v>4.1428571428571432</v>
      </c>
      <c r="P32" s="35">
        <f t="shared" si="40"/>
        <v>0.14285714285714285</v>
      </c>
      <c r="Q32" s="30">
        <f t="shared" si="8"/>
        <v>49</v>
      </c>
      <c r="R32" s="30" t="str">
        <f ca="1">IFERROR(VLOOKUP($B$2,IMPORTRANGE("https://docs.google.com/spreadsheets/d/1KiWZV1ko8G7lnRucBRBd29jj3Be6ltMfljMDqzOkQmI/edit#gid=1381463014","Lookup!A:F"),6,FALSE),"")</f>
        <v/>
      </c>
      <c r="S32" s="22">
        <v>1.5559055118110241</v>
      </c>
      <c r="T32" s="15" t="str">
        <f ca="1">IFERROR(__xludf.DUMMYFUNCTION("IFERROR(VLOOKUP($B$2,IMPORTRANGE(""https://docs.google.com/spreadsheets/d/1KiWZV1ko8G7lnRucBRBd29jj3Be6ltMfljMDqzOkQmI/edit#gid=1381463014"",""Lookup!A:D""),4,FALSE),"""")"),"")</f>
        <v/>
      </c>
      <c r="U32" s="23">
        <f ca="1">IFERROR(__xludf.DUMMYFUNCTION("IFERROR(VLOOKUP($B$2,IMPORTRANGE(""https://docs.google.com/spreadsheets/d/1KiWZV1ko8G7lnRucBRBd29jj3Be6ltMfljMDqzOkQmI/edit#gid=1381463014"",""Lookup!A:D""),3,FALSE),"""")"),0)</f>
        <v>0</v>
      </c>
      <c r="V32" s="1" t="str">
        <f ca="1">IFERROR(__xludf.DUMMYFUNCTION("IFERROR(VLOOKUP($B$2,IMPORTRANGE(""https://docs.google.com/spreadsheets/d/1KiWZV1ko8G7lnRucBRBd29jj3Be6ltMfljMDqzOkQmI/edit#gid=1381463014"",""Lookup!A:D""),2,FALSE),"""")"),"| 356  - 343 units 09/17")</f>
        <v>| 356  - 343 units 09/17</v>
      </c>
      <c r="W32" s="15">
        <v>2</v>
      </c>
      <c r="X32" s="39">
        <f t="shared" si="9"/>
        <v>6.8965517241379309E-2</v>
      </c>
      <c r="Y32" s="40">
        <f t="shared" si="10"/>
        <v>9.7983333333333338</v>
      </c>
      <c r="Z32" s="15">
        <v>10</v>
      </c>
      <c r="AA32" s="15" t="s">
        <v>56</v>
      </c>
      <c r="AB32" s="41">
        <f t="shared" si="11"/>
        <v>-0.48</v>
      </c>
      <c r="AC32" s="28">
        <v>0.75274884259259256</v>
      </c>
      <c r="AD32" s="40">
        <f t="shared" si="12"/>
        <v>-20.956527777777776</v>
      </c>
      <c r="AE32" s="26">
        <v>-12.08</v>
      </c>
      <c r="AF32" s="26">
        <v>-18.1049866</v>
      </c>
      <c r="AG32" s="26">
        <v>-29.14</v>
      </c>
    </row>
    <row r="33" spans="1:33" ht="15.75" customHeight="1" x14ac:dyDescent="0.2">
      <c r="A33" s="15"/>
      <c r="B33" s="15"/>
      <c r="C33" s="45"/>
      <c r="D33" s="17"/>
      <c r="E33" s="17"/>
      <c r="F33" s="18"/>
      <c r="G33" s="18"/>
      <c r="H33" s="18"/>
      <c r="I33" s="17"/>
      <c r="J33" s="17"/>
      <c r="K33" s="17"/>
      <c r="L33" s="17"/>
      <c r="M33" s="20"/>
      <c r="N33" s="17"/>
      <c r="O33" s="17"/>
      <c r="P33" s="17"/>
      <c r="Q33" s="17"/>
      <c r="R33" s="17"/>
      <c r="S33" s="22"/>
      <c r="T33" s="15"/>
      <c r="U33" s="23"/>
      <c r="V33" s="1"/>
      <c r="W33" s="15"/>
      <c r="X33" s="15"/>
      <c r="Y33" s="15"/>
      <c r="Z33" s="15"/>
      <c r="AA33" s="2"/>
      <c r="AB33" s="15"/>
      <c r="AC33" s="15"/>
      <c r="AD33" s="15"/>
      <c r="AE33" s="26"/>
      <c r="AF33" s="26"/>
      <c r="AG33" s="26"/>
    </row>
    <row r="34" spans="1:33" ht="15.75" customHeight="1" x14ac:dyDescent="0.2">
      <c r="A34" s="15"/>
      <c r="B34" s="15"/>
      <c r="C34" s="45"/>
      <c r="D34" s="17"/>
      <c r="E34" s="17"/>
      <c r="F34" s="18"/>
      <c r="G34" s="18"/>
      <c r="H34" s="18"/>
      <c r="I34" s="17"/>
      <c r="J34" s="17"/>
      <c r="K34" s="17"/>
      <c r="L34" s="17"/>
      <c r="M34" s="20"/>
      <c r="N34" s="17"/>
      <c r="O34" s="17"/>
      <c r="P34" s="17"/>
      <c r="Q34" s="17"/>
      <c r="R34" s="17"/>
      <c r="S34" s="22"/>
      <c r="T34" s="15"/>
      <c r="U34" s="23"/>
      <c r="V34" s="1"/>
      <c r="W34" s="15"/>
      <c r="X34" s="15"/>
      <c r="Y34" s="15"/>
      <c r="Z34" s="15"/>
      <c r="AA34" s="2"/>
      <c r="AB34" s="15"/>
      <c r="AC34" s="15"/>
      <c r="AD34" s="15"/>
      <c r="AE34" s="26"/>
      <c r="AF34" s="26"/>
      <c r="AG34" s="26"/>
    </row>
    <row r="35" spans="1:33" ht="15.75" customHeight="1" x14ac:dyDescent="0.2">
      <c r="A35" s="15"/>
      <c r="B35" s="15"/>
      <c r="C35" s="45"/>
      <c r="D35" s="17"/>
      <c r="E35" s="17"/>
      <c r="F35" s="18"/>
      <c r="G35" s="18"/>
      <c r="H35" s="18"/>
      <c r="I35" s="17"/>
      <c r="J35" s="17"/>
      <c r="K35" s="17"/>
      <c r="L35" s="17"/>
      <c r="M35" s="20"/>
      <c r="N35" s="17"/>
      <c r="O35" s="17"/>
      <c r="P35" s="17"/>
      <c r="Q35" s="17"/>
      <c r="R35" s="17"/>
      <c r="S35" s="22"/>
      <c r="T35" s="15"/>
      <c r="U35" s="23"/>
      <c r="V35" s="1"/>
      <c r="W35" s="15"/>
      <c r="X35" s="15"/>
      <c r="Y35" s="15"/>
      <c r="Z35" s="15"/>
      <c r="AA35" s="2"/>
      <c r="AB35" s="15"/>
      <c r="AC35" s="15"/>
      <c r="AD35" s="15"/>
      <c r="AE35" s="26"/>
      <c r="AF35" s="26"/>
      <c r="AG35" s="26"/>
    </row>
    <row r="36" spans="1:33" ht="15.75" customHeight="1" x14ac:dyDescent="0.2">
      <c r="A36" s="15"/>
      <c r="B36" s="15"/>
      <c r="C36" s="45"/>
      <c r="D36" s="17"/>
      <c r="E36" s="17"/>
      <c r="F36" s="18"/>
      <c r="G36" s="18"/>
      <c r="H36" s="18"/>
      <c r="I36" s="17"/>
      <c r="J36" s="17"/>
      <c r="K36" s="17"/>
      <c r="L36" s="17"/>
      <c r="M36" s="20"/>
      <c r="N36" s="17"/>
      <c r="O36" s="17"/>
      <c r="P36" s="17"/>
      <c r="Q36" s="17"/>
      <c r="R36" s="17"/>
      <c r="S36" s="22"/>
      <c r="T36" s="15"/>
      <c r="U36" s="23"/>
      <c r="V36" s="1"/>
      <c r="W36" s="15"/>
      <c r="X36" s="15"/>
      <c r="Y36" s="15"/>
      <c r="Z36" s="15"/>
      <c r="AA36" s="2"/>
      <c r="AB36" s="15"/>
      <c r="AC36" s="15"/>
      <c r="AD36" s="15"/>
      <c r="AE36" s="26"/>
      <c r="AF36" s="26"/>
      <c r="AG36" s="26"/>
    </row>
    <row r="37" spans="1:33" ht="15.75" customHeight="1" x14ac:dyDescent="0.2">
      <c r="A37" s="15"/>
      <c r="B37" s="15"/>
      <c r="C37" s="45"/>
      <c r="D37" s="17"/>
      <c r="E37" s="17"/>
      <c r="F37" s="18"/>
      <c r="G37" s="18"/>
      <c r="H37" s="18"/>
      <c r="I37" s="17"/>
      <c r="J37" s="17"/>
      <c r="K37" s="17"/>
      <c r="L37" s="17"/>
      <c r="M37" s="20"/>
      <c r="N37" s="17"/>
      <c r="O37" s="17"/>
      <c r="P37" s="17"/>
      <c r="Q37" s="17"/>
      <c r="R37" s="17"/>
      <c r="S37" s="22"/>
      <c r="T37" s="15"/>
      <c r="U37" s="23"/>
      <c r="V37" s="1"/>
      <c r="W37" s="15"/>
      <c r="X37" s="15"/>
      <c r="Y37" s="15"/>
      <c r="Z37" s="15"/>
      <c r="AA37" s="2"/>
      <c r="AB37" s="15"/>
      <c r="AC37" s="15"/>
      <c r="AD37" s="15"/>
      <c r="AE37" s="26"/>
      <c r="AF37" s="26"/>
      <c r="AG37" s="26"/>
    </row>
    <row r="38" spans="1:33" ht="15.75" customHeight="1" x14ac:dyDescent="0.2">
      <c r="A38" s="15"/>
      <c r="B38" s="15"/>
      <c r="C38" s="45"/>
      <c r="D38" s="17"/>
      <c r="E38" s="17"/>
      <c r="F38" s="18"/>
      <c r="G38" s="18"/>
      <c r="H38" s="18"/>
      <c r="I38" s="17"/>
      <c r="J38" s="17"/>
      <c r="K38" s="17"/>
      <c r="L38" s="17"/>
      <c r="M38" s="20"/>
      <c r="N38" s="17"/>
      <c r="O38" s="17"/>
      <c r="P38" s="17"/>
      <c r="Q38" s="17"/>
      <c r="R38" s="17"/>
      <c r="S38" s="22"/>
      <c r="T38" s="15"/>
      <c r="U38" s="23"/>
      <c r="V38" s="1"/>
      <c r="W38" s="15"/>
      <c r="X38" s="15"/>
      <c r="Y38" s="15"/>
      <c r="Z38" s="15"/>
      <c r="AA38" s="2"/>
      <c r="AB38" s="15"/>
      <c r="AC38" s="15"/>
      <c r="AD38" s="15"/>
      <c r="AE38" s="26"/>
      <c r="AF38" s="26"/>
      <c r="AG38" s="26"/>
    </row>
    <row r="39" spans="1:33" ht="15.75" customHeight="1" x14ac:dyDescent="0.2">
      <c r="A39" s="15"/>
      <c r="B39" s="15"/>
      <c r="C39" s="45"/>
      <c r="D39" s="17"/>
      <c r="E39" s="17"/>
      <c r="F39" s="18"/>
      <c r="G39" s="18"/>
      <c r="H39" s="18"/>
      <c r="I39" s="17"/>
      <c r="J39" s="17"/>
      <c r="K39" s="17"/>
      <c r="L39" s="17"/>
      <c r="M39" s="20"/>
      <c r="N39" s="17"/>
      <c r="O39" s="17"/>
      <c r="P39" s="17"/>
      <c r="Q39" s="17"/>
      <c r="R39" s="17"/>
      <c r="S39" s="22"/>
      <c r="T39" s="15"/>
      <c r="U39" s="23"/>
      <c r="V39" s="1"/>
      <c r="W39" s="15"/>
      <c r="X39" s="15"/>
      <c r="Y39" s="15"/>
      <c r="Z39" s="15"/>
      <c r="AA39" s="2"/>
      <c r="AB39" s="15"/>
      <c r="AC39" s="15"/>
      <c r="AD39" s="15"/>
      <c r="AE39" s="26"/>
      <c r="AF39" s="26"/>
      <c r="AG39" s="26"/>
    </row>
    <row r="40" spans="1:33" ht="15.75" customHeight="1" x14ac:dyDescent="0.2">
      <c r="A40" s="15"/>
      <c r="B40" s="15"/>
      <c r="C40" s="45"/>
      <c r="D40" s="17"/>
      <c r="E40" s="17"/>
      <c r="F40" s="18"/>
      <c r="G40" s="18"/>
      <c r="H40" s="18"/>
      <c r="I40" s="17"/>
      <c r="J40" s="17"/>
      <c r="K40" s="17"/>
      <c r="L40" s="17"/>
      <c r="M40" s="20"/>
      <c r="N40" s="17"/>
      <c r="O40" s="17"/>
      <c r="P40" s="17"/>
      <c r="Q40" s="17"/>
      <c r="R40" s="17"/>
      <c r="S40" s="22"/>
      <c r="T40" s="15"/>
      <c r="U40" s="23"/>
      <c r="V40" s="1"/>
      <c r="W40" s="15"/>
      <c r="X40" s="15"/>
      <c r="Y40" s="15"/>
      <c r="Z40" s="15"/>
      <c r="AA40" s="2"/>
      <c r="AB40" s="15"/>
      <c r="AC40" s="15"/>
      <c r="AD40" s="15"/>
      <c r="AE40" s="26"/>
      <c r="AF40" s="26"/>
      <c r="AG40" s="26"/>
    </row>
    <row r="41" spans="1:33" ht="15.75" customHeight="1" x14ac:dyDescent="0.2">
      <c r="A41" s="15"/>
      <c r="B41" s="15"/>
      <c r="C41" s="45"/>
      <c r="D41" s="17"/>
      <c r="E41" s="17"/>
      <c r="F41" s="18"/>
      <c r="G41" s="18"/>
      <c r="H41" s="18"/>
      <c r="I41" s="17"/>
      <c r="J41" s="17"/>
      <c r="K41" s="17"/>
      <c r="L41" s="17"/>
      <c r="M41" s="20"/>
      <c r="N41" s="17"/>
      <c r="O41" s="17"/>
      <c r="P41" s="17"/>
      <c r="Q41" s="17"/>
      <c r="R41" s="17"/>
      <c r="S41" s="22"/>
      <c r="T41" s="15"/>
      <c r="U41" s="23"/>
      <c r="V41" s="1"/>
      <c r="W41" s="15"/>
      <c r="X41" s="15"/>
      <c r="Y41" s="15"/>
      <c r="Z41" s="15"/>
      <c r="AA41" s="2"/>
      <c r="AB41" s="15"/>
      <c r="AC41" s="15"/>
      <c r="AD41" s="15"/>
      <c r="AE41" s="26"/>
      <c r="AF41" s="26"/>
      <c r="AG41" s="26"/>
    </row>
    <row r="42" spans="1:33" ht="15.75" customHeight="1" x14ac:dyDescent="0.2">
      <c r="A42" s="15"/>
      <c r="B42" s="15"/>
      <c r="C42" s="45"/>
      <c r="D42" s="17"/>
      <c r="E42" s="17"/>
      <c r="F42" s="18"/>
      <c r="G42" s="18"/>
      <c r="H42" s="18"/>
      <c r="I42" s="17"/>
      <c r="J42" s="17"/>
      <c r="K42" s="17"/>
      <c r="L42" s="17"/>
      <c r="M42" s="20"/>
      <c r="N42" s="17"/>
      <c r="O42" s="17"/>
      <c r="P42" s="17"/>
      <c r="Q42" s="17"/>
      <c r="R42" s="17"/>
      <c r="S42" s="22"/>
      <c r="T42" s="15"/>
      <c r="U42" s="23"/>
      <c r="V42" s="1"/>
      <c r="W42" s="15"/>
      <c r="X42" s="15"/>
      <c r="Y42" s="15"/>
      <c r="Z42" s="15"/>
      <c r="AA42" s="2"/>
      <c r="AB42" s="15"/>
      <c r="AC42" s="15"/>
      <c r="AD42" s="15"/>
      <c r="AE42" s="26"/>
      <c r="AF42" s="26"/>
      <c r="AG42" s="26"/>
    </row>
    <row r="43" spans="1:33" ht="15.75" customHeight="1" x14ac:dyDescent="0.2">
      <c r="A43" s="15"/>
      <c r="B43" s="15"/>
      <c r="C43" s="45"/>
      <c r="D43" s="17"/>
      <c r="E43" s="17"/>
      <c r="F43" s="18"/>
      <c r="G43" s="18"/>
      <c r="H43" s="18"/>
      <c r="I43" s="17"/>
      <c r="J43" s="17"/>
      <c r="K43" s="17"/>
      <c r="L43" s="17"/>
      <c r="M43" s="20"/>
      <c r="N43" s="17"/>
      <c r="O43" s="17"/>
      <c r="P43" s="17"/>
      <c r="Q43" s="17"/>
      <c r="R43" s="17"/>
      <c r="S43" s="22"/>
      <c r="T43" s="15"/>
      <c r="U43" s="23"/>
      <c r="V43" s="1"/>
      <c r="W43" s="15"/>
      <c r="X43" s="15"/>
      <c r="Y43" s="15"/>
      <c r="Z43" s="15"/>
      <c r="AA43" s="2"/>
      <c r="AB43" s="15"/>
      <c r="AC43" s="15"/>
      <c r="AD43" s="15"/>
      <c r="AE43" s="26"/>
      <c r="AF43" s="26"/>
      <c r="AG43" s="26"/>
    </row>
    <row r="44" spans="1:33" ht="15.75" customHeight="1" x14ac:dyDescent="0.2">
      <c r="A44" s="15"/>
      <c r="B44" s="15"/>
      <c r="C44" s="45"/>
      <c r="D44" s="17"/>
      <c r="E44" s="17"/>
      <c r="F44" s="18"/>
      <c r="G44" s="18"/>
      <c r="H44" s="18"/>
      <c r="I44" s="17"/>
      <c r="J44" s="17"/>
      <c r="K44" s="17"/>
      <c r="L44" s="17"/>
      <c r="M44" s="20"/>
      <c r="N44" s="17"/>
      <c r="O44" s="17"/>
      <c r="P44" s="17"/>
      <c r="Q44" s="17"/>
      <c r="R44" s="17"/>
      <c r="S44" s="22"/>
      <c r="T44" s="15"/>
      <c r="U44" s="23"/>
      <c r="V44" s="1"/>
      <c r="W44" s="15"/>
      <c r="X44" s="15"/>
      <c r="Y44" s="15"/>
      <c r="Z44" s="15"/>
      <c r="AA44" s="2"/>
      <c r="AB44" s="15"/>
      <c r="AC44" s="15"/>
      <c r="AD44" s="15"/>
      <c r="AE44" s="26"/>
      <c r="AF44" s="26"/>
      <c r="AG44" s="26"/>
    </row>
    <row r="45" spans="1:33" ht="15.75" customHeight="1" x14ac:dyDescent="0.2">
      <c r="A45" s="15"/>
      <c r="B45" s="15"/>
      <c r="C45" s="45"/>
      <c r="D45" s="17"/>
      <c r="E45" s="17"/>
      <c r="F45" s="18"/>
      <c r="G45" s="18"/>
      <c r="H45" s="18"/>
      <c r="I45" s="17"/>
      <c r="J45" s="17"/>
      <c r="K45" s="17"/>
      <c r="L45" s="17"/>
      <c r="M45" s="20"/>
      <c r="N45" s="17"/>
      <c r="O45" s="17"/>
      <c r="P45" s="17"/>
      <c r="Q45" s="17"/>
      <c r="R45" s="17"/>
      <c r="S45" s="22"/>
      <c r="T45" s="15"/>
      <c r="U45" s="23"/>
      <c r="V45" s="1"/>
      <c r="W45" s="15"/>
      <c r="X45" s="15"/>
      <c r="Y45" s="15"/>
      <c r="Z45" s="15"/>
      <c r="AA45" s="2"/>
      <c r="AB45" s="15"/>
      <c r="AC45" s="15"/>
      <c r="AD45" s="15"/>
      <c r="AE45" s="26"/>
      <c r="AF45" s="26"/>
      <c r="AG45" s="26"/>
    </row>
    <row r="46" spans="1:33" ht="15.75" customHeight="1" x14ac:dyDescent="0.2">
      <c r="A46" s="15"/>
      <c r="B46" s="15"/>
      <c r="C46" s="45"/>
      <c r="D46" s="17"/>
      <c r="E46" s="17"/>
      <c r="F46" s="18"/>
      <c r="G46" s="18"/>
      <c r="H46" s="18"/>
      <c r="I46" s="17"/>
      <c r="J46" s="17"/>
      <c r="K46" s="17"/>
      <c r="L46" s="17"/>
      <c r="M46" s="20"/>
      <c r="N46" s="17"/>
      <c r="O46" s="17"/>
      <c r="P46" s="17"/>
      <c r="Q46" s="17"/>
      <c r="R46" s="17"/>
      <c r="S46" s="22"/>
      <c r="T46" s="15"/>
      <c r="U46" s="23"/>
      <c r="V46" s="1"/>
      <c r="W46" s="15"/>
      <c r="X46" s="15"/>
      <c r="Y46" s="15"/>
      <c r="Z46" s="15"/>
      <c r="AA46" s="2"/>
      <c r="AB46" s="15"/>
      <c r="AC46" s="15"/>
      <c r="AD46" s="15"/>
      <c r="AE46" s="26"/>
      <c r="AF46" s="26"/>
      <c r="AG46" s="26"/>
    </row>
    <row r="47" spans="1:33" ht="15.75" customHeight="1" x14ac:dyDescent="0.2">
      <c r="A47" s="15"/>
      <c r="B47" s="15"/>
      <c r="C47" s="45"/>
      <c r="D47" s="17"/>
      <c r="E47" s="17"/>
      <c r="F47" s="18"/>
      <c r="G47" s="18"/>
      <c r="H47" s="18"/>
      <c r="I47" s="17"/>
      <c r="J47" s="17"/>
      <c r="K47" s="17"/>
      <c r="L47" s="17"/>
      <c r="M47" s="20"/>
      <c r="N47" s="17"/>
      <c r="O47" s="17"/>
      <c r="P47" s="17"/>
      <c r="Q47" s="17"/>
      <c r="R47" s="17"/>
      <c r="S47" s="22"/>
      <c r="T47" s="15"/>
      <c r="U47" s="23"/>
      <c r="V47" s="1"/>
      <c r="W47" s="15"/>
      <c r="X47" s="15"/>
      <c r="Y47" s="15"/>
      <c r="Z47" s="15"/>
      <c r="AA47" s="2"/>
      <c r="AB47" s="15"/>
      <c r="AC47" s="15"/>
      <c r="AD47" s="15"/>
      <c r="AE47" s="26"/>
      <c r="AF47" s="26"/>
      <c r="AG47" s="26"/>
    </row>
    <row r="48" spans="1:33" ht="15.75" customHeight="1" x14ac:dyDescent="0.2">
      <c r="A48" s="15"/>
      <c r="B48" s="15"/>
      <c r="C48" s="45"/>
      <c r="D48" s="17"/>
      <c r="E48" s="17"/>
      <c r="F48" s="18"/>
      <c r="G48" s="18"/>
      <c r="H48" s="18"/>
      <c r="I48" s="17"/>
      <c r="J48" s="17"/>
      <c r="K48" s="17"/>
      <c r="L48" s="17"/>
      <c r="M48" s="20"/>
      <c r="N48" s="17"/>
      <c r="O48" s="17"/>
      <c r="P48" s="17"/>
      <c r="Q48" s="17"/>
      <c r="R48" s="17"/>
      <c r="S48" s="22"/>
      <c r="T48" s="15"/>
      <c r="U48" s="23"/>
      <c r="V48" s="1"/>
      <c r="W48" s="15"/>
      <c r="X48" s="15"/>
      <c r="Y48" s="15"/>
      <c r="Z48" s="15"/>
      <c r="AA48" s="2"/>
      <c r="AB48" s="15"/>
      <c r="AC48" s="15"/>
      <c r="AD48" s="15"/>
      <c r="AE48" s="26"/>
      <c r="AF48" s="26"/>
      <c r="AG48" s="26"/>
    </row>
    <row r="49" spans="1:33" ht="15.75" customHeight="1" x14ac:dyDescent="0.2">
      <c r="A49" s="15"/>
      <c r="B49" s="15"/>
      <c r="C49" s="45"/>
      <c r="D49" s="17"/>
      <c r="E49" s="17"/>
      <c r="F49" s="18"/>
      <c r="G49" s="18"/>
      <c r="H49" s="18"/>
      <c r="I49" s="17"/>
      <c r="J49" s="17"/>
      <c r="K49" s="17"/>
      <c r="L49" s="17"/>
      <c r="M49" s="20"/>
      <c r="N49" s="17"/>
      <c r="O49" s="17"/>
      <c r="P49" s="17"/>
      <c r="Q49" s="17"/>
      <c r="R49" s="17"/>
      <c r="S49" s="22"/>
      <c r="T49" s="15"/>
      <c r="U49" s="23"/>
      <c r="V49" s="1"/>
      <c r="W49" s="15"/>
      <c r="X49" s="15"/>
      <c r="Y49" s="15"/>
      <c r="Z49" s="15"/>
      <c r="AA49" s="2"/>
      <c r="AB49" s="15"/>
      <c r="AC49" s="15"/>
      <c r="AD49" s="15"/>
      <c r="AE49" s="26"/>
      <c r="AF49" s="26"/>
      <c r="AG49" s="26"/>
    </row>
    <row r="50" spans="1:33" ht="15.75" customHeight="1" x14ac:dyDescent="0.2">
      <c r="A50" s="15"/>
      <c r="B50" s="15"/>
      <c r="C50" s="45"/>
      <c r="D50" s="17"/>
      <c r="E50" s="17"/>
      <c r="F50" s="18"/>
      <c r="G50" s="18"/>
      <c r="H50" s="18"/>
      <c r="I50" s="17"/>
      <c r="J50" s="17"/>
      <c r="K50" s="17"/>
      <c r="L50" s="17"/>
      <c r="M50" s="20"/>
      <c r="N50" s="17"/>
      <c r="O50" s="17"/>
      <c r="P50" s="17"/>
      <c r="Q50" s="17"/>
      <c r="R50" s="17"/>
      <c r="S50" s="22"/>
      <c r="T50" s="15"/>
      <c r="U50" s="23"/>
      <c r="V50" s="1"/>
      <c r="W50" s="15"/>
      <c r="X50" s="15"/>
      <c r="Y50" s="15"/>
      <c r="Z50" s="15"/>
      <c r="AA50" s="2"/>
      <c r="AB50" s="15"/>
      <c r="AC50" s="15"/>
      <c r="AD50" s="15"/>
      <c r="AE50" s="26"/>
      <c r="AF50" s="26"/>
      <c r="AG50" s="26"/>
    </row>
    <row r="51" spans="1:33" ht="15.75" customHeight="1" x14ac:dyDescent="0.2">
      <c r="A51" s="15"/>
      <c r="B51" s="15"/>
      <c r="C51" s="45"/>
      <c r="D51" s="17"/>
      <c r="E51" s="17"/>
      <c r="F51" s="18"/>
      <c r="G51" s="18"/>
      <c r="H51" s="18"/>
      <c r="I51" s="17"/>
      <c r="J51" s="17"/>
      <c r="K51" s="17"/>
      <c r="L51" s="17"/>
      <c r="M51" s="20"/>
      <c r="N51" s="17"/>
      <c r="O51" s="17"/>
      <c r="P51" s="17"/>
      <c r="Q51" s="17"/>
      <c r="R51" s="17"/>
      <c r="S51" s="22"/>
      <c r="T51" s="15"/>
      <c r="U51" s="23"/>
      <c r="V51" s="1"/>
      <c r="W51" s="15"/>
      <c r="X51" s="15"/>
      <c r="Y51" s="15"/>
      <c r="Z51" s="15"/>
      <c r="AA51" s="2"/>
      <c r="AB51" s="15"/>
      <c r="AC51" s="15"/>
      <c r="AD51" s="15"/>
      <c r="AE51" s="26"/>
      <c r="AF51" s="26"/>
      <c r="AG51" s="26"/>
    </row>
    <row r="52" spans="1:33" ht="15.75" customHeight="1" x14ac:dyDescent="0.2">
      <c r="A52" s="15"/>
      <c r="B52" s="15"/>
      <c r="C52" s="45"/>
      <c r="D52" s="17"/>
      <c r="E52" s="17"/>
      <c r="F52" s="18"/>
      <c r="G52" s="18"/>
      <c r="H52" s="18"/>
      <c r="I52" s="17"/>
      <c r="J52" s="17"/>
      <c r="K52" s="17"/>
      <c r="L52" s="17"/>
      <c r="M52" s="20"/>
      <c r="N52" s="17"/>
      <c r="O52" s="17"/>
      <c r="P52" s="17"/>
      <c r="Q52" s="17"/>
      <c r="R52" s="17"/>
      <c r="S52" s="22"/>
      <c r="T52" s="15"/>
      <c r="U52" s="23"/>
      <c r="V52" s="1"/>
      <c r="W52" s="15"/>
      <c r="X52" s="15"/>
      <c r="Y52" s="15"/>
      <c r="Z52" s="15"/>
      <c r="AA52" s="2"/>
      <c r="AB52" s="15"/>
      <c r="AC52" s="15"/>
      <c r="AD52" s="15"/>
      <c r="AE52" s="26"/>
      <c r="AF52" s="26"/>
      <c r="AG52" s="26"/>
    </row>
    <row r="53" spans="1:33" ht="15.75" customHeight="1" x14ac:dyDescent="0.2">
      <c r="A53" s="15"/>
      <c r="B53" s="15"/>
      <c r="C53" s="45"/>
      <c r="D53" s="17"/>
      <c r="E53" s="17"/>
      <c r="F53" s="18"/>
      <c r="G53" s="18"/>
      <c r="H53" s="18"/>
      <c r="I53" s="17"/>
      <c r="J53" s="17"/>
      <c r="K53" s="17"/>
      <c r="L53" s="17"/>
      <c r="M53" s="20"/>
      <c r="N53" s="17"/>
      <c r="O53" s="17"/>
      <c r="P53" s="17"/>
      <c r="Q53" s="17"/>
      <c r="R53" s="17"/>
      <c r="S53" s="22"/>
      <c r="T53" s="15"/>
      <c r="U53" s="23"/>
      <c r="V53" s="1"/>
      <c r="W53" s="15"/>
      <c r="X53" s="15"/>
      <c r="Y53" s="15"/>
      <c r="Z53" s="15"/>
      <c r="AA53" s="2"/>
      <c r="AB53" s="15"/>
      <c r="AC53" s="15"/>
      <c r="AD53" s="15"/>
      <c r="AE53" s="26"/>
      <c r="AF53" s="26"/>
      <c r="AG53" s="26"/>
    </row>
    <row r="54" spans="1:33" ht="15.75" customHeight="1" x14ac:dyDescent="0.2">
      <c r="A54" s="15"/>
      <c r="B54" s="15"/>
      <c r="C54" s="45"/>
      <c r="D54" s="17"/>
      <c r="E54" s="17"/>
      <c r="F54" s="18"/>
      <c r="G54" s="18"/>
      <c r="H54" s="18"/>
      <c r="I54" s="17"/>
      <c r="J54" s="17"/>
      <c r="K54" s="17"/>
      <c r="L54" s="17"/>
      <c r="M54" s="20"/>
      <c r="N54" s="17"/>
      <c r="O54" s="17"/>
      <c r="P54" s="17"/>
      <c r="Q54" s="17"/>
      <c r="R54" s="17"/>
      <c r="S54" s="22"/>
      <c r="T54" s="15"/>
      <c r="U54" s="23"/>
      <c r="V54" s="1"/>
      <c r="W54" s="15"/>
      <c r="X54" s="15"/>
      <c r="Y54" s="15"/>
      <c r="Z54" s="15"/>
      <c r="AA54" s="2"/>
      <c r="AB54" s="15"/>
      <c r="AC54" s="15"/>
      <c r="AD54" s="15"/>
      <c r="AE54" s="26"/>
      <c r="AF54" s="26"/>
      <c r="AG54" s="26"/>
    </row>
    <row r="55" spans="1:33" ht="15.75" customHeight="1" x14ac:dyDescent="0.2">
      <c r="A55" s="15"/>
      <c r="B55" s="15"/>
      <c r="C55" s="45"/>
      <c r="D55" s="17"/>
      <c r="E55" s="17"/>
      <c r="F55" s="18"/>
      <c r="G55" s="18"/>
      <c r="H55" s="18"/>
      <c r="I55" s="17"/>
      <c r="J55" s="17"/>
      <c r="K55" s="17"/>
      <c r="L55" s="17"/>
      <c r="M55" s="20"/>
      <c r="N55" s="17"/>
      <c r="O55" s="17"/>
      <c r="P55" s="17"/>
      <c r="Q55" s="17"/>
      <c r="R55" s="17"/>
      <c r="S55" s="22"/>
      <c r="T55" s="15"/>
      <c r="U55" s="23"/>
      <c r="V55" s="1"/>
      <c r="W55" s="15"/>
      <c r="X55" s="15"/>
      <c r="Y55" s="15"/>
      <c r="Z55" s="15"/>
      <c r="AA55" s="2"/>
      <c r="AB55" s="15"/>
      <c r="AC55" s="15"/>
      <c r="AD55" s="15"/>
      <c r="AE55" s="26"/>
      <c r="AF55" s="26"/>
      <c r="AG55" s="26"/>
    </row>
    <row r="56" spans="1:33" ht="15.75" customHeight="1" x14ac:dyDescent="0.2">
      <c r="A56" s="15"/>
      <c r="B56" s="15"/>
      <c r="C56" s="45"/>
      <c r="D56" s="17"/>
      <c r="E56" s="17"/>
      <c r="F56" s="18"/>
      <c r="G56" s="18"/>
      <c r="H56" s="18"/>
      <c r="I56" s="17"/>
      <c r="J56" s="17"/>
      <c r="K56" s="17"/>
      <c r="L56" s="17"/>
      <c r="M56" s="20"/>
      <c r="N56" s="17"/>
      <c r="O56" s="17"/>
      <c r="P56" s="17"/>
      <c r="Q56" s="17"/>
      <c r="R56" s="17"/>
      <c r="S56" s="22"/>
      <c r="T56" s="15"/>
      <c r="U56" s="23"/>
      <c r="V56" s="1"/>
      <c r="W56" s="15"/>
      <c r="X56" s="15"/>
      <c r="Y56" s="15"/>
      <c r="Z56" s="15"/>
      <c r="AA56" s="2"/>
      <c r="AB56" s="15"/>
      <c r="AC56" s="15"/>
      <c r="AD56" s="15"/>
      <c r="AE56" s="26"/>
      <c r="AF56" s="26"/>
      <c r="AG56" s="26"/>
    </row>
    <row r="57" spans="1:33" ht="15.75" customHeight="1" x14ac:dyDescent="0.2">
      <c r="A57" s="15"/>
      <c r="B57" s="15"/>
      <c r="C57" s="45"/>
      <c r="D57" s="17"/>
      <c r="E57" s="17"/>
      <c r="F57" s="18"/>
      <c r="G57" s="18"/>
      <c r="H57" s="18"/>
      <c r="I57" s="17"/>
      <c r="J57" s="17"/>
      <c r="K57" s="17"/>
      <c r="L57" s="17"/>
      <c r="M57" s="20"/>
      <c r="N57" s="17"/>
      <c r="O57" s="17"/>
      <c r="P57" s="17"/>
      <c r="Q57" s="17"/>
      <c r="R57" s="17"/>
      <c r="S57" s="22"/>
      <c r="T57" s="15"/>
      <c r="U57" s="23"/>
      <c r="V57" s="1"/>
      <c r="W57" s="15"/>
      <c r="X57" s="15"/>
      <c r="Y57" s="15"/>
      <c r="Z57" s="15"/>
      <c r="AA57" s="2"/>
      <c r="AB57" s="15"/>
      <c r="AC57" s="15"/>
      <c r="AD57" s="15"/>
      <c r="AE57" s="26"/>
      <c r="AF57" s="26"/>
      <c r="AG57" s="26"/>
    </row>
    <row r="58" spans="1:33" ht="15.75" customHeight="1" x14ac:dyDescent="0.2">
      <c r="A58" s="15"/>
      <c r="B58" s="15"/>
      <c r="C58" s="45"/>
      <c r="D58" s="17"/>
      <c r="E58" s="17"/>
      <c r="F58" s="18"/>
      <c r="G58" s="18"/>
      <c r="H58" s="18"/>
      <c r="I58" s="17"/>
      <c r="J58" s="17"/>
      <c r="K58" s="17"/>
      <c r="L58" s="17"/>
      <c r="M58" s="20"/>
      <c r="N58" s="17"/>
      <c r="O58" s="17"/>
      <c r="P58" s="17"/>
      <c r="Q58" s="17"/>
      <c r="R58" s="17"/>
      <c r="S58" s="22"/>
      <c r="T58" s="15"/>
      <c r="U58" s="23"/>
      <c r="V58" s="1"/>
      <c r="W58" s="15"/>
      <c r="X58" s="15"/>
      <c r="Y58" s="15"/>
      <c r="Z58" s="15"/>
      <c r="AA58" s="2"/>
      <c r="AB58" s="15"/>
      <c r="AC58" s="15"/>
      <c r="AD58" s="15"/>
      <c r="AE58" s="26"/>
      <c r="AF58" s="26"/>
      <c r="AG58" s="26"/>
    </row>
    <row r="59" spans="1:33" ht="15.75" customHeight="1" x14ac:dyDescent="0.2">
      <c r="A59" s="15"/>
      <c r="B59" s="15"/>
      <c r="C59" s="45"/>
      <c r="D59" s="17"/>
      <c r="E59" s="17"/>
      <c r="F59" s="18"/>
      <c r="G59" s="18"/>
      <c r="H59" s="18"/>
      <c r="I59" s="17"/>
      <c r="J59" s="17"/>
      <c r="K59" s="17"/>
      <c r="L59" s="17"/>
      <c r="M59" s="20"/>
      <c r="N59" s="17"/>
      <c r="O59" s="17"/>
      <c r="P59" s="17"/>
      <c r="Q59" s="17"/>
      <c r="R59" s="17"/>
      <c r="S59" s="22"/>
      <c r="T59" s="15"/>
      <c r="U59" s="23"/>
      <c r="V59" s="1"/>
      <c r="W59" s="15"/>
      <c r="X59" s="15"/>
      <c r="Y59" s="15"/>
      <c r="Z59" s="15"/>
      <c r="AA59" s="2"/>
      <c r="AB59" s="15"/>
      <c r="AC59" s="15"/>
      <c r="AD59" s="15"/>
      <c r="AE59" s="26"/>
      <c r="AF59" s="26"/>
      <c r="AG59" s="26"/>
    </row>
    <row r="60" spans="1:33" ht="15.75" customHeight="1" x14ac:dyDescent="0.2">
      <c r="A60" s="15"/>
      <c r="B60" s="15"/>
      <c r="C60" s="45"/>
      <c r="D60" s="17"/>
      <c r="E60" s="17"/>
      <c r="F60" s="18"/>
      <c r="G60" s="18"/>
      <c r="H60" s="18"/>
      <c r="I60" s="17"/>
      <c r="J60" s="17"/>
      <c r="K60" s="17"/>
      <c r="L60" s="17"/>
      <c r="M60" s="20"/>
      <c r="N60" s="17"/>
      <c r="O60" s="17"/>
      <c r="P60" s="17"/>
      <c r="Q60" s="17"/>
      <c r="R60" s="17"/>
      <c r="S60" s="22"/>
      <c r="T60" s="15"/>
      <c r="U60" s="23"/>
      <c r="V60" s="1"/>
      <c r="W60" s="15"/>
      <c r="X60" s="15"/>
      <c r="Y60" s="15"/>
      <c r="Z60" s="15"/>
      <c r="AA60" s="2"/>
      <c r="AB60" s="15"/>
      <c r="AC60" s="15"/>
      <c r="AD60" s="15"/>
      <c r="AE60" s="26"/>
      <c r="AF60" s="26"/>
      <c r="AG60" s="26"/>
    </row>
    <row r="61" spans="1:33" ht="15.75" customHeight="1" x14ac:dyDescent="0.2">
      <c r="A61" s="15"/>
      <c r="B61" s="15"/>
      <c r="C61" s="45"/>
      <c r="D61" s="17"/>
      <c r="E61" s="17"/>
      <c r="F61" s="18"/>
      <c r="G61" s="18"/>
      <c r="H61" s="18"/>
      <c r="I61" s="17"/>
      <c r="J61" s="17"/>
      <c r="K61" s="17"/>
      <c r="L61" s="17"/>
      <c r="M61" s="20"/>
      <c r="N61" s="17"/>
      <c r="O61" s="17"/>
      <c r="P61" s="17"/>
      <c r="Q61" s="17"/>
      <c r="R61" s="17"/>
      <c r="S61" s="22"/>
      <c r="T61" s="15"/>
      <c r="U61" s="23"/>
      <c r="V61" s="1"/>
      <c r="W61" s="15"/>
      <c r="X61" s="15"/>
      <c r="Y61" s="15"/>
      <c r="Z61" s="15"/>
      <c r="AA61" s="2"/>
      <c r="AB61" s="15"/>
      <c r="AC61" s="15"/>
      <c r="AD61" s="15"/>
      <c r="AE61" s="26"/>
      <c r="AF61" s="26"/>
      <c r="AG61" s="26"/>
    </row>
    <row r="62" spans="1:33" ht="15.75" customHeight="1" x14ac:dyDescent="0.2">
      <c r="A62" s="15"/>
      <c r="B62" s="15"/>
      <c r="C62" s="45"/>
      <c r="D62" s="17"/>
      <c r="E62" s="17"/>
      <c r="F62" s="18"/>
      <c r="G62" s="18"/>
      <c r="H62" s="18"/>
      <c r="I62" s="17"/>
      <c r="J62" s="17"/>
      <c r="K62" s="17"/>
      <c r="L62" s="17"/>
      <c r="M62" s="20"/>
      <c r="N62" s="17"/>
      <c r="O62" s="17"/>
      <c r="P62" s="17"/>
      <c r="Q62" s="17"/>
      <c r="R62" s="17"/>
      <c r="S62" s="22"/>
      <c r="T62" s="15"/>
      <c r="U62" s="23"/>
      <c r="V62" s="1"/>
      <c r="W62" s="15"/>
      <c r="X62" s="15"/>
      <c r="Y62" s="15"/>
      <c r="Z62" s="15"/>
      <c r="AA62" s="2"/>
      <c r="AB62" s="15"/>
      <c r="AC62" s="15"/>
      <c r="AD62" s="15"/>
      <c r="AE62" s="26"/>
      <c r="AF62" s="26"/>
      <c r="AG62" s="26"/>
    </row>
    <row r="63" spans="1:33" ht="15.75" customHeight="1" x14ac:dyDescent="0.2">
      <c r="A63" s="15"/>
      <c r="B63" s="15"/>
      <c r="C63" s="45"/>
      <c r="D63" s="17"/>
      <c r="E63" s="17"/>
      <c r="F63" s="18"/>
      <c r="G63" s="18"/>
      <c r="H63" s="18"/>
      <c r="I63" s="17"/>
      <c r="J63" s="17"/>
      <c r="K63" s="17"/>
      <c r="L63" s="17"/>
      <c r="M63" s="20"/>
      <c r="N63" s="17"/>
      <c r="O63" s="17"/>
      <c r="P63" s="17"/>
      <c r="Q63" s="17"/>
      <c r="R63" s="17"/>
      <c r="S63" s="22"/>
      <c r="T63" s="15"/>
      <c r="U63" s="23"/>
      <c r="V63" s="1"/>
      <c r="W63" s="15"/>
      <c r="X63" s="15"/>
      <c r="Y63" s="15"/>
      <c r="Z63" s="15"/>
      <c r="AA63" s="2"/>
      <c r="AB63" s="15"/>
      <c r="AC63" s="15"/>
      <c r="AD63" s="15"/>
      <c r="AE63" s="26"/>
      <c r="AF63" s="26"/>
      <c r="AG63" s="26"/>
    </row>
    <row r="64" spans="1:33" ht="15.75" customHeight="1" x14ac:dyDescent="0.2">
      <c r="A64" s="15"/>
      <c r="B64" s="15"/>
      <c r="C64" s="45"/>
      <c r="D64" s="17"/>
      <c r="E64" s="17"/>
      <c r="F64" s="18"/>
      <c r="G64" s="18"/>
      <c r="H64" s="18"/>
      <c r="I64" s="17"/>
      <c r="J64" s="17"/>
      <c r="K64" s="17"/>
      <c r="L64" s="17"/>
      <c r="M64" s="20"/>
      <c r="N64" s="17"/>
      <c r="O64" s="17"/>
      <c r="P64" s="17"/>
      <c r="Q64" s="17"/>
      <c r="R64" s="17"/>
      <c r="S64" s="22"/>
      <c r="T64" s="15"/>
      <c r="U64" s="23"/>
      <c r="V64" s="1"/>
      <c r="W64" s="15"/>
      <c r="X64" s="15"/>
      <c r="Y64" s="15"/>
      <c r="Z64" s="15"/>
      <c r="AA64" s="2"/>
      <c r="AB64" s="15"/>
      <c r="AC64" s="15"/>
      <c r="AD64" s="15"/>
      <c r="AE64" s="26"/>
      <c r="AF64" s="26"/>
      <c r="AG64" s="26"/>
    </row>
    <row r="65" spans="1:33" ht="15.75" customHeight="1" x14ac:dyDescent="0.2">
      <c r="A65" s="15"/>
      <c r="B65" s="15"/>
      <c r="C65" s="45"/>
      <c r="D65" s="17"/>
      <c r="E65" s="17"/>
      <c r="F65" s="18"/>
      <c r="G65" s="18"/>
      <c r="H65" s="18"/>
      <c r="I65" s="17"/>
      <c r="J65" s="17"/>
      <c r="K65" s="17"/>
      <c r="L65" s="17"/>
      <c r="M65" s="20"/>
      <c r="N65" s="17"/>
      <c r="O65" s="17"/>
      <c r="P65" s="17"/>
      <c r="Q65" s="17"/>
      <c r="R65" s="17"/>
      <c r="S65" s="22"/>
      <c r="T65" s="15"/>
      <c r="U65" s="23"/>
      <c r="V65" s="1"/>
      <c r="W65" s="15"/>
      <c r="X65" s="15"/>
      <c r="Y65" s="15"/>
      <c r="Z65" s="15"/>
      <c r="AA65" s="2"/>
      <c r="AB65" s="15"/>
      <c r="AC65" s="15"/>
      <c r="AD65" s="15"/>
      <c r="AE65" s="26"/>
      <c r="AF65" s="26"/>
      <c r="AG65" s="26"/>
    </row>
    <row r="66" spans="1:33" ht="15.75" customHeight="1" x14ac:dyDescent="0.2">
      <c r="A66" s="15"/>
      <c r="B66" s="15"/>
      <c r="C66" s="45"/>
      <c r="D66" s="17"/>
      <c r="E66" s="17"/>
      <c r="F66" s="18"/>
      <c r="G66" s="18"/>
      <c r="H66" s="18"/>
      <c r="I66" s="17"/>
      <c r="J66" s="17"/>
      <c r="K66" s="17"/>
      <c r="L66" s="17"/>
      <c r="M66" s="20"/>
      <c r="N66" s="17"/>
      <c r="O66" s="17"/>
      <c r="P66" s="17"/>
      <c r="Q66" s="17"/>
      <c r="R66" s="17"/>
      <c r="S66" s="22"/>
      <c r="T66" s="15"/>
      <c r="U66" s="23"/>
      <c r="V66" s="1"/>
      <c r="W66" s="15"/>
      <c r="X66" s="15"/>
      <c r="Y66" s="15"/>
      <c r="Z66" s="15"/>
      <c r="AA66" s="2"/>
      <c r="AB66" s="15"/>
      <c r="AC66" s="15"/>
      <c r="AD66" s="15"/>
      <c r="AE66" s="26"/>
      <c r="AF66" s="26"/>
      <c r="AG66" s="26"/>
    </row>
    <row r="67" spans="1:33" ht="15.75" customHeight="1" x14ac:dyDescent="0.2">
      <c r="A67" s="15"/>
      <c r="B67" s="15"/>
      <c r="C67" s="45"/>
      <c r="D67" s="17"/>
      <c r="E67" s="17"/>
      <c r="F67" s="18"/>
      <c r="G67" s="18"/>
      <c r="H67" s="18"/>
      <c r="I67" s="17"/>
      <c r="J67" s="17"/>
      <c r="K67" s="17"/>
      <c r="L67" s="17"/>
      <c r="M67" s="20"/>
      <c r="N67" s="17"/>
      <c r="O67" s="17"/>
      <c r="P67" s="17"/>
      <c r="Q67" s="17"/>
      <c r="R67" s="17"/>
      <c r="S67" s="22"/>
      <c r="T67" s="15"/>
      <c r="U67" s="23"/>
      <c r="V67" s="1"/>
      <c r="W67" s="15"/>
      <c r="X67" s="15"/>
      <c r="Y67" s="15"/>
      <c r="Z67" s="15"/>
      <c r="AA67" s="2"/>
      <c r="AB67" s="15"/>
      <c r="AC67" s="15"/>
      <c r="AD67" s="15"/>
      <c r="AE67" s="26"/>
      <c r="AF67" s="26"/>
      <c r="AG67" s="26"/>
    </row>
    <row r="68" spans="1:33" ht="15.75" customHeight="1" x14ac:dyDescent="0.2">
      <c r="A68" s="15"/>
      <c r="B68" s="15"/>
      <c r="C68" s="45"/>
      <c r="D68" s="17"/>
      <c r="E68" s="17"/>
      <c r="F68" s="18"/>
      <c r="G68" s="18"/>
      <c r="H68" s="18"/>
      <c r="I68" s="17"/>
      <c r="J68" s="17"/>
      <c r="K68" s="17"/>
      <c r="L68" s="17"/>
      <c r="M68" s="20"/>
      <c r="N68" s="17"/>
      <c r="O68" s="17"/>
      <c r="P68" s="17"/>
      <c r="Q68" s="17"/>
      <c r="R68" s="17"/>
      <c r="S68" s="22"/>
      <c r="T68" s="15"/>
      <c r="U68" s="23"/>
      <c r="V68" s="1"/>
      <c r="W68" s="15"/>
      <c r="X68" s="15"/>
      <c r="Y68" s="15"/>
      <c r="Z68" s="15"/>
      <c r="AA68" s="2"/>
      <c r="AB68" s="15"/>
      <c r="AC68" s="15"/>
      <c r="AD68" s="15"/>
      <c r="AE68" s="26"/>
      <c r="AF68" s="26"/>
      <c r="AG68" s="26"/>
    </row>
    <row r="69" spans="1:33" ht="15.75" customHeight="1" x14ac:dyDescent="0.2">
      <c r="A69" s="15"/>
      <c r="B69" s="15"/>
      <c r="C69" s="45"/>
      <c r="D69" s="17"/>
      <c r="E69" s="17"/>
      <c r="F69" s="18"/>
      <c r="G69" s="18"/>
      <c r="H69" s="18"/>
      <c r="I69" s="17"/>
      <c r="J69" s="17"/>
      <c r="K69" s="17"/>
      <c r="L69" s="17"/>
      <c r="M69" s="20"/>
      <c r="N69" s="17"/>
      <c r="O69" s="17"/>
      <c r="P69" s="17"/>
      <c r="Q69" s="17"/>
      <c r="R69" s="17"/>
      <c r="S69" s="22"/>
      <c r="T69" s="15"/>
      <c r="U69" s="23"/>
      <c r="V69" s="1"/>
      <c r="W69" s="15"/>
      <c r="X69" s="15"/>
      <c r="Y69" s="15"/>
      <c r="Z69" s="15"/>
      <c r="AA69" s="2"/>
      <c r="AB69" s="15"/>
      <c r="AC69" s="15"/>
      <c r="AD69" s="15"/>
      <c r="AE69" s="26"/>
      <c r="AF69" s="26"/>
      <c r="AG69" s="26"/>
    </row>
    <row r="70" spans="1:33" ht="15.75" customHeight="1" x14ac:dyDescent="0.2">
      <c r="A70" s="15"/>
      <c r="B70" s="15"/>
      <c r="C70" s="45"/>
      <c r="D70" s="17"/>
      <c r="E70" s="17"/>
      <c r="F70" s="18"/>
      <c r="G70" s="18"/>
      <c r="H70" s="18"/>
      <c r="I70" s="17"/>
      <c r="J70" s="17"/>
      <c r="K70" s="17"/>
      <c r="L70" s="17"/>
      <c r="M70" s="20"/>
      <c r="N70" s="17"/>
      <c r="O70" s="17"/>
      <c r="P70" s="17"/>
      <c r="Q70" s="17"/>
      <c r="R70" s="17"/>
      <c r="S70" s="22"/>
      <c r="T70" s="15"/>
      <c r="U70" s="23"/>
      <c r="V70" s="1"/>
      <c r="W70" s="15"/>
      <c r="X70" s="15"/>
      <c r="Y70" s="15"/>
      <c r="Z70" s="15"/>
      <c r="AA70" s="2"/>
      <c r="AB70" s="15"/>
      <c r="AC70" s="15"/>
      <c r="AD70" s="15"/>
      <c r="AE70" s="26"/>
      <c r="AF70" s="26"/>
      <c r="AG70" s="26"/>
    </row>
    <row r="71" spans="1:33" ht="15.75" customHeight="1" x14ac:dyDescent="0.2">
      <c r="A71" s="15"/>
      <c r="B71" s="15"/>
      <c r="C71" s="45"/>
      <c r="D71" s="17"/>
      <c r="E71" s="17"/>
      <c r="F71" s="18"/>
      <c r="G71" s="18"/>
      <c r="H71" s="18"/>
      <c r="I71" s="17"/>
      <c r="J71" s="17"/>
      <c r="K71" s="17"/>
      <c r="L71" s="17"/>
      <c r="M71" s="20"/>
      <c r="N71" s="17"/>
      <c r="O71" s="17"/>
      <c r="P71" s="17"/>
      <c r="Q71" s="17"/>
      <c r="R71" s="17"/>
      <c r="S71" s="22"/>
      <c r="T71" s="15"/>
      <c r="U71" s="23"/>
      <c r="V71" s="1"/>
      <c r="W71" s="15"/>
      <c r="X71" s="15"/>
      <c r="Y71" s="15"/>
      <c r="Z71" s="15"/>
      <c r="AA71" s="2"/>
      <c r="AB71" s="15"/>
      <c r="AC71" s="15"/>
      <c r="AD71" s="15"/>
      <c r="AE71" s="26"/>
      <c r="AF71" s="26"/>
      <c r="AG71" s="26"/>
    </row>
    <row r="72" spans="1:33" ht="15.75" customHeight="1" x14ac:dyDescent="0.2">
      <c r="A72" s="15"/>
      <c r="B72" s="15"/>
      <c r="C72" s="45"/>
      <c r="D72" s="17"/>
      <c r="E72" s="17"/>
      <c r="F72" s="18"/>
      <c r="G72" s="18"/>
      <c r="H72" s="18"/>
      <c r="I72" s="17"/>
      <c r="J72" s="17"/>
      <c r="K72" s="17"/>
      <c r="L72" s="17"/>
      <c r="M72" s="20"/>
      <c r="N72" s="17"/>
      <c r="O72" s="17"/>
      <c r="P72" s="17"/>
      <c r="Q72" s="17"/>
      <c r="R72" s="17"/>
      <c r="S72" s="22"/>
      <c r="T72" s="15"/>
      <c r="U72" s="23"/>
      <c r="V72" s="1"/>
      <c r="W72" s="15"/>
      <c r="X72" s="15"/>
      <c r="Y72" s="15"/>
      <c r="Z72" s="15"/>
      <c r="AA72" s="2"/>
      <c r="AB72" s="15"/>
      <c r="AC72" s="15"/>
      <c r="AD72" s="15"/>
      <c r="AE72" s="26"/>
      <c r="AF72" s="26"/>
      <c r="AG72" s="26"/>
    </row>
    <row r="73" spans="1:33" ht="15.75" customHeight="1" x14ac:dyDescent="0.2">
      <c r="A73" s="15"/>
      <c r="B73" s="15"/>
      <c r="C73" s="45"/>
      <c r="D73" s="17"/>
      <c r="E73" s="17"/>
      <c r="F73" s="18"/>
      <c r="G73" s="18"/>
      <c r="H73" s="18"/>
      <c r="I73" s="17"/>
      <c r="J73" s="17"/>
      <c r="K73" s="17"/>
      <c r="L73" s="17"/>
      <c r="M73" s="20"/>
      <c r="N73" s="17"/>
      <c r="O73" s="17"/>
      <c r="P73" s="17"/>
      <c r="Q73" s="17"/>
      <c r="R73" s="17"/>
      <c r="S73" s="22"/>
      <c r="T73" s="15"/>
      <c r="U73" s="23"/>
      <c r="V73" s="1"/>
      <c r="W73" s="15"/>
      <c r="X73" s="15"/>
      <c r="Y73" s="15"/>
      <c r="Z73" s="15"/>
      <c r="AA73" s="2"/>
      <c r="AB73" s="15"/>
      <c r="AC73" s="15"/>
      <c r="AD73" s="15"/>
      <c r="AE73" s="26"/>
      <c r="AF73" s="26"/>
      <c r="AG73" s="26"/>
    </row>
    <row r="74" spans="1:33" ht="15.75" customHeight="1" x14ac:dyDescent="0.2">
      <c r="A74" s="15"/>
      <c r="B74" s="15"/>
      <c r="C74" s="45"/>
      <c r="D74" s="17"/>
      <c r="E74" s="17"/>
      <c r="F74" s="18"/>
      <c r="G74" s="18"/>
      <c r="H74" s="18"/>
      <c r="I74" s="17"/>
      <c r="J74" s="17"/>
      <c r="K74" s="17"/>
      <c r="L74" s="17"/>
      <c r="M74" s="20"/>
      <c r="N74" s="17"/>
      <c r="O74" s="17"/>
      <c r="P74" s="17"/>
      <c r="Q74" s="17"/>
      <c r="R74" s="17"/>
      <c r="S74" s="22"/>
      <c r="T74" s="15"/>
      <c r="U74" s="23"/>
      <c r="V74" s="1"/>
      <c r="W74" s="15"/>
      <c r="X74" s="15"/>
      <c r="Y74" s="15"/>
      <c r="Z74" s="15"/>
      <c r="AA74" s="2"/>
      <c r="AB74" s="15"/>
      <c r="AC74" s="15"/>
      <c r="AD74" s="15"/>
      <c r="AE74" s="26"/>
      <c r="AF74" s="26"/>
      <c r="AG74" s="26"/>
    </row>
    <row r="75" spans="1:33" ht="15.75" customHeight="1" x14ac:dyDescent="0.2">
      <c r="A75" s="15"/>
      <c r="B75" s="15"/>
      <c r="C75" s="45"/>
      <c r="D75" s="17"/>
      <c r="E75" s="17"/>
      <c r="F75" s="18"/>
      <c r="G75" s="18"/>
      <c r="H75" s="18"/>
      <c r="I75" s="17"/>
      <c r="J75" s="17"/>
      <c r="K75" s="17"/>
      <c r="L75" s="17"/>
      <c r="M75" s="20"/>
      <c r="N75" s="17"/>
      <c r="O75" s="17"/>
      <c r="P75" s="17"/>
      <c r="Q75" s="17"/>
      <c r="R75" s="17"/>
      <c r="S75" s="22"/>
      <c r="T75" s="15"/>
      <c r="U75" s="23"/>
      <c r="V75" s="1"/>
      <c r="W75" s="15"/>
      <c r="X75" s="15"/>
      <c r="Y75" s="15"/>
      <c r="Z75" s="15"/>
      <c r="AA75" s="2"/>
      <c r="AB75" s="15"/>
      <c r="AC75" s="15"/>
      <c r="AD75" s="15"/>
      <c r="AE75" s="26"/>
      <c r="AF75" s="26"/>
      <c r="AG75" s="26"/>
    </row>
    <row r="76" spans="1:33" ht="15.75" customHeight="1" x14ac:dyDescent="0.2">
      <c r="A76" s="15"/>
      <c r="B76" s="15"/>
      <c r="C76" s="45"/>
      <c r="D76" s="17"/>
      <c r="E76" s="17"/>
      <c r="F76" s="18"/>
      <c r="G76" s="18"/>
      <c r="H76" s="18"/>
      <c r="I76" s="17"/>
      <c r="J76" s="17"/>
      <c r="K76" s="17"/>
      <c r="L76" s="17"/>
      <c r="M76" s="20"/>
      <c r="N76" s="17"/>
      <c r="O76" s="17"/>
      <c r="P76" s="17"/>
      <c r="Q76" s="17"/>
      <c r="R76" s="17"/>
      <c r="S76" s="22"/>
      <c r="T76" s="15"/>
      <c r="U76" s="23"/>
      <c r="V76" s="1"/>
      <c r="W76" s="15"/>
      <c r="X76" s="15"/>
      <c r="Y76" s="15"/>
      <c r="Z76" s="15"/>
      <c r="AA76" s="2"/>
      <c r="AB76" s="15"/>
      <c r="AC76" s="15"/>
      <c r="AD76" s="15"/>
      <c r="AE76" s="26"/>
      <c r="AF76" s="26"/>
      <c r="AG76" s="26"/>
    </row>
    <row r="77" spans="1:33" ht="15.75" customHeight="1" x14ac:dyDescent="0.2">
      <c r="A77" s="15"/>
      <c r="B77" s="15"/>
      <c r="C77" s="45"/>
      <c r="D77" s="17"/>
      <c r="E77" s="17"/>
      <c r="F77" s="18"/>
      <c r="G77" s="18"/>
      <c r="H77" s="18"/>
      <c r="I77" s="17"/>
      <c r="J77" s="17"/>
      <c r="K77" s="17"/>
      <c r="L77" s="17"/>
      <c r="M77" s="20"/>
      <c r="N77" s="17"/>
      <c r="O77" s="17"/>
      <c r="P77" s="17"/>
      <c r="Q77" s="17"/>
      <c r="R77" s="17"/>
      <c r="S77" s="22"/>
      <c r="T77" s="15"/>
      <c r="U77" s="23"/>
      <c r="V77" s="1"/>
      <c r="W77" s="15"/>
      <c r="X77" s="15"/>
      <c r="Y77" s="15"/>
      <c r="Z77" s="15"/>
      <c r="AA77" s="2"/>
      <c r="AB77" s="15"/>
      <c r="AC77" s="15"/>
      <c r="AD77" s="15"/>
      <c r="AE77" s="26"/>
      <c r="AF77" s="26"/>
      <c r="AG77" s="26"/>
    </row>
    <row r="78" spans="1:33" ht="15.75" customHeight="1" x14ac:dyDescent="0.2">
      <c r="A78" s="15"/>
      <c r="B78" s="15"/>
      <c r="C78" s="45"/>
      <c r="D78" s="17"/>
      <c r="E78" s="17"/>
      <c r="F78" s="18"/>
      <c r="G78" s="18"/>
      <c r="H78" s="18"/>
      <c r="I78" s="17"/>
      <c r="J78" s="17"/>
      <c r="K78" s="17"/>
      <c r="L78" s="17"/>
      <c r="M78" s="20"/>
      <c r="N78" s="17"/>
      <c r="O78" s="17"/>
      <c r="P78" s="17"/>
      <c r="Q78" s="17"/>
      <c r="R78" s="17"/>
      <c r="S78" s="22"/>
      <c r="T78" s="15"/>
      <c r="U78" s="23"/>
      <c r="V78" s="1"/>
      <c r="W78" s="15"/>
      <c r="X78" s="15"/>
      <c r="Y78" s="15"/>
      <c r="Z78" s="15"/>
      <c r="AA78" s="2"/>
      <c r="AB78" s="15"/>
      <c r="AC78" s="15"/>
      <c r="AD78" s="15"/>
      <c r="AE78" s="26"/>
      <c r="AF78" s="26"/>
      <c r="AG78" s="26"/>
    </row>
    <row r="79" spans="1:33" ht="15.75" customHeight="1" x14ac:dyDescent="0.2">
      <c r="A79" s="15"/>
      <c r="B79" s="15"/>
      <c r="C79" s="45"/>
      <c r="D79" s="17"/>
      <c r="E79" s="17"/>
      <c r="F79" s="18"/>
      <c r="G79" s="18"/>
      <c r="H79" s="18"/>
      <c r="I79" s="17"/>
      <c r="J79" s="17"/>
      <c r="K79" s="17"/>
      <c r="L79" s="17"/>
      <c r="M79" s="20"/>
      <c r="N79" s="17"/>
      <c r="O79" s="17"/>
      <c r="P79" s="17"/>
      <c r="Q79" s="17"/>
      <c r="R79" s="17"/>
      <c r="S79" s="22"/>
      <c r="T79" s="15"/>
      <c r="U79" s="23"/>
      <c r="V79" s="1"/>
      <c r="W79" s="15"/>
      <c r="X79" s="15"/>
      <c r="Y79" s="15"/>
      <c r="Z79" s="15"/>
      <c r="AA79" s="2"/>
      <c r="AB79" s="15"/>
      <c r="AC79" s="15"/>
      <c r="AD79" s="15"/>
      <c r="AE79" s="26"/>
      <c r="AF79" s="26"/>
      <c r="AG79" s="26"/>
    </row>
    <row r="80" spans="1:33" ht="15.75" customHeight="1" x14ac:dyDescent="0.2">
      <c r="A80" s="15"/>
      <c r="B80" s="15"/>
      <c r="C80" s="45"/>
      <c r="D80" s="17"/>
      <c r="E80" s="17"/>
      <c r="F80" s="18"/>
      <c r="G80" s="18"/>
      <c r="H80" s="18"/>
      <c r="I80" s="17"/>
      <c r="J80" s="17"/>
      <c r="K80" s="17"/>
      <c r="L80" s="17"/>
      <c r="M80" s="20"/>
      <c r="N80" s="17"/>
      <c r="O80" s="17"/>
      <c r="P80" s="17"/>
      <c r="Q80" s="17"/>
      <c r="R80" s="17"/>
      <c r="S80" s="22"/>
      <c r="T80" s="15"/>
      <c r="U80" s="23"/>
      <c r="V80" s="1"/>
      <c r="W80" s="15"/>
      <c r="X80" s="15"/>
      <c r="Y80" s="15"/>
      <c r="Z80" s="15"/>
      <c r="AA80" s="2"/>
      <c r="AB80" s="15"/>
      <c r="AC80" s="15"/>
      <c r="AD80" s="15"/>
      <c r="AE80" s="26"/>
      <c r="AF80" s="26"/>
      <c r="AG80" s="26"/>
    </row>
    <row r="81" spans="1:33" ht="15.75" customHeight="1" x14ac:dyDescent="0.2">
      <c r="A81" s="15"/>
      <c r="B81" s="15"/>
      <c r="C81" s="45"/>
      <c r="D81" s="17"/>
      <c r="E81" s="17"/>
      <c r="F81" s="18"/>
      <c r="G81" s="18"/>
      <c r="H81" s="18"/>
      <c r="I81" s="17"/>
      <c r="J81" s="17"/>
      <c r="K81" s="17"/>
      <c r="L81" s="17"/>
      <c r="M81" s="20"/>
      <c r="N81" s="17"/>
      <c r="O81" s="17"/>
      <c r="P81" s="17"/>
      <c r="Q81" s="17"/>
      <c r="R81" s="17"/>
      <c r="S81" s="22"/>
      <c r="T81" s="15"/>
      <c r="U81" s="23"/>
      <c r="V81" s="1"/>
      <c r="W81" s="15"/>
      <c r="X81" s="15"/>
      <c r="Y81" s="15"/>
      <c r="Z81" s="15"/>
      <c r="AA81" s="2"/>
      <c r="AB81" s="15"/>
      <c r="AC81" s="15"/>
      <c r="AD81" s="15"/>
      <c r="AE81" s="26"/>
      <c r="AF81" s="26"/>
      <c r="AG81" s="26"/>
    </row>
    <row r="82" spans="1:33" ht="15.75" customHeight="1" x14ac:dyDescent="0.2">
      <c r="A82" s="15"/>
      <c r="B82" s="15"/>
      <c r="C82" s="45"/>
      <c r="D82" s="17"/>
      <c r="E82" s="17"/>
      <c r="F82" s="18"/>
      <c r="G82" s="18"/>
      <c r="H82" s="18"/>
      <c r="I82" s="17"/>
      <c r="J82" s="17"/>
      <c r="K82" s="17"/>
      <c r="L82" s="17"/>
      <c r="M82" s="20"/>
      <c r="N82" s="17"/>
      <c r="O82" s="17"/>
      <c r="P82" s="17"/>
      <c r="Q82" s="17"/>
      <c r="R82" s="17"/>
      <c r="S82" s="22"/>
      <c r="T82" s="15"/>
      <c r="U82" s="23"/>
      <c r="V82" s="1"/>
      <c r="W82" s="15"/>
      <c r="X82" s="15"/>
      <c r="Y82" s="15"/>
      <c r="Z82" s="15"/>
      <c r="AA82" s="2"/>
      <c r="AB82" s="15"/>
      <c r="AC82" s="15"/>
      <c r="AD82" s="15"/>
      <c r="AE82" s="26"/>
      <c r="AF82" s="26"/>
      <c r="AG82" s="26"/>
    </row>
    <row r="83" spans="1:33" ht="15.75" customHeight="1" x14ac:dyDescent="0.2">
      <c r="A83" s="15"/>
      <c r="B83" s="15"/>
      <c r="C83" s="45"/>
      <c r="D83" s="17"/>
      <c r="E83" s="17"/>
      <c r="F83" s="18"/>
      <c r="G83" s="18"/>
      <c r="H83" s="18"/>
      <c r="I83" s="17"/>
      <c r="J83" s="17"/>
      <c r="K83" s="17"/>
      <c r="L83" s="17"/>
      <c r="M83" s="20"/>
      <c r="N83" s="17"/>
      <c r="O83" s="17"/>
      <c r="P83" s="17"/>
      <c r="Q83" s="17"/>
      <c r="R83" s="17"/>
      <c r="S83" s="22"/>
      <c r="T83" s="15"/>
      <c r="U83" s="23"/>
      <c r="V83" s="1"/>
      <c r="W83" s="15"/>
      <c r="X83" s="15"/>
      <c r="Y83" s="15"/>
      <c r="Z83" s="15"/>
      <c r="AA83" s="2"/>
      <c r="AB83" s="15"/>
      <c r="AC83" s="15"/>
      <c r="AD83" s="15"/>
      <c r="AE83" s="26"/>
      <c r="AF83" s="26"/>
      <c r="AG83" s="26"/>
    </row>
    <row r="84" spans="1:33" ht="15.75" customHeight="1" x14ac:dyDescent="0.2">
      <c r="A84" s="15"/>
      <c r="B84" s="15"/>
      <c r="C84" s="45"/>
      <c r="D84" s="17"/>
      <c r="E84" s="17"/>
      <c r="F84" s="18"/>
      <c r="G84" s="18"/>
      <c r="H84" s="18"/>
      <c r="I84" s="17"/>
      <c r="J84" s="17"/>
      <c r="K84" s="17"/>
      <c r="L84" s="17"/>
      <c r="M84" s="20"/>
      <c r="N84" s="17"/>
      <c r="O84" s="17"/>
      <c r="P84" s="17"/>
      <c r="Q84" s="17"/>
      <c r="R84" s="17"/>
      <c r="S84" s="22"/>
      <c r="T84" s="15"/>
      <c r="U84" s="23"/>
      <c r="V84" s="1"/>
      <c r="W84" s="15"/>
      <c r="X84" s="15"/>
      <c r="Y84" s="15"/>
      <c r="Z84" s="15"/>
      <c r="AA84" s="2"/>
      <c r="AB84" s="15"/>
      <c r="AC84" s="15"/>
      <c r="AD84" s="15"/>
      <c r="AE84" s="26"/>
      <c r="AF84" s="26"/>
      <c r="AG84" s="26"/>
    </row>
    <row r="85" spans="1:33" ht="15.75" customHeight="1" x14ac:dyDescent="0.2">
      <c r="A85" s="15"/>
      <c r="B85" s="15"/>
      <c r="C85" s="45"/>
      <c r="D85" s="17"/>
      <c r="E85" s="17"/>
      <c r="F85" s="18"/>
      <c r="G85" s="18"/>
      <c r="H85" s="18"/>
      <c r="I85" s="17"/>
      <c r="J85" s="17"/>
      <c r="K85" s="17"/>
      <c r="L85" s="17"/>
      <c r="M85" s="20"/>
      <c r="N85" s="17"/>
      <c r="O85" s="17"/>
      <c r="P85" s="17"/>
      <c r="Q85" s="17"/>
      <c r="R85" s="17"/>
      <c r="S85" s="22"/>
      <c r="T85" s="15"/>
      <c r="U85" s="23"/>
      <c r="V85" s="1"/>
      <c r="W85" s="15"/>
      <c r="X85" s="15"/>
      <c r="Y85" s="15"/>
      <c r="Z85" s="15"/>
      <c r="AA85" s="2"/>
      <c r="AB85" s="15"/>
      <c r="AC85" s="15"/>
      <c r="AD85" s="15"/>
      <c r="AE85" s="26"/>
      <c r="AF85" s="26"/>
      <c r="AG85" s="26"/>
    </row>
    <row r="86" spans="1:33" ht="15.75" customHeight="1" x14ac:dyDescent="0.2">
      <c r="A86" s="15"/>
      <c r="B86" s="15"/>
      <c r="C86" s="45"/>
      <c r="D86" s="17"/>
      <c r="E86" s="17"/>
      <c r="F86" s="18"/>
      <c r="G86" s="18"/>
      <c r="H86" s="18"/>
      <c r="I86" s="17"/>
      <c r="J86" s="17"/>
      <c r="K86" s="17"/>
      <c r="L86" s="17"/>
      <c r="M86" s="20"/>
      <c r="N86" s="17"/>
      <c r="O86" s="17"/>
      <c r="P86" s="17"/>
      <c r="Q86" s="17"/>
      <c r="R86" s="17"/>
      <c r="S86" s="22"/>
      <c r="T86" s="15"/>
      <c r="U86" s="23"/>
      <c r="V86" s="1"/>
      <c r="W86" s="15"/>
      <c r="X86" s="15"/>
      <c r="Y86" s="15"/>
      <c r="Z86" s="15"/>
      <c r="AA86" s="2"/>
      <c r="AB86" s="15"/>
      <c r="AC86" s="15"/>
      <c r="AD86" s="15"/>
      <c r="AE86" s="26"/>
      <c r="AF86" s="26"/>
      <c r="AG86" s="26"/>
    </row>
    <row r="87" spans="1:33" ht="15.75" customHeight="1" x14ac:dyDescent="0.2">
      <c r="A87" s="15"/>
      <c r="B87" s="15"/>
      <c r="C87" s="45"/>
      <c r="D87" s="17"/>
      <c r="E87" s="17"/>
      <c r="F87" s="18"/>
      <c r="G87" s="18"/>
      <c r="H87" s="18"/>
      <c r="I87" s="17"/>
      <c r="J87" s="17"/>
      <c r="K87" s="17"/>
      <c r="L87" s="17"/>
      <c r="M87" s="20"/>
      <c r="N87" s="17"/>
      <c r="O87" s="17"/>
      <c r="P87" s="17"/>
      <c r="Q87" s="17"/>
      <c r="R87" s="17"/>
      <c r="S87" s="22"/>
      <c r="T87" s="15"/>
      <c r="U87" s="23"/>
      <c r="V87" s="1"/>
      <c r="W87" s="15"/>
      <c r="X87" s="15"/>
      <c r="Y87" s="15"/>
      <c r="Z87" s="15"/>
      <c r="AA87" s="2"/>
      <c r="AB87" s="15"/>
      <c r="AC87" s="15"/>
      <c r="AD87" s="15"/>
      <c r="AE87" s="26"/>
      <c r="AF87" s="26"/>
      <c r="AG87" s="26"/>
    </row>
    <row r="88" spans="1:33" ht="15.75" customHeight="1" x14ac:dyDescent="0.2">
      <c r="A88" s="15"/>
      <c r="B88" s="15"/>
      <c r="C88" s="45"/>
      <c r="D88" s="17"/>
      <c r="E88" s="17"/>
      <c r="F88" s="18"/>
      <c r="G88" s="18"/>
      <c r="H88" s="18"/>
      <c r="I88" s="17"/>
      <c r="J88" s="17"/>
      <c r="K88" s="17"/>
      <c r="L88" s="17"/>
      <c r="M88" s="20"/>
      <c r="N88" s="17"/>
      <c r="O88" s="17"/>
      <c r="P88" s="17"/>
      <c r="Q88" s="17"/>
      <c r="R88" s="17"/>
      <c r="S88" s="22"/>
      <c r="T88" s="15"/>
      <c r="U88" s="23"/>
      <c r="V88" s="1"/>
      <c r="W88" s="15"/>
      <c r="X88" s="15"/>
      <c r="Y88" s="15"/>
      <c r="Z88" s="15"/>
      <c r="AA88" s="2"/>
      <c r="AB88" s="15"/>
      <c r="AC88" s="15"/>
      <c r="AD88" s="15"/>
      <c r="AE88" s="26"/>
      <c r="AF88" s="26"/>
      <c r="AG88" s="26"/>
    </row>
    <row r="89" spans="1:33" ht="15.75" customHeight="1" x14ac:dyDescent="0.2">
      <c r="A89" s="15"/>
      <c r="B89" s="15"/>
      <c r="C89" s="45"/>
      <c r="D89" s="17"/>
      <c r="E89" s="17"/>
      <c r="F89" s="18"/>
      <c r="G89" s="18"/>
      <c r="H89" s="18"/>
      <c r="I89" s="17"/>
      <c r="J89" s="17"/>
      <c r="K89" s="17"/>
      <c r="L89" s="17"/>
      <c r="M89" s="20"/>
      <c r="N89" s="17"/>
      <c r="O89" s="17"/>
      <c r="P89" s="17"/>
      <c r="Q89" s="17"/>
      <c r="R89" s="17"/>
      <c r="S89" s="22"/>
      <c r="T89" s="15"/>
      <c r="U89" s="23"/>
      <c r="V89" s="1"/>
      <c r="W89" s="15"/>
      <c r="X89" s="15"/>
      <c r="Y89" s="15"/>
      <c r="Z89" s="15"/>
      <c r="AA89" s="2"/>
      <c r="AB89" s="15"/>
      <c r="AC89" s="15"/>
      <c r="AD89" s="15"/>
      <c r="AE89" s="26"/>
      <c r="AF89" s="26"/>
      <c r="AG89" s="26"/>
    </row>
    <row r="90" spans="1:33" ht="15.75" customHeight="1" x14ac:dyDescent="0.2">
      <c r="A90" s="15"/>
      <c r="B90" s="15"/>
      <c r="C90" s="45"/>
      <c r="D90" s="17"/>
      <c r="E90" s="17"/>
      <c r="F90" s="18"/>
      <c r="G90" s="18"/>
      <c r="H90" s="18"/>
      <c r="I90" s="17"/>
      <c r="J90" s="17"/>
      <c r="K90" s="17"/>
      <c r="L90" s="17"/>
      <c r="M90" s="20"/>
      <c r="N90" s="17"/>
      <c r="O90" s="17"/>
      <c r="P90" s="17"/>
      <c r="Q90" s="17"/>
      <c r="R90" s="17"/>
      <c r="S90" s="22"/>
      <c r="T90" s="15"/>
      <c r="U90" s="23"/>
      <c r="V90" s="1"/>
      <c r="W90" s="15"/>
      <c r="X90" s="15"/>
      <c r="Y90" s="15"/>
      <c r="Z90" s="15"/>
      <c r="AA90" s="2"/>
      <c r="AB90" s="15"/>
      <c r="AC90" s="15"/>
      <c r="AD90" s="15"/>
      <c r="AE90" s="26"/>
      <c r="AF90" s="26"/>
      <c r="AG90" s="26"/>
    </row>
    <row r="91" spans="1:33" ht="15.75" customHeight="1" x14ac:dyDescent="0.2">
      <c r="A91" s="15"/>
      <c r="B91" s="15"/>
      <c r="C91" s="45"/>
      <c r="D91" s="17"/>
      <c r="E91" s="17"/>
      <c r="F91" s="18"/>
      <c r="G91" s="18"/>
      <c r="H91" s="18"/>
      <c r="I91" s="17"/>
      <c r="J91" s="17"/>
      <c r="K91" s="17"/>
      <c r="L91" s="17"/>
      <c r="M91" s="20"/>
      <c r="N91" s="17"/>
      <c r="O91" s="17"/>
      <c r="P91" s="17"/>
      <c r="Q91" s="17"/>
      <c r="R91" s="17"/>
      <c r="S91" s="22"/>
      <c r="T91" s="15"/>
      <c r="U91" s="23"/>
      <c r="V91" s="1"/>
      <c r="W91" s="15"/>
      <c r="X91" s="15"/>
      <c r="Y91" s="15"/>
      <c r="Z91" s="15"/>
      <c r="AA91" s="2"/>
      <c r="AB91" s="15"/>
      <c r="AC91" s="15"/>
      <c r="AD91" s="15"/>
      <c r="AE91" s="26"/>
      <c r="AF91" s="26"/>
      <c r="AG91" s="26"/>
    </row>
    <row r="92" spans="1:33" ht="15.75" customHeight="1" x14ac:dyDescent="0.2">
      <c r="A92" s="15"/>
      <c r="B92" s="15"/>
      <c r="C92" s="45"/>
      <c r="D92" s="17"/>
      <c r="E92" s="17"/>
      <c r="F92" s="18"/>
      <c r="G92" s="18"/>
      <c r="H92" s="18"/>
      <c r="I92" s="17"/>
      <c r="J92" s="17"/>
      <c r="K92" s="17"/>
      <c r="L92" s="17"/>
      <c r="M92" s="20"/>
      <c r="N92" s="17"/>
      <c r="O92" s="17"/>
      <c r="P92" s="17"/>
      <c r="Q92" s="17"/>
      <c r="R92" s="17"/>
      <c r="S92" s="22"/>
      <c r="T92" s="15"/>
      <c r="U92" s="23"/>
      <c r="V92" s="1"/>
      <c r="W92" s="15"/>
      <c r="X92" s="15"/>
      <c r="Y92" s="15"/>
      <c r="Z92" s="15"/>
      <c r="AA92" s="2"/>
      <c r="AB92" s="15"/>
      <c r="AC92" s="15"/>
      <c r="AD92" s="15"/>
      <c r="AE92" s="26"/>
      <c r="AF92" s="26"/>
      <c r="AG92" s="26"/>
    </row>
    <row r="93" spans="1:33" ht="15.75" customHeight="1" x14ac:dyDescent="0.2">
      <c r="A93" s="15"/>
      <c r="B93" s="15"/>
      <c r="C93" s="45"/>
      <c r="D93" s="17"/>
      <c r="E93" s="17"/>
      <c r="F93" s="18"/>
      <c r="G93" s="18"/>
      <c r="H93" s="18"/>
      <c r="I93" s="17"/>
      <c r="J93" s="17"/>
      <c r="K93" s="17"/>
      <c r="L93" s="17"/>
      <c r="M93" s="20"/>
      <c r="N93" s="17"/>
      <c r="O93" s="17"/>
      <c r="P93" s="17"/>
      <c r="Q93" s="17"/>
      <c r="R93" s="17"/>
      <c r="S93" s="22"/>
      <c r="T93" s="15"/>
      <c r="U93" s="23"/>
      <c r="V93" s="1"/>
      <c r="W93" s="15"/>
      <c r="X93" s="15"/>
      <c r="Y93" s="15"/>
      <c r="Z93" s="15"/>
      <c r="AA93" s="2"/>
      <c r="AB93" s="15"/>
      <c r="AC93" s="15"/>
      <c r="AD93" s="15"/>
      <c r="AE93" s="26"/>
      <c r="AF93" s="26"/>
      <c r="AG93" s="26"/>
    </row>
    <row r="94" spans="1:33" ht="15.75" customHeight="1" x14ac:dyDescent="0.2">
      <c r="A94" s="15"/>
      <c r="B94" s="15"/>
      <c r="C94" s="45"/>
      <c r="D94" s="17"/>
      <c r="E94" s="17"/>
      <c r="F94" s="18"/>
      <c r="G94" s="18"/>
      <c r="H94" s="18"/>
      <c r="I94" s="17"/>
      <c r="J94" s="17"/>
      <c r="K94" s="17"/>
      <c r="L94" s="17"/>
      <c r="M94" s="20"/>
      <c r="N94" s="17"/>
      <c r="O94" s="17"/>
      <c r="P94" s="17"/>
      <c r="Q94" s="17"/>
      <c r="R94" s="17"/>
      <c r="S94" s="22"/>
      <c r="T94" s="15"/>
      <c r="U94" s="23"/>
      <c r="V94" s="1"/>
      <c r="W94" s="15"/>
      <c r="X94" s="15"/>
      <c r="Y94" s="15"/>
      <c r="Z94" s="15"/>
      <c r="AA94" s="2"/>
      <c r="AB94" s="15"/>
      <c r="AC94" s="15"/>
      <c r="AD94" s="15"/>
      <c r="AE94" s="26"/>
      <c r="AF94" s="26"/>
      <c r="AG94" s="26"/>
    </row>
    <row r="95" spans="1:33" ht="15.75" customHeight="1" x14ac:dyDescent="0.2">
      <c r="A95" s="15"/>
      <c r="B95" s="15"/>
      <c r="C95" s="45"/>
      <c r="D95" s="17"/>
      <c r="E95" s="17"/>
      <c r="F95" s="18"/>
      <c r="G95" s="18"/>
      <c r="H95" s="18"/>
      <c r="I95" s="17"/>
      <c r="J95" s="17"/>
      <c r="K95" s="17"/>
      <c r="L95" s="17"/>
      <c r="M95" s="20"/>
      <c r="N95" s="17"/>
      <c r="O95" s="17"/>
      <c r="P95" s="17"/>
      <c r="Q95" s="17"/>
      <c r="R95" s="17"/>
      <c r="S95" s="22"/>
      <c r="T95" s="15"/>
      <c r="U95" s="23"/>
      <c r="V95" s="1"/>
      <c r="W95" s="15"/>
      <c r="X95" s="15"/>
      <c r="Y95" s="15"/>
      <c r="Z95" s="15"/>
      <c r="AA95" s="2"/>
      <c r="AB95" s="15"/>
      <c r="AC95" s="15"/>
      <c r="AD95" s="15"/>
      <c r="AE95" s="26"/>
      <c r="AF95" s="26"/>
      <c r="AG95" s="26"/>
    </row>
    <row r="96" spans="1:33" ht="15.75" customHeight="1" x14ac:dyDescent="0.2">
      <c r="A96" s="15"/>
      <c r="B96" s="15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46"/>
      <c r="R96" s="46"/>
      <c r="S96" s="22"/>
      <c r="T96" s="15"/>
      <c r="U96" s="15"/>
      <c r="V96" s="15"/>
      <c r="W96" s="15"/>
      <c r="X96" s="15"/>
      <c r="Y96" s="15"/>
      <c r="Z96" s="15"/>
      <c r="AA96" s="2"/>
      <c r="AB96" s="15"/>
      <c r="AC96" s="15"/>
      <c r="AD96" s="15"/>
      <c r="AE96" s="15"/>
      <c r="AF96" s="15"/>
      <c r="AG96" s="15"/>
    </row>
    <row r="97" spans="1:33" ht="15.75" customHeight="1" x14ac:dyDescent="0.2">
      <c r="A97" s="15"/>
      <c r="B97" s="15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46"/>
      <c r="R97" s="46"/>
      <c r="S97" s="22"/>
      <c r="T97" s="15"/>
      <c r="U97" s="15"/>
      <c r="V97" s="15"/>
      <c r="W97" s="15"/>
      <c r="X97" s="15"/>
      <c r="Y97" s="15"/>
      <c r="Z97" s="15"/>
      <c r="AA97" s="2"/>
      <c r="AB97" s="15"/>
      <c r="AC97" s="15"/>
      <c r="AD97" s="15"/>
      <c r="AE97" s="15"/>
      <c r="AF97" s="15"/>
      <c r="AG97" s="15"/>
    </row>
    <row r="98" spans="1:33" ht="15.75" customHeight="1" x14ac:dyDescent="0.2">
      <c r="A98" s="15"/>
      <c r="B98" s="15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46"/>
      <c r="R98" s="46"/>
      <c r="S98" s="22"/>
      <c r="T98" s="15"/>
      <c r="U98" s="15"/>
      <c r="V98" s="15"/>
      <c r="W98" s="15"/>
      <c r="X98" s="15"/>
      <c r="Y98" s="15"/>
      <c r="Z98" s="15"/>
      <c r="AA98" s="2"/>
      <c r="AB98" s="15"/>
      <c r="AC98" s="15"/>
      <c r="AD98" s="15"/>
      <c r="AE98" s="15"/>
      <c r="AF98" s="15"/>
      <c r="AG98" s="15"/>
    </row>
    <row r="99" spans="1:33" ht="15.75" customHeight="1" x14ac:dyDescent="0.2">
      <c r="A99" s="15"/>
      <c r="B99" s="15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46"/>
      <c r="R99" s="46"/>
      <c r="S99" s="22"/>
      <c r="T99" s="15"/>
      <c r="U99" s="15"/>
      <c r="V99" s="15"/>
      <c r="W99" s="15"/>
      <c r="X99" s="15"/>
      <c r="Y99" s="15"/>
      <c r="Z99" s="15"/>
      <c r="AA99" s="2"/>
      <c r="AB99" s="15"/>
      <c r="AC99" s="15"/>
      <c r="AD99" s="15"/>
      <c r="AE99" s="15"/>
      <c r="AF99" s="15"/>
      <c r="AG99" s="15"/>
    </row>
    <row r="100" spans="1:33" ht="15.75" customHeight="1" x14ac:dyDescent="0.2">
      <c r="A100" s="15"/>
      <c r="B100" s="15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46"/>
      <c r="R100" s="46"/>
      <c r="S100" s="22"/>
      <c r="T100" s="15"/>
      <c r="U100" s="15"/>
      <c r="V100" s="15"/>
      <c r="W100" s="15"/>
      <c r="X100" s="15"/>
      <c r="Y100" s="15"/>
      <c r="Z100" s="15"/>
      <c r="AA100" s="2"/>
      <c r="AB100" s="15"/>
      <c r="AC100" s="15"/>
      <c r="AD100" s="15"/>
      <c r="AE100" s="15"/>
      <c r="AF100" s="15"/>
      <c r="AG100" s="15"/>
    </row>
    <row r="101" spans="1:33" ht="15.75" customHeight="1" x14ac:dyDescent="0.2">
      <c r="A101" s="15"/>
      <c r="B101" s="15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46"/>
      <c r="R101" s="46"/>
      <c r="S101" s="22"/>
      <c r="T101" s="15"/>
      <c r="U101" s="15"/>
      <c r="V101" s="15"/>
      <c r="W101" s="15"/>
      <c r="X101" s="15"/>
      <c r="Y101" s="15"/>
      <c r="Z101" s="15"/>
      <c r="AA101" s="2"/>
      <c r="AB101" s="15"/>
      <c r="AC101" s="15"/>
      <c r="AD101" s="15"/>
      <c r="AE101" s="15"/>
      <c r="AF101" s="15"/>
      <c r="AG101" s="15"/>
    </row>
    <row r="102" spans="1:33" ht="15.75" customHeight="1" x14ac:dyDescent="0.2">
      <c r="A102" s="15"/>
      <c r="B102" s="15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46"/>
      <c r="R102" s="46"/>
      <c r="S102" s="22"/>
      <c r="T102" s="15"/>
      <c r="U102" s="15"/>
      <c r="V102" s="15"/>
      <c r="W102" s="15"/>
      <c r="X102" s="15"/>
      <c r="Y102" s="15"/>
      <c r="Z102" s="15"/>
      <c r="AA102" s="2"/>
      <c r="AB102" s="15"/>
      <c r="AC102" s="15"/>
      <c r="AD102" s="15"/>
      <c r="AE102" s="15"/>
      <c r="AF102" s="15"/>
      <c r="AG102" s="15"/>
    </row>
    <row r="103" spans="1:33" ht="15.75" customHeight="1" x14ac:dyDescent="0.2">
      <c r="A103" s="15"/>
      <c r="B103" s="15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46"/>
      <c r="R103" s="46"/>
      <c r="S103" s="22"/>
      <c r="T103" s="15"/>
      <c r="U103" s="15"/>
      <c r="V103" s="15"/>
      <c r="W103" s="15"/>
      <c r="X103" s="15"/>
      <c r="Y103" s="15"/>
      <c r="Z103" s="15"/>
      <c r="AA103" s="2"/>
      <c r="AB103" s="15"/>
      <c r="AC103" s="15"/>
      <c r="AD103" s="15"/>
      <c r="AE103" s="15"/>
      <c r="AF103" s="15"/>
      <c r="AG103" s="15"/>
    </row>
    <row r="104" spans="1:33" ht="15.75" customHeight="1" x14ac:dyDescent="0.2">
      <c r="A104" s="15"/>
      <c r="B104" s="15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46"/>
      <c r="R104" s="46"/>
      <c r="S104" s="22"/>
      <c r="T104" s="15"/>
      <c r="U104" s="15"/>
      <c r="V104" s="15"/>
      <c r="W104" s="15"/>
      <c r="X104" s="15"/>
      <c r="Y104" s="15"/>
      <c r="Z104" s="15"/>
      <c r="AA104" s="2"/>
      <c r="AB104" s="15"/>
      <c r="AC104" s="15"/>
      <c r="AD104" s="15"/>
      <c r="AE104" s="15"/>
      <c r="AF104" s="15"/>
      <c r="AG104" s="15"/>
    </row>
    <row r="105" spans="1:33" ht="15.75" customHeight="1" x14ac:dyDescent="0.2">
      <c r="A105" s="15"/>
      <c r="B105" s="15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46"/>
      <c r="R105" s="46"/>
      <c r="S105" s="22"/>
      <c r="T105" s="15"/>
      <c r="U105" s="15"/>
      <c r="V105" s="15"/>
      <c r="W105" s="15"/>
      <c r="X105" s="15"/>
      <c r="Y105" s="15"/>
      <c r="Z105" s="15"/>
      <c r="AA105" s="2"/>
      <c r="AB105" s="15"/>
      <c r="AC105" s="15"/>
      <c r="AD105" s="15"/>
      <c r="AE105" s="15"/>
      <c r="AF105" s="15"/>
      <c r="AG105" s="15"/>
    </row>
    <row r="106" spans="1:33" ht="15.75" customHeight="1" x14ac:dyDescent="0.2">
      <c r="A106" s="15"/>
      <c r="B106" s="15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46"/>
      <c r="R106" s="46"/>
      <c r="S106" s="22"/>
      <c r="T106" s="15"/>
      <c r="U106" s="15"/>
      <c r="V106" s="15"/>
      <c r="W106" s="15"/>
      <c r="X106" s="15"/>
      <c r="Y106" s="15"/>
      <c r="Z106" s="15"/>
      <c r="AA106" s="2"/>
      <c r="AB106" s="15"/>
      <c r="AC106" s="15"/>
      <c r="AD106" s="15"/>
      <c r="AE106" s="15"/>
      <c r="AF106" s="15"/>
      <c r="AG106" s="15"/>
    </row>
    <row r="107" spans="1:33" ht="15.75" customHeight="1" x14ac:dyDescent="0.2">
      <c r="A107" s="15"/>
      <c r="B107" s="15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46"/>
      <c r="R107" s="46"/>
      <c r="S107" s="22"/>
      <c r="T107" s="15"/>
      <c r="U107" s="15"/>
      <c r="V107" s="15"/>
      <c r="W107" s="15"/>
      <c r="X107" s="15"/>
      <c r="Y107" s="15"/>
      <c r="Z107" s="15"/>
      <c r="AA107" s="2"/>
      <c r="AB107" s="15"/>
      <c r="AC107" s="15"/>
      <c r="AD107" s="15"/>
      <c r="AE107" s="15"/>
      <c r="AF107" s="15"/>
      <c r="AG107" s="15"/>
    </row>
    <row r="108" spans="1:33" ht="15.75" customHeight="1" x14ac:dyDescent="0.2">
      <c r="A108" s="15"/>
      <c r="B108" s="15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46"/>
      <c r="R108" s="46"/>
      <c r="S108" s="22"/>
      <c r="T108" s="15"/>
      <c r="U108" s="15"/>
      <c r="V108" s="15"/>
      <c r="W108" s="15"/>
      <c r="X108" s="15"/>
      <c r="Y108" s="15"/>
      <c r="Z108" s="15"/>
      <c r="AA108" s="2"/>
      <c r="AB108" s="15"/>
      <c r="AC108" s="15"/>
      <c r="AD108" s="15"/>
      <c r="AE108" s="15"/>
      <c r="AF108" s="15"/>
      <c r="AG108" s="15"/>
    </row>
    <row r="109" spans="1:33" ht="15.75" customHeight="1" x14ac:dyDescent="0.2">
      <c r="A109" s="15"/>
      <c r="B109" s="15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46"/>
      <c r="R109" s="46"/>
      <c r="S109" s="22"/>
      <c r="T109" s="15"/>
      <c r="U109" s="15"/>
      <c r="V109" s="15"/>
      <c r="W109" s="15"/>
      <c r="X109" s="15"/>
      <c r="Y109" s="15"/>
      <c r="Z109" s="15"/>
      <c r="AA109" s="2"/>
      <c r="AB109" s="15"/>
      <c r="AC109" s="15"/>
      <c r="AD109" s="15"/>
      <c r="AE109" s="15"/>
      <c r="AF109" s="15"/>
      <c r="AG109" s="15"/>
    </row>
    <row r="110" spans="1:33" ht="15.75" customHeight="1" x14ac:dyDescent="0.2">
      <c r="A110" s="15"/>
      <c r="B110" s="15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46"/>
      <c r="R110" s="46"/>
      <c r="S110" s="22"/>
      <c r="T110" s="15"/>
      <c r="U110" s="15"/>
      <c r="V110" s="15"/>
      <c r="W110" s="15"/>
      <c r="X110" s="15"/>
      <c r="Y110" s="15"/>
      <c r="Z110" s="15"/>
      <c r="AA110" s="2"/>
      <c r="AB110" s="15"/>
      <c r="AC110" s="15"/>
      <c r="AD110" s="15"/>
      <c r="AE110" s="15"/>
      <c r="AF110" s="15"/>
      <c r="AG110" s="15"/>
    </row>
    <row r="111" spans="1:33" ht="15.75" customHeight="1" x14ac:dyDescent="0.2">
      <c r="A111" s="15"/>
      <c r="B111" s="15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46"/>
      <c r="R111" s="46"/>
      <c r="S111" s="22"/>
      <c r="T111" s="15"/>
      <c r="U111" s="15"/>
      <c r="V111" s="15"/>
      <c r="W111" s="15"/>
      <c r="X111" s="15"/>
      <c r="Y111" s="15"/>
      <c r="Z111" s="15"/>
      <c r="AA111" s="2"/>
      <c r="AB111" s="15"/>
      <c r="AC111" s="15"/>
      <c r="AD111" s="15"/>
      <c r="AE111" s="15"/>
      <c r="AF111" s="15"/>
      <c r="AG111" s="15"/>
    </row>
    <row r="112" spans="1:33" ht="15.75" customHeight="1" x14ac:dyDescent="0.2">
      <c r="A112" s="15"/>
      <c r="B112" s="15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46"/>
      <c r="R112" s="46"/>
      <c r="S112" s="22"/>
      <c r="T112" s="15"/>
      <c r="U112" s="15"/>
      <c r="V112" s="15"/>
      <c r="W112" s="15"/>
      <c r="X112" s="15"/>
      <c r="Y112" s="15"/>
      <c r="Z112" s="15"/>
      <c r="AA112" s="2"/>
      <c r="AB112" s="15"/>
      <c r="AC112" s="15"/>
      <c r="AD112" s="15"/>
      <c r="AE112" s="15"/>
      <c r="AF112" s="15"/>
      <c r="AG112" s="15"/>
    </row>
    <row r="113" spans="1:33" ht="15.75" customHeight="1" x14ac:dyDescent="0.2">
      <c r="A113" s="15"/>
      <c r="B113" s="15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46"/>
      <c r="R113" s="46"/>
      <c r="S113" s="22"/>
      <c r="T113" s="15"/>
      <c r="U113" s="15"/>
      <c r="V113" s="15"/>
      <c r="W113" s="15"/>
      <c r="X113" s="15"/>
      <c r="Y113" s="15"/>
      <c r="Z113" s="15"/>
      <c r="AA113" s="2"/>
      <c r="AB113" s="15"/>
      <c r="AC113" s="15"/>
      <c r="AD113" s="15"/>
      <c r="AE113" s="15"/>
      <c r="AF113" s="15"/>
      <c r="AG113" s="15"/>
    </row>
    <row r="114" spans="1:33" ht="15.75" customHeight="1" x14ac:dyDescent="0.2">
      <c r="A114" s="15"/>
      <c r="B114" s="15"/>
      <c r="C114" s="46"/>
      <c r="D114" s="46"/>
      <c r="E114" s="46"/>
      <c r="F114" s="46"/>
      <c r="G114" s="46"/>
      <c r="H114" s="46"/>
      <c r="I114" s="46"/>
      <c r="J114" s="46"/>
      <c r="K114" s="46"/>
      <c r="L114" s="46"/>
      <c r="M114" s="46"/>
      <c r="N114" s="46"/>
      <c r="O114" s="46"/>
      <c r="P114" s="46"/>
      <c r="Q114" s="46"/>
      <c r="R114" s="46"/>
      <c r="S114" s="22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</row>
    <row r="115" spans="1:33" ht="15.75" customHeight="1" x14ac:dyDescent="0.2">
      <c r="A115" s="15"/>
      <c r="B115" s="15"/>
      <c r="C115" s="46"/>
      <c r="D115" s="46"/>
      <c r="E115" s="46"/>
      <c r="F115" s="46"/>
      <c r="G115" s="46"/>
      <c r="H115" s="46"/>
      <c r="I115" s="46"/>
      <c r="J115" s="46"/>
      <c r="K115" s="46"/>
      <c r="L115" s="46"/>
      <c r="M115" s="46"/>
      <c r="N115" s="46"/>
      <c r="O115" s="46"/>
      <c r="P115" s="46"/>
      <c r="Q115" s="46"/>
      <c r="R115" s="46"/>
      <c r="S115" s="22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  <c r="AD115" s="15"/>
      <c r="AE115" s="15"/>
      <c r="AF115" s="15"/>
      <c r="AG115" s="15"/>
    </row>
    <row r="116" spans="1:33" ht="15.75" customHeight="1" x14ac:dyDescent="0.2">
      <c r="A116" s="15"/>
      <c r="B116" s="15"/>
      <c r="C116" s="46"/>
      <c r="D116" s="46"/>
      <c r="E116" s="46"/>
      <c r="F116" s="46"/>
      <c r="G116" s="46"/>
      <c r="H116" s="46"/>
      <c r="I116" s="46"/>
      <c r="J116" s="46"/>
      <c r="K116" s="46"/>
      <c r="L116" s="46"/>
      <c r="M116" s="46"/>
      <c r="N116" s="46"/>
      <c r="O116" s="46"/>
      <c r="P116" s="46"/>
      <c r="Q116" s="46"/>
      <c r="R116" s="46"/>
      <c r="S116" s="22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</row>
    <row r="117" spans="1:33" ht="15.75" customHeight="1" x14ac:dyDescent="0.2">
      <c r="C117" s="46"/>
      <c r="D117" s="46"/>
      <c r="E117" s="46"/>
      <c r="F117" s="46"/>
      <c r="G117" s="46"/>
      <c r="H117" s="46"/>
      <c r="I117" s="46"/>
      <c r="J117" s="46"/>
      <c r="K117" s="46"/>
      <c r="L117" s="46"/>
      <c r="M117" s="46"/>
      <c r="N117" s="46"/>
      <c r="O117" s="46"/>
      <c r="P117" s="46"/>
      <c r="Q117" s="46"/>
      <c r="R117" s="46"/>
      <c r="S117" s="22"/>
    </row>
    <row r="118" spans="1:33" ht="15.75" customHeight="1" x14ac:dyDescent="0.2">
      <c r="C118" s="46"/>
      <c r="D118" s="46"/>
      <c r="E118" s="46"/>
      <c r="F118" s="46"/>
      <c r="G118" s="46"/>
      <c r="H118" s="46"/>
      <c r="I118" s="46"/>
      <c r="J118" s="46"/>
      <c r="K118" s="46"/>
      <c r="L118" s="46"/>
      <c r="M118" s="46"/>
      <c r="N118" s="46"/>
      <c r="O118" s="46"/>
      <c r="P118" s="46"/>
      <c r="Q118" s="46"/>
      <c r="R118" s="46"/>
      <c r="S118" s="22"/>
    </row>
    <row r="119" spans="1:33" ht="15.75" customHeight="1" x14ac:dyDescent="0.2">
      <c r="C119" s="46"/>
      <c r="D119" s="46"/>
      <c r="E119" s="46"/>
      <c r="F119" s="46"/>
      <c r="G119" s="46"/>
      <c r="H119" s="46"/>
      <c r="I119" s="46"/>
      <c r="J119" s="46"/>
      <c r="K119" s="46"/>
      <c r="L119" s="46"/>
      <c r="M119" s="46"/>
      <c r="N119" s="46"/>
      <c r="O119" s="46"/>
      <c r="P119" s="46"/>
      <c r="Q119" s="46"/>
      <c r="R119" s="46"/>
      <c r="S119" s="22"/>
    </row>
    <row r="120" spans="1:33" ht="15.75" customHeight="1" x14ac:dyDescent="0.2">
      <c r="C120" s="46"/>
      <c r="D120" s="46"/>
      <c r="E120" s="46"/>
      <c r="F120" s="46"/>
      <c r="G120" s="46"/>
      <c r="H120" s="46"/>
      <c r="I120" s="46"/>
      <c r="J120" s="46"/>
      <c r="K120" s="46"/>
      <c r="L120" s="46"/>
      <c r="M120" s="46"/>
      <c r="N120" s="46"/>
      <c r="O120" s="46"/>
      <c r="P120" s="46"/>
      <c r="Q120" s="46"/>
      <c r="R120" s="46"/>
      <c r="S120" s="22"/>
    </row>
    <row r="121" spans="1:33" ht="15.75" customHeight="1" x14ac:dyDescent="0.2">
      <c r="C121" s="46"/>
      <c r="D121" s="46"/>
      <c r="E121" s="46"/>
      <c r="F121" s="46"/>
      <c r="G121" s="46"/>
      <c r="H121" s="46"/>
      <c r="I121" s="46"/>
      <c r="J121" s="46"/>
      <c r="K121" s="46"/>
      <c r="L121" s="46"/>
      <c r="M121" s="46"/>
      <c r="N121" s="46"/>
      <c r="O121" s="46"/>
      <c r="P121" s="46"/>
      <c r="Q121" s="46"/>
      <c r="R121" s="46"/>
      <c r="S121" s="22"/>
    </row>
    <row r="122" spans="1:33" ht="15.75" customHeight="1" x14ac:dyDescent="0.2">
      <c r="C122" s="46"/>
      <c r="D122" s="46"/>
      <c r="E122" s="46"/>
      <c r="F122" s="46"/>
      <c r="G122" s="46"/>
      <c r="H122" s="46"/>
      <c r="I122" s="46"/>
      <c r="J122" s="46"/>
      <c r="K122" s="46"/>
      <c r="L122" s="46"/>
      <c r="M122" s="46"/>
      <c r="N122" s="46"/>
      <c r="O122" s="46"/>
      <c r="P122" s="46"/>
      <c r="Q122" s="46"/>
      <c r="R122" s="46"/>
      <c r="S122" s="22"/>
    </row>
    <row r="123" spans="1:33" ht="15.75" customHeight="1" x14ac:dyDescent="0.2">
      <c r="C123" s="46"/>
      <c r="D123" s="46"/>
      <c r="E123" s="46"/>
      <c r="F123" s="46"/>
      <c r="G123" s="46"/>
      <c r="H123" s="46"/>
      <c r="I123" s="46"/>
      <c r="J123" s="46"/>
      <c r="K123" s="46"/>
      <c r="L123" s="46"/>
      <c r="M123" s="46"/>
      <c r="N123" s="46"/>
      <c r="O123" s="46"/>
      <c r="P123" s="46"/>
      <c r="Q123" s="46"/>
      <c r="R123" s="46"/>
      <c r="S123" s="22"/>
    </row>
    <row r="124" spans="1:33" ht="15.75" customHeight="1" x14ac:dyDescent="0.2">
      <c r="C124" s="46"/>
      <c r="D124" s="46"/>
      <c r="E124" s="46"/>
      <c r="F124" s="46"/>
      <c r="G124" s="46"/>
      <c r="H124" s="46"/>
      <c r="I124" s="46"/>
      <c r="J124" s="46"/>
      <c r="K124" s="46"/>
      <c r="L124" s="46"/>
      <c r="M124" s="46"/>
      <c r="N124" s="46"/>
      <c r="O124" s="46"/>
      <c r="P124" s="46"/>
      <c r="Q124" s="46"/>
      <c r="R124" s="46"/>
      <c r="S124" s="22"/>
    </row>
    <row r="125" spans="1:33" ht="15.75" customHeight="1" x14ac:dyDescent="0.2">
      <c r="C125" s="46"/>
      <c r="D125" s="46"/>
      <c r="E125" s="46"/>
      <c r="F125" s="46"/>
      <c r="G125" s="46"/>
      <c r="H125" s="46"/>
      <c r="I125" s="46"/>
      <c r="J125" s="46"/>
      <c r="K125" s="46"/>
      <c r="L125" s="46"/>
      <c r="M125" s="46"/>
      <c r="N125" s="46"/>
      <c r="O125" s="46"/>
      <c r="P125" s="46"/>
      <c r="Q125" s="46"/>
      <c r="R125" s="46"/>
      <c r="S125" s="22"/>
    </row>
    <row r="126" spans="1:33" ht="15.75" customHeight="1" x14ac:dyDescent="0.2">
      <c r="C126" s="46"/>
      <c r="D126" s="46"/>
      <c r="E126" s="46"/>
      <c r="F126" s="46"/>
      <c r="G126" s="46"/>
      <c r="H126" s="46"/>
      <c r="I126" s="46"/>
      <c r="J126" s="46"/>
      <c r="K126" s="46"/>
      <c r="L126" s="46"/>
      <c r="M126" s="46"/>
      <c r="N126" s="46"/>
      <c r="O126" s="46"/>
      <c r="P126" s="46"/>
      <c r="Q126" s="46"/>
      <c r="R126" s="46"/>
      <c r="S126" s="22"/>
    </row>
    <row r="127" spans="1:33" ht="15.75" customHeight="1" x14ac:dyDescent="0.2">
      <c r="C127" s="46"/>
      <c r="D127" s="46"/>
      <c r="E127" s="46"/>
      <c r="F127" s="46"/>
      <c r="G127" s="46"/>
      <c r="H127" s="46"/>
      <c r="I127" s="46"/>
      <c r="J127" s="46"/>
      <c r="K127" s="46"/>
      <c r="L127" s="46"/>
      <c r="M127" s="46"/>
      <c r="N127" s="46"/>
      <c r="O127" s="46"/>
      <c r="P127" s="46"/>
      <c r="Q127" s="46"/>
      <c r="R127" s="46"/>
      <c r="S127" s="22"/>
    </row>
    <row r="128" spans="1:33" ht="15.75" customHeight="1" x14ac:dyDescent="0.2">
      <c r="C128" s="46"/>
      <c r="D128" s="46"/>
      <c r="E128" s="46"/>
      <c r="F128" s="46"/>
      <c r="G128" s="46"/>
      <c r="H128" s="46"/>
      <c r="I128" s="46"/>
      <c r="J128" s="46"/>
      <c r="K128" s="46"/>
      <c r="L128" s="46"/>
      <c r="M128" s="46"/>
      <c r="N128" s="46"/>
      <c r="O128" s="46"/>
      <c r="P128" s="46"/>
      <c r="Q128" s="46"/>
      <c r="R128" s="46"/>
      <c r="S128" s="22"/>
    </row>
    <row r="129" spans="3:19" ht="15.75" customHeight="1" x14ac:dyDescent="0.2">
      <c r="C129" s="46"/>
      <c r="D129" s="46"/>
      <c r="E129" s="46"/>
      <c r="F129" s="46"/>
      <c r="G129" s="46"/>
      <c r="H129" s="46"/>
      <c r="I129" s="46"/>
      <c r="J129" s="46"/>
      <c r="K129" s="46"/>
      <c r="L129" s="46"/>
      <c r="M129" s="46"/>
      <c r="N129" s="46"/>
      <c r="O129" s="46"/>
      <c r="P129" s="46"/>
      <c r="Q129" s="46"/>
      <c r="R129" s="46"/>
      <c r="S129" s="22"/>
    </row>
    <row r="130" spans="3:19" ht="15.75" customHeight="1" x14ac:dyDescent="0.2">
      <c r="C130" s="46"/>
      <c r="D130" s="46"/>
      <c r="E130" s="46"/>
      <c r="F130" s="46"/>
      <c r="G130" s="46"/>
      <c r="H130" s="46"/>
      <c r="I130" s="46"/>
      <c r="J130" s="46"/>
      <c r="K130" s="46"/>
      <c r="L130" s="46"/>
      <c r="M130" s="46"/>
      <c r="N130" s="46"/>
      <c r="O130" s="46"/>
      <c r="P130" s="46"/>
      <c r="Q130" s="46"/>
      <c r="R130" s="46"/>
      <c r="S130" s="22"/>
    </row>
    <row r="131" spans="3:19" ht="15.75" customHeight="1" x14ac:dyDescent="0.2">
      <c r="C131" s="46"/>
      <c r="D131" s="46"/>
      <c r="E131" s="46"/>
      <c r="F131" s="46"/>
      <c r="G131" s="46"/>
      <c r="H131" s="46"/>
      <c r="I131" s="46"/>
      <c r="J131" s="46"/>
      <c r="K131" s="46"/>
      <c r="L131" s="46"/>
      <c r="M131" s="46"/>
      <c r="N131" s="46"/>
      <c r="O131" s="46"/>
      <c r="P131" s="46"/>
      <c r="Q131" s="46"/>
      <c r="R131" s="46"/>
      <c r="S131" s="22"/>
    </row>
    <row r="132" spans="3:19" ht="15.75" customHeight="1" x14ac:dyDescent="0.2">
      <c r="C132" s="46"/>
      <c r="D132" s="46"/>
      <c r="E132" s="46"/>
      <c r="F132" s="46"/>
      <c r="G132" s="46"/>
      <c r="H132" s="46"/>
      <c r="I132" s="46"/>
      <c r="J132" s="46"/>
      <c r="K132" s="46"/>
      <c r="L132" s="46"/>
      <c r="M132" s="46"/>
      <c r="N132" s="46"/>
      <c r="O132" s="46"/>
      <c r="P132" s="46"/>
      <c r="Q132" s="46"/>
      <c r="R132" s="46"/>
      <c r="S132" s="22"/>
    </row>
    <row r="133" spans="3:19" ht="15.75" customHeight="1" x14ac:dyDescent="0.2">
      <c r="C133" s="46"/>
      <c r="D133" s="46"/>
      <c r="E133" s="46"/>
      <c r="F133" s="46"/>
      <c r="G133" s="46"/>
      <c r="H133" s="46"/>
      <c r="I133" s="46"/>
      <c r="J133" s="46"/>
      <c r="K133" s="46"/>
      <c r="L133" s="46"/>
      <c r="M133" s="46"/>
      <c r="N133" s="46"/>
      <c r="O133" s="46"/>
      <c r="P133" s="46"/>
      <c r="Q133" s="46"/>
      <c r="R133" s="46"/>
      <c r="S133" s="22"/>
    </row>
    <row r="134" spans="3:19" ht="15.75" customHeight="1" x14ac:dyDescent="0.2">
      <c r="C134" s="46"/>
      <c r="D134" s="46"/>
      <c r="E134" s="46"/>
      <c r="F134" s="46"/>
      <c r="G134" s="46"/>
      <c r="H134" s="46"/>
      <c r="I134" s="46"/>
      <c r="J134" s="46"/>
      <c r="K134" s="46"/>
      <c r="L134" s="46"/>
      <c r="M134" s="46"/>
      <c r="N134" s="46"/>
      <c r="O134" s="46"/>
      <c r="P134" s="46"/>
      <c r="Q134" s="46"/>
      <c r="R134" s="46"/>
      <c r="S134" s="22"/>
    </row>
    <row r="135" spans="3:19" ht="15.75" customHeight="1" x14ac:dyDescent="0.2">
      <c r="C135" s="46"/>
      <c r="D135" s="46"/>
      <c r="E135" s="46"/>
      <c r="F135" s="46"/>
      <c r="G135" s="46"/>
      <c r="H135" s="46"/>
      <c r="I135" s="46"/>
      <c r="J135" s="46"/>
      <c r="K135" s="46"/>
      <c r="L135" s="46"/>
      <c r="M135" s="46"/>
      <c r="N135" s="46"/>
      <c r="O135" s="46"/>
      <c r="P135" s="46"/>
      <c r="Q135" s="46"/>
      <c r="R135" s="46"/>
      <c r="S135" s="22"/>
    </row>
    <row r="136" spans="3:19" ht="15.75" customHeight="1" x14ac:dyDescent="0.2">
      <c r="C136" s="46"/>
      <c r="D136" s="46"/>
      <c r="E136" s="46"/>
      <c r="F136" s="46"/>
      <c r="G136" s="46"/>
      <c r="H136" s="46"/>
      <c r="I136" s="46"/>
      <c r="J136" s="46"/>
      <c r="K136" s="46"/>
      <c r="L136" s="46"/>
      <c r="M136" s="46"/>
      <c r="N136" s="46"/>
      <c r="O136" s="46"/>
      <c r="P136" s="46"/>
      <c r="Q136" s="46"/>
      <c r="R136" s="46"/>
      <c r="S136" s="22"/>
    </row>
    <row r="137" spans="3:19" ht="15.75" customHeight="1" x14ac:dyDescent="0.2">
      <c r="C137" s="46"/>
      <c r="D137" s="46"/>
      <c r="E137" s="46"/>
      <c r="F137" s="46"/>
      <c r="G137" s="46"/>
      <c r="H137" s="46"/>
      <c r="I137" s="46"/>
      <c r="J137" s="46"/>
      <c r="K137" s="46"/>
      <c r="L137" s="46"/>
      <c r="M137" s="46"/>
      <c r="N137" s="46"/>
      <c r="O137" s="46"/>
      <c r="P137" s="46"/>
      <c r="Q137" s="46"/>
      <c r="R137" s="46"/>
      <c r="S137" s="22"/>
    </row>
    <row r="138" spans="3:19" ht="15.75" customHeight="1" x14ac:dyDescent="0.2">
      <c r="C138" s="46"/>
      <c r="D138" s="46"/>
      <c r="E138" s="46"/>
      <c r="F138" s="46"/>
      <c r="G138" s="46"/>
      <c r="H138" s="46"/>
      <c r="I138" s="46"/>
      <c r="J138" s="46"/>
      <c r="K138" s="46"/>
      <c r="L138" s="46"/>
      <c r="M138" s="46"/>
      <c r="N138" s="46"/>
      <c r="O138" s="46"/>
      <c r="P138" s="46"/>
      <c r="Q138" s="46"/>
      <c r="R138" s="46"/>
      <c r="S138" s="22"/>
    </row>
    <row r="139" spans="3:19" ht="15.75" customHeight="1" x14ac:dyDescent="0.2">
      <c r="C139" s="46"/>
      <c r="D139" s="46"/>
      <c r="E139" s="46"/>
      <c r="F139" s="46"/>
      <c r="G139" s="46"/>
      <c r="H139" s="46"/>
      <c r="I139" s="46"/>
      <c r="J139" s="46"/>
      <c r="K139" s="46"/>
      <c r="L139" s="46"/>
      <c r="M139" s="46"/>
      <c r="N139" s="46"/>
      <c r="O139" s="46"/>
      <c r="P139" s="46"/>
      <c r="Q139" s="46"/>
      <c r="R139" s="46"/>
      <c r="S139" s="22"/>
    </row>
    <row r="140" spans="3:19" ht="15.75" customHeight="1" x14ac:dyDescent="0.2">
      <c r="C140" s="46"/>
      <c r="D140" s="46"/>
      <c r="E140" s="46"/>
      <c r="F140" s="46"/>
      <c r="G140" s="46"/>
      <c r="H140" s="46"/>
      <c r="I140" s="46"/>
      <c r="J140" s="46"/>
      <c r="K140" s="46"/>
      <c r="L140" s="46"/>
      <c r="M140" s="46"/>
      <c r="N140" s="46"/>
      <c r="O140" s="46"/>
      <c r="P140" s="46"/>
      <c r="Q140" s="46"/>
      <c r="R140" s="46"/>
      <c r="S140" s="22"/>
    </row>
    <row r="141" spans="3:19" ht="15.75" customHeight="1" x14ac:dyDescent="0.2">
      <c r="C141" s="46"/>
      <c r="D141" s="46"/>
      <c r="E141" s="46"/>
      <c r="F141" s="46"/>
      <c r="G141" s="46"/>
      <c r="H141" s="46"/>
      <c r="I141" s="46"/>
      <c r="J141" s="46"/>
      <c r="K141" s="46"/>
      <c r="L141" s="46"/>
      <c r="M141" s="46"/>
      <c r="N141" s="46"/>
      <c r="O141" s="46"/>
      <c r="P141" s="46"/>
      <c r="Q141" s="46"/>
      <c r="R141" s="46"/>
      <c r="S141" s="22"/>
    </row>
    <row r="142" spans="3:19" ht="15.75" customHeight="1" x14ac:dyDescent="0.2">
      <c r="C142" s="46"/>
      <c r="D142" s="46"/>
      <c r="E142" s="46"/>
      <c r="F142" s="46"/>
      <c r="G142" s="46"/>
      <c r="H142" s="46"/>
      <c r="I142" s="46"/>
      <c r="J142" s="46"/>
      <c r="K142" s="46"/>
      <c r="L142" s="46"/>
      <c r="M142" s="46"/>
      <c r="N142" s="46"/>
      <c r="O142" s="46"/>
      <c r="P142" s="46"/>
      <c r="Q142" s="46"/>
      <c r="R142" s="46"/>
      <c r="S142" s="22"/>
    </row>
    <row r="143" spans="3:19" ht="15.75" customHeight="1" x14ac:dyDescent="0.2">
      <c r="C143" s="46"/>
      <c r="D143" s="46"/>
      <c r="E143" s="46"/>
      <c r="F143" s="46"/>
      <c r="G143" s="46"/>
      <c r="H143" s="46"/>
      <c r="I143" s="46"/>
      <c r="J143" s="46"/>
      <c r="K143" s="46"/>
      <c r="L143" s="46"/>
      <c r="M143" s="46"/>
      <c r="N143" s="46"/>
      <c r="O143" s="46"/>
      <c r="P143" s="46"/>
      <c r="Q143" s="46"/>
      <c r="R143" s="46"/>
      <c r="S143" s="22"/>
    </row>
    <row r="144" spans="3:19" ht="15.75" customHeight="1" x14ac:dyDescent="0.2">
      <c r="C144" s="46"/>
      <c r="D144" s="46"/>
      <c r="E144" s="46"/>
      <c r="F144" s="46"/>
      <c r="G144" s="46"/>
      <c r="H144" s="46"/>
      <c r="I144" s="46"/>
      <c r="J144" s="46"/>
      <c r="K144" s="46"/>
      <c r="L144" s="46"/>
      <c r="M144" s="46"/>
      <c r="N144" s="46"/>
      <c r="O144" s="46"/>
      <c r="P144" s="46"/>
      <c r="Q144" s="46"/>
      <c r="R144" s="46"/>
      <c r="S144" s="22"/>
    </row>
    <row r="145" spans="3:19" ht="15.75" customHeight="1" x14ac:dyDescent="0.2">
      <c r="C145" s="46"/>
      <c r="D145" s="46"/>
      <c r="E145" s="46"/>
      <c r="F145" s="46"/>
      <c r="G145" s="46"/>
      <c r="H145" s="46"/>
      <c r="I145" s="46"/>
      <c r="J145" s="46"/>
      <c r="K145" s="46"/>
      <c r="L145" s="46"/>
      <c r="M145" s="46"/>
      <c r="N145" s="46"/>
      <c r="O145" s="46"/>
      <c r="P145" s="46"/>
      <c r="Q145" s="46"/>
      <c r="R145" s="46"/>
      <c r="S145" s="22"/>
    </row>
    <row r="146" spans="3:19" ht="15.75" customHeight="1" x14ac:dyDescent="0.2">
      <c r="C146" s="46"/>
      <c r="D146" s="46"/>
      <c r="E146" s="46"/>
      <c r="F146" s="46"/>
      <c r="G146" s="46"/>
      <c r="H146" s="46"/>
      <c r="I146" s="46"/>
      <c r="J146" s="46"/>
      <c r="K146" s="46"/>
      <c r="L146" s="46"/>
      <c r="M146" s="46"/>
      <c r="N146" s="46"/>
      <c r="O146" s="46"/>
      <c r="P146" s="46"/>
      <c r="Q146" s="46"/>
      <c r="R146" s="46"/>
      <c r="S146" s="22"/>
    </row>
    <row r="147" spans="3:19" ht="15.75" customHeight="1" x14ac:dyDescent="0.2">
      <c r="C147" s="46"/>
      <c r="D147" s="46"/>
      <c r="E147" s="46"/>
      <c r="F147" s="46"/>
      <c r="G147" s="46"/>
      <c r="H147" s="46"/>
      <c r="I147" s="46"/>
      <c r="J147" s="46"/>
      <c r="K147" s="46"/>
      <c r="L147" s="46"/>
      <c r="M147" s="46"/>
      <c r="N147" s="46"/>
      <c r="O147" s="46"/>
      <c r="P147" s="46"/>
      <c r="Q147" s="46"/>
      <c r="R147" s="46"/>
      <c r="S147" s="22"/>
    </row>
    <row r="148" spans="3:19" ht="15.75" customHeight="1" x14ac:dyDescent="0.2">
      <c r="C148" s="46"/>
      <c r="D148" s="46"/>
      <c r="E148" s="46"/>
      <c r="F148" s="46"/>
      <c r="G148" s="46"/>
      <c r="H148" s="46"/>
      <c r="I148" s="46"/>
      <c r="J148" s="46"/>
      <c r="K148" s="46"/>
      <c r="L148" s="46"/>
      <c r="M148" s="46"/>
      <c r="N148" s="46"/>
      <c r="O148" s="46"/>
      <c r="P148" s="46"/>
      <c r="Q148" s="46"/>
      <c r="R148" s="46"/>
      <c r="S148" s="22"/>
    </row>
    <row r="149" spans="3:19" ht="15.75" customHeight="1" x14ac:dyDescent="0.2">
      <c r="C149" s="46"/>
      <c r="D149" s="46"/>
      <c r="E149" s="46"/>
      <c r="F149" s="46"/>
      <c r="G149" s="46"/>
      <c r="H149" s="46"/>
      <c r="I149" s="46"/>
      <c r="J149" s="46"/>
      <c r="K149" s="46"/>
      <c r="L149" s="46"/>
      <c r="M149" s="46"/>
      <c r="N149" s="46"/>
      <c r="O149" s="46"/>
      <c r="P149" s="46"/>
      <c r="Q149" s="46"/>
      <c r="R149" s="46"/>
      <c r="S149" s="22"/>
    </row>
    <row r="150" spans="3:19" ht="15.75" customHeight="1" x14ac:dyDescent="0.2">
      <c r="C150" s="46"/>
      <c r="D150" s="46"/>
      <c r="E150" s="46"/>
      <c r="F150" s="46"/>
      <c r="G150" s="46"/>
      <c r="H150" s="46"/>
      <c r="I150" s="46"/>
      <c r="J150" s="46"/>
      <c r="K150" s="46"/>
      <c r="L150" s="46"/>
      <c r="M150" s="46"/>
      <c r="N150" s="46"/>
      <c r="O150" s="46"/>
      <c r="P150" s="46"/>
      <c r="Q150" s="46"/>
      <c r="R150" s="46"/>
      <c r="S150" s="22"/>
    </row>
    <row r="151" spans="3:19" ht="15.75" customHeight="1" x14ac:dyDescent="0.2">
      <c r="C151" s="46"/>
      <c r="D151" s="46"/>
      <c r="E151" s="46"/>
      <c r="F151" s="46"/>
      <c r="G151" s="46"/>
      <c r="H151" s="46"/>
      <c r="I151" s="46"/>
      <c r="J151" s="46"/>
      <c r="K151" s="46"/>
      <c r="L151" s="46"/>
      <c r="M151" s="46"/>
      <c r="N151" s="46"/>
      <c r="O151" s="46"/>
      <c r="P151" s="46"/>
      <c r="Q151" s="46"/>
      <c r="R151" s="46"/>
      <c r="S151" s="22"/>
    </row>
    <row r="152" spans="3:19" ht="15.75" customHeight="1" x14ac:dyDescent="0.2">
      <c r="C152" s="46"/>
      <c r="D152" s="46"/>
      <c r="E152" s="46"/>
      <c r="F152" s="46"/>
      <c r="G152" s="46"/>
      <c r="H152" s="46"/>
      <c r="I152" s="46"/>
      <c r="J152" s="46"/>
      <c r="K152" s="46"/>
      <c r="L152" s="46"/>
      <c r="M152" s="46"/>
      <c r="N152" s="46"/>
      <c r="O152" s="46"/>
      <c r="P152" s="46"/>
      <c r="Q152" s="46"/>
      <c r="R152" s="46"/>
      <c r="S152" s="22"/>
    </row>
    <row r="153" spans="3:19" ht="15.75" customHeight="1" x14ac:dyDescent="0.2">
      <c r="C153" s="46"/>
      <c r="D153" s="46"/>
      <c r="E153" s="46"/>
      <c r="F153" s="46"/>
      <c r="G153" s="46"/>
      <c r="H153" s="46"/>
      <c r="I153" s="46"/>
      <c r="J153" s="46"/>
      <c r="K153" s="46"/>
      <c r="L153" s="46"/>
      <c r="M153" s="46"/>
      <c r="N153" s="46"/>
      <c r="O153" s="46"/>
      <c r="P153" s="46"/>
      <c r="Q153" s="46"/>
      <c r="R153" s="46"/>
      <c r="S153" s="22"/>
    </row>
    <row r="154" spans="3:19" ht="15.75" customHeight="1" x14ac:dyDescent="0.2">
      <c r="C154" s="46"/>
      <c r="D154" s="46"/>
      <c r="E154" s="46"/>
      <c r="F154" s="46"/>
      <c r="G154" s="46"/>
      <c r="H154" s="46"/>
      <c r="I154" s="46"/>
      <c r="J154" s="46"/>
      <c r="K154" s="46"/>
      <c r="L154" s="46"/>
      <c r="M154" s="46"/>
      <c r="N154" s="46"/>
      <c r="O154" s="46"/>
      <c r="P154" s="46"/>
      <c r="Q154" s="46"/>
      <c r="R154" s="46"/>
      <c r="S154" s="22"/>
    </row>
    <row r="155" spans="3:19" ht="15.75" customHeight="1" x14ac:dyDescent="0.2">
      <c r="C155" s="46"/>
      <c r="D155" s="46"/>
      <c r="E155" s="46"/>
      <c r="F155" s="46"/>
      <c r="G155" s="46"/>
      <c r="H155" s="46"/>
      <c r="I155" s="46"/>
      <c r="J155" s="46"/>
      <c r="K155" s="46"/>
      <c r="L155" s="46"/>
      <c r="M155" s="46"/>
      <c r="N155" s="46"/>
      <c r="O155" s="46"/>
      <c r="P155" s="46"/>
      <c r="Q155" s="46"/>
      <c r="R155" s="46"/>
      <c r="S155" s="22"/>
    </row>
    <row r="156" spans="3:19" ht="15.75" customHeight="1" x14ac:dyDescent="0.2">
      <c r="C156" s="46"/>
      <c r="D156" s="46"/>
      <c r="E156" s="46"/>
      <c r="F156" s="46"/>
      <c r="G156" s="46"/>
      <c r="H156" s="46"/>
      <c r="I156" s="46"/>
      <c r="J156" s="46"/>
      <c r="K156" s="46"/>
      <c r="L156" s="46"/>
      <c r="M156" s="46"/>
      <c r="N156" s="46"/>
      <c r="O156" s="46"/>
      <c r="P156" s="46"/>
      <c r="Q156" s="46"/>
      <c r="R156" s="46"/>
      <c r="S156" s="22"/>
    </row>
    <row r="157" spans="3:19" ht="15.75" customHeight="1" x14ac:dyDescent="0.2">
      <c r="C157" s="46"/>
      <c r="D157" s="46"/>
      <c r="E157" s="46"/>
      <c r="F157" s="46"/>
      <c r="G157" s="46"/>
      <c r="H157" s="46"/>
      <c r="I157" s="46"/>
      <c r="J157" s="46"/>
      <c r="K157" s="46"/>
      <c r="L157" s="46"/>
      <c r="M157" s="46"/>
      <c r="N157" s="46"/>
      <c r="O157" s="46"/>
      <c r="P157" s="46"/>
      <c r="Q157" s="46"/>
      <c r="R157" s="46"/>
      <c r="S157" s="22"/>
    </row>
    <row r="158" spans="3:19" ht="15.75" customHeight="1" x14ac:dyDescent="0.2">
      <c r="C158" s="46"/>
      <c r="D158" s="46"/>
      <c r="E158" s="46"/>
      <c r="F158" s="46"/>
      <c r="G158" s="46"/>
      <c r="H158" s="46"/>
      <c r="I158" s="46"/>
      <c r="J158" s="46"/>
      <c r="K158" s="46"/>
      <c r="L158" s="46"/>
      <c r="M158" s="46"/>
      <c r="N158" s="46"/>
      <c r="O158" s="46"/>
      <c r="P158" s="46"/>
      <c r="Q158" s="46"/>
      <c r="R158" s="46"/>
      <c r="S158" s="22"/>
    </row>
    <row r="159" spans="3:19" ht="15.75" customHeight="1" x14ac:dyDescent="0.2">
      <c r="C159" s="46"/>
      <c r="D159" s="46"/>
      <c r="E159" s="46"/>
      <c r="F159" s="46"/>
      <c r="G159" s="46"/>
      <c r="H159" s="46"/>
      <c r="I159" s="46"/>
      <c r="J159" s="46"/>
      <c r="K159" s="46"/>
      <c r="L159" s="46"/>
      <c r="M159" s="46"/>
      <c r="N159" s="46"/>
      <c r="O159" s="46"/>
      <c r="P159" s="46"/>
      <c r="Q159" s="46"/>
      <c r="R159" s="46"/>
      <c r="S159" s="22"/>
    </row>
    <row r="160" spans="3:19" ht="15.75" customHeight="1" x14ac:dyDescent="0.2">
      <c r="C160" s="46"/>
      <c r="D160" s="46"/>
      <c r="E160" s="46"/>
      <c r="F160" s="46"/>
      <c r="G160" s="46"/>
      <c r="H160" s="46"/>
      <c r="I160" s="46"/>
      <c r="J160" s="46"/>
      <c r="K160" s="46"/>
      <c r="L160" s="46"/>
      <c r="M160" s="46"/>
      <c r="N160" s="46"/>
      <c r="O160" s="46"/>
      <c r="P160" s="46"/>
      <c r="Q160" s="46"/>
      <c r="R160" s="46"/>
      <c r="S160" s="22"/>
    </row>
    <row r="161" spans="3:19" ht="15.75" customHeight="1" x14ac:dyDescent="0.2">
      <c r="C161" s="46"/>
      <c r="D161" s="46"/>
      <c r="E161" s="46"/>
      <c r="F161" s="46"/>
      <c r="G161" s="46"/>
      <c r="H161" s="46"/>
      <c r="I161" s="46"/>
      <c r="J161" s="46"/>
      <c r="K161" s="46"/>
      <c r="L161" s="46"/>
      <c r="M161" s="46"/>
      <c r="N161" s="46"/>
      <c r="O161" s="46"/>
      <c r="P161" s="46"/>
      <c r="Q161" s="46"/>
      <c r="R161" s="46"/>
      <c r="S161" s="22"/>
    </row>
    <row r="162" spans="3:19" ht="15.75" customHeight="1" x14ac:dyDescent="0.2">
      <c r="C162" s="46"/>
      <c r="D162" s="46"/>
      <c r="E162" s="46"/>
      <c r="F162" s="46"/>
      <c r="G162" s="46"/>
      <c r="H162" s="46"/>
      <c r="I162" s="46"/>
      <c r="J162" s="46"/>
      <c r="K162" s="46"/>
      <c r="L162" s="46"/>
      <c r="M162" s="46"/>
      <c r="N162" s="46"/>
      <c r="O162" s="46"/>
      <c r="P162" s="46"/>
      <c r="Q162" s="46"/>
      <c r="R162" s="46"/>
      <c r="S162" s="22"/>
    </row>
    <row r="163" spans="3:19" ht="15.75" customHeight="1" x14ac:dyDescent="0.2">
      <c r="C163" s="46"/>
      <c r="D163" s="46"/>
      <c r="E163" s="46"/>
      <c r="F163" s="46"/>
      <c r="G163" s="46"/>
      <c r="H163" s="46"/>
      <c r="I163" s="46"/>
      <c r="J163" s="46"/>
      <c r="K163" s="46"/>
      <c r="L163" s="46"/>
      <c r="M163" s="46"/>
      <c r="N163" s="46"/>
      <c r="O163" s="46"/>
      <c r="P163" s="46"/>
      <c r="Q163" s="46"/>
      <c r="R163" s="46"/>
      <c r="S163" s="22"/>
    </row>
    <row r="164" spans="3:19" ht="15.75" customHeight="1" x14ac:dyDescent="0.2">
      <c r="C164" s="46"/>
      <c r="D164" s="46"/>
      <c r="E164" s="46"/>
      <c r="F164" s="46"/>
      <c r="G164" s="46"/>
      <c r="H164" s="46"/>
      <c r="I164" s="46"/>
      <c r="J164" s="46"/>
      <c r="K164" s="46"/>
      <c r="L164" s="46"/>
      <c r="M164" s="46"/>
      <c r="N164" s="46"/>
      <c r="O164" s="46"/>
      <c r="P164" s="46"/>
      <c r="Q164" s="46"/>
      <c r="R164" s="46"/>
      <c r="S164" s="22"/>
    </row>
    <row r="165" spans="3:19" ht="15.75" customHeight="1" x14ac:dyDescent="0.2">
      <c r="C165" s="46"/>
      <c r="D165" s="46"/>
      <c r="E165" s="46"/>
      <c r="F165" s="46"/>
      <c r="G165" s="46"/>
      <c r="H165" s="46"/>
      <c r="I165" s="46"/>
      <c r="J165" s="46"/>
      <c r="K165" s="46"/>
      <c r="L165" s="46"/>
      <c r="M165" s="46"/>
      <c r="N165" s="46"/>
      <c r="O165" s="46"/>
      <c r="P165" s="46"/>
      <c r="Q165" s="46"/>
      <c r="R165" s="46"/>
      <c r="S165" s="22"/>
    </row>
    <row r="166" spans="3:19" ht="15.75" customHeight="1" x14ac:dyDescent="0.2">
      <c r="C166" s="46"/>
      <c r="D166" s="46"/>
      <c r="E166" s="46"/>
      <c r="F166" s="46"/>
      <c r="G166" s="46"/>
      <c r="H166" s="46"/>
      <c r="I166" s="46"/>
      <c r="J166" s="46"/>
      <c r="K166" s="46"/>
      <c r="L166" s="46"/>
      <c r="M166" s="46"/>
      <c r="N166" s="46"/>
      <c r="O166" s="46"/>
      <c r="P166" s="46"/>
      <c r="Q166" s="46"/>
      <c r="R166" s="46"/>
      <c r="S166" s="22"/>
    </row>
    <row r="167" spans="3:19" ht="15.75" customHeight="1" x14ac:dyDescent="0.2">
      <c r="C167" s="46"/>
      <c r="D167" s="46"/>
      <c r="E167" s="46"/>
      <c r="F167" s="46"/>
      <c r="G167" s="46"/>
      <c r="H167" s="46"/>
      <c r="I167" s="46"/>
      <c r="J167" s="46"/>
      <c r="K167" s="46"/>
      <c r="L167" s="46"/>
      <c r="M167" s="46"/>
      <c r="N167" s="46"/>
      <c r="O167" s="46"/>
      <c r="P167" s="46"/>
      <c r="Q167" s="46"/>
      <c r="R167" s="46"/>
      <c r="S167" s="22"/>
    </row>
    <row r="168" spans="3:19" ht="15.75" customHeight="1" x14ac:dyDescent="0.2">
      <c r="C168" s="46"/>
      <c r="D168" s="46"/>
      <c r="E168" s="46"/>
      <c r="F168" s="46"/>
      <c r="G168" s="46"/>
      <c r="H168" s="46"/>
      <c r="I168" s="46"/>
      <c r="J168" s="46"/>
      <c r="K168" s="46"/>
      <c r="L168" s="46"/>
      <c r="M168" s="46"/>
      <c r="N168" s="46"/>
      <c r="O168" s="46"/>
      <c r="P168" s="46"/>
      <c r="Q168" s="46"/>
      <c r="R168" s="46"/>
      <c r="S168" s="22"/>
    </row>
    <row r="169" spans="3:19" ht="15.75" customHeight="1" x14ac:dyDescent="0.2">
      <c r="C169" s="46"/>
      <c r="D169" s="46"/>
      <c r="E169" s="46"/>
      <c r="F169" s="46"/>
      <c r="G169" s="46"/>
      <c r="H169" s="46"/>
      <c r="I169" s="46"/>
      <c r="J169" s="46"/>
      <c r="K169" s="46"/>
      <c r="L169" s="46"/>
      <c r="M169" s="46"/>
      <c r="N169" s="46"/>
      <c r="O169" s="46"/>
      <c r="P169" s="46"/>
      <c r="Q169" s="46"/>
      <c r="R169" s="46"/>
      <c r="S169" s="22"/>
    </row>
    <row r="170" spans="3:19" ht="15.75" customHeight="1" x14ac:dyDescent="0.2">
      <c r="C170" s="46"/>
      <c r="D170" s="46"/>
      <c r="E170" s="46"/>
      <c r="F170" s="46"/>
      <c r="G170" s="46"/>
      <c r="H170" s="46"/>
      <c r="I170" s="46"/>
      <c r="J170" s="46"/>
      <c r="K170" s="46"/>
      <c r="L170" s="46"/>
      <c r="M170" s="46"/>
      <c r="N170" s="46"/>
      <c r="O170" s="46"/>
      <c r="P170" s="46"/>
      <c r="Q170" s="46"/>
      <c r="R170" s="46"/>
      <c r="S170" s="22"/>
    </row>
    <row r="171" spans="3:19" ht="15.75" customHeight="1" x14ac:dyDescent="0.2">
      <c r="C171" s="46"/>
      <c r="D171" s="46"/>
      <c r="E171" s="46"/>
      <c r="F171" s="46"/>
      <c r="G171" s="46"/>
      <c r="H171" s="46"/>
      <c r="I171" s="46"/>
      <c r="J171" s="46"/>
      <c r="K171" s="46"/>
      <c r="L171" s="46"/>
      <c r="M171" s="46"/>
      <c r="N171" s="46"/>
      <c r="O171" s="46"/>
      <c r="P171" s="46"/>
      <c r="Q171" s="46"/>
      <c r="R171" s="46"/>
      <c r="S171" s="22"/>
    </row>
    <row r="172" spans="3:19" ht="15.75" customHeight="1" x14ac:dyDescent="0.2">
      <c r="C172" s="46"/>
      <c r="D172" s="46"/>
      <c r="E172" s="46"/>
      <c r="F172" s="46"/>
      <c r="G172" s="46"/>
      <c r="H172" s="46"/>
      <c r="I172" s="46"/>
      <c r="J172" s="46"/>
      <c r="K172" s="46"/>
      <c r="L172" s="46"/>
      <c r="M172" s="46"/>
      <c r="N172" s="46"/>
      <c r="O172" s="46"/>
      <c r="P172" s="46"/>
      <c r="Q172" s="46"/>
      <c r="R172" s="46"/>
      <c r="S172" s="22"/>
    </row>
    <row r="173" spans="3:19" ht="15.75" customHeight="1" x14ac:dyDescent="0.2">
      <c r="C173" s="46"/>
      <c r="D173" s="46"/>
      <c r="E173" s="46"/>
      <c r="F173" s="46"/>
      <c r="G173" s="46"/>
      <c r="H173" s="46"/>
      <c r="I173" s="46"/>
      <c r="J173" s="46"/>
      <c r="K173" s="46"/>
      <c r="L173" s="46"/>
      <c r="M173" s="46"/>
      <c r="N173" s="46"/>
      <c r="O173" s="46"/>
      <c r="P173" s="46"/>
      <c r="Q173" s="46"/>
      <c r="R173" s="46"/>
      <c r="S173" s="22"/>
    </row>
    <row r="174" spans="3:19" ht="15.75" customHeight="1" x14ac:dyDescent="0.2">
      <c r="C174" s="46"/>
      <c r="D174" s="46"/>
      <c r="E174" s="46"/>
      <c r="F174" s="46"/>
      <c r="G174" s="46"/>
      <c r="H174" s="46"/>
      <c r="I174" s="46"/>
      <c r="J174" s="46"/>
      <c r="K174" s="46"/>
      <c r="L174" s="46"/>
      <c r="M174" s="46"/>
      <c r="N174" s="46"/>
      <c r="O174" s="46"/>
      <c r="P174" s="46"/>
      <c r="Q174" s="46"/>
      <c r="R174" s="46"/>
      <c r="S174" s="22"/>
    </row>
    <row r="175" spans="3:19" ht="15.75" customHeight="1" x14ac:dyDescent="0.2">
      <c r="C175" s="46"/>
      <c r="D175" s="46"/>
      <c r="E175" s="46"/>
      <c r="F175" s="46"/>
      <c r="G175" s="46"/>
      <c r="H175" s="46"/>
      <c r="I175" s="46"/>
      <c r="J175" s="46"/>
      <c r="K175" s="46"/>
      <c r="L175" s="46"/>
      <c r="M175" s="46"/>
      <c r="N175" s="46"/>
      <c r="O175" s="46"/>
      <c r="P175" s="46"/>
      <c r="Q175" s="46"/>
      <c r="R175" s="46"/>
      <c r="S175" s="22"/>
    </row>
    <row r="176" spans="3:19" ht="15.75" customHeight="1" x14ac:dyDescent="0.2">
      <c r="C176" s="46"/>
      <c r="D176" s="46"/>
      <c r="E176" s="46"/>
      <c r="F176" s="46"/>
      <c r="G176" s="46"/>
      <c r="H176" s="46"/>
      <c r="I176" s="46"/>
      <c r="J176" s="46"/>
      <c r="K176" s="46"/>
      <c r="L176" s="46"/>
      <c r="M176" s="46"/>
      <c r="N176" s="46"/>
      <c r="O176" s="46"/>
      <c r="P176" s="46"/>
      <c r="Q176" s="46"/>
      <c r="R176" s="46"/>
      <c r="S176" s="22"/>
    </row>
    <row r="177" spans="3:19" ht="15.75" customHeight="1" x14ac:dyDescent="0.2">
      <c r="C177" s="46"/>
      <c r="D177" s="46"/>
      <c r="E177" s="46"/>
      <c r="F177" s="46"/>
      <c r="G177" s="46"/>
      <c r="H177" s="46"/>
      <c r="I177" s="46"/>
      <c r="J177" s="46"/>
      <c r="K177" s="46"/>
      <c r="L177" s="46"/>
      <c r="M177" s="46"/>
      <c r="N177" s="46"/>
      <c r="O177" s="46"/>
      <c r="P177" s="46"/>
      <c r="Q177" s="46"/>
      <c r="R177" s="46"/>
      <c r="S177" s="22"/>
    </row>
    <row r="178" spans="3:19" ht="15.75" customHeight="1" x14ac:dyDescent="0.2">
      <c r="C178" s="46"/>
      <c r="D178" s="46"/>
      <c r="E178" s="46"/>
      <c r="F178" s="46"/>
      <c r="G178" s="46"/>
      <c r="H178" s="46"/>
      <c r="I178" s="46"/>
      <c r="J178" s="46"/>
      <c r="K178" s="46"/>
      <c r="L178" s="46"/>
      <c r="M178" s="46"/>
      <c r="N178" s="46"/>
      <c r="O178" s="46"/>
      <c r="P178" s="46"/>
      <c r="Q178" s="46"/>
      <c r="R178" s="46"/>
      <c r="S178" s="22"/>
    </row>
    <row r="179" spans="3:19" ht="15.75" customHeight="1" x14ac:dyDescent="0.2">
      <c r="C179" s="46"/>
      <c r="D179" s="46"/>
      <c r="E179" s="46"/>
      <c r="F179" s="46"/>
      <c r="G179" s="46"/>
      <c r="H179" s="46"/>
      <c r="I179" s="46"/>
      <c r="J179" s="46"/>
      <c r="K179" s="46"/>
      <c r="L179" s="46"/>
      <c r="M179" s="46"/>
      <c r="N179" s="46"/>
      <c r="O179" s="46"/>
      <c r="P179" s="46"/>
      <c r="Q179" s="46"/>
      <c r="R179" s="46"/>
      <c r="S179" s="22"/>
    </row>
    <row r="180" spans="3:19" ht="15.75" customHeight="1" x14ac:dyDescent="0.2">
      <c r="C180" s="46"/>
      <c r="D180" s="46"/>
      <c r="E180" s="46"/>
      <c r="F180" s="46"/>
      <c r="G180" s="46"/>
      <c r="H180" s="46"/>
      <c r="I180" s="46"/>
      <c r="J180" s="46"/>
      <c r="K180" s="46"/>
      <c r="L180" s="46"/>
      <c r="M180" s="46"/>
      <c r="N180" s="46"/>
      <c r="O180" s="46"/>
      <c r="P180" s="46"/>
      <c r="Q180" s="46"/>
      <c r="R180" s="46"/>
      <c r="S180" s="22"/>
    </row>
    <row r="181" spans="3:19" ht="15.75" customHeight="1" x14ac:dyDescent="0.2">
      <c r="C181" s="46"/>
      <c r="D181" s="46"/>
      <c r="E181" s="46"/>
      <c r="F181" s="46"/>
      <c r="G181" s="46"/>
      <c r="H181" s="46"/>
      <c r="I181" s="46"/>
      <c r="J181" s="46"/>
      <c r="K181" s="46"/>
      <c r="L181" s="46"/>
      <c r="M181" s="46"/>
      <c r="N181" s="46"/>
      <c r="O181" s="46"/>
      <c r="P181" s="46"/>
      <c r="Q181" s="46"/>
      <c r="R181" s="46"/>
      <c r="S181" s="22"/>
    </row>
    <row r="182" spans="3:19" ht="15.75" customHeight="1" x14ac:dyDescent="0.2">
      <c r="C182" s="46"/>
      <c r="D182" s="46"/>
      <c r="E182" s="46"/>
      <c r="F182" s="46"/>
      <c r="G182" s="46"/>
      <c r="H182" s="46"/>
      <c r="I182" s="46"/>
      <c r="J182" s="46"/>
      <c r="K182" s="46"/>
      <c r="L182" s="46"/>
      <c r="M182" s="46"/>
      <c r="N182" s="46"/>
      <c r="O182" s="46"/>
      <c r="P182" s="46"/>
      <c r="Q182" s="46"/>
      <c r="R182" s="46"/>
      <c r="S182" s="22"/>
    </row>
    <row r="183" spans="3:19" ht="15.75" customHeight="1" x14ac:dyDescent="0.2">
      <c r="C183" s="46"/>
      <c r="D183" s="46"/>
      <c r="E183" s="46"/>
      <c r="F183" s="46"/>
      <c r="G183" s="46"/>
      <c r="H183" s="46"/>
      <c r="I183" s="46"/>
      <c r="J183" s="46"/>
      <c r="K183" s="46"/>
      <c r="L183" s="46"/>
      <c r="M183" s="46"/>
      <c r="N183" s="46"/>
      <c r="O183" s="46"/>
      <c r="P183" s="46"/>
      <c r="Q183" s="46"/>
      <c r="R183" s="46"/>
      <c r="S183" s="22"/>
    </row>
    <row r="184" spans="3:19" ht="15.75" customHeight="1" x14ac:dyDescent="0.2">
      <c r="C184" s="46"/>
      <c r="D184" s="46"/>
      <c r="E184" s="46"/>
      <c r="F184" s="46"/>
      <c r="G184" s="46"/>
      <c r="H184" s="46"/>
      <c r="I184" s="46"/>
      <c r="J184" s="46"/>
      <c r="K184" s="46"/>
      <c r="L184" s="46"/>
      <c r="M184" s="46"/>
      <c r="N184" s="46"/>
      <c r="O184" s="46"/>
      <c r="P184" s="46"/>
      <c r="Q184" s="46"/>
      <c r="R184" s="46"/>
      <c r="S184" s="22"/>
    </row>
    <row r="185" spans="3:19" ht="15.75" customHeight="1" x14ac:dyDescent="0.2">
      <c r="C185" s="46"/>
      <c r="D185" s="46"/>
      <c r="E185" s="46"/>
      <c r="F185" s="46"/>
      <c r="G185" s="46"/>
      <c r="H185" s="46"/>
      <c r="I185" s="46"/>
      <c r="J185" s="46"/>
      <c r="K185" s="46"/>
      <c r="L185" s="46"/>
      <c r="M185" s="46"/>
      <c r="N185" s="46"/>
      <c r="O185" s="46"/>
      <c r="P185" s="46"/>
      <c r="Q185" s="46"/>
      <c r="R185" s="46"/>
      <c r="S185" s="22"/>
    </row>
    <row r="186" spans="3:19" ht="15.75" customHeight="1" x14ac:dyDescent="0.2">
      <c r="C186" s="46"/>
      <c r="D186" s="46"/>
      <c r="E186" s="46"/>
      <c r="F186" s="46"/>
      <c r="G186" s="46"/>
      <c r="H186" s="46"/>
      <c r="I186" s="46"/>
      <c r="J186" s="46"/>
      <c r="K186" s="46"/>
      <c r="L186" s="46"/>
      <c r="M186" s="46"/>
      <c r="N186" s="46"/>
      <c r="O186" s="46"/>
      <c r="P186" s="46"/>
      <c r="Q186" s="46"/>
      <c r="R186" s="46"/>
      <c r="S186" s="22"/>
    </row>
    <row r="187" spans="3:19" ht="15.75" customHeight="1" x14ac:dyDescent="0.2">
      <c r="C187" s="46"/>
      <c r="D187" s="46"/>
      <c r="E187" s="46"/>
      <c r="F187" s="46"/>
      <c r="G187" s="46"/>
      <c r="H187" s="46"/>
      <c r="I187" s="46"/>
      <c r="J187" s="46"/>
      <c r="K187" s="46"/>
      <c r="L187" s="46"/>
      <c r="M187" s="46"/>
      <c r="N187" s="46"/>
      <c r="O187" s="46"/>
      <c r="P187" s="46"/>
      <c r="Q187" s="46"/>
      <c r="R187" s="46"/>
      <c r="S187" s="22"/>
    </row>
    <row r="188" spans="3:19" ht="15.75" customHeight="1" x14ac:dyDescent="0.2">
      <c r="C188" s="46"/>
      <c r="D188" s="46"/>
      <c r="E188" s="46"/>
      <c r="F188" s="46"/>
      <c r="G188" s="46"/>
      <c r="H188" s="46"/>
      <c r="I188" s="46"/>
      <c r="J188" s="46"/>
      <c r="K188" s="46"/>
      <c r="L188" s="46"/>
      <c r="M188" s="46"/>
      <c r="N188" s="46"/>
      <c r="O188" s="46"/>
      <c r="P188" s="46"/>
      <c r="Q188" s="46"/>
      <c r="R188" s="46"/>
      <c r="S188" s="22"/>
    </row>
    <row r="189" spans="3:19" ht="15.75" customHeight="1" x14ac:dyDescent="0.2">
      <c r="C189" s="46"/>
      <c r="D189" s="46"/>
      <c r="E189" s="46"/>
      <c r="F189" s="46"/>
      <c r="G189" s="46"/>
      <c r="H189" s="46"/>
      <c r="I189" s="46"/>
      <c r="J189" s="46"/>
      <c r="K189" s="46"/>
      <c r="L189" s="46"/>
      <c r="M189" s="46"/>
      <c r="N189" s="46"/>
      <c r="O189" s="46"/>
      <c r="P189" s="46"/>
      <c r="Q189" s="46"/>
      <c r="R189" s="46"/>
      <c r="S189" s="22"/>
    </row>
    <row r="190" spans="3:19" ht="15.75" customHeight="1" x14ac:dyDescent="0.2">
      <c r="C190" s="46"/>
      <c r="D190" s="46"/>
      <c r="E190" s="46"/>
      <c r="F190" s="46"/>
      <c r="G190" s="46"/>
      <c r="H190" s="46"/>
      <c r="I190" s="46"/>
      <c r="J190" s="46"/>
      <c r="K190" s="46"/>
      <c r="L190" s="46"/>
      <c r="M190" s="46"/>
      <c r="N190" s="46"/>
      <c r="O190" s="46"/>
      <c r="P190" s="46"/>
      <c r="Q190" s="46"/>
      <c r="R190" s="46"/>
      <c r="S190" s="22"/>
    </row>
    <row r="191" spans="3:19" ht="15.75" customHeight="1" x14ac:dyDescent="0.2">
      <c r="C191" s="46"/>
      <c r="D191" s="46"/>
      <c r="E191" s="46"/>
      <c r="F191" s="46"/>
      <c r="G191" s="46"/>
      <c r="H191" s="46"/>
      <c r="I191" s="46"/>
      <c r="J191" s="46"/>
      <c r="K191" s="46"/>
      <c r="L191" s="46"/>
      <c r="M191" s="46"/>
      <c r="N191" s="46"/>
      <c r="O191" s="46"/>
      <c r="P191" s="46"/>
      <c r="Q191" s="46"/>
      <c r="R191" s="46"/>
      <c r="S191" s="22"/>
    </row>
    <row r="192" spans="3:19" ht="15.75" customHeight="1" x14ac:dyDescent="0.2">
      <c r="C192" s="46"/>
      <c r="D192" s="46"/>
      <c r="E192" s="46"/>
      <c r="F192" s="46"/>
      <c r="G192" s="46"/>
      <c r="H192" s="46"/>
      <c r="I192" s="46"/>
      <c r="J192" s="46"/>
      <c r="K192" s="46"/>
      <c r="L192" s="46"/>
      <c r="M192" s="46"/>
      <c r="N192" s="46"/>
      <c r="O192" s="46"/>
      <c r="P192" s="46"/>
      <c r="Q192" s="46"/>
      <c r="R192" s="46"/>
      <c r="S192" s="22"/>
    </row>
    <row r="193" spans="3:19" ht="15.75" customHeight="1" x14ac:dyDescent="0.2">
      <c r="C193" s="46"/>
      <c r="D193" s="46"/>
      <c r="E193" s="46"/>
      <c r="F193" s="46"/>
      <c r="G193" s="46"/>
      <c r="H193" s="46"/>
      <c r="I193" s="46"/>
      <c r="J193" s="46"/>
      <c r="K193" s="46"/>
      <c r="L193" s="46"/>
      <c r="M193" s="46"/>
      <c r="N193" s="46"/>
      <c r="O193" s="46"/>
      <c r="P193" s="46"/>
      <c r="Q193" s="46"/>
      <c r="R193" s="46"/>
      <c r="S193" s="22"/>
    </row>
    <row r="194" spans="3:19" ht="15.75" customHeight="1" x14ac:dyDescent="0.2">
      <c r="C194" s="46"/>
      <c r="D194" s="46"/>
      <c r="E194" s="46"/>
      <c r="F194" s="46"/>
      <c r="G194" s="46"/>
      <c r="H194" s="46"/>
      <c r="I194" s="46"/>
      <c r="J194" s="46"/>
      <c r="K194" s="46"/>
      <c r="L194" s="46"/>
      <c r="M194" s="46"/>
      <c r="N194" s="46"/>
      <c r="O194" s="46"/>
      <c r="P194" s="46"/>
      <c r="Q194" s="46"/>
      <c r="R194" s="46"/>
      <c r="S194" s="22"/>
    </row>
    <row r="195" spans="3:19" ht="15.75" customHeight="1" x14ac:dyDescent="0.2">
      <c r="C195" s="46"/>
      <c r="D195" s="46"/>
      <c r="E195" s="46"/>
      <c r="F195" s="46"/>
      <c r="G195" s="46"/>
      <c r="H195" s="46"/>
      <c r="I195" s="46"/>
      <c r="J195" s="46"/>
      <c r="K195" s="46"/>
      <c r="L195" s="46"/>
      <c r="M195" s="46"/>
      <c r="N195" s="46"/>
      <c r="O195" s="46"/>
      <c r="P195" s="46"/>
      <c r="Q195" s="46"/>
      <c r="R195" s="46"/>
      <c r="S195" s="22"/>
    </row>
    <row r="196" spans="3:19" ht="15.75" customHeight="1" x14ac:dyDescent="0.2">
      <c r="C196" s="46"/>
      <c r="D196" s="46"/>
      <c r="E196" s="46"/>
      <c r="F196" s="46"/>
      <c r="G196" s="46"/>
      <c r="H196" s="46"/>
      <c r="I196" s="46"/>
      <c r="J196" s="46"/>
      <c r="K196" s="46"/>
      <c r="L196" s="46"/>
      <c r="M196" s="46"/>
      <c r="N196" s="46"/>
      <c r="O196" s="46"/>
      <c r="P196" s="46"/>
      <c r="Q196" s="46"/>
      <c r="R196" s="46"/>
      <c r="S196" s="22"/>
    </row>
    <row r="197" spans="3:19" ht="15.75" customHeight="1" x14ac:dyDescent="0.2">
      <c r="C197" s="46"/>
      <c r="D197" s="46"/>
      <c r="E197" s="46"/>
      <c r="F197" s="46"/>
      <c r="G197" s="46"/>
      <c r="H197" s="46"/>
      <c r="I197" s="46"/>
      <c r="J197" s="46"/>
      <c r="K197" s="46"/>
      <c r="L197" s="46"/>
      <c r="M197" s="46"/>
      <c r="N197" s="46"/>
      <c r="O197" s="46"/>
      <c r="P197" s="46"/>
      <c r="Q197" s="46"/>
      <c r="R197" s="46"/>
      <c r="S197" s="22"/>
    </row>
    <row r="198" spans="3:19" ht="15.75" customHeight="1" x14ac:dyDescent="0.2">
      <c r="C198" s="46"/>
      <c r="D198" s="46"/>
      <c r="E198" s="46"/>
      <c r="F198" s="46"/>
      <c r="G198" s="46"/>
      <c r="H198" s="46"/>
      <c r="I198" s="46"/>
      <c r="J198" s="46"/>
      <c r="K198" s="46"/>
      <c r="L198" s="46"/>
      <c r="M198" s="46"/>
      <c r="N198" s="46"/>
      <c r="O198" s="46"/>
      <c r="P198" s="46"/>
      <c r="Q198" s="46"/>
      <c r="R198" s="46"/>
      <c r="S198" s="22"/>
    </row>
    <row r="199" spans="3:19" ht="15.75" customHeight="1" x14ac:dyDescent="0.2">
      <c r="C199" s="46"/>
      <c r="D199" s="46"/>
      <c r="E199" s="46"/>
      <c r="F199" s="46"/>
      <c r="G199" s="46"/>
      <c r="H199" s="46"/>
      <c r="I199" s="46"/>
      <c r="J199" s="46"/>
      <c r="K199" s="46"/>
      <c r="L199" s="46"/>
      <c r="M199" s="46"/>
      <c r="N199" s="46"/>
      <c r="O199" s="46"/>
      <c r="P199" s="46"/>
      <c r="Q199" s="46"/>
      <c r="R199" s="46"/>
      <c r="S199" s="22"/>
    </row>
    <row r="200" spans="3:19" ht="15.75" customHeight="1" x14ac:dyDescent="0.2">
      <c r="C200" s="46"/>
      <c r="D200" s="46"/>
      <c r="E200" s="46"/>
      <c r="F200" s="46"/>
      <c r="G200" s="46"/>
      <c r="H200" s="46"/>
      <c r="I200" s="46"/>
      <c r="J200" s="46"/>
      <c r="K200" s="46"/>
      <c r="L200" s="46"/>
      <c r="M200" s="46"/>
      <c r="N200" s="46"/>
      <c r="O200" s="46"/>
      <c r="P200" s="46"/>
      <c r="Q200" s="46"/>
      <c r="R200" s="46"/>
      <c r="S200" s="22"/>
    </row>
    <row r="201" spans="3:19" ht="15.75" customHeight="1" x14ac:dyDescent="0.2">
      <c r="C201" s="46"/>
      <c r="D201" s="46"/>
      <c r="E201" s="46"/>
      <c r="F201" s="46"/>
      <c r="G201" s="46"/>
      <c r="H201" s="46"/>
      <c r="I201" s="46"/>
      <c r="J201" s="46"/>
      <c r="K201" s="46"/>
      <c r="L201" s="46"/>
      <c r="M201" s="46"/>
      <c r="N201" s="46"/>
      <c r="O201" s="46"/>
      <c r="P201" s="46"/>
      <c r="Q201" s="46"/>
      <c r="R201" s="46"/>
      <c r="S201" s="22"/>
    </row>
    <row r="202" spans="3:19" ht="15.75" customHeight="1" x14ac:dyDescent="0.2">
      <c r="C202" s="46"/>
      <c r="D202" s="46"/>
      <c r="E202" s="46"/>
      <c r="F202" s="46"/>
      <c r="G202" s="46"/>
      <c r="H202" s="46"/>
      <c r="I202" s="46"/>
      <c r="J202" s="46"/>
      <c r="K202" s="46"/>
      <c r="L202" s="46"/>
      <c r="M202" s="46"/>
      <c r="N202" s="46"/>
      <c r="O202" s="46"/>
      <c r="P202" s="46"/>
      <c r="Q202" s="46"/>
      <c r="R202" s="46"/>
      <c r="S202" s="22"/>
    </row>
    <row r="203" spans="3:19" ht="15.75" customHeight="1" x14ac:dyDescent="0.2">
      <c r="C203" s="46"/>
      <c r="D203" s="46"/>
      <c r="E203" s="46"/>
      <c r="F203" s="46"/>
      <c r="G203" s="46"/>
      <c r="H203" s="46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22"/>
    </row>
    <row r="204" spans="3:19" ht="15.75" customHeight="1" x14ac:dyDescent="0.2">
      <c r="C204" s="46"/>
      <c r="D204" s="46"/>
      <c r="E204" s="46"/>
      <c r="F204" s="46"/>
      <c r="G204" s="46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22"/>
    </row>
    <row r="205" spans="3:19" ht="15.75" customHeight="1" x14ac:dyDescent="0.2">
      <c r="C205" s="46"/>
      <c r="D205" s="46"/>
      <c r="E205" s="46"/>
      <c r="F205" s="46"/>
      <c r="G205" s="46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22"/>
    </row>
    <row r="206" spans="3:19" ht="15.75" customHeight="1" x14ac:dyDescent="0.2">
      <c r="C206" s="46"/>
      <c r="D206" s="46"/>
      <c r="E206" s="46"/>
      <c r="F206" s="46"/>
      <c r="G206" s="46"/>
      <c r="H206" s="46"/>
      <c r="I206" s="46"/>
      <c r="J206" s="46"/>
      <c r="K206" s="46"/>
      <c r="L206" s="46"/>
      <c r="M206" s="46"/>
      <c r="N206" s="46"/>
      <c r="O206" s="46"/>
      <c r="P206" s="46"/>
      <c r="Q206" s="46"/>
      <c r="R206" s="46"/>
      <c r="S206" s="22"/>
    </row>
    <row r="207" spans="3:19" ht="15.75" customHeight="1" x14ac:dyDescent="0.2">
      <c r="C207" s="46"/>
      <c r="D207" s="46"/>
      <c r="E207" s="46"/>
      <c r="F207" s="46"/>
      <c r="G207" s="46"/>
      <c r="H207" s="46"/>
      <c r="I207" s="46"/>
      <c r="J207" s="46"/>
      <c r="K207" s="46"/>
      <c r="L207" s="46"/>
      <c r="M207" s="46"/>
      <c r="N207" s="46"/>
      <c r="O207" s="46"/>
      <c r="P207" s="46"/>
      <c r="Q207" s="46"/>
      <c r="R207" s="46"/>
      <c r="S207" s="22"/>
    </row>
    <row r="208" spans="3:19" ht="15.75" customHeight="1" x14ac:dyDescent="0.2">
      <c r="C208" s="46"/>
      <c r="D208" s="46"/>
      <c r="E208" s="46"/>
      <c r="F208" s="46"/>
      <c r="G208" s="46"/>
      <c r="H208" s="46"/>
      <c r="I208" s="46"/>
      <c r="J208" s="46"/>
      <c r="K208" s="46"/>
      <c r="L208" s="46"/>
      <c r="M208" s="46"/>
      <c r="N208" s="46"/>
      <c r="O208" s="46"/>
      <c r="P208" s="46"/>
      <c r="Q208" s="46"/>
      <c r="R208" s="46"/>
      <c r="S208" s="22"/>
    </row>
    <row r="209" spans="3:19" ht="15.75" customHeight="1" x14ac:dyDescent="0.2">
      <c r="C209" s="46"/>
      <c r="D209" s="46"/>
      <c r="E209" s="46"/>
      <c r="F209" s="46"/>
      <c r="G209" s="46"/>
      <c r="H209" s="46"/>
      <c r="I209" s="46"/>
      <c r="J209" s="46"/>
      <c r="K209" s="46"/>
      <c r="L209" s="46"/>
      <c r="M209" s="46"/>
      <c r="N209" s="46"/>
      <c r="O209" s="46"/>
      <c r="P209" s="46"/>
      <c r="Q209" s="46"/>
      <c r="R209" s="46"/>
      <c r="S209" s="22"/>
    </row>
    <row r="210" spans="3:19" ht="15.75" customHeight="1" x14ac:dyDescent="0.2">
      <c r="C210" s="46"/>
      <c r="D210" s="46"/>
      <c r="E210" s="46"/>
      <c r="F210" s="46"/>
      <c r="G210" s="46"/>
      <c r="H210" s="46"/>
      <c r="I210" s="46"/>
      <c r="J210" s="46"/>
      <c r="K210" s="46"/>
      <c r="L210" s="46"/>
      <c r="M210" s="46"/>
      <c r="N210" s="46"/>
      <c r="O210" s="46"/>
      <c r="P210" s="46"/>
      <c r="Q210" s="46"/>
      <c r="R210" s="46"/>
      <c r="S210" s="22"/>
    </row>
    <row r="211" spans="3:19" ht="15.75" customHeight="1" x14ac:dyDescent="0.2">
      <c r="C211" s="46"/>
      <c r="D211" s="46"/>
      <c r="E211" s="46"/>
      <c r="F211" s="46"/>
      <c r="G211" s="46"/>
      <c r="H211" s="46"/>
      <c r="I211" s="46"/>
      <c r="J211" s="46"/>
      <c r="K211" s="46"/>
      <c r="L211" s="46"/>
      <c r="M211" s="46"/>
      <c r="N211" s="46"/>
      <c r="O211" s="46"/>
      <c r="P211" s="46"/>
      <c r="Q211" s="46"/>
      <c r="R211" s="46"/>
      <c r="S211" s="22"/>
    </row>
    <row r="212" spans="3:19" ht="15.75" customHeight="1" x14ac:dyDescent="0.2">
      <c r="C212" s="46"/>
      <c r="D212" s="46"/>
      <c r="E212" s="46"/>
      <c r="F212" s="46"/>
      <c r="G212" s="46"/>
      <c r="H212" s="46"/>
      <c r="I212" s="46"/>
      <c r="J212" s="46"/>
      <c r="K212" s="46"/>
      <c r="L212" s="46"/>
      <c r="M212" s="46"/>
      <c r="N212" s="46"/>
      <c r="O212" s="46"/>
      <c r="P212" s="46"/>
      <c r="Q212" s="46"/>
      <c r="R212" s="46"/>
      <c r="S212" s="22"/>
    </row>
    <row r="213" spans="3:19" ht="15.75" customHeight="1" x14ac:dyDescent="0.2">
      <c r="C213" s="46"/>
      <c r="D213" s="46"/>
      <c r="E213" s="46"/>
      <c r="F213" s="46"/>
      <c r="G213" s="46"/>
      <c r="H213" s="46"/>
      <c r="I213" s="46"/>
      <c r="J213" s="46"/>
      <c r="K213" s="46"/>
      <c r="L213" s="46"/>
      <c r="M213" s="46"/>
      <c r="N213" s="46"/>
      <c r="O213" s="46"/>
      <c r="P213" s="46"/>
      <c r="Q213" s="46"/>
      <c r="R213" s="46"/>
      <c r="S213" s="22"/>
    </row>
    <row r="214" spans="3:19" ht="15.75" customHeight="1" x14ac:dyDescent="0.2">
      <c r="C214" s="46"/>
      <c r="D214" s="46"/>
      <c r="E214" s="46"/>
      <c r="F214" s="46"/>
      <c r="G214" s="46"/>
      <c r="H214" s="46"/>
      <c r="I214" s="46"/>
      <c r="J214" s="46"/>
      <c r="K214" s="46"/>
      <c r="L214" s="46"/>
      <c r="M214" s="46"/>
      <c r="N214" s="46"/>
      <c r="O214" s="46"/>
      <c r="P214" s="46"/>
      <c r="Q214" s="46"/>
      <c r="R214" s="46"/>
      <c r="S214" s="22"/>
    </row>
    <row r="215" spans="3:19" ht="15.75" customHeight="1" x14ac:dyDescent="0.2">
      <c r="C215" s="46"/>
      <c r="D215" s="46"/>
      <c r="E215" s="46"/>
      <c r="F215" s="46"/>
      <c r="G215" s="46"/>
      <c r="H215" s="46"/>
      <c r="I215" s="46"/>
      <c r="J215" s="46"/>
      <c r="K215" s="46"/>
      <c r="L215" s="46"/>
      <c r="M215" s="46"/>
      <c r="N215" s="46"/>
      <c r="O215" s="46"/>
      <c r="P215" s="46"/>
      <c r="Q215" s="46"/>
      <c r="R215" s="46"/>
      <c r="S215" s="22"/>
    </row>
    <row r="216" spans="3:19" ht="15.75" customHeight="1" x14ac:dyDescent="0.2">
      <c r="C216" s="46"/>
      <c r="D216" s="46"/>
      <c r="E216" s="46"/>
      <c r="F216" s="46"/>
      <c r="G216" s="46"/>
      <c r="H216" s="46"/>
      <c r="I216" s="46"/>
      <c r="J216" s="46"/>
      <c r="K216" s="46"/>
      <c r="L216" s="46"/>
      <c r="M216" s="46"/>
      <c r="N216" s="46"/>
      <c r="O216" s="46"/>
      <c r="P216" s="46"/>
      <c r="Q216" s="46"/>
      <c r="R216" s="46"/>
      <c r="S216" s="22"/>
    </row>
    <row r="217" spans="3:19" ht="15.75" customHeight="1" x14ac:dyDescent="0.2">
      <c r="C217" s="46"/>
      <c r="D217" s="46"/>
      <c r="E217" s="46"/>
      <c r="F217" s="46"/>
      <c r="G217" s="46"/>
      <c r="H217" s="46"/>
      <c r="I217" s="46"/>
      <c r="J217" s="46"/>
      <c r="K217" s="46"/>
      <c r="L217" s="46"/>
      <c r="M217" s="46"/>
      <c r="N217" s="46"/>
      <c r="O217" s="46"/>
      <c r="P217" s="46"/>
      <c r="Q217" s="46"/>
      <c r="R217" s="46"/>
      <c r="S217" s="22"/>
    </row>
    <row r="218" spans="3:19" ht="15.75" customHeight="1" x14ac:dyDescent="0.2">
      <c r="C218" s="46"/>
      <c r="D218" s="46"/>
      <c r="E218" s="46"/>
      <c r="F218" s="46"/>
      <c r="G218" s="46"/>
      <c r="H218" s="46"/>
      <c r="I218" s="46"/>
      <c r="J218" s="46"/>
      <c r="K218" s="46"/>
      <c r="L218" s="46"/>
      <c r="M218" s="46"/>
      <c r="N218" s="46"/>
      <c r="O218" s="46"/>
      <c r="P218" s="46"/>
      <c r="Q218" s="46"/>
      <c r="R218" s="46"/>
      <c r="S218" s="22"/>
    </row>
    <row r="219" spans="3:19" ht="15.75" customHeight="1" x14ac:dyDescent="0.2">
      <c r="C219" s="46"/>
      <c r="D219" s="46"/>
      <c r="E219" s="46"/>
      <c r="F219" s="46"/>
      <c r="G219" s="46"/>
      <c r="H219" s="46"/>
      <c r="I219" s="46"/>
      <c r="J219" s="46"/>
      <c r="K219" s="46"/>
      <c r="L219" s="46"/>
      <c r="M219" s="46"/>
      <c r="N219" s="46"/>
      <c r="O219" s="46"/>
      <c r="P219" s="46"/>
      <c r="Q219" s="46"/>
      <c r="R219" s="46"/>
      <c r="S219" s="22"/>
    </row>
    <row r="220" spans="3:19" ht="15.75" customHeight="1" x14ac:dyDescent="0.2">
      <c r="C220" s="46"/>
      <c r="D220" s="46"/>
      <c r="E220" s="46"/>
      <c r="F220" s="46"/>
      <c r="G220" s="46"/>
      <c r="H220" s="46"/>
      <c r="I220" s="46"/>
      <c r="J220" s="46"/>
      <c r="K220" s="46"/>
      <c r="L220" s="46"/>
      <c r="M220" s="46"/>
      <c r="N220" s="46"/>
      <c r="O220" s="46"/>
      <c r="P220" s="46"/>
      <c r="Q220" s="46"/>
      <c r="R220" s="46"/>
      <c r="S220" s="22"/>
    </row>
    <row r="221" spans="3:19" ht="15.75" customHeight="1" x14ac:dyDescent="0.2">
      <c r="R221" s="15"/>
      <c r="S221" s="22"/>
    </row>
    <row r="222" spans="3:19" ht="15.75" customHeight="1" x14ac:dyDescent="0.2">
      <c r="R222" s="15"/>
      <c r="S222" s="22"/>
    </row>
    <row r="223" spans="3:19" ht="15.75" customHeight="1" x14ac:dyDescent="0.2">
      <c r="R223" s="15"/>
      <c r="S223" s="22"/>
    </row>
    <row r="224" spans="3:19" ht="15.75" customHeight="1" x14ac:dyDescent="0.2">
      <c r="R224" s="15"/>
      <c r="S224" s="22"/>
    </row>
    <row r="225" spans="18:18" ht="15.75" customHeight="1" x14ac:dyDescent="0.2">
      <c r="R225" s="15"/>
    </row>
    <row r="226" spans="18:18" ht="15.75" customHeight="1" x14ac:dyDescent="0.2">
      <c r="R226" s="15"/>
    </row>
    <row r="227" spans="18:18" ht="15.75" customHeight="1" x14ac:dyDescent="0.2">
      <c r="R227" s="15"/>
    </row>
    <row r="228" spans="18:18" ht="15.75" customHeight="1" x14ac:dyDescent="0.2">
      <c r="R228" s="15"/>
    </row>
    <row r="229" spans="18:18" ht="15.75" customHeight="1" x14ac:dyDescent="0.2">
      <c r="R229" s="15"/>
    </row>
    <row r="230" spans="18:18" ht="15.75" customHeight="1" x14ac:dyDescent="0.2">
      <c r="R230" s="15"/>
    </row>
    <row r="231" spans="18:18" ht="15.75" customHeight="1" x14ac:dyDescent="0.2">
      <c r="R231" s="15"/>
    </row>
    <row r="232" spans="18:18" ht="15.75" customHeight="1" x14ac:dyDescent="0.2">
      <c r="R232" s="15"/>
    </row>
    <row r="233" spans="18:18" ht="15.75" customHeight="1" x14ac:dyDescent="0.2">
      <c r="R233" s="15"/>
    </row>
    <row r="234" spans="18:18" ht="15.75" customHeight="1" x14ac:dyDescent="0.2">
      <c r="R234" s="15"/>
    </row>
    <row r="235" spans="18:18" ht="15.75" customHeight="1" x14ac:dyDescent="0.2">
      <c r="R235" s="15"/>
    </row>
    <row r="236" spans="18:18" ht="15.75" customHeight="1" x14ac:dyDescent="0.2">
      <c r="R236" s="15"/>
    </row>
    <row r="237" spans="18:18" ht="15.75" customHeight="1" x14ac:dyDescent="0.2">
      <c r="R237" s="15"/>
    </row>
    <row r="238" spans="18:18" ht="15.75" customHeight="1" x14ac:dyDescent="0.2">
      <c r="R238" s="15"/>
    </row>
    <row r="239" spans="18:18" ht="15.75" customHeight="1" x14ac:dyDescent="0.2">
      <c r="R239" s="15"/>
    </row>
    <row r="240" spans="18:18" ht="15.75" customHeight="1" x14ac:dyDescent="0.2">
      <c r="R240" s="15"/>
    </row>
    <row r="241" spans="18:18" ht="15.75" customHeight="1" x14ac:dyDescent="0.2">
      <c r="R241" s="15"/>
    </row>
    <row r="242" spans="18:18" ht="15.75" customHeight="1" x14ac:dyDescent="0.2">
      <c r="R242" s="15"/>
    </row>
    <row r="243" spans="18:18" ht="15.75" customHeight="1" x14ac:dyDescent="0.2">
      <c r="R243" s="15"/>
    </row>
    <row r="244" spans="18:18" ht="15.75" customHeight="1" x14ac:dyDescent="0.2">
      <c r="R244" s="15"/>
    </row>
    <row r="245" spans="18:18" ht="15.75" customHeight="1" x14ac:dyDescent="0.2">
      <c r="R245" s="15"/>
    </row>
    <row r="246" spans="18:18" ht="15.75" customHeight="1" x14ac:dyDescent="0.2">
      <c r="R246" s="15"/>
    </row>
    <row r="247" spans="18:18" ht="15.75" customHeight="1" x14ac:dyDescent="0.2">
      <c r="R247" s="15"/>
    </row>
    <row r="248" spans="18:18" ht="15.75" customHeight="1" x14ac:dyDescent="0.2">
      <c r="R248" s="15"/>
    </row>
    <row r="249" spans="18:18" ht="15.75" customHeight="1" x14ac:dyDescent="0.2">
      <c r="R249" s="15"/>
    </row>
    <row r="250" spans="18:18" ht="15.75" customHeight="1" x14ac:dyDescent="0.2">
      <c r="R250" s="15"/>
    </row>
    <row r="251" spans="18:18" ht="15.75" customHeight="1" x14ac:dyDescent="0.2">
      <c r="R251" s="15"/>
    </row>
    <row r="252" spans="18:18" ht="15.75" customHeight="1" x14ac:dyDescent="0.2">
      <c r="R252" s="15"/>
    </row>
    <row r="253" spans="18:18" ht="15.75" customHeight="1" x14ac:dyDescent="0.2">
      <c r="R253" s="15"/>
    </row>
    <row r="254" spans="18:18" ht="15.75" customHeight="1" x14ac:dyDescent="0.2">
      <c r="R254" s="15"/>
    </row>
    <row r="255" spans="18:18" ht="15.75" customHeight="1" x14ac:dyDescent="0.2">
      <c r="R255" s="15"/>
    </row>
    <row r="256" spans="18:18" ht="15.75" customHeight="1" x14ac:dyDescent="0.2">
      <c r="R256" s="15"/>
    </row>
    <row r="257" spans="18:18" ht="15.75" customHeight="1" x14ac:dyDescent="0.2">
      <c r="R257" s="15"/>
    </row>
    <row r="258" spans="18:18" ht="15.75" customHeight="1" x14ac:dyDescent="0.2">
      <c r="R258" s="15"/>
    </row>
    <row r="259" spans="18:18" ht="15.75" customHeight="1" x14ac:dyDescent="0.2">
      <c r="R259" s="15"/>
    </row>
    <row r="260" spans="18:18" ht="15.75" customHeight="1" x14ac:dyDescent="0.2">
      <c r="R260" s="15"/>
    </row>
    <row r="261" spans="18:18" ht="15.75" customHeight="1" x14ac:dyDescent="0.2">
      <c r="R261" s="15"/>
    </row>
    <row r="262" spans="18:18" ht="15.75" customHeight="1" x14ac:dyDescent="0.2">
      <c r="R262" s="15"/>
    </row>
    <row r="263" spans="18:18" ht="15.75" customHeight="1" x14ac:dyDescent="0.2">
      <c r="R263" s="15"/>
    </row>
    <row r="264" spans="18:18" ht="15.75" customHeight="1" x14ac:dyDescent="0.2">
      <c r="R264" s="15"/>
    </row>
    <row r="265" spans="18:18" ht="15.75" customHeight="1" x14ac:dyDescent="0.2">
      <c r="R265" s="15"/>
    </row>
    <row r="266" spans="18:18" ht="15.75" customHeight="1" x14ac:dyDescent="0.2">
      <c r="R266" s="15"/>
    </row>
    <row r="267" spans="18:18" ht="15.75" customHeight="1" x14ac:dyDescent="0.2">
      <c r="R267" s="15"/>
    </row>
    <row r="268" spans="18:18" ht="15.75" customHeight="1" x14ac:dyDescent="0.2">
      <c r="R268" s="15"/>
    </row>
    <row r="269" spans="18:18" ht="15.75" customHeight="1" x14ac:dyDescent="0.2">
      <c r="R269" s="15"/>
    </row>
    <row r="270" spans="18:18" ht="15.75" customHeight="1" x14ac:dyDescent="0.2">
      <c r="R270" s="15"/>
    </row>
    <row r="271" spans="18:18" ht="15.75" customHeight="1" x14ac:dyDescent="0.2">
      <c r="R271" s="15"/>
    </row>
    <row r="272" spans="18:18" ht="15.75" customHeight="1" x14ac:dyDescent="0.2">
      <c r="R272" s="15"/>
    </row>
    <row r="273" spans="18:18" ht="15.75" customHeight="1" x14ac:dyDescent="0.2">
      <c r="R273" s="15"/>
    </row>
    <row r="274" spans="18:18" ht="15.75" customHeight="1" x14ac:dyDescent="0.2">
      <c r="R274" s="15"/>
    </row>
    <row r="275" spans="18:18" ht="15.75" customHeight="1" x14ac:dyDescent="0.2">
      <c r="R275" s="15"/>
    </row>
    <row r="276" spans="18:18" ht="15.75" customHeight="1" x14ac:dyDescent="0.2">
      <c r="R276" s="15"/>
    </row>
    <row r="277" spans="18:18" ht="15.75" customHeight="1" x14ac:dyDescent="0.2">
      <c r="R277" s="15"/>
    </row>
    <row r="278" spans="18:18" ht="15.75" customHeight="1" x14ac:dyDescent="0.2">
      <c r="R278" s="15"/>
    </row>
    <row r="279" spans="18:18" ht="15.75" customHeight="1" x14ac:dyDescent="0.2">
      <c r="R279" s="15"/>
    </row>
    <row r="280" spans="18:18" ht="15.75" customHeight="1" x14ac:dyDescent="0.2">
      <c r="R280" s="15"/>
    </row>
    <row r="281" spans="18:18" ht="15.75" customHeight="1" x14ac:dyDescent="0.2">
      <c r="R281" s="15"/>
    </row>
    <row r="282" spans="18:18" ht="15.75" customHeight="1" x14ac:dyDescent="0.2">
      <c r="R282" s="15"/>
    </row>
    <row r="283" spans="18:18" ht="15.75" customHeight="1" x14ac:dyDescent="0.2">
      <c r="R283" s="15"/>
    </row>
    <row r="284" spans="18:18" ht="15.75" customHeight="1" x14ac:dyDescent="0.2">
      <c r="R284" s="15"/>
    </row>
    <row r="285" spans="18:18" ht="15.75" customHeight="1" x14ac:dyDescent="0.2">
      <c r="R285" s="15"/>
    </row>
    <row r="286" spans="18:18" ht="15.75" customHeight="1" x14ac:dyDescent="0.2">
      <c r="R286" s="15"/>
    </row>
    <row r="287" spans="18:18" ht="15.75" customHeight="1" x14ac:dyDescent="0.2">
      <c r="R287" s="15"/>
    </row>
    <row r="288" spans="18:18" ht="15.75" customHeight="1" x14ac:dyDescent="0.2">
      <c r="R288" s="15"/>
    </row>
    <row r="289" spans="18:18" ht="15.75" customHeight="1" x14ac:dyDescent="0.2">
      <c r="R289" s="15"/>
    </row>
    <row r="290" spans="18:18" ht="15.75" customHeight="1" x14ac:dyDescent="0.2">
      <c r="R290" s="15"/>
    </row>
    <row r="291" spans="18:18" ht="15.75" customHeight="1" x14ac:dyDescent="0.2">
      <c r="R291" s="15"/>
    </row>
    <row r="292" spans="18:18" ht="15.75" customHeight="1" x14ac:dyDescent="0.2">
      <c r="R292" s="15"/>
    </row>
    <row r="293" spans="18:18" ht="15.75" customHeight="1" x14ac:dyDescent="0.2">
      <c r="R293" s="15"/>
    </row>
    <row r="294" spans="18:18" ht="15.75" customHeight="1" x14ac:dyDescent="0.2">
      <c r="R294" s="15"/>
    </row>
    <row r="295" spans="18:18" ht="15.75" customHeight="1" x14ac:dyDescent="0.2">
      <c r="R295" s="15"/>
    </row>
    <row r="296" spans="18:18" ht="15.75" customHeight="1" x14ac:dyDescent="0.2">
      <c r="R296" s="15"/>
    </row>
    <row r="297" spans="18:18" ht="15.75" customHeight="1" x14ac:dyDescent="0.2">
      <c r="R297" s="15"/>
    </row>
    <row r="298" spans="18:18" ht="15.75" customHeight="1" x14ac:dyDescent="0.2">
      <c r="R298" s="15"/>
    </row>
    <row r="299" spans="18:18" ht="15.75" customHeight="1" x14ac:dyDescent="0.2">
      <c r="R299" s="15"/>
    </row>
    <row r="300" spans="18:18" ht="15.75" customHeight="1" x14ac:dyDescent="0.2">
      <c r="R300" s="15"/>
    </row>
    <row r="301" spans="18:18" ht="15.75" customHeight="1" x14ac:dyDescent="0.2">
      <c r="R301" s="15"/>
    </row>
    <row r="302" spans="18:18" ht="15.75" customHeight="1" x14ac:dyDescent="0.2">
      <c r="R302" s="15"/>
    </row>
    <row r="303" spans="18:18" ht="15.75" customHeight="1" x14ac:dyDescent="0.2">
      <c r="R303" s="15"/>
    </row>
    <row r="304" spans="18:18" ht="15.75" customHeight="1" x14ac:dyDescent="0.2">
      <c r="R304" s="15"/>
    </row>
    <row r="305" spans="18:18" ht="15.75" customHeight="1" x14ac:dyDescent="0.2">
      <c r="R305" s="15"/>
    </row>
    <row r="306" spans="18:18" ht="15.75" customHeight="1" x14ac:dyDescent="0.2">
      <c r="R306" s="15"/>
    </row>
    <row r="307" spans="18:18" ht="15.75" customHeight="1" x14ac:dyDescent="0.2">
      <c r="R307" s="15"/>
    </row>
    <row r="308" spans="18:18" ht="15.75" customHeight="1" x14ac:dyDescent="0.2">
      <c r="R308" s="15"/>
    </row>
    <row r="309" spans="18:18" ht="15.75" customHeight="1" x14ac:dyDescent="0.2">
      <c r="R309" s="15"/>
    </row>
    <row r="310" spans="18:18" ht="15.75" customHeight="1" x14ac:dyDescent="0.2">
      <c r="R310" s="15"/>
    </row>
    <row r="311" spans="18:18" ht="15.75" customHeight="1" x14ac:dyDescent="0.2">
      <c r="R311" s="15"/>
    </row>
    <row r="312" spans="18:18" ht="15.75" customHeight="1" x14ac:dyDescent="0.2">
      <c r="R312" s="15"/>
    </row>
    <row r="313" spans="18:18" ht="15.75" customHeight="1" x14ac:dyDescent="0.2">
      <c r="R313" s="15"/>
    </row>
    <row r="314" spans="18:18" ht="15.75" customHeight="1" x14ac:dyDescent="0.2">
      <c r="R314" s="15"/>
    </row>
    <row r="315" spans="18:18" ht="15.75" customHeight="1" x14ac:dyDescent="0.2">
      <c r="R315" s="15"/>
    </row>
    <row r="316" spans="18:18" ht="15.75" customHeight="1" x14ac:dyDescent="0.2">
      <c r="R316" s="15"/>
    </row>
    <row r="317" spans="18:18" ht="15.75" customHeight="1" x14ac:dyDescent="0.2">
      <c r="R317" s="15"/>
    </row>
    <row r="318" spans="18:18" ht="15.75" customHeight="1" x14ac:dyDescent="0.2">
      <c r="R318" s="15"/>
    </row>
    <row r="319" spans="18:18" ht="15.75" customHeight="1" x14ac:dyDescent="0.2">
      <c r="R319" s="15"/>
    </row>
    <row r="320" spans="18:18" ht="15.75" customHeight="1" x14ac:dyDescent="0.2">
      <c r="R320" s="15"/>
    </row>
    <row r="321" spans="18:18" ht="15.75" customHeight="1" x14ac:dyDescent="0.2">
      <c r="R321" s="15"/>
    </row>
    <row r="322" spans="18:18" ht="15.75" customHeight="1" x14ac:dyDescent="0.2">
      <c r="R322" s="15"/>
    </row>
    <row r="323" spans="18:18" ht="15.75" customHeight="1" x14ac:dyDescent="0.2">
      <c r="R323" s="15"/>
    </row>
    <row r="324" spans="18:18" ht="15.75" customHeight="1" x14ac:dyDescent="0.2">
      <c r="R324" s="15"/>
    </row>
    <row r="325" spans="18:18" ht="15.75" customHeight="1" x14ac:dyDescent="0.2">
      <c r="R325" s="15"/>
    </row>
    <row r="326" spans="18:18" ht="15.75" customHeight="1" x14ac:dyDescent="0.2">
      <c r="R326" s="15"/>
    </row>
    <row r="327" spans="18:18" ht="15.75" customHeight="1" x14ac:dyDescent="0.2">
      <c r="R327" s="15"/>
    </row>
    <row r="328" spans="18:18" ht="15.75" customHeight="1" x14ac:dyDescent="0.2">
      <c r="R328" s="15"/>
    </row>
    <row r="329" spans="18:18" ht="15.75" customHeight="1" x14ac:dyDescent="0.2">
      <c r="R329" s="15"/>
    </row>
    <row r="330" spans="18:18" ht="15.75" customHeight="1" x14ac:dyDescent="0.2">
      <c r="R330" s="15"/>
    </row>
    <row r="331" spans="18:18" ht="15.75" customHeight="1" x14ac:dyDescent="0.2">
      <c r="R331" s="15"/>
    </row>
    <row r="332" spans="18:18" ht="15.75" customHeight="1" x14ac:dyDescent="0.2">
      <c r="R332" s="15"/>
    </row>
    <row r="333" spans="18:18" ht="15.75" customHeight="1" x14ac:dyDescent="0.2">
      <c r="R333" s="15"/>
    </row>
    <row r="334" spans="18:18" ht="15.75" customHeight="1" x14ac:dyDescent="0.2">
      <c r="R334" s="15"/>
    </row>
    <row r="335" spans="18:18" ht="15.75" customHeight="1" x14ac:dyDescent="0.2">
      <c r="R335" s="15"/>
    </row>
    <row r="336" spans="18:18" ht="15.75" customHeight="1" x14ac:dyDescent="0.2">
      <c r="R336" s="15"/>
    </row>
    <row r="337" spans="18:18" ht="15.75" customHeight="1" x14ac:dyDescent="0.2">
      <c r="R337" s="15"/>
    </row>
    <row r="338" spans="18:18" ht="15.75" customHeight="1" x14ac:dyDescent="0.2">
      <c r="R338" s="15"/>
    </row>
    <row r="339" spans="18:18" ht="15.75" customHeight="1" x14ac:dyDescent="0.2">
      <c r="R339" s="15"/>
    </row>
    <row r="340" spans="18:18" ht="15.75" customHeight="1" x14ac:dyDescent="0.2">
      <c r="R340" s="15"/>
    </row>
    <row r="341" spans="18:18" ht="15.75" customHeight="1" x14ac:dyDescent="0.2">
      <c r="R341" s="15"/>
    </row>
    <row r="342" spans="18:18" ht="15.75" customHeight="1" x14ac:dyDescent="0.2">
      <c r="R342" s="15"/>
    </row>
    <row r="343" spans="18:18" ht="15.75" customHeight="1" x14ac:dyDescent="0.2">
      <c r="R343" s="15"/>
    </row>
    <row r="344" spans="18:18" ht="15.75" customHeight="1" x14ac:dyDescent="0.2">
      <c r="R344" s="15"/>
    </row>
    <row r="345" spans="18:18" ht="15.75" customHeight="1" x14ac:dyDescent="0.2">
      <c r="R345" s="15"/>
    </row>
    <row r="346" spans="18:18" ht="15.75" customHeight="1" x14ac:dyDescent="0.2">
      <c r="R346" s="15"/>
    </row>
    <row r="347" spans="18:18" ht="15.75" customHeight="1" x14ac:dyDescent="0.2">
      <c r="R347" s="15"/>
    </row>
    <row r="348" spans="18:18" ht="15.75" customHeight="1" x14ac:dyDescent="0.2">
      <c r="R348" s="15"/>
    </row>
    <row r="349" spans="18:18" ht="15.75" customHeight="1" x14ac:dyDescent="0.2">
      <c r="R349" s="15"/>
    </row>
    <row r="350" spans="18:18" ht="15.75" customHeight="1" x14ac:dyDescent="0.2">
      <c r="R350" s="15"/>
    </row>
    <row r="351" spans="18:18" ht="15.75" customHeight="1" x14ac:dyDescent="0.2">
      <c r="R351" s="15"/>
    </row>
    <row r="352" spans="18:18" ht="15.75" customHeight="1" x14ac:dyDescent="0.2">
      <c r="R352" s="15"/>
    </row>
    <row r="353" spans="18:18" ht="15.75" customHeight="1" x14ac:dyDescent="0.2">
      <c r="R353" s="15"/>
    </row>
    <row r="354" spans="18:18" ht="15.75" customHeight="1" x14ac:dyDescent="0.2">
      <c r="R354" s="15"/>
    </row>
    <row r="355" spans="18:18" ht="15.75" customHeight="1" x14ac:dyDescent="0.2">
      <c r="R355" s="15"/>
    </row>
    <row r="356" spans="18:18" ht="15.75" customHeight="1" x14ac:dyDescent="0.2">
      <c r="R356" s="15"/>
    </row>
    <row r="357" spans="18:18" ht="15.75" customHeight="1" x14ac:dyDescent="0.2">
      <c r="R357" s="15"/>
    </row>
    <row r="358" spans="18:18" ht="15.75" customHeight="1" x14ac:dyDescent="0.2">
      <c r="R358" s="15"/>
    </row>
    <row r="359" spans="18:18" ht="15.75" customHeight="1" x14ac:dyDescent="0.2">
      <c r="R359" s="15"/>
    </row>
    <row r="360" spans="18:18" ht="15.75" customHeight="1" x14ac:dyDescent="0.2">
      <c r="R360" s="15"/>
    </row>
    <row r="361" spans="18:18" ht="15.75" customHeight="1" x14ac:dyDescent="0.2">
      <c r="R361" s="15"/>
    </row>
    <row r="362" spans="18:18" ht="15.75" customHeight="1" x14ac:dyDescent="0.2">
      <c r="R362" s="15"/>
    </row>
    <row r="363" spans="18:18" ht="15.75" customHeight="1" x14ac:dyDescent="0.2">
      <c r="R363" s="15"/>
    </row>
    <row r="364" spans="18:18" ht="15.75" customHeight="1" x14ac:dyDescent="0.2">
      <c r="R364" s="15"/>
    </row>
    <row r="365" spans="18:18" ht="15.75" customHeight="1" x14ac:dyDescent="0.2">
      <c r="R365" s="15"/>
    </row>
    <row r="366" spans="18:18" ht="15.75" customHeight="1" x14ac:dyDescent="0.2">
      <c r="R366" s="15"/>
    </row>
    <row r="367" spans="18:18" ht="15.75" customHeight="1" x14ac:dyDescent="0.2">
      <c r="R367" s="15"/>
    </row>
    <row r="368" spans="18:18" ht="15.75" customHeight="1" x14ac:dyDescent="0.2">
      <c r="R368" s="15"/>
    </row>
    <row r="369" spans="18:18" ht="15.75" customHeight="1" x14ac:dyDescent="0.2">
      <c r="R369" s="15"/>
    </row>
    <row r="370" spans="18:18" ht="15.75" customHeight="1" x14ac:dyDescent="0.2">
      <c r="R370" s="15"/>
    </row>
    <row r="371" spans="18:18" ht="15.75" customHeight="1" x14ac:dyDescent="0.2">
      <c r="R371" s="15"/>
    </row>
    <row r="372" spans="18:18" ht="15.75" customHeight="1" x14ac:dyDescent="0.2">
      <c r="R372" s="15"/>
    </row>
    <row r="373" spans="18:18" ht="15.75" customHeight="1" x14ac:dyDescent="0.2">
      <c r="R373" s="15"/>
    </row>
    <row r="374" spans="18:18" ht="15.75" customHeight="1" x14ac:dyDescent="0.2">
      <c r="R374" s="15"/>
    </row>
    <row r="375" spans="18:18" ht="15.75" customHeight="1" x14ac:dyDescent="0.2">
      <c r="R375" s="15"/>
    </row>
    <row r="376" spans="18:18" ht="15.75" customHeight="1" x14ac:dyDescent="0.2">
      <c r="R376" s="15"/>
    </row>
    <row r="377" spans="18:18" ht="15.75" customHeight="1" x14ac:dyDescent="0.2">
      <c r="R377" s="15"/>
    </row>
    <row r="378" spans="18:18" ht="15.75" customHeight="1" x14ac:dyDescent="0.2">
      <c r="R378" s="15"/>
    </row>
    <row r="379" spans="18:18" ht="15.75" customHeight="1" x14ac:dyDescent="0.2">
      <c r="R379" s="15"/>
    </row>
    <row r="380" spans="18:18" ht="15.75" customHeight="1" x14ac:dyDescent="0.2">
      <c r="R380" s="15"/>
    </row>
    <row r="381" spans="18:18" ht="15.75" customHeight="1" x14ac:dyDescent="0.2">
      <c r="R381" s="15"/>
    </row>
    <row r="382" spans="18:18" ht="15.75" customHeight="1" x14ac:dyDescent="0.2">
      <c r="R382" s="15"/>
    </row>
    <row r="383" spans="18:18" ht="15.75" customHeight="1" x14ac:dyDescent="0.2">
      <c r="R383" s="15"/>
    </row>
    <row r="384" spans="18:18" ht="15.75" customHeight="1" x14ac:dyDescent="0.2">
      <c r="R384" s="15"/>
    </row>
    <row r="385" spans="18:18" ht="15.75" customHeight="1" x14ac:dyDescent="0.2">
      <c r="R385" s="15"/>
    </row>
    <row r="386" spans="18:18" ht="15.75" customHeight="1" x14ac:dyDescent="0.2">
      <c r="R386" s="15"/>
    </row>
    <row r="387" spans="18:18" ht="15.75" customHeight="1" x14ac:dyDescent="0.2">
      <c r="R387" s="15"/>
    </row>
    <row r="388" spans="18:18" ht="15.75" customHeight="1" x14ac:dyDescent="0.2">
      <c r="R388" s="15"/>
    </row>
    <row r="389" spans="18:18" ht="15.75" customHeight="1" x14ac:dyDescent="0.2">
      <c r="R389" s="15"/>
    </row>
    <row r="390" spans="18:18" ht="15.75" customHeight="1" x14ac:dyDescent="0.2">
      <c r="R390" s="15"/>
    </row>
    <row r="391" spans="18:18" ht="15.75" customHeight="1" x14ac:dyDescent="0.2">
      <c r="R391" s="15"/>
    </row>
    <row r="392" spans="18:18" ht="15.75" customHeight="1" x14ac:dyDescent="0.2">
      <c r="R392" s="15"/>
    </row>
    <row r="393" spans="18:18" ht="15.75" customHeight="1" x14ac:dyDescent="0.2">
      <c r="R393" s="15"/>
    </row>
    <row r="394" spans="18:18" ht="15.75" customHeight="1" x14ac:dyDescent="0.2">
      <c r="R394" s="15"/>
    </row>
    <row r="395" spans="18:18" ht="15.75" customHeight="1" x14ac:dyDescent="0.2">
      <c r="R395" s="15"/>
    </row>
    <row r="396" spans="18:18" ht="15.75" customHeight="1" x14ac:dyDescent="0.2">
      <c r="R396" s="15"/>
    </row>
    <row r="397" spans="18:18" ht="15.75" customHeight="1" x14ac:dyDescent="0.2">
      <c r="R397" s="15"/>
    </row>
    <row r="398" spans="18:18" ht="15.75" customHeight="1" x14ac:dyDescent="0.2">
      <c r="R398" s="15"/>
    </row>
    <row r="399" spans="18:18" ht="15.75" customHeight="1" x14ac:dyDescent="0.2">
      <c r="R399" s="15"/>
    </row>
    <row r="400" spans="18:18" ht="15.75" customHeight="1" x14ac:dyDescent="0.2">
      <c r="R400" s="15"/>
    </row>
    <row r="401" spans="18:18" ht="15.75" customHeight="1" x14ac:dyDescent="0.2">
      <c r="R401" s="15"/>
    </row>
    <row r="402" spans="18:18" ht="15.75" customHeight="1" x14ac:dyDescent="0.2">
      <c r="R402" s="15"/>
    </row>
    <row r="403" spans="18:18" ht="15.75" customHeight="1" x14ac:dyDescent="0.2">
      <c r="R403" s="15"/>
    </row>
    <row r="404" spans="18:18" ht="15.75" customHeight="1" x14ac:dyDescent="0.2">
      <c r="R404" s="15"/>
    </row>
    <row r="405" spans="18:18" ht="15.75" customHeight="1" x14ac:dyDescent="0.2">
      <c r="R405" s="15"/>
    </row>
    <row r="406" spans="18:18" ht="15.75" customHeight="1" x14ac:dyDescent="0.2">
      <c r="R406" s="15"/>
    </row>
    <row r="407" spans="18:18" ht="15.75" customHeight="1" x14ac:dyDescent="0.2">
      <c r="R407" s="15"/>
    </row>
    <row r="408" spans="18:18" ht="15.75" customHeight="1" x14ac:dyDescent="0.2">
      <c r="R408" s="15"/>
    </row>
    <row r="409" spans="18:18" ht="15.75" customHeight="1" x14ac:dyDescent="0.2">
      <c r="R409" s="15"/>
    </row>
    <row r="410" spans="18:18" ht="15.75" customHeight="1" x14ac:dyDescent="0.2">
      <c r="R410" s="15"/>
    </row>
    <row r="411" spans="18:18" ht="15.75" customHeight="1" x14ac:dyDescent="0.2">
      <c r="R411" s="15"/>
    </row>
    <row r="412" spans="18:18" ht="15.75" customHeight="1" x14ac:dyDescent="0.2">
      <c r="R412" s="15"/>
    </row>
    <row r="413" spans="18:18" ht="15.75" customHeight="1" x14ac:dyDescent="0.2">
      <c r="R413" s="15"/>
    </row>
    <row r="414" spans="18:18" ht="15.75" customHeight="1" x14ac:dyDescent="0.2">
      <c r="R414" s="15"/>
    </row>
    <row r="415" spans="18:18" ht="15.75" customHeight="1" x14ac:dyDescent="0.2">
      <c r="R415" s="15"/>
    </row>
    <row r="416" spans="18:18" ht="15.75" customHeight="1" x14ac:dyDescent="0.2">
      <c r="R416" s="15"/>
    </row>
    <row r="417" spans="18:18" ht="15.75" customHeight="1" x14ac:dyDescent="0.2">
      <c r="R417" s="15"/>
    </row>
    <row r="418" spans="18:18" ht="15.75" customHeight="1" x14ac:dyDescent="0.2">
      <c r="R418" s="15"/>
    </row>
    <row r="419" spans="18:18" ht="15.75" customHeight="1" x14ac:dyDescent="0.2">
      <c r="R419" s="15"/>
    </row>
    <row r="420" spans="18:18" ht="15.75" customHeight="1" x14ac:dyDescent="0.2">
      <c r="R420" s="15"/>
    </row>
    <row r="421" spans="18:18" ht="15.75" customHeight="1" x14ac:dyDescent="0.2">
      <c r="R421" s="15"/>
    </row>
    <row r="422" spans="18:18" ht="15.75" customHeight="1" x14ac:dyDescent="0.2">
      <c r="R422" s="15"/>
    </row>
    <row r="423" spans="18:18" ht="15.75" customHeight="1" x14ac:dyDescent="0.2">
      <c r="R423" s="15"/>
    </row>
    <row r="424" spans="18:18" ht="15.75" customHeight="1" x14ac:dyDescent="0.2">
      <c r="R424" s="15"/>
    </row>
    <row r="425" spans="18:18" ht="15.75" customHeight="1" x14ac:dyDescent="0.2">
      <c r="R425" s="15"/>
    </row>
    <row r="426" spans="18:18" ht="15.75" customHeight="1" x14ac:dyDescent="0.2">
      <c r="R426" s="15"/>
    </row>
    <row r="427" spans="18:18" ht="15.75" customHeight="1" x14ac:dyDescent="0.2">
      <c r="R427" s="15"/>
    </row>
    <row r="428" spans="18:18" ht="15.75" customHeight="1" x14ac:dyDescent="0.2">
      <c r="R428" s="15"/>
    </row>
    <row r="429" spans="18:18" ht="15.75" customHeight="1" x14ac:dyDescent="0.2">
      <c r="R429" s="15"/>
    </row>
    <row r="430" spans="18:18" ht="15.75" customHeight="1" x14ac:dyDescent="0.2">
      <c r="R430" s="15"/>
    </row>
    <row r="431" spans="18:18" ht="15.75" customHeight="1" x14ac:dyDescent="0.2">
      <c r="R431" s="15"/>
    </row>
    <row r="432" spans="18:18" ht="15.75" customHeight="1" x14ac:dyDescent="0.2">
      <c r="R432" s="15"/>
    </row>
    <row r="433" spans="18:18" ht="15.75" customHeight="1" x14ac:dyDescent="0.2">
      <c r="R433" s="15"/>
    </row>
    <row r="434" spans="18:18" ht="15.75" customHeight="1" x14ac:dyDescent="0.2">
      <c r="R434" s="15"/>
    </row>
    <row r="435" spans="18:18" ht="15.75" customHeight="1" x14ac:dyDescent="0.2">
      <c r="R435" s="15"/>
    </row>
    <row r="436" spans="18:18" ht="15.75" customHeight="1" x14ac:dyDescent="0.2">
      <c r="R436" s="15"/>
    </row>
    <row r="437" spans="18:18" ht="15.75" customHeight="1" x14ac:dyDescent="0.2">
      <c r="R437" s="15"/>
    </row>
    <row r="438" spans="18:18" ht="15.75" customHeight="1" x14ac:dyDescent="0.2">
      <c r="R438" s="15"/>
    </row>
    <row r="439" spans="18:18" ht="15.75" customHeight="1" x14ac:dyDescent="0.2">
      <c r="R439" s="15"/>
    </row>
    <row r="440" spans="18:18" ht="15.75" customHeight="1" x14ac:dyDescent="0.2">
      <c r="R440" s="15"/>
    </row>
    <row r="441" spans="18:18" ht="15.75" customHeight="1" x14ac:dyDescent="0.2">
      <c r="R441" s="15"/>
    </row>
    <row r="442" spans="18:18" ht="15.75" customHeight="1" x14ac:dyDescent="0.2">
      <c r="R442" s="15"/>
    </row>
    <row r="443" spans="18:18" ht="15.75" customHeight="1" x14ac:dyDescent="0.2">
      <c r="R443" s="15"/>
    </row>
    <row r="444" spans="18:18" ht="15.75" customHeight="1" x14ac:dyDescent="0.2">
      <c r="R444" s="15"/>
    </row>
    <row r="445" spans="18:18" ht="15.75" customHeight="1" x14ac:dyDescent="0.2">
      <c r="R445" s="15"/>
    </row>
    <row r="446" spans="18:18" ht="15.75" customHeight="1" x14ac:dyDescent="0.2">
      <c r="R446" s="15"/>
    </row>
    <row r="447" spans="18:18" ht="15.75" customHeight="1" x14ac:dyDescent="0.2">
      <c r="R447" s="15"/>
    </row>
    <row r="448" spans="18:18" ht="15.75" customHeight="1" x14ac:dyDescent="0.2">
      <c r="R448" s="15"/>
    </row>
    <row r="449" spans="18:18" ht="15.75" customHeight="1" x14ac:dyDescent="0.2">
      <c r="R449" s="15"/>
    </row>
    <row r="450" spans="18:18" ht="15.75" customHeight="1" x14ac:dyDescent="0.2">
      <c r="R450" s="15"/>
    </row>
    <row r="451" spans="18:18" ht="15.75" customHeight="1" x14ac:dyDescent="0.2">
      <c r="R451" s="15"/>
    </row>
    <row r="452" spans="18:18" ht="15.75" customHeight="1" x14ac:dyDescent="0.2">
      <c r="R452" s="15"/>
    </row>
    <row r="453" spans="18:18" ht="15.75" customHeight="1" x14ac:dyDescent="0.2">
      <c r="R453" s="15"/>
    </row>
    <row r="454" spans="18:18" ht="15.75" customHeight="1" x14ac:dyDescent="0.2">
      <c r="R454" s="15"/>
    </row>
    <row r="455" spans="18:18" ht="15.75" customHeight="1" x14ac:dyDescent="0.2">
      <c r="R455" s="15"/>
    </row>
    <row r="456" spans="18:18" ht="15.75" customHeight="1" x14ac:dyDescent="0.2">
      <c r="R456" s="15"/>
    </row>
    <row r="457" spans="18:18" ht="15.75" customHeight="1" x14ac:dyDescent="0.2">
      <c r="R457" s="15"/>
    </row>
    <row r="458" spans="18:18" ht="15.75" customHeight="1" x14ac:dyDescent="0.2">
      <c r="R458" s="15"/>
    </row>
    <row r="459" spans="18:18" ht="15.75" customHeight="1" x14ac:dyDescent="0.2">
      <c r="R459" s="15"/>
    </row>
    <row r="460" spans="18:18" ht="15.75" customHeight="1" x14ac:dyDescent="0.2">
      <c r="R460" s="15"/>
    </row>
    <row r="461" spans="18:18" ht="15.75" customHeight="1" x14ac:dyDescent="0.2">
      <c r="R461" s="15"/>
    </row>
    <row r="462" spans="18:18" ht="15.75" customHeight="1" x14ac:dyDescent="0.2">
      <c r="R462" s="15"/>
    </row>
    <row r="463" spans="18:18" ht="15.75" customHeight="1" x14ac:dyDescent="0.2">
      <c r="R463" s="15"/>
    </row>
    <row r="464" spans="18:18" ht="15.75" customHeight="1" x14ac:dyDescent="0.2">
      <c r="R464" s="15"/>
    </row>
    <row r="465" spans="18:18" ht="15.75" customHeight="1" x14ac:dyDescent="0.2">
      <c r="R465" s="15"/>
    </row>
    <row r="466" spans="18:18" ht="15.75" customHeight="1" x14ac:dyDescent="0.2">
      <c r="R466" s="15"/>
    </row>
    <row r="467" spans="18:18" ht="15.75" customHeight="1" x14ac:dyDescent="0.2">
      <c r="R467" s="15"/>
    </row>
    <row r="468" spans="18:18" ht="15.75" customHeight="1" x14ac:dyDescent="0.2">
      <c r="R468" s="15"/>
    </row>
    <row r="469" spans="18:18" ht="15.75" customHeight="1" x14ac:dyDescent="0.2">
      <c r="R469" s="15"/>
    </row>
    <row r="470" spans="18:18" ht="15.75" customHeight="1" x14ac:dyDescent="0.2">
      <c r="R470" s="15"/>
    </row>
    <row r="471" spans="18:18" ht="15.75" customHeight="1" x14ac:dyDescent="0.2">
      <c r="R471" s="15"/>
    </row>
    <row r="472" spans="18:18" ht="15.75" customHeight="1" x14ac:dyDescent="0.2">
      <c r="R472" s="15"/>
    </row>
    <row r="473" spans="18:18" ht="15.75" customHeight="1" x14ac:dyDescent="0.2">
      <c r="R473" s="15"/>
    </row>
    <row r="474" spans="18:18" ht="15.75" customHeight="1" x14ac:dyDescent="0.2">
      <c r="R474" s="15"/>
    </row>
    <row r="475" spans="18:18" ht="15.75" customHeight="1" x14ac:dyDescent="0.2">
      <c r="R475" s="15"/>
    </row>
    <row r="476" spans="18:18" ht="15.75" customHeight="1" x14ac:dyDescent="0.2">
      <c r="R476" s="15"/>
    </row>
    <row r="477" spans="18:18" ht="15.75" customHeight="1" x14ac:dyDescent="0.2">
      <c r="R477" s="15"/>
    </row>
    <row r="478" spans="18:18" ht="15.75" customHeight="1" x14ac:dyDescent="0.2">
      <c r="R478" s="15"/>
    </row>
    <row r="479" spans="18:18" ht="15.75" customHeight="1" x14ac:dyDescent="0.2">
      <c r="R479" s="15"/>
    </row>
    <row r="480" spans="18:18" ht="15.75" customHeight="1" x14ac:dyDescent="0.2">
      <c r="R480" s="15"/>
    </row>
    <row r="481" spans="18:18" ht="15.75" customHeight="1" x14ac:dyDescent="0.2">
      <c r="R481" s="15"/>
    </row>
    <row r="482" spans="18:18" ht="15.75" customHeight="1" x14ac:dyDescent="0.2">
      <c r="R482" s="15"/>
    </row>
    <row r="483" spans="18:18" ht="15.75" customHeight="1" x14ac:dyDescent="0.2">
      <c r="R483" s="15"/>
    </row>
    <row r="484" spans="18:18" ht="15.75" customHeight="1" x14ac:dyDescent="0.2">
      <c r="R484" s="15"/>
    </row>
    <row r="485" spans="18:18" ht="15.75" customHeight="1" x14ac:dyDescent="0.2">
      <c r="R485" s="15"/>
    </row>
    <row r="486" spans="18:18" ht="15.75" customHeight="1" x14ac:dyDescent="0.2">
      <c r="R486" s="15"/>
    </row>
    <row r="487" spans="18:18" ht="15.75" customHeight="1" x14ac:dyDescent="0.2">
      <c r="R487" s="15"/>
    </row>
    <row r="488" spans="18:18" ht="15.75" customHeight="1" x14ac:dyDescent="0.2">
      <c r="R488" s="15"/>
    </row>
    <row r="489" spans="18:18" ht="15.75" customHeight="1" x14ac:dyDescent="0.2">
      <c r="R489" s="15"/>
    </row>
    <row r="490" spans="18:18" ht="15.75" customHeight="1" x14ac:dyDescent="0.2">
      <c r="R490" s="15"/>
    </row>
    <row r="491" spans="18:18" ht="15.75" customHeight="1" x14ac:dyDescent="0.2">
      <c r="R491" s="15"/>
    </row>
    <row r="492" spans="18:18" ht="15.75" customHeight="1" x14ac:dyDescent="0.2">
      <c r="R492" s="15"/>
    </row>
    <row r="493" spans="18:18" ht="15.75" customHeight="1" x14ac:dyDescent="0.2">
      <c r="R493" s="15"/>
    </row>
    <row r="494" spans="18:18" ht="15.75" customHeight="1" x14ac:dyDescent="0.2">
      <c r="R494" s="15"/>
    </row>
    <row r="495" spans="18:18" ht="15.75" customHeight="1" x14ac:dyDescent="0.2">
      <c r="R495" s="15"/>
    </row>
    <row r="496" spans="18:18" ht="15.75" customHeight="1" x14ac:dyDescent="0.2">
      <c r="R496" s="15"/>
    </row>
    <row r="497" spans="18:18" ht="15.75" customHeight="1" x14ac:dyDescent="0.2">
      <c r="R497" s="15"/>
    </row>
    <row r="498" spans="18:18" ht="15.75" customHeight="1" x14ac:dyDescent="0.2">
      <c r="R498" s="15"/>
    </row>
    <row r="499" spans="18:18" ht="15.75" customHeight="1" x14ac:dyDescent="0.2">
      <c r="R499" s="15"/>
    </row>
    <row r="500" spans="18:18" ht="15.75" customHeight="1" x14ac:dyDescent="0.2">
      <c r="R500" s="15"/>
    </row>
    <row r="501" spans="18:18" ht="15.75" customHeight="1" x14ac:dyDescent="0.2">
      <c r="R501" s="15"/>
    </row>
    <row r="502" spans="18:18" ht="15.75" customHeight="1" x14ac:dyDescent="0.2">
      <c r="R502" s="15"/>
    </row>
    <row r="503" spans="18:18" ht="15.75" customHeight="1" x14ac:dyDescent="0.2">
      <c r="R503" s="15"/>
    </row>
    <row r="504" spans="18:18" ht="15.75" customHeight="1" x14ac:dyDescent="0.2">
      <c r="R504" s="15"/>
    </row>
    <row r="505" spans="18:18" ht="15.75" customHeight="1" x14ac:dyDescent="0.2">
      <c r="R505" s="15"/>
    </row>
    <row r="506" spans="18:18" ht="15.75" customHeight="1" x14ac:dyDescent="0.2">
      <c r="R506" s="15"/>
    </row>
    <row r="507" spans="18:18" ht="15.75" customHeight="1" x14ac:dyDescent="0.2">
      <c r="R507" s="15"/>
    </row>
    <row r="508" spans="18:18" ht="15.75" customHeight="1" x14ac:dyDescent="0.2">
      <c r="R508" s="15"/>
    </row>
    <row r="509" spans="18:18" ht="15.75" customHeight="1" x14ac:dyDescent="0.2">
      <c r="R509" s="15"/>
    </row>
    <row r="510" spans="18:18" ht="15.75" customHeight="1" x14ac:dyDescent="0.2">
      <c r="R510" s="15"/>
    </row>
    <row r="511" spans="18:18" ht="15.75" customHeight="1" x14ac:dyDescent="0.2">
      <c r="R511" s="15"/>
    </row>
    <row r="512" spans="18:18" ht="15.75" customHeight="1" x14ac:dyDescent="0.2">
      <c r="R512" s="15"/>
    </row>
    <row r="513" spans="18:18" ht="15.75" customHeight="1" x14ac:dyDescent="0.2">
      <c r="R513" s="15"/>
    </row>
    <row r="514" spans="18:18" ht="15.75" customHeight="1" x14ac:dyDescent="0.2">
      <c r="R514" s="15"/>
    </row>
    <row r="515" spans="18:18" ht="15.75" customHeight="1" x14ac:dyDescent="0.2">
      <c r="R515" s="15"/>
    </row>
    <row r="516" spans="18:18" ht="15.75" customHeight="1" x14ac:dyDescent="0.2">
      <c r="R516" s="15"/>
    </row>
    <row r="517" spans="18:18" ht="15.75" customHeight="1" x14ac:dyDescent="0.2">
      <c r="R517" s="15"/>
    </row>
    <row r="518" spans="18:18" ht="15.75" customHeight="1" x14ac:dyDescent="0.2">
      <c r="R518" s="15"/>
    </row>
    <row r="519" spans="18:18" ht="15.75" customHeight="1" x14ac:dyDescent="0.2">
      <c r="R519" s="15"/>
    </row>
    <row r="520" spans="18:18" ht="15.75" customHeight="1" x14ac:dyDescent="0.2">
      <c r="R520" s="15"/>
    </row>
    <row r="521" spans="18:18" ht="15.75" customHeight="1" x14ac:dyDescent="0.2">
      <c r="R521" s="15"/>
    </row>
    <row r="522" spans="18:18" ht="15.75" customHeight="1" x14ac:dyDescent="0.2">
      <c r="R522" s="15"/>
    </row>
    <row r="523" spans="18:18" ht="15.75" customHeight="1" x14ac:dyDescent="0.2">
      <c r="R523" s="15"/>
    </row>
    <row r="524" spans="18:18" ht="15.75" customHeight="1" x14ac:dyDescent="0.2">
      <c r="R524" s="15"/>
    </row>
    <row r="525" spans="18:18" ht="15.75" customHeight="1" x14ac:dyDescent="0.2">
      <c r="R525" s="15"/>
    </row>
    <row r="526" spans="18:18" ht="15.75" customHeight="1" x14ac:dyDescent="0.2">
      <c r="R526" s="15"/>
    </row>
    <row r="527" spans="18:18" ht="15.75" customHeight="1" x14ac:dyDescent="0.2">
      <c r="R527" s="15"/>
    </row>
    <row r="528" spans="18:18" ht="15.75" customHeight="1" x14ac:dyDescent="0.2">
      <c r="R528" s="15"/>
    </row>
    <row r="529" spans="18:18" ht="15.75" customHeight="1" x14ac:dyDescent="0.2">
      <c r="R529" s="15"/>
    </row>
    <row r="530" spans="18:18" ht="15.75" customHeight="1" x14ac:dyDescent="0.2">
      <c r="R530" s="15"/>
    </row>
    <row r="531" spans="18:18" ht="15.75" customHeight="1" x14ac:dyDescent="0.2">
      <c r="R531" s="15"/>
    </row>
    <row r="532" spans="18:18" ht="15.75" customHeight="1" x14ac:dyDescent="0.2">
      <c r="R532" s="15"/>
    </row>
    <row r="533" spans="18:18" ht="15.75" customHeight="1" x14ac:dyDescent="0.2">
      <c r="R533" s="15"/>
    </row>
    <row r="534" spans="18:18" ht="15.75" customHeight="1" x14ac:dyDescent="0.2">
      <c r="R534" s="15"/>
    </row>
    <row r="535" spans="18:18" ht="15.75" customHeight="1" x14ac:dyDescent="0.2">
      <c r="R535" s="15"/>
    </row>
    <row r="536" spans="18:18" ht="15.75" customHeight="1" x14ac:dyDescent="0.2">
      <c r="R536" s="15"/>
    </row>
    <row r="537" spans="18:18" ht="15.75" customHeight="1" x14ac:dyDescent="0.2">
      <c r="R537" s="15"/>
    </row>
    <row r="538" spans="18:18" ht="15.75" customHeight="1" x14ac:dyDescent="0.2">
      <c r="R538" s="15"/>
    </row>
    <row r="539" spans="18:18" ht="15.75" customHeight="1" x14ac:dyDescent="0.2">
      <c r="R539" s="15"/>
    </row>
    <row r="540" spans="18:18" ht="15.75" customHeight="1" x14ac:dyDescent="0.2">
      <c r="R540" s="15"/>
    </row>
    <row r="541" spans="18:18" ht="15.75" customHeight="1" x14ac:dyDescent="0.2">
      <c r="R541" s="15"/>
    </row>
    <row r="542" spans="18:18" ht="15.75" customHeight="1" x14ac:dyDescent="0.2">
      <c r="R542" s="15"/>
    </row>
    <row r="543" spans="18:18" ht="15.75" customHeight="1" x14ac:dyDescent="0.2">
      <c r="R543" s="15"/>
    </row>
    <row r="544" spans="18:18" ht="15.75" customHeight="1" x14ac:dyDescent="0.2">
      <c r="R544" s="15"/>
    </row>
    <row r="545" spans="18:18" ht="15.75" customHeight="1" x14ac:dyDescent="0.2">
      <c r="R545" s="15"/>
    </row>
    <row r="546" spans="18:18" ht="15.75" customHeight="1" x14ac:dyDescent="0.2">
      <c r="R546" s="15"/>
    </row>
    <row r="547" spans="18:18" ht="15.75" customHeight="1" x14ac:dyDescent="0.2">
      <c r="R547" s="15"/>
    </row>
    <row r="548" spans="18:18" ht="15.75" customHeight="1" x14ac:dyDescent="0.2">
      <c r="R548" s="15"/>
    </row>
    <row r="549" spans="18:18" ht="15.75" customHeight="1" x14ac:dyDescent="0.2">
      <c r="R549" s="15"/>
    </row>
    <row r="550" spans="18:18" ht="15.75" customHeight="1" x14ac:dyDescent="0.2">
      <c r="R550" s="15"/>
    </row>
    <row r="551" spans="18:18" ht="15.75" customHeight="1" x14ac:dyDescent="0.2">
      <c r="R551" s="15"/>
    </row>
    <row r="552" spans="18:18" ht="15.75" customHeight="1" x14ac:dyDescent="0.2">
      <c r="R552" s="15"/>
    </row>
    <row r="553" spans="18:18" ht="15.75" customHeight="1" x14ac:dyDescent="0.2">
      <c r="R553" s="15"/>
    </row>
    <row r="554" spans="18:18" ht="15.75" customHeight="1" x14ac:dyDescent="0.2">
      <c r="R554" s="15"/>
    </row>
    <row r="555" spans="18:18" ht="15.75" customHeight="1" x14ac:dyDescent="0.2">
      <c r="R555" s="15"/>
    </row>
    <row r="556" spans="18:18" ht="15.75" customHeight="1" x14ac:dyDescent="0.2">
      <c r="R556" s="15"/>
    </row>
    <row r="557" spans="18:18" ht="15.75" customHeight="1" x14ac:dyDescent="0.2">
      <c r="R557" s="15"/>
    </row>
    <row r="558" spans="18:18" ht="15.75" customHeight="1" x14ac:dyDescent="0.2">
      <c r="R558" s="15"/>
    </row>
    <row r="559" spans="18:18" ht="15.75" customHeight="1" x14ac:dyDescent="0.2">
      <c r="R559" s="15"/>
    </row>
    <row r="560" spans="18:18" ht="15.75" customHeight="1" x14ac:dyDescent="0.2">
      <c r="R560" s="15"/>
    </row>
    <row r="561" spans="18:18" ht="15.75" customHeight="1" x14ac:dyDescent="0.2">
      <c r="R561" s="15"/>
    </row>
    <row r="562" spans="18:18" ht="15.75" customHeight="1" x14ac:dyDescent="0.2">
      <c r="R562" s="15"/>
    </row>
    <row r="563" spans="18:18" ht="15.75" customHeight="1" x14ac:dyDescent="0.2">
      <c r="R563" s="15"/>
    </row>
    <row r="564" spans="18:18" ht="15.75" customHeight="1" x14ac:dyDescent="0.2">
      <c r="R564" s="15"/>
    </row>
    <row r="565" spans="18:18" ht="15.75" customHeight="1" x14ac:dyDescent="0.2">
      <c r="R565" s="15"/>
    </row>
    <row r="566" spans="18:18" ht="15.75" customHeight="1" x14ac:dyDescent="0.2">
      <c r="R566" s="15"/>
    </row>
    <row r="567" spans="18:18" ht="15.75" customHeight="1" x14ac:dyDescent="0.2">
      <c r="R567" s="15"/>
    </row>
    <row r="568" spans="18:18" ht="15.75" customHeight="1" x14ac:dyDescent="0.2">
      <c r="R568" s="15"/>
    </row>
    <row r="569" spans="18:18" ht="15.75" customHeight="1" x14ac:dyDescent="0.2">
      <c r="R569" s="15"/>
    </row>
    <row r="570" spans="18:18" ht="15.75" customHeight="1" x14ac:dyDescent="0.2">
      <c r="R570" s="15"/>
    </row>
    <row r="571" spans="18:18" ht="15.75" customHeight="1" x14ac:dyDescent="0.2">
      <c r="R571" s="15"/>
    </row>
    <row r="572" spans="18:18" ht="15.75" customHeight="1" x14ac:dyDescent="0.2">
      <c r="R572" s="15"/>
    </row>
    <row r="573" spans="18:18" ht="15.75" customHeight="1" x14ac:dyDescent="0.2">
      <c r="R573" s="15"/>
    </row>
    <row r="574" spans="18:18" ht="15.75" customHeight="1" x14ac:dyDescent="0.2">
      <c r="R574" s="15"/>
    </row>
    <row r="575" spans="18:18" ht="15.75" customHeight="1" x14ac:dyDescent="0.2">
      <c r="R575" s="15"/>
    </row>
    <row r="576" spans="18:18" ht="15.75" customHeight="1" x14ac:dyDescent="0.2">
      <c r="R576" s="15"/>
    </row>
    <row r="577" spans="18:18" ht="15.75" customHeight="1" x14ac:dyDescent="0.2">
      <c r="R577" s="15"/>
    </row>
    <row r="578" spans="18:18" ht="15.75" customHeight="1" x14ac:dyDescent="0.2">
      <c r="R578" s="15"/>
    </row>
    <row r="579" spans="18:18" ht="15.75" customHeight="1" x14ac:dyDescent="0.2">
      <c r="R579" s="15"/>
    </row>
    <row r="580" spans="18:18" ht="15.75" customHeight="1" x14ac:dyDescent="0.2">
      <c r="R580" s="15"/>
    </row>
    <row r="581" spans="18:18" ht="15.75" customHeight="1" x14ac:dyDescent="0.2">
      <c r="R581" s="15"/>
    </row>
    <row r="582" spans="18:18" ht="15.75" customHeight="1" x14ac:dyDescent="0.2">
      <c r="R582" s="15"/>
    </row>
    <row r="583" spans="18:18" ht="15.75" customHeight="1" x14ac:dyDescent="0.2">
      <c r="R583" s="15"/>
    </row>
    <row r="584" spans="18:18" ht="15.75" customHeight="1" x14ac:dyDescent="0.2">
      <c r="R584" s="15"/>
    </row>
    <row r="585" spans="18:18" ht="15.75" customHeight="1" x14ac:dyDescent="0.2">
      <c r="R585" s="15"/>
    </row>
    <row r="586" spans="18:18" ht="15.75" customHeight="1" x14ac:dyDescent="0.2">
      <c r="R586" s="15"/>
    </row>
    <row r="587" spans="18:18" ht="15.75" customHeight="1" x14ac:dyDescent="0.2">
      <c r="R587" s="15"/>
    </row>
    <row r="588" spans="18:18" ht="15.75" customHeight="1" x14ac:dyDescent="0.2">
      <c r="R588" s="15"/>
    </row>
    <row r="589" spans="18:18" ht="15.75" customHeight="1" x14ac:dyDescent="0.2">
      <c r="R589" s="15"/>
    </row>
    <row r="590" spans="18:18" ht="15.75" customHeight="1" x14ac:dyDescent="0.2">
      <c r="R590" s="15"/>
    </row>
    <row r="591" spans="18:18" ht="15.75" customHeight="1" x14ac:dyDescent="0.2">
      <c r="R591" s="15"/>
    </row>
    <row r="592" spans="18:18" ht="15.75" customHeight="1" x14ac:dyDescent="0.2">
      <c r="R592" s="15"/>
    </row>
    <row r="593" spans="18:18" ht="15.75" customHeight="1" x14ac:dyDescent="0.2">
      <c r="R593" s="15"/>
    </row>
    <row r="594" spans="18:18" ht="15.75" customHeight="1" x14ac:dyDescent="0.2">
      <c r="R594" s="15"/>
    </row>
    <row r="595" spans="18:18" ht="15.75" customHeight="1" x14ac:dyDescent="0.2">
      <c r="R595" s="15"/>
    </row>
    <row r="596" spans="18:18" ht="15.75" customHeight="1" x14ac:dyDescent="0.2">
      <c r="R596" s="15"/>
    </row>
    <row r="597" spans="18:18" ht="15.75" customHeight="1" x14ac:dyDescent="0.2">
      <c r="R597" s="15"/>
    </row>
    <row r="598" spans="18:18" ht="15.75" customHeight="1" x14ac:dyDescent="0.2">
      <c r="R598" s="15"/>
    </row>
    <row r="599" spans="18:18" ht="15.75" customHeight="1" x14ac:dyDescent="0.2">
      <c r="R599" s="15"/>
    </row>
    <row r="600" spans="18:18" ht="15.75" customHeight="1" x14ac:dyDescent="0.2">
      <c r="R600" s="15"/>
    </row>
    <row r="601" spans="18:18" ht="15.75" customHeight="1" x14ac:dyDescent="0.2">
      <c r="R601" s="15"/>
    </row>
    <row r="602" spans="18:18" ht="15.75" customHeight="1" x14ac:dyDescent="0.2">
      <c r="R602" s="15"/>
    </row>
    <row r="603" spans="18:18" ht="15.75" customHeight="1" x14ac:dyDescent="0.2">
      <c r="R603" s="15"/>
    </row>
    <row r="604" spans="18:18" ht="15.75" customHeight="1" x14ac:dyDescent="0.2">
      <c r="R604" s="15"/>
    </row>
    <row r="605" spans="18:18" ht="15.75" customHeight="1" x14ac:dyDescent="0.2">
      <c r="R605" s="15"/>
    </row>
    <row r="606" spans="18:18" ht="15.75" customHeight="1" x14ac:dyDescent="0.2">
      <c r="R606" s="15"/>
    </row>
    <row r="607" spans="18:18" ht="15.75" customHeight="1" x14ac:dyDescent="0.2">
      <c r="R607" s="15"/>
    </row>
    <row r="608" spans="18:18" ht="15.75" customHeight="1" x14ac:dyDescent="0.2">
      <c r="R608" s="15"/>
    </row>
    <row r="609" spans="18:18" ht="15.75" customHeight="1" x14ac:dyDescent="0.2">
      <c r="R609" s="15"/>
    </row>
    <row r="610" spans="18:18" ht="15.75" customHeight="1" x14ac:dyDescent="0.2">
      <c r="R610" s="15"/>
    </row>
    <row r="611" spans="18:18" ht="15.75" customHeight="1" x14ac:dyDescent="0.2">
      <c r="R611" s="15"/>
    </row>
    <row r="612" spans="18:18" ht="15.75" customHeight="1" x14ac:dyDescent="0.2">
      <c r="R612" s="15"/>
    </row>
    <row r="613" spans="18:18" ht="15.75" customHeight="1" x14ac:dyDescent="0.2">
      <c r="R613" s="15"/>
    </row>
    <row r="614" spans="18:18" ht="15.75" customHeight="1" x14ac:dyDescent="0.2">
      <c r="R614" s="15"/>
    </row>
    <row r="615" spans="18:18" ht="15.75" customHeight="1" x14ac:dyDescent="0.2">
      <c r="R615" s="15"/>
    </row>
    <row r="616" spans="18:18" ht="15.75" customHeight="1" x14ac:dyDescent="0.2">
      <c r="R616" s="15"/>
    </row>
    <row r="617" spans="18:18" ht="15.75" customHeight="1" x14ac:dyDescent="0.2">
      <c r="R617" s="15"/>
    </row>
    <row r="618" spans="18:18" ht="15.75" customHeight="1" x14ac:dyDescent="0.2">
      <c r="R618" s="15"/>
    </row>
    <row r="619" spans="18:18" ht="15.75" customHeight="1" x14ac:dyDescent="0.2">
      <c r="R619" s="15"/>
    </row>
    <row r="620" spans="18:18" ht="15.75" customHeight="1" x14ac:dyDescent="0.2">
      <c r="R620" s="15"/>
    </row>
    <row r="621" spans="18:18" ht="15.75" customHeight="1" x14ac:dyDescent="0.2">
      <c r="R621" s="15"/>
    </row>
    <row r="622" spans="18:18" ht="15.75" customHeight="1" x14ac:dyDescent="0.2">
      <c r="R622" s="15"/>
    </row>
    <row r="623" spans="18:18" ht="15.75" customHeight="1" x14ac:dyDescent="0.2">
      <c r="R623" s="15"/>
    </row>
    <row r="624" spans="18:18" ht="15.75" customHeight="1" x14ac:dyDescent="0.2">
      <c r="R624" s="15"/>
    </row>
    <row r="625" spans="18:18" ht="15.75" customHeight="1" x14ac:dyDescent="0.2">
      <c r="R625" s="15"/>
    </row>
    <row r="626" spans="18:18" ht="15.75" customHeight="1" x14ac:dyDescent="0.2">
      <c r="R626" s="15"/>
    </row>
    <row r="627" spans="18:18" ht="15.75" customHeight="1" x14ac:dyDescent="0.2">
      <c r="R627" s="15"/>
    </row>
    <row r="628" spans="18:18" ht="15.75" customHeight="1" x14ac:dyDescent="0.2">
      <c r="R628" s="15"/>
    </row>
    <row r="629" spans="18:18" ht="15.75" customHeight="1" x14ac:dyDescent="0.2">
      <c r="R629" s="15"/>
    </row>
    <row r="630" spans="18:18" ht="15.75" customHeight="1" x14ac:dyDescent="0.2">
      <c r="R630" s="15"/>
    </row>
    <row r="631" spans="18:18" ht="15.75" customHeight="1" x14ac:dyDescent="0.2">
      <c r="R631" s="15"/>
    </row>
    <row r="632" spans="18:18" ht="15.75" customHeight="1" x14ac:dyDescent="0.2">
      <c r="R632" s="15"/>
    </row>
    <row r="633" spans="18:18" ht="15.75" customHeight="1" x14ac:dyDescent="0.2">
      <c r="R633" s="15"/>
    </row>
    <row r="634" spans="18:18" ht="15.75" customHeight="1" x14ac:dyDescent="0.2">
      <c r="R634" s="15"/>
    </row>
    <row r="635" spans="18:18" ht="15.75" customHeight="1" x14ac:dyDescent="0.2">
      <c r="R635" s="15"/>
    </row>
    <row r="636" spans="18:18" ht="15.75" customHeight="1" x14ac:dyDescent="0.2">
      <c r="R636" s="15"/>
    </row>
    <row r="637" spans="18:18" ht="15.75" customHeight="1" x14ac:dyDescent="0.2">
      <c r="R637" s="15"/>
    </row>
    <row r="638" spans="18:18" ht="15.75" customHeight="1" x14ac:dyDescent="0.2">
      <c r="R638" s="15"/>
    </row>
    <row r="639" spans="18:18" ht="15.75" customHeight="1" x14ac:dyDescent="0.2">
      <c r="R639" s="15"/>
    </row>
    <row r="640" spans="18:18" ht="15.75" customHeight="1" x14ac:dyDescent="0.2">
      <c r="R640" s="15"/>
    </row>
    <row r="641" spans="18:18" ht="15.75" customHeight="1" x14ac:dyDescent="0.2">
      <c r="R641" s="15"/>
    </row>
    <row r="642" spans="18:18" ht="15.75" customHeight="1" x14ac:dyDescent="0.2">
      <c r="R642" s="15"/>
    </row>
    <row r="643" spans="18:18" ht="15.75" customHeight="1" x14ac:dyDescent="0.2">
      <c r="R643" s="15"/>
    </row>
    <row r="644" spans="18:18" ht="15.75" customHeight="1" x14ac:dyDescent="0.2">
      <c r="R644" s="15"/>
    </row>
    <row r="645" spans="18:18" ht="15.75" customHeight="1" x14ac:dyDescent="0.2">
      <c r="R645" s="15"/>
    </row>
    <row r="646" spans="18:18" ht="15.75" customHeight="1" x14ac:dyDescent="0.2">
      <c r="R646" s="15"/>
    </row>
    <row r="647" spans="18:18" ht="15.75" customHeight="1" x14ac:dyDescent="0.2">
      <c r="R647" s="15"/>
    </row>
    <row r="648" spans="18:18" ht="15.75" customHeight="1" x14ac:dyDescent="0.2">
      <c r="R648" s="15"/>
    </row>
    <row r="649" spans="18:18" ht="15.75" customHeight="1" x14ac:dyDescent="0.2">
      <c r="R649" s="15"/>
    </row>
    <row r="650" spans="18:18" ht="15.75" customHeight="1" x14ac:dyDescent="0.2">
      <c r="R650" s="15"/>
    </row>
    <row r="651" spans="18:18" ht="15.75" customHeight="1" x14ac:dyDescent="0.2">
      <c r="R651" s="15"/>
    </row>
    <row r="652" spans="18:18" ht="15.75" customHeight="1" x14ac:dyDescent="0.2">
      <c r="R652" s="15"/>
    </row>
    <row r="653" spans="18:18" ht="15.75" customHeight="1" x14ac:dyDescent="0.2">
      <c r="R653" s="15"/>
    </row>
    <row r="654" spans="18:18" ht="15.75" customHeight="1" x14ac:dyDescent="0.2">
      <c r="R654" s="15"/>
    </row>
    <row r="655" spans="18:18" ht="15.75" customHeight="1" x14ac:dyDescent="0.2">
      <c r="R655" s="15"/>
    </row>
    <row r="656" spans="18:18" ht="15.75" customHeight="1" x14ac:dyDescent="0.2">
      <c r="R656" s="15"/>
    </row>
    <row r="657" spans="18:18" ht="15.75" customHeight="1" x14ac:dyDescent="0.2">
      <c r="R657" s="15"/>
    </row>
    <row r="658" spans="18:18" ht="15.75" customHeight="1" x14ac:dyDescent="0.2">
      <c r="R658" s="15"/>
    </row>
    <row r="659" spans="18:18" ht="15.75" customHeight="1" x14ac:dyDescent="0.2">
      <c r="R659" s="15"/>
    </row>
    <row r="660" spans="18:18" ht="15.75" customHeight="1" x14ac:dyDescent="0.2">
      <c r="R660" s="15"/>
    </row>
    <row r="661" spans="18:18" ht="15.75" customHeight="1" x14ac:dyDescent="0.2">
      <c r="R661" s="15"/>
    </row>
    <row r="662" spans="18:18" ht="15.75" customHeight="1" x14ac:dyDescent="0.2">
      <c r="R662" s="15"/>
    </row>
    <row r="663" spans="18:18" ht="15.75" customHeight="1" x14ac:dyDescent="0.2">
      <c r="R663" s="15"/>
    </row>
    <row r="664" spans="18:18" ht="15.75" customHeight="1" x14ac:dyDescent="0.2">
      <c r="R664" s="15"/>
    </row>
    <row r="665" spans="18:18" ht="15.75" customHeight="1" x14ac:dyDescent="0.2">
      <c r="R665" s="15"/>
    </row>
    <row r="666" spans="18:18" ht="15.75" customHeight="1" x14ac:dyDescent="0.2">
      <c r="R666" s="15"/>
    </row>
    <row r="667" spans="18:18" ht="15.75" customHeight="1" x14ac:dyDescent="0.2">
      <c r="R667" s="15"/>
    </row>
    <row r="668" spans="18:18" ht="15.75" customHeight="1" x14ac:dyDescent="0.2">
      <c r="R668" s="15"/>
    </row>
    <row r="669" spans="18:18" ht="15.75" customHeight="1" x14ac:dyDescent="0.2">
      <c r="R669" s="15"/>
    </row>
    <row r="670" spans="18:18" ht="15.75" customHeight="1" x14ac:dyDescent="0.2">
      <c r="R670" s="15"/>
    </row>
    <row r="671" spans="18:18" ht="15.75" customHeight="1" x14ac:dyDescent="0.2">
      <c r="R671" s="15"/>
    </row>
    <row r="672" spans="18:18" ht="15.75" customHeight="1" x14ac:dyDescent="0.2">
      <c r="R672" s="15"/>
    </row>
    <row r="673" spans="18:18" ht="15.75" customHeight="1" x14ac:dyDescent="0.2">
      <c r="R673" s="15"/>
    </row>
    <row r="674" spans="18:18" ht="15.75" customHeight="1" x14ac:dyDescent="0.2">
      <c r="R674" s="15"/>
    </row>
    <row r="675" spans="18:18" ht="15.75" customHeight="1" x14ac:dyDescent="0.2">
      <c r="R675" s="15"/>
    </row>
    <row r="676" spans="18:18" ht="15.75" customHeight="1" x14ac:dyDescent="0.2">
      <c r="R676" s="15"/>
    </row>
    <row r="677" spans="18:18" ht="15.75" customHeight="1" x14ac:dyDescent="0.2">
      <c r="R677" s="15"/>
    </row>
    <row r="678" spans="18:18" ht="15.75" customHeight="1" x14ac:dyDescent="0.2">
      <c r="R678" s="15"/>
    </row>
    <row r="679" spans="18:18" ht="15.75" customHeight="1" x14ac:dyDescent="0.2">
      <c r="R679" s="15"/>
    </row>
    <row r="680" spans="18:18" ht="15.75" customHeight="1" x14ac:dyDescent="0.2">
      <c r="R680" s="15"/>
    </row>
    <row r="681" spans="18:18" ht="15.75" customHeight="1" x14ac:dyDescent="0.2">
      <c r="R681" s="15"/>
    </row>
    <row r="682" spans="18:18" ht="15.75" customHeight="1" x14ac:dyDescent="0.2">
      <c r="R682" s="15"/>
    </row>
    <row r="683" spans="18:18" ht="15.75" customHeight="1" x14ac:dyDescent="0.2">
      <c r="R683" s="15"/>
    </row>
    <row r="684" spans="18:18" ht="15.75" customHeight="1" x14ac:dyDescent="0.2">
      <c r="R684" s="15"/>
    </row>
    <row r="685" spans="18:18" ht="15.75" customHeight="1" x14ac:dyDescent="0.2">
      <c r="R685" s="15"/>
    </row>
    <row r="686" spans="18:18" ht="15.75" customHeight="1" x14ac:dyDescent="0.2">
      <c r="R686" s="15"/>
    </row>
    <row r="687" spans="18:18" ht="15.75" customHeight="1" x14ac:dyDescent="0.2">
      <c r="R687" s="15"/>
    </row>
    <row r="688" spans="18:18" ht="15.75" customHeight="1" x14ac:dyDescent="0.2">
      <c r="R688" s="15"/>
    </row>
    <row r="689" spans="18:18" ht="15.75" customHeight="1" x14ac:dyDescent="0.2">
      <c r="R689" s="15"/>
    </row>
    <row r="690" spans="18:18" ht="15.75" customHeight="1" x14ac:dyDescent="0.2">
      <c r="R690" s="15"/>
    </row>
    <row r="691" spans="18:18" ht="15.75" customHeight="1" x14ac:dyDescent="0.2">
      <c r="R691" s="15"/>
    </row>
    <row r="692" spans="18:18" ht="15.75" customHeight="1" x14ac:dyDescent="0.2">
      <c r="R692" s="15"/>
    </row>
    <row r="693" spans="18:18" ht="15.75" customHeight="1" x14ac:dyDescent="0.2">
      <c r="R693" s="15"/>
    </row>
    <row r="694" spans="18:18" ht="15.75" customHeight="1" x14ac:dyDescent="0.2">
      <c r="R694" s="15"/>
    </row>
    <row r="695" spans="18:18" ht="15.75" customHeight="1" x14ac:dyDescent="0.2">
      <c r="R695" s="15"/>
    </row>
    <row r="696" spans="18:18" ht="15.75" customHeight="1" x14ac:dyDescent="0.2">
      <c r="R696" s="15"/>
    </row>
    <row r="697" spans="18:18" ht="15.75" customHeight="1" x14ac:dyDescent="0.2">
      <c r="R697" s="15"/>
    </row>
    <row r="698" spans="18:18" ht="15.75" customHeight="1" x14ac:dyDescent="0.2">
      <c r="R698" s="15"/>
    </row>
    <row r="699" spans="18:18" ht="15.75" customHeight="1" x14ac:dyDescent="0.2">
      <c r="R699" s="15"/>
    </row>
    <row r="700" spans="18:18" ht="15.75" customHeight="1" x14ac:dyDescent="0.2">
      <c r="R700" s="15"/>
    </row>
    <row r="701" spans="18:18" ht="15.75" customHeight="1" x14ac:dyDescent="0.2">
      <c r="R701" s="15"/>
    </row>
    <row r="702" spans="18:18" ht="15.75" customHeight="1" x14ac:dyDescent="0.2">
      <c r="R702" s="15"/>
    </row>
    <row r="703" spans="18:18" ht="15.75" customHeight="1" x14ac:dyDescent="0.2">
      <c r="R703" s="15"/>
    </row>
    <row r="704" spans="18:18" ht="15.75" customHeight="1" x14ac:dyDescent="0.2">
      <c r="R704" s="15"/>
    </row>
    <row r="705" spans="18:18" ht="15.75" customHeight="1" x14ac:dyDescent="0.2">
      <c r="R705" s="15"/>
    </row>
    <row r="706" spans="18:18" ht="15.75" customHeight="1" x14ac:dyDescent="0.2">
      <c r="R706" s="15"/>
    </row>
    <row r="707" spans="18:18" ht="15.75" customHeight="1" x14ac:dyDescent="0.2">
      <c r="R707" s="15"/>
    </row>
    <row r="708" spans="18:18" ht="15.75" customHeight="1" x14ac:dyDescent="0.2">
      <c r="R708" s="15"/>
    </row>
    <row r="709" spans="18:18" ht="15.75" customHeight="1" x14ac:dyDescent="0.2">
      <c r="R709" s="15"/>
    </row>
    <row r="710" spans="18:18" ht="15.75" customHeight="1" x14ac:dyDescent="0.2">
      <c r="R710" s="15"/>
    </row>
    <row r="711" spans="18:18" ht="15.75" customHeight="1" x14ac:dyDescent="0.2">
      <c r="R711" s="15"/>
    </row>
    <row r="712" spans="18:18" ht="15.75" customHeight="1" x14ac:dyDescent="0.2">
      <c r="R712" s="15"/>
    </row>
    <row r="713" spans="18:18" ht="15.75" customHeight="1" x14ac:dyDescent="0.2">
      <c r="R713" s="15"/>
    </row>
    <row r="714" spans="18:18" ht="15.75" customHeight="1" x14ac:dyDescent="0.2">
      <c r="R714" s="15"/>
    </row>
    <row r="715" spans="18:18" ht="15.75" customHeight="1" x14ac:dyDescent="0.2">
      <c r="R715" s="15"/>
    </row>
    <row r="716" spans="18:18" ht="15.75" customHeight="1" x14ac:dyDescent="0.2">
      <c r="R716" s="15"/>
    </row>
    <row r="717" spans="18:18" ht="15.75" customHeight="1" x14ac:dyDescent="0.2">
      <c r="R717" s="15"/>
    </row>
    <row r="718" spans="18:18" ht="15.75" customHeight="1" x14ac:dyDescent="0.2">
      <c r="R718" s="15"/>
    </row>
    <row r="719" spans="18:18" ht="15.75" customHeight="1" x14ac:dyDescent="0.2">
      <c r="R719" s="15"/>
    </row>
    <row r="720" spans="18:18" ht="15.75" customHeight="1" x14ac:dyDescent="0.2">
      <c r="R720" s="15"/>
    </row>
    <row r="721" spans="18:18" ht="15.75" customHeight="1" x14ac:dyDescent="0.2">
      <c r="R721" s="15"/>
    </row>
    <row r="722" spans="18:18" ht="15.75" customHeight="1" x14ac:dyDescent="0.2">
      <c r="R722" s="15"/>
    </row>
    <row r="723" spans="18:18" ht="15.75" customHeight="1" x14ac:dyDescent="0.2">
      <c r="R723" s="15"/>
    </row>
    <row r="724" spans="18:18" ht="15.75" customHeight="1" x14ac:dyDescent="0.2">
      <c r="R724" s="15"/>
    </row>
    <row r="725" spans="18:18" ht="15.75" customHeight="1" x14ac:dyDescent="0.2">
      <c r="R725" s="15"/>
    </row>
    <row r="726" spans="18:18" ht="15.75" customHeight="1" x14ac:dyDescent="0.2">
      <c r="R726" s="15"/>
    </row>
    <row r="727" spans="18:18" ht="15.75" customHeight="1" x14ac:dyDescent="0.2">
      <c r="R727" s="15"/>
    </row>
    <row r="728" spans="18:18" ht="15.75" customHeight="1" x14ac:dyDescent="0.2">
      <c r="R728" s="15"/>
    </row>
    <row r="729" spans="18:18" ht="15.75" customHeight="1" x14ac:dyDescent="0.2">
      <c r="R729" s="15"/>
    </row>
    <row r="730" spans="18:18" ht="15.75" customHeight="1" x14ac:dyDescent="0.2">
      <c r="R730" s="15"/>
    </row>
    <row r="731" spans="18:18" ht="15.75" customHeight="1" x14ac:dyDescent="0.2">
      <c r="R731" s="15"/>
    </row>
    <row r="732" spans="18:18" ht="15.75" customHeight="1" x14ac:dyDescent="0.2">
      <c r="R732" s="15"/>
    </row>
    <row r="733" spans="18:18" ht="15.75" customHeight="1" x14ac:dyDescent="0.2">
      <c r="R733" s="15"/>
    </row>
    <row r="734" spans="18:18" ht="15.75" customHeight="1" x14ac:dyDescent="0.2">
      <c r="R734" s="15"/>
    </row>
    <row r="735" spans="18:18" ht="15.75" customHeight="1" x14ac:dyDescent="0.2">
      <c r="R735" s="15"/>
    </row>
    <row r="736" spans="18:18" ht="15.75" customHeight="1" x14ac:dyDescent="0.2">
      <c r="R736" s="15"/>
    </row>
    <row r="737" spans="18:18" ht="15.75" customHeight="1" x14ac:dyDescent="0.2">
      <c r="R737" s="15"/>
    </row>
    <row r="738" spans="18:18" ht="15.75" customHeight="1" x14ac:dyDescent="0.2">
      <c r="R738" s="15"/>
    </row>
    <row r="739" spans="18:18" ht="15.75" customHeight="1" x14ac:dyDescent="0.2">
      <c r="R739" s="15"/>
    </row>
    <row r="740" spans="18:18" ht="15.75" customHeight="1" x14ac:dyDescent="0.2">
      <c r="R740" s="15"/>
    </row>
    <row r="741" spans="18:18" ht="15.75" customHeight="1" x14ac:dyDescent="0.2">
      <c r="R741" s="15"/>
    </row>
    <row r="742" spans="18:18" ht="15.75" customHeight="1" x14ac:dyDescent="0.2">
      <c r="R742" s="15"/>
    </row>
    <row r="743" spans="18:18" ht="15.75" customHeight="1" x14ac:dyDescent="0.2">
      <c r="R743" s="15"/>
    </row>
    <row r="744" spans="18:18" ht="15.75" customHeight="1" x14ac:dyDescent="0.2">
      <c r="R744" s="15"/>
    </row>
    <row r="745" spans="18:18" ht="15.75" customHeight="1" x14ac:dyDescent="0.2">
      <c r="R745" s="15"/>
    </row>
    <row r="746" spans="18:18" ht="15.75" customHeight="1" x14ac:dyDescent="0.2">
      <c r="R746" s="15"/>
    </row>
    <row r="747" spans="18:18" ht="15.75" customHeight="1" x14ac:dyDescent="0.2">
      <c r="R747" s="15"/>
    </row>
    <row r="748" spans="18:18" ht="15.75" customHeight="1" x14ac:dyDescent="0.2">
      <c r="R748" s="15"/>
    </row>
    <row r="749" spans="18:18" ht="15.75" customHeight="1" x14ac:dyDescent="0.2">
      <c r="R749" s="15"/>
    </row>
    <row r="750" spans="18:18" ht="15.75" customHeight="1" x14ac:dyDescent="0.2">
      <c r="R750" s="15"/>
    </row>
    <row r="751" spans="18:18" ht="15.75" customHeight="1" x14ac:dyDescent="0.2">
      <c r="R751" s="15"/>
    </row>
    <row r="752" spans="18:18" ht="15.75" customHeight="1" x14ac:dyDescent="0.2">
      <c r="R752" s="15"/>
    </row>
    <row r="753" spans="18:18" ht="15.75" customHeight="1" x14ac:dyDescent="0.2">
      <c r="R753" s="15"/>
    </row>
    <row r="754" spans="18:18" ht="15.75" customHeight="1" x14ac:dyDescent="0.2">
      <c r="R754" s="15"/>
    </row>
    <row r="755" spans="18:18" ht="15.75" customHeight="1" x14ac:dyDescent="0.2">
      <c r="R755" s="15"/>
    </row>
    <row r="756" spans="18:18" ht="15.75" customHeight="1" x14ac:dyDescent="0.2">
      <c r="R756" s="15"/>
    </row>
    <row r="757" spans="18:18" ht="15.75" customHeight="1" x14ac:dyDescent="0.2">
      <c r="R757" s="15"/>
    </row>
    <row r="758" spans="18:18" ht="15.75" customHeight="1" x14ac:dyDescent="0.2">
      <c r="R758" s="15"/>
    </row>
    <row r="759" spans="18:18" ht="15.75" customHeight="1" x14ac:dyDescent="0.2">
      <c r="R759" s="15"/>
    </row>
    <row r="760" spans="18:18" ht="15.75" customHeight="1" x14ac:dyDescent="0.2">
      <c r="R760" s="15"/>
    </row>
    <row r="761" spans="18:18" ht="15.75" customHeight="1" x14ac:dyDescent="0.2">
      <c r="R761" s="15"/>
    </row>
    <row r="762" spans="18:18" ht="15.75" customHeight="1" x14ac:dyDescent="0.2">
      <c r="R762" s="15"/>
    </row>
    <row r="763" spans="18:18" ht="15.75" customHeight="1" x14ac:dyDescent="0.2">
      <c r="R763" s="15"/>
    </row>
    <row r="764" spans="18:18" ht="15.75" customHeight="1" x14ac:dyDescent="0.2">
      <c r="R764" s="15"/>
    </row>
    <row r="765" spans="18:18" ht="15.75" customHeight="1" x14ac:dyDescent="0.2">
      <c r="R765" s="15"/>
    </row>
    <row r="766" spans="18:18" ht="15.75" customHeight="1" x14ac:dyDescent="0.2">
      <c r="R766" s="15"/>
    </row>
    <row r="767" spans="18:18" ht="15.75" customHeight="1" x14ac:dyDescent="0.2">
      <c r="R767" s="15"/>
    </row>
    <row r="768" spans="18:18" ht="15.75" customHeight="1" x14ac:dyDescent="0.2">
      <c r="R768" s="15"/>
    </row>
    <row r="769" spans="18:18" ht="15.75" customHeight="1" x14ac:dyDescent="0.2">
      <c r="R769" s="15"/>
    </row>
    <row r="770" spans="18:18" ht="15.75" customHeight="1" x14ac:dyDescent="0.2">
      <c r="R770" s="15"/>
    </row>
    <row r="771" spans="18:18" ht="15.75" customHeight="1" x14ac:dyDescent="0.2">
      <c r="R771" s="15"/>
    </row>
    <row r="772" spans="18:18" ht="15.75" customHeight="1" x14ac:dyDescent="0.2">
      <c r="R772" s="15"/>
    </row>
    <row r="773" spans="18:18" ht="15.75" customHeight="1" x14ac:dyDescent="0.2">
      <c r="R773" s="15"/>
    </row>
    <row r="774" spans="18:18" ht="15.75" customHeight="1" x14ac:dyDescent="0.2">
      <c r="R774" s="15"/>
    </row>
    <row r="775" spans="18:18" ht="15.75" customHeight="1" x14ac:dyDescent="0.2">
      <c r="R775" s="15"/>
    </row>
    <row r="776" spans="18:18" ht="15.75" customHeight="1" x14ac:dyDescent="0.2">
      <c r="R776" s="15"/>
    </row>
    <row r="777" spans="18:18" ht="15.75" customHeight="1" x14ac:dyDescent="0.2">
      <c r="R777" s="15"/>
    </row>
    <row r="778" spans="18:18" ht="15.75" customHeight="1" x14ac:dyDescent="0.2">
      <c r="R778" s="15"/>
    </row>
    <row r="779" spans="18:18" ht="15.75" customHeight="1" x14ac:dyDescent="0.2">
      <c r="R779" s="15"/>
    </row>
    <row r="780" spans="18:18" ht="15.75" customHeight="1" x14ac:dyDescent="0.2">
      <c r="R780" s="15"/>
    </row>
    <row r="781" spans="18:18" ht="15.75" customHeight="1" x14ac:dyDescent="0.2">
      <c r="R781" s="15"/>
    </row>
    <row r="782" spans="18:18" ht="15.75" customHeight="1" x14ac:dyDescent="0.2">
      <c r="R782" s="15"/>
    </row>
    <row r="783" spans="18:18" ht="15.75" customHeight="1" x14ac:dyDescent="0.2">
      <c r="R783" s="15"/>
    </row>
    <row r="784" spans="18:18" ht="15.75" customHeight="1" x14ac:dyDescent="0.2">
      <c r="R784" s="15"/>
    </row>
    <row r="785" spans="18:18" ht="15.75" customHeight="1" x14ac:dyDescent="0.2">
      <c r="R785" s="15"/>
    </row>
    <row r="786" spans="18:18" ht="15.75" customHeight="1" x14ac:dyDescent="0.2">
      <c r="R786" s="15"/>
    </row>
    <row r="787" spans="18:18" ht="15.75" customHeight="1" x14ac:dyDescent="0.2">
      <c r="R787" s="15"/>
    </row>
    <row r="788" spans="18:18" ht="15.75" customHeight="1" x14ac:dyDescent="0.2">
      <c r="R788" s="15"/>
    </row>
    <row r="789" spans="18:18" ht="15.75" customHeight="1" x14ac:dyDescent="0.2">
      <c r="R789" s="15"/>
    </row>
    <row r="790" spans="18:18" ht="15.75" customHeight="1" x14ac:dyDescent="0.2">
      <c r="R790" s="15"/>
    </row>
    <row r="791" spans="18:18" ht="15.75" customHeight="1" x14ac:dyDescent="0.2">
      <c r="R791" s="15"/>
    </row>
    <row r="792" spans="18:18" ht="15.75" customHeight="1" x14ac:dyDescent="0.2">
      <c r="R792" s="15"/>
    </row>
    <row r="793" spans="18:18" ht="15.75" customHeight="1" x14ac:dyDescent="0.2">
      <c r="R793" s="15"/>
    </row>
    <row r="794" spans="18:18" ht="15.75" customHeight="1" x14ac:dyDescent="0.2">
      <c r="R794" s="15"/>
    </row>
    <row r="795" spans="18:18" ht="15.75" customHeight="1" x14ac:dyDescent="0.2">
      <c r="R795" s="15"/>
    </row>
    <row r="796" spans="18:18" ht="15.75" customHeight="1" x14ac:dyDescent="0.2">
      <c r="R796" s="15"/>
    </row>
    <row r="797" spans="18:18" ht="15.75" customHeight="1" x14ac:dyDescent="0.2">
      <c r="R797" s="15"/>
    </row>
    <row r="798" spans="18:18" ht="15.75" customHeight="1" x14ac:dyDescent="0.2">
      <c r="R798" s="15"/>
    </row>
    <row r="799" spans="18:18" ht="15.75" customHeight="1" x14ac:dyDescent="0.2">
      <c r="R799" s="15"/>
    </row>
    <row r="800" spans="18:18" ht="15.75" customHeight="1" x14ac:dyDescent="0.2">
      <c r="R800" s="15"/>
    </row>
    <row r="801" spans="18:18" ht="15.75" customHeight="1" x14ac:dyDescent="0.2">
      <c r="R801" s="15"/>
    </row>
    <row r="802" spans="18:18" ht="15.75" customHeight="1" x14ac:dyDescent="0.2">
      <c r="R802" s="15"/>
    </row>
    <row r="803" spans="18:18" ht="15.75" customHeight="1" x14ac:dyDescent="0.2">
      <c r="R803" s="15"/>
    </row>
    <row r="804" spans="18:18" ht="15.75" customHeight="1" x14ac:dyDescent="0.2">
      <c r="R804" s="15"/>
    </row>
    <row r="805" spans="18:18" ht="15.75" customHeight="1" x14ac:dyDescent="0.2">
      <c r="R805" s="15"/>
    </row>
    <row r="806" spans="18:18" ht="15.75" customHeight="1" x14ac:dyDescent="0.2">
      <c r="R806" s="15"/>
    </row>
    <row r="807" spans="18:18" ht="15.75" customHeight="1" x14ac:dyDescent="0.2">
      <c r="R807" s="15"/>
    </row>
    <row r="808" spans="18:18" ht="15.75" customHeight="1" x14ac:dyDescent="0.2">
      <c r="R808" s="15"/>
    </row>
    <row r="809" spans="18:18" ht="15.75" customHeight="1" x14ac:dyDescent="0.2">
      <c r="R809" s="15"/>
    </row>
    <row r="810" spans="18:18" ht="15.75" customHeight="1" x14ac:dyDescent="0.2">
      <c r="R810" s="15"/>
    </row>
    <row r="811" spans="18:18" ht="15.75" customHeight="1" x14ac:dyDescent="0.2">
      <c r="R811" s="15"/>
    </row>
    <row r="812" spans="18:18" ht="15.75" customHeight="1" x14ac:dyDescent="0.2">
      <c r="R812" s="15"/>
    </row>
    <row r="813" spans="18:18" ht="15.75" customHeight="1" x14ac:dyDescent="0.2">
      <c r="R813" s="15"/>
    </row>
    <row r="814" spans="18:18" ht="15.75" customHeight="1" x14ac:dyDescent="0.2">
      <c r="R814" s="15"/>
    </row>
    <row r="815" spans="18:18" ht="15.75" customHeight="1" x14ac:dyDescent="0.2">
      <c r="R815" s="15"/>
    </row>
    <row r="816" spans="18:18" ht="15.75" customHeight="1" x14ac:dyDescent="0.2">
      <c r="R816" s="15"/>
    </row>
    <row r="817" spans="18:18" ht="15.75" customHeight="1" x14ac:dyDescent="0.2">
      <c r="R817" s="15"/>
    </row>
    <row r="818" spans="18:18" ht="15.75" customHeight="1" x14ac:dyDescent="0.2">
      <c r="R818" s="15"/>
    </row>
    <row r="819" spans="18:18" ht="15.75" customHeight="1" x14ac:dyDescent="0.2">
      <c r="R819" s="15"/>
    </row>
    <row r="820" spans="18:18" ht="15.75" customHeight="1" x14ac:dyDescent="0.2">
      <c r="R820" s="15"/>
    </row>
    <row r="821" spans="18:18" ht="15.75" customHeight="1" x14ac:dyDescent="0.2">
      <c r="R821" s="15"/>
    </row>
    <row r="822" spans="18:18" ht="15.75" customHeight="1" x14ac:dyDescent="0.2">
      <c r="R822" s="15"/>
    </row>
    <row r="823" spans="18:18" ht="15.75" customHeight="1" x14ac:dyDescent="0.2">
      <c r="R823" s="15"/>
    </row>
    <row r="824" spans="18:18" ht="15.75" customHeight="1" x14ac:dyDescent="0.2">
      <c r="R824" s="15"/>
    </row>
    <row r="825" spans="18:18" ht="15.75" customHeight="1" x14ac:dyDescent="0.2">
      <c r="R825" s="15"/>
    </row>
    <row r="826" spans="18:18" ht="15.75" customHeight="1" x14ac:dyDescent="0.2">
      <c r="R826" s="15"/>
    </row>
    <row r="827" spans="18:18" ht="15.75" customHeight="1" x14ac:dyDescent="0.2">
      <c r="R827" s="15"/>
    </row>
    <row r="828" spans="18:18" ht="15.75" customHeight="1" x14ac:dyDescent="0.2">
      <c r="R828" s="15"/>
    </row>
    <row r="829" spans="18:18" ht="15.75" customHeight="1" x14ac:dyDescent="0.2">
      <c r="R829" s="15"/>
    </row>
    <row r="830" spans="18:18" ht="15.75" customHeight="1" x14ac:dyDescent="0.2">
      <c r="R830" s="15"/>
    </row>
    <row r="831" spans="18:18" ht="15.75" customHeight="1" x14ac:dyDescent="0.2">
      <c r="R831" s="15"/>
    </row>
    <row r="832" spans="18:18" ht="15.75" customHeight="1" x14ac:dyDescent="0.2">
      <c r="R832" s="15"/>
    </row>
    <row r="833" spans="18:18" ht="15.75" customHeight="1" x14ac:dyDescent="0.2">
      <c r="R833" s="15"/>
    </row>
    <row r="834" spans="18:18" ht="15.75" customHeight="1" x14ac:dyDescent="0.2">
      <c r="R834" s="15"/>
    </row>
    <row r="835" spans="18:18" ht="15.75" customHeight="1" x14ac:dyDescent="0.2">
      <c r="R835" s="15"/>
    </row>
    <row r="836" spans="18:18" ht="15.75" customHeight="1" x14ac:dyDescent="0.2">
      <c r="R836" s="15"/>
    </row>
    <row r="837" spans="18:18" ht="15.75" customHeight="1" x14ac:dyDescent="0.2">
      <c r="R837" s="15"/>
    </row>
    <row r="838" spans="18:18" ht="15.75" customHeight="1" x14ac:dyDescent="0.2">
      <c r="R838" s="15"/>
    </row>
    <row r="839" spans="18:18" ht="15.75" customHeight="1" x14ac:dyDescent="0.2">
      <c r="R839" s="15"/>
    </row>
    <row r="840" spans="18:18" ht="15.75" customHeight="1" x14ac:dyDescent="0.2">
      <c r="R840" s="15"/>
    </row>
    <row r="841" spans="18:18" ht="15.75" customHeight="1" x14ac:dyDescent="0.2">
      <c r="R841" s="15"/>
    </row>
    <row r="842" spans="18:18" ht="15.75" customHeight="1" x14ac:dyDescent="0.2">
      <c r="R842" s="15"/>
    </row>
    <row r="843" spans="18:18" ht="15.75" customHeight="1" x14ac:dyDescent="0.2">
      <c r="R843" s="15"/>
    </row>
    <row r="844" spans="18:18" ht="15.75" customHeight="1" x14ac:dyDescent="0.2">
      <c r="R844" s="15"/>
    </row>
    <row r="845" spans="18:18" ht="15.75" customHeight="1" x14ac:dyDescent="0.2">
      <c r="R845" s="15"/>
    </row>
    <row r="846" spans="18:18" ht="15.75" customHeight="1" x14ac:dyDescent="0.2">
      <c r="R846" s="15"/>
    </row>
    <row r="847" spans="18:18" ht="15.75" customHeight="1" x14ac:dyDescent="0.2">
      <c r="R847" s="15"/>
    </row>
    <row r="848" spans="18:18" ht="15.75" customHeight="1" x14ac:dyDescent="0.2">
      <c r="R848" s="15"/>
    </row>
    <row r="849" spans="18:18" ht="15.75" customHeight="1" x14ac:dyDescent="0.2">
      <c r="R849" s="15"/>
    </row>
    <row r="850" spans="18:18" ht="15.75" customHeight="1" x14ac:dyDescent="0.2">
      <c r="R850" s="15"/>
    </row>
    <row r="851" spans="18:18" ht="15.75" customHeight="1" x14ac:dyDescent="0.2">
      <c r="R851" s="15"/>
    </row>
    <row r="852" spans="18:18" ht="15.75" customHeight="1" x14ac:dyDescent="0.2">
      <c r="R852" s="15"/>
    </row>
    <row r="853" spans="18:18" ht="15.75" customHeight="1" x14ac:dyDescent="0.2">
      <c r="R853" s="15"/>
    </row>
    <row r="854" spans="18:18" ht="15.75" customHeight="1" x14ac:dyDescent="0.2">
      <c r="R854" s="15"/>
    </row>
    <row r="855" spans="18:18" ht="15.75" customHeight="1" x14ac:dyDescent="0.2">
      <c r="R855" s="15"/>
    </row>
    <row r="856" spans="18:18" ht="15.75" customHeight="1" x14ac:dyDescent="0.2">
      <c r="R856" s="15"/>
    </row>
    <row r="857" spans="18:18" ht="15.75" customHeight="1" x14ac:dyDescent="0.2">
      <c r="R857" s="15"/>
    </row>
    <row r="858" spans="18:18" ht="15.75" customHeight="1" x14ac:dyDescent="0.2">
      <c r="R858" s="15"/>
    </row>
    <row r="859" spans="18:18" ht="15.75" customHeight="1" x14ac:dyDescent="0.2">
      <c r="R859" s="15"/>
    </row>
    <row r="860" spans="18:18" ht="15.75" customHeight="1" x14ac:dyDescent="0.2">
      <c r="R860" s="15"/>
    </row>
    <row r="861" spans="18:18" ht="15.75" customHeight="1" x14ac:dyDescent="0.2">
      <c r="R861" s="15"/>
    </row>
    <row r="862" spans="18:18" ht="15.75" customHeight="1" x14ac:dyDescent="0.2">
      <c r="R862" s="15"/>
    </row>
    <row r="863" spans="18:18" ht="15.75" customHeight="1" x14ac:dyDescent="0.2">
      <c r="R863" s="15"/>
    </row>
    <row r="864" spans="18:18" ht="15.75" customHeight="1" x14ac:dyDescent="0.2">
      <c r="R864" s="15"/>
    </row>
    <row r="865" spans="18:18" ht="15.75" customHeight="1" x14ac:dyDescent="0.2">
      <c r="R865" s="15"/>
    </row>
    <row r="866" spans="18:18" ht="15.75" customHeight="1" x14ac:dyDescent="0.2">
      <c r="R866" s="15"/>
    </row>
    <row r="867" spans="18:18" ht="15.75" customHeight="1" x14ac:dyDescent="0.2">
      <c r="R867" s="15"/>
    </row>
    <row r="868" spans="18:18" ht="15.75" customHeight="1" x14ac:dyDescent="0.2">
      <c r="R868" s="15"/>
    </row>
    <row r="869" spans="18:18" ht="15.75" customHeight="1" x14ac:dyDescent="0.2">
      <c r="R869" s="15"/>
    </row>
    <row r="870" spans="18:18" ht="15.75" customHeight="1" x14ac:dyDescent="0.2">
      <c r="R870" s="15"/>
    </row>
    <row r="871" spans="18:18" ht="15.75" customHeight="1" x14ac:dyDescent="0.2">
      <c r="R871" s="15"/>
    </row>
    <row r="872" spans="18:18" ht="15.75" customHeight="1" x14ac:dyDescent="0.2">
      <c r="R872" s="15"/>
    </row>
    <row r="873" spans="18:18" ht="15.75" customHeight="1" x14ac:dyDescent="0.2">
      <c r="R873" s="15"/>
    </row>
    <row r="874" spans="18:18" ht="15.75" customHeight="1" x14ac:dyDescent="0.2">
      <c r="R874" s="15"/>
    </row>
    <row r="875" spans="18:18" ht="15.75" customHeight="1" x14ac:dyDescent="0.2">
      <c r="R875" s="15"/>
    </row>
    <row r="876" spans="18:18" ht="15.75" customHeight="1" x14ac:dyDescent="0.2">
      <c r="R876" s="15"/>
    </row>
    <row r="877" spans="18:18" ht="15.75" customHeight="1" x14ac:dyDescent="0.2">
      <c r="R877" s="15"/>
    </row>
    <row r="878" spans="18:18" ht="15.75" customHeight="1" x14ac:dyDescent="0.2">
      <c r="R878" s="15"/>
    </row>
    <row r="879" spans="18:18" ht="15.75" customHeight="1" x14ac:dyDescent="0.2">
      <c r="R879" s="15"/>
    </row>
    <row r="880" spans="18:18" ht="15.75" customHeight="1" x14ac:dyDescent="0.2">
      <c r="R880" s="15"/>
    </row>
    <row r="881" spans="18:18" ht="15.75" customHeight="1" x14ac:dyDescent="0.2">
      <c r="R881" s="15"/>
    </row>
    <row r="882" spans="18:18" ht="15.75" customHeight="1" x14ac:dyDescent="0.2">
      <c r="R882" s="15"/>
    </row>
    <row r="883" spans="18:18" ht="15.75" customHeight="1" x14ac:dyDescent="0.2">
      <c r="R883" s="15"/>
    </row>
    <row r="884" spans="18:18" ht="15.75" customHeight="1" x14ac:dyDescent="0.2">
      <c r="R884" s="15"/>
    </row>
    <row r="885" spans="18:18" ht="15.75" customHeight="1" x14ac:dyDescent="0.2">
      <c r="R885" s="15"/>
    </row>
    <row r="886" spans="18:18" ht="15.75" customHeight="1" x14ac:dyDescent="0.2">
      <c r="R886" s="15"/>
    </row>
    <row r="887" spans="18:18" ht="15.75" customHeight="1" x14ac:dyDescent="0.2">
      <c r="R887" s="15"/>
    </row>
    <row r="888" spans="18:18" ht="15.75" customHeight="1" x14ac:dyDescent="0.2">
      <c r="R888" s="15"/>
    </row>
    <row r="889" spans="18:18" ht="15.75" customHeight="1" x14ac:dyDescent="0.2">
      <c r="R889" s="15"/>
    </row>
    <row r="890" spans="18:18" ht="15.75" customHeight="1" x14ac:dyDescent="0.2">
      <c r="R890" s="15"/>
    </row>
    <row r="891" spans="18:18" ht="15.75" customHeight="1" x14ac:dyDescent="0.2">
      <c r="R891" s="15"/>
    </row>
    <row r="892" spans="18:18" ht="15.75" customHeight="1" x14ac:dyDescent="0.2">
      <c r="R892" s="15"/>
    </row>
    <row r="893" spans="18:18" ht="15.75" customHeight="1" x14ac:dyDescent="0.2">
      <c r="R893" s="15"/>
    </row>
    <row r="894" spans="18:18" ht="15.75" customHeight="1" x14ac:dyDescent="0.2">
      <c r="R894" s="15"/>
    </row>
    <row r="895" spans="18:18" ht="15.75" customHeight="1" x14ac:dyDescent="0.2">
      <c r="R895" s="15"/>
    </row>
    <row r="896" spans="18:18" ht="15.75" customHeight="1" x14ac:dyDescent="0.2">
      <c r="R896" s="15"/>
    </row>
    <row r="897" spans="18:18" ht="15.75" customHeight="1" x14ac:dyDescent="0.2">
      <c r="R897" s="15"/>
    </row>
    <row r="898" spans="18:18" ht="15.75" customHeight="1" x14ac:dyDescent="0.2">
      <c r="R898" s="15"/>
    </row>
    <row r="899" spans="18:18" ht="15.75" customHeight="1" x14ac:dyDescent="0.2">
      <c r="R899" s="15"/>
    </row>
    <row r="900" spans="18:18" ht="15.75" customHeight="1" x14ac:dyDescent="0.2">
      <c r="R900" s="15"/>
    </row>
    <row r="901" spans="18:18" ht="15.75" customHeight="1" x14ac:dyDescent="0.2">
      <c r="R901" s="15"/>
    </row>
    <row r="902" spans="18:18" ht="15.75" customHeight="1" x14ac:dyDescent="0.2">
      <c r="R902" s="15"/>
    </row>
    <row r="903" spans="18:18" ht="15.75" customHeight="1" x14ac:dyDescent="0.2">
      <c r="R903" s="15"/>
    </row>
    <row r="904" spans="18:18" ht="15.75" customHeight="1" x14ac:dyDescent="0.2">
      <c r="R904" s="15"/>
    </row>
    <row r="905" spans="18:18" ht="15.75" customHeight="1" x14ac:dyDescent="0.2">
      <c r="R905" s="15"/>
    </row>
    <row r="906" spans="18:18" ht="15.75" customHeight="1" x14ac:dyDescent="0.2">
      <c r="R906" s="15"/>
    </row>
    <row r="907" spans="18:18" ht="15.75" customHeight="1" x14ac:dyDescent="0.2">
      <c r="R907" s="15"/>
    </row>
    <row r="908" spans="18:18" ht="15.75" customHeight="1" x14ac:dyDescent="0.2">
      <c r="R908" s="15"/>
    </row>
    <row r="909" spans="18:18" ht="15.75" customHeight="1" x14ac:dyDescent="0.2">
      <c r="R909" s="15"/>
    </row>
    <row r="910" spans="18:18" ht="15.75" customHeight="1" x14ac:dyDescent="0.2">
      <c r="R910" s="15"/>
    </row>
    <row r="911" spans="18:18" ht="15.75" customHeight="1" x14ac:dyDescent="0.2">
      <c r="R911" s="15"/>
    </row>
    <row r="912" spans="18:18" ht="15.75" customHeight="1" x14ac:dyDescent="0.2">
      <c r="R912" s="15"/>
    </row>
    <row r="913" spans="18:18" ht="15.75" customHeight="1" x14ac:dyDescent="0.2">
      <c r="R913" s="15"/>
    </row>
    <row r="914" spans="18:18" ht="15.75" customHeight="1" x14ac:dyDescent="0.2">
      <c r="R914" s="15"/>
    </row>
    <row r="915" spans="18:18" ht="15.75" customHeight="1" x14ac:dyDescent="0.2">
      <c r="R915" s="15"/>
    </row>
    <row r="916" spans="18:18" ht="15.75" customHeight="1" x14ac:dyDescent="0.2">
      <c r="R916" s="15"/>
    </row>
    <row r="917" spans="18:18" ht="15.75" customHeight="1" x14ac:dyDescent="0.2">
      <c r="R917" s="15"/>
    </row>
    <row r="918" spans="18:18" ht="15.75" customHeight="1" x14ac:dyDescent="0.2">
      <c r="R918" s="15"/>
    </row>
    <row r="919" spans="18:18" ht="15.75" customHeight="1" x14ac:dyDescent="0.2">
      <c r="R919" s="15"/>
    </row>
    <row r="920" spans="18:18" ht="15.75" customHeight="1" x14ac:dyDescent="0.2">
      <c r="R920" s="15"/>
    </row>
    <row r="921" spans="18:18" ht="15.75" customHeight="1" x14ac:dyDescent="0.2">
      <c r="R921" s="15"/>
    </row>
    <row r="922" spans="18:18" ht="15.75" customHeight="1" x14ac:dyDescent="0.2">
      <c r="R922" s="15"/>
    </row>
    <row r="923" spans="18:18" ht="15.75" customHeight="1" x14ac:dyDescent="0.2">
      <c r="R923" s="15"/>
    </row>
    <row r="924" spans="18:18" ht="15.75" customHeight="1" x14ac:dyDescent="0.2">
      <c r="R924" s="15"/>
    </row>
    <row r="925" spans="18:18" ht="15.75" customHeight="1" x14ac:dyDescent="0.2">
      <c r="R925" s="15"/>
    </row>
    <row r="926" spans="18:18" ht="15.75" customHeight="1" x14ac:dyDescent="0.2">
      <c r="R926" s="15"/>
    </row>
    <row r="927" spans="18:18" ht="15.75" customHeight="1" x14ac:dyDescent="0.2">
      <c r="R927" s="15"/>
    </row>
    <row r="928" spans="18:18" ht="15.75" customHeight="1" x14ac:dyDescent="0.2">
      <c r="R928" s="15"/>
    </row>
    <row r="929" spans="18:18" ht="15.75" customHeight="1" x14ac:dyDescent="0.2">
      <c r="R929" s="15"/>
    </row>
    <row r="930" spans="18:18" ht="15.75" customHeight="1" x14ac:dyDescent="0.2">
      <c r="R930" s="15"/>
    </row>
    <row r="931" spans="18:18" ht="15.75" customHeight="1" x14ac:dyDescent="0.2">
      <c r="R931" s="15"/>
    </row>
    <row r="932" spans="18:18" ht="15.75" customHeight="1" x14ac:dyDescent="0.2">
      <c r="R932" s="15"/>
    </row>
    <row r="933" spans="18:18" ht="15.75" customHeight="1" x14ac:dyDescent="0.2">
      <c r="R933" s="15"/>
    </row>
    <row r="934" spans="18:18" ht="15.75" customHeight="1" x14ac:dyDescent="0.2">
      <c r="R934" s="15"/>
    </row>
    <row r="935" spans="18:18" ht="15.75" customHeight="1" x14ac:dyDescent="0.2">
      <c r="R935" s="15"/>
    </row>
    <row r="936" spans="18:18" ht="15.75" customHeight="1" x14ac:dyDescent="0.2">
      <c r="R936" s="15"/>
    </row>
    <row r="937" spans="18:18" ht="15.75" customHeight="1" x14ac:dyDescent="0.2">
      <c r="R937" s="15"/>
    </row>
    <row r="938" spans="18:18" ht="15.75" customHeight="1" x14ac:dyDescent="0.2">
      <c r="R938" s="15"/>
    </row>
    <row r="939" spans="18:18" ht="15.75" customHeight="1" x14ac:dyDescent="0.2">
      <c r="R939" s="15"/>
    </row>
    <row r="940" spans="18:18" ht="15.75" customHeight="1" x14ac:dyDescent="0.2">
      <c r="R940" s="15"/>
    </row>
    <row r="941" spans="18:18" ht="15.75" customHeight="1" x14ac:dyDescent="0.2">
      <c r="R941" s="15"/>
    </row>
    <row r="942" spans="18:18" ht="15.75" customHeight="1" x14ac:dyDescent="0.2">
      <c r="R942" s="15"/>
    </row>
    <row r="943" spans="18:18" ht="15.75" customHeight="1" x14ac:dyDescent="0.2">
      <c r="R943" s="15"/>
    </row>
    <row r="944" spans="18:18" ht="15.75" customHeight="1" x14ac:dyDescent="0.2">
      <c r="R944" s="15"/>
    </row>
    <row r="945" spans="18:18" ht="15.75" customHeight="1" x14ac:dyDescent="0.2">
      <c r="R945" s="15"/>
    </row>
    <row r="946" spans="18:18" ht="15.75" customHeight="1" x14ac:dyDescent="0.2">
      <c r="R946" s="15"/>
    </row>
    <row r="947" spans="18:18" ht="15.75" customHeight="1" x14ac:dyDescent="0.2">
      <c r="R947" s="15"/>
    </row>
    <row r="948" spans="18:18" ht="15.75" customHeight="1" x14ac:dyDescent="0.2">
      <c r="R948" s="15"/>
    </row>
    <row r="949" spans="18:18" ht="15.75" customHeight="1" x14ac:dyDescent="0.2">
      <c r="R949" s="15"/>
    </row>
    <row r="950" spans="18:18" ht="15.75" customHeight="1" x14ac:dyDescent="0.2">
      <c r="R950" s="15"/>
    </row>
    <row r="951" spans="18:18" ht="15.75" customHeight="1" x14ac:dyDescent="0.2">
      <c r="R951" s="15"/>
    </row>
    <row r="952" spans="18:18" ht="15.75" customHeight="1" x14ac:dyDescent="0.2">
      <c r="R952" s="15"/>
    </row>
    <row r="953" spans="18:18" ht="15.75" customHeight="1" x14ac:dyDescent="0.2">
      <c r="R953" s="15"/>
    </row>
    <row r="954" spans="18:18" ht="15.75" customHeight="1" x14ac:dyDescent="0.2">
      <c r="R954" s="15"/>
    </row>
    <row r="955" spans="18:18" ht="15.75" customHeight="1" x14ac:dyDescent="0.2">
      <c r="R955" s="15"/>
    </row>
    <row r="956" spans="18:18" ht="15.75" customHeight="1" x14ac:dyDescent="0.2">
      <c r="R956" s="15"/>
    </row>
    <row r="957" spans="18:18" ht="15.75" customHeight="1" x14ac:dyDescent="0.2">
      <c r="R957" s="15"/>
    </row>
    <row r="958" spans="18:18" ht="15.75" customHeight="1" x14ac:dyDescent="0.2">
      <c r="R958" s="15"/>
    </row>
    <row r="959" spans="18:18" ht="15.75" customHeight="1" x14ac:dyDescent="0.2">
      <c r="R959" s="15"/>
    </row>
    <row r="960" spans="18:18" ht="15.75" customHeight="1" x14ac:dyDescent="0.2">
      <c r="R960" s="15"/>
    </row>
    <row r="961" spans="18:18" ht="15.75" customHeight="1" x14ac:dyDescent="0.2">
      <c r="R961" s="15"/>
    </row>
    <row r="962" spans="18:18" ht="15.75" customHeight="1" x14ac:dyDescent="0.2">
      <c r="R962" s="15"/>
    </row>
    <row r="963" spans="18:18" ht="15.75" customHeight="1" x14ac:dyDescent="0.2">
      <c r="R963" s="15"/>
    </row>
    <row r="964" spans="18:18" ht="15.75" customHeight="1" x14ac:dyDescent="0.2">
      <c r="R964" s="15"/>
    </row>
    <row r="965" spans="18:18" ht="15.75" customHeight="1" x14ac:dyDescent="0.2">
      <c r="R965" s="15"/>
    </row>
    <row r="966" spans="18:18" ht="15.75" customHeight="1" x14ac:dyDescent="0.2">
      <c r="R966" s="15"/>
    </row>
    <row r="967" spans="18:18" ht="15.75" customHeight="1" x14ac:dyDescent="0.2">
      <c r="R967" s="15"/>
    </row>
    <row r="968" spans="18:18" ht="15.75" customHeight="1" x14ac:dyDescent="0.2">
      <c r="R968" s="15"/>
    </row>
    <row r="969" spans="18:18" ht="15.75" customHeight="1" x14ac:dyDescent="0.2">
      <c r="R969" s="15"/>
    </row>
    <row r="970" spans="18:18" ht="15.75" customHeight="1" x14ac:dyDescent="0.2">
      <c r="R970" s="15"/>
    </row>
    <row r="971" spans="18:18" ht="15.75" customHeight="1" x14ac:dyDescent="0.2">
      <c r="R971" s="15"/>
    </row>
    <row r="972" spans="18:18" ht="15.75" customHeight="1" x14ac:dyDescent="0.2">
      <c r="R972" s="15"/>
    </row>
    <row r="973" spans="18:18" ht="15.75" customHeight="1" x14ac:dyDescent="0.2">
      <c r="R973" s="15"/>
    </row>
    <row r="974" spans="18:18" ht="15.75" customHeight="1" x14ac:dyDescent="0.2">
      <c r="R974" s="15"/>
    </row>
    <row r="975" spans="18:18" ht="15.75" customHeight="1" x14ac:dyDescent="0.2">
      <c r="R975" s="15"/>
    </row>
    <row r="976" spans="18:18" ht="15.75" customHeight="1" x14ac:dyDescent="0.2">
      <c r="R976" s="15"/>
    </row>
    <row r="977" spans="18:18" ht="15.75" customHeight="1" x14ac:dyDescent="0.2">
      <c r="R977" s="15"/>
    </row>
    <row r="978" spans="18:18" ht="15.75" customHeight="1" x14ac:dyDescent="0.2">
      <c r="R978" s="15"/>
    </row>
    <row r="979" spans="18:18" ht="15.75" customHeight="1" x14ac:dyDescent="0.2">
      <c r="R979" s="15"/>
    </row>
    <row r="980" spans="18:18" ht="15.75" customHeight="1" x14ac:dyDescent="0.2">
      <c r="R980" s="15"/>
    </row>
    <row r="981" spans="18:18" ht="15.75" customHeight="1" x14ac:dyDescent="0.2">
      <c r="R981" s="15"/>
    </row>
    <row r="982" spans="18:18" ht="15.75" customHeight="1" x14ac:dyDescent="0.2">
      <c r="R982" s="15"/>
    </row>
    <row r="983" spans="18:18" ht="15.75" customHeight="1" x14ac:dyDescent="0.2">
      <c r="R983" s="15"/>
    </row>
    <row r="984" spans="18:18" ht="15.75" customHeight="1" x14ac:dyDescent="0.2">
      <c r="R984" s="15"/>
    </row>
    <row r="985" spans="18:18" ht="15.75" customHeight="1" x14ac:dyDescent="0.2">
      <c r="R985" s="15"/>
    </row>
    <row r="986" spans="18:18" ht="15.75" customHeight="1" x14ac:dyDescent="0.2">
      <c r="R986" s="15"/>
    </row>
    <row r="987" spans="18:18" ht="15.75" customHeight="1" x14ac:dyDescent="0.2">
      <c r="R987" s="15"/>
    </row>
    <row r="988" spans="18:18" ht="15.75" customHeight="1" x14ac:dyDescent="0.2">
      <c r="R988" s="15"/>
    </row>
    <row r="989" spans="18:18" ht="15.75" customHeight="1" x14ac:dyDescent="0.2">
      <c r="R989" s="15"/>
    </row>
    <row r="990" spans="18:18" ht="15.75" customHeight="1" x14ac:dyDescent="0.2">
      <c r="R990" s="15"/>
    </row>
    <row r="991" spans="18:18" ht="15.75" customHeight="1" x14ac:dyDescent="0.2">
      <c r="R991" s="15"/>
    </row>
    <row r="992" spans="18:18" ht="15.75" customHeight="1" x14ac:dyDescent="0.2">
      <c r="R992" s="15"/>
    </row>
    <row r="993" spans="18:18" ht="15.75" customHeight="1" x14ac:dyDescent="0.2">
      <c r="R993" s="15"/>
    </row>
    <row r="994" spans="18:18" ht="15.75" customHeight="1" x14ac:dyDescent="0.2">
      <c r="R994" s="15"/>
    </row>
    <row r="995" spans="18:18" ht="15.75" customHeight="1" x14ac:dyDescent="0.2">
      <c r="R995" s="15"/>
    </row>
    <row r="996" spans="18:18" ht="15.75" customHeight="1" x14ac:dyDescent="0.2">
      <c r="R996" s="15"/>
    </row>
    <row r="997" spans="18:18" ht="15.75" customHeight="1" x14ac:dyDescent="0.2">
      <c r="R997" s="15"/>
    </row>
    <row r="998" spans="18:18" ht="15.75" customHeight="1" x14ac:dyDescent="0.2">
      <c r="R998" s="15"/>
    </row>
    <row r="999" spans="18:18" ht="15.75" customHeight="1" x14ac:dyDescent="0.2">
      <c r="R999" s="15"/>
    </row>
    <row r="1000" spans="18:18" ht="15.75" customHeight="1" x14ac:dyDescent="0.2">
      <c r="R1000" s="15"/>
    </row>
  </sheetData>
  <mergeCells count="33">
    <mergeCell ref="AG1:AG2"/>
    <mergeCell ref="W1:W2"/>
    <mergeCell ref="X1:X2"/>
    <mergeCell ref="Y1:Y2"/>
    <mergeCell ref="Z1:Z2"/>
    <mergeCell ref="AA1:AA2"/>
    <mergeCell ref="AB1:AB2"/>
    <mergeCell ref="AC1:AC2"/>
    <mergeCell ref="U1:U2"/>
    <mergeCell ref="V1:V2"/>
    <mergeCell ref="AD1:AD2"/>
    <mergeCell ref="AE1:AE2"/>
    <mergeCell ref="AF1:AF2"/>
    <mergeCell ref="P1:P2"/>
    <mergeCell ref="Q1:Q2"/>
    <mergeCell ref="R1:R2"/>
    <mergeCell ref="S1:S2"/>
    <mergeCell ref="T1:T2"/>
    <mergeCell ref="K1:K2"/>
    <mergeCell ref="L1:L2"/>
    <mergeCell ref="M1:M2"/>
    <mergeCell ref="N1:N2"/>
    <mergeCell ref="O1:O2"/>
    <mergeCell ref="G1:G2"/>
    <mergeCell ref="H1:H2"/>
    <mergeCell ref="A3:B3"/>
    <mergeCell ref="I1:I2"/>
    <mergeCell ref="J1:J2"/>
    <mergeCell ref="A1:B1"/>
    <mergeCell ref="C1:C2"/>
    <mergeCell ref="D1:D2"/>
    <mergeCell ref="E1:E2"/>
    <mergeCell ref="F1:F2"/>
  </mergeCells>
  <pageMargins left="0.7" right="0.7" top="0.75" bottom="0.75" header="0" footer="0"/>
  <pageSetup orientation="portrait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G1000"/>
  <sheetViews>
    <sheetView tabSelected="1" workbookViewId="0">
      <pane xSplit="2" topLeftCell="C1" activePane="topRight" state="frozen"/>
      <selection activeCell="T3" sqref="T3"/>
      <selection pane="topRight" activeCell="T3" sqref="T3"/>
    </sheetView>
  </sheetViews>
  <sheetFormatPr baseColWidth="10" defaultColWidth="14.5" defaultRowHeight="15" customHeight="1" x14ac:dyDescent="0.2"/>
  <cols>
    <col min="1" max="1" width="15.1640625" customWidth="1"/>
    <col min="2" max="2" width="23.33203125" customWidth="1"/>
    <col min="3" max="3" width="9.1640625" customWidth="1"/>
    <col min="4" max="4" width="6.5" customWidth="1"/>
    <col min="5" max="5" width="12" customWidth="1"/>
    <col min="6" max="6" width="12.1640625" customWidth="1"/>
    <col min="7" max="7" width="11.5" customWidth="1"/>
    <col min="8" max="8" width="10.33203125" customWidth="1"/>
    <col min="9" max="10" width="13.5" customWidth="1"/>
    <col min="11" max="12" width="10" customWidth="1"/>
    <col min="13" max="13" width="11" customWidth="1"/>
    <col min="14" max="14" width="5.5" customWidth="1"/>
    <col min="15" max="15" width="18.6640625" customWidth="1"/>
    <col min="16" max="16" width="11" customWidth="1"/>
    <col min="17" max="18" width="8.5" customWidth="1"/>
    <col min="19" max="19" width="8.33203125" customWidth="1"/>
    <col min="20" max="20" width="12.83203125" customWidth="1"/>
    <col min="21" max="21" width="15.5" customWidth="1"/>
    <col min="22" max="22" width="29.5" customWidth="1"/>
    <col min="23" max="23" width="8.83203125" customWidth="1"/>
    <col min="24" max="24" width="8.6640625" customWidth="1"/>
    <col min="25" max="25" width="9.33203125" customWidth="1"/>
    <col min="26" max="26" width="12.83203125" customWidth="1"/>
    <col min="27" max="27" width="17.5" customWidth="1"/>
    <col min="28" max="28" width="11.1640625" customWidth="1"/>
    <col min="29" max="29" width="8.1640625" customWidth="1"/>
    <col min="30" max="30" width="12.5" customWidth="1"/>
    <col min="31" max="31" width="8.6640625" customWidth="1"/>
    <col min="32" max="32" width="11.5" customWidth="1"/>
    <col min="33" max="33" width="10.1640625" customWidth="1"/>
  </cols>
  <sheetData>
    <row r="1" spans="1:33" ht="18.75" customHeight="1" x14ac:dyDescent="0.2">
      <c r="A1" s="51" t="str">
        <f ca="1">IFERROR(__xludf.DUMMYFUNCTION("IFERROR(VLOOKUP(B2,IMPORTRANGE(""https://docs.google.com/spreadsheets/d/1x0DhHglkXKoEBOD2MBsuK_EyIr1ouxD2ftIpqOYFa-k/edit?usp=sharing"",""Ubiquitty-SKU-Specific Info!B1:BJ5000""),3,FALSE),"""")"),"7.5 Ft Outdoor Patio Umbrella with Aluminum Pole, Easy Open/Close Crank and Push Button Tilt Adjustment - Beige Market Umbrellas")</f>
        <v>7.5 Ft Outdoor Patio Umbrella with Aluminum Pole, Easy Open/Close Crank and Push Button Tilt Adjustment - Beige Market Umbrellas</v>
      </c>
      <c r="B1" s="52"/>
      <c r="C1" s="53" t="s">
        <v>0</v>
      </c>
      <c r="D1" s="55" t="s">
        <v>1</v>
      </c>
      <c r="E1" s="55" t="s">
        <v>2</v>
      </c>
      <c r="F1" s="57" t="s">
        <v>3</v>
      </c>
      <c r="G1" s="57" t="s">
        <v>4</v>
      </c>
      <c r="H1" s="58" t="s">
        <v>5</v>
      </c>
      <c r="I1" s="55" t="s">
        <v>6</v>
      </c>
      <c r="J1" s="55" t="s">
        <v>7</v>
      </c>
      <c r="K1" s="55" t="s">
        <v>8</v>
      </c>
      <c r="L1" s="55" t="s">
        <v>9</v>
      </c>
      <c r="M1" s="62" t="s">
        <v>10</v>
      </c>
      <c r="N1" s="63" t="s">
        <v>11</v>
      </c>
      <c r="O1" s="55" t="s">
        <v>12</v>
      </c>
      <c r="P1" s="55" t="s">
        <v>13</v>
      </c>
      <c r="Q1" s="55" t="s">
        <v>14</v>
      </c>
      <c r="R1" s="55" t="s">
        <v>15</v>
      </c>
      <c r="S1" s="64" t="s">
        <v>16</v>
      </c>
      <c r="T1" s="66" t="s">
        <v>332</v>
      </c>
      <c r="U1" s="66" t="s">
        <v>17</v>
      </c>
      <c r="V1" s="66" t="s">
        <v>18</v>
      </c>
      <c r="W1" s="66" t="s">
        <v>19</v>
      </c>
      <c r="X1" s="66" t="s">
        <v>20</v>
      </c>
      <c r="Y1" s="66" t="s">
        <v>21</v>
      </c>
      <c r="Z1" s="66" t="s">
        <v>22</v>
      </c>
      <c r="AA1" s="66" t="s">
        <v>23</v>
      </c>
      <c r="AB1" s="66" t="s">
        <v>24</v>
      </c>
      <c r="AC1" s="66" t="s">
        <v>25</v>
      </c>
      <c r="AD1" s="68" t="s">
        <v>26</v>
      </c>
      <c r="AE1" s="69" t="s">
        <v>27</v>
      </c>
      <c r="AF1" s="70" t="s">
        <v>28</v>
      </c>
      <c r="AG1" s="69" t="s">
        <v>29</v>
      </c>
    </row>
    <row r="2" spans="1:33" ht="15.75" customHeight="1" x14ac:dyDescent="0.2">
      <c r="A2" s="2" t="str">
        <f ca="1">IFERROR(__xludf.DUMMYFUNCTION("IFERROR(VLOOKUP(B2,IMPORTRANGE(""https://docs.google.com/spreadsheets/d/1x0DhHglkXKoEBOD2MBsuK_EyIr1ouxD2ftIpqOYFa-k/edit?usp=sharing"",""Ubiquitty-SKU-Specific Info!B1:BJ5000""),2,FALSE),"""")"),"B08LZNCQ6T")</f>
        <v>B08LZNCQ6T</v>
      </c>
      <c r="B2" s="3" t="s">
        <v>265</v>
      </c>
      <c r="C2" s="54"/>
      <c r="D2" s="54"/>
      <c r="E2" s="56"/>
      <c r="F2" s="54"/>
      <c r="G2" s="54"/>
      <c r="H2" s="59"/>
      <c r="I2" s="54"/>
      <c r="J2" s="54"/>
      <c r="K2" s="59"/>
      <c r="L2" s="59"/>
      <c r="M2" s="59"/>
      <c r="N2" s="54"/>
      <c r="O2" s="54"/>
      <c r="P2" s="56"/>
      <c r="Q2" s="54"/>
      <c r="R2" s="54"/>
      <c r="S2" s="65"/>
      <c r="T2" s="52"/>
      <c r="U2" s="67"/>
      <c r="V2" s="67"/>
      <c r="W2" s="52"/>
      <c r="X2" s="52"/>
      <c r="Y2" s="52"/>
      <c r="Z2" s="52"/>
      <c r="AA2" s="67"/>
      <c r="AB2" s="67"/>
      <c r="AC2" s="67"/>
      <c r="AD2" s="67"/>
      <c r="AE2" s="52"/>
      <c r="AF2" s="52"/>
      <c r="AG2" s="52"/>
    </row>
    <row r="3" spans="1:33" ht="50.25" customHeight="1" x14ac:dyDescent="0.2">
      <c r="A3" s="60" t="s">
        <v>31</v>
      </c>
      <c r="B3" s="61"/>
      <c r="C3" s="4">
        <f>((AE32+AF32)/0.85)*-1</f>
        <v>41.821056470588239</v>
      </c>
      <c r="D3" s="5">
        <f>SUM(D4:D99764)</f>
        <v>32</v>
      </c>
      <c r="E3" s="5"/>
      <c r="F3" s="6">
        <f t="shared" ref="F3:G3" si="0">SUM(F4:F99764)</f>
        <v>1797.69</v>
      </c>
      <c r="G3" s="6">
        <f t="shared" si="0"/>
        <v>-235.52999999999997</v>
      </c>
      <c r="H3" s="7">
        <f>G3/F3*-1</f>
        <v>0.13101813994626435</v>
      </c>
      <c r="I3" s="8">
        <f>J3/F3</f>
        <v>6.6596038046807374E-2</v>
      </c>
      <c r="J3" s="6">
        <f>SUM(J4:J99764)</f>
        <v>119.71903163636514</v>
      </c>
      <c r="K3" s="6">
        <f>J3/D3</f>
        <v>3.7412197386364108</v>
      </c>
      <c r="L3" s="5"/>
      <c r="M3" s="9"/>
      <c r="N3" s="10"/>
      <c r="O3" s="5" t="str">
        <f ca="1">IFERROR(__xludf.DUMMYFUNCTION("IFERROR(VLOOKUP(B2,IMPORTRANGE(""https://docs.google.com/spreadsheets/d/1N8jvpEHDVkurDv7NrPxwI3eH6hQsvtb1QltGNCalRjU/edit#gid=865736387"",""Compiled Sheet!a1:g5000""),2,FALSE),"""")")," - March
 - April
 - May
 - June
 - July
 - Aug
 - Sept
 - Oct
 - Nov
 - Dec
 - Jan
 - Feb")</f>
        <v xml:space="preserve"> - March
 - April
 - May
 - June
 - July
 - Aug
 - Sept
 - Oct
 - Nov
 - Dec
 - Jan
 - Feb</v>
      </c>
      <c r="P3" s="5"/>
      <c r="Q3" s="11"/>
      <c r="R3" s="11"/>
      <c r="S3" s="12"/>
      <c r="T3" s="13" t="str">
        <f ca="1">IFERROR(__xludf.DUMMYFUNCTION("CONCATENATE(""Del QTY"", ""-"",IFERROR(VLOOKUP($B$2,IMPORTRANGE(""https://docs.google.com/spreadsheets/d/1_esbIR7_dYaLQXq3pOe98A6enPdKY7UPO5aCcj2tn1I/edit#gid=973934429"",""Inventory Input!A1:AD5000""),2,FALSE),""""))"),"Del QTY-")</f>
        <v>Del QTY-</v>
      </c>
      <c r="U3" s="13" t="str">
        <f ca="1">IFERROR(__xludf.DUMMYFUNCTION("CONCATENATE(""US QTY"", ""-"",iferror(VLOOKUP($B$2,IMPORTRANGE(""https://docs.google.com/spreadsheets/d/11afDUGgwIurytGWIAj1e7JPdtkZEoccxCski0CJdjqQ/edit#gid=1950799886"",""US Storage!a1:AD5000""),2,FALSE),""""))"),"US QTY-")</f>
        <v>US QTY-</v>
      </c>
      <c r="V3" s="13" t="str">
        <f ca="1">IFERROR(__xludf.DUMMYFUNCTION("CONCATENATE(""In Transit"", ""-"",IFERROR(VLOOKUP($B$2,IMPORTRANGE(""https://docs.google.com/spreadsheets/d/11afDUGgwIurytGWIAj1e7JPdtkZEoccxCski0CJdjqQ/edit#gid=1950799886"",""US Storage!a1:AD5000""),3,FALSE),""""))"),"In Transit-")</f>
        <v>In Transit-</v>
      </c>
      <c r="W3" s="5">
        <f>SUM(W4:W99764)</f>
        <v>2</v>
      </c>
      <c r="X3" s="7">
        <f>W3/D3</f>
        <v>6.25E-2</v>
      </c>
      <c r="Y3" s="6"/>
      <c r="Z3" s="5"/>
      <c r="AA3" s="5"/>
      <c r="AB3" s="5"/>
      <c r="AC3" s="5"/>
      <c r="AD3" s="6">
        <f>SUM(AD4:AD99764)</f>
        <v>-46.08</v>
      </c>
      <c r="AE3" s="14"/>
      <c r="AF3" s="6">
        <f ca="1">IFERROR(__xludf.DUMMYFUNCTION("IFERROR(IFERROR(IFERROR(VLOOKUP($B$2,IMPORTRANGE(""https://docs.google.com/spreadsheets/d/1x0DhHglkXKoEBOD2MBsuK_EyIr1ouxD2ftIpqOYFa-k/edit#gid=2093395059"",""Ubiquitty-SKU-Specific Info!B2:BZ3000""),51,FALSE),VLOOKUP($B$2,IMPORTRANGE(""https://docs.googl"&amp;"e.com/spreadsheets/d/1x0DhHglkXKoEBOD2MBsuK_EyIr1ouxD2ftIpqOYFa-k/edit#gid=2093395059"",""OllieShops-SKU-Specific Info!B2:BZ3000""),36,FALSE)),VLOOKUP($B$2,IMPORTRANGE(""https://docs.google.com/spreadsheets/d/1x0DhHglkXKoEBOD2MBsuK_EyIr1ouxD2ftIpqOYFa-k/e"&amp;"dit#gid=2093395059"",""SecondStar-SKU-Specific Info!B2:BZ3000""),37,FALSE)),"""")*-1"),-20.047898)</f>
        <v>-20.047898</v>
      </c>
      <c r="AG3" s="6">
        <f>SUM(AG4:AG99764)</f>
        <v>-30</v>
      </c>
    </row>
    <row r="4" spans="1:33" ht="15.75" hidden="1" customHeight="1" x14ac:dyDescent="0.2">
      <c r="A4" s="15" t="s">
        <v>32</v>
      </c>
      <c r="B4" s="15"/>
      <c r="C4" s="16"/>
      <c r="D4" s="17"/>
      <c r="E4" s="17"/>
      <c r="F4" s="18"/>
      <c r="G4" s="18"/>
      <c r="H4" s="19"/>
      <c r="I4" s="19"/>
      <c r="J4" s="18"/>
      <c r="K4" s="18"/>
      <c r="L4" s="17"/>
      <c r="M4" s="20"/>
      <c r="N4" s="17"/>
      <c r="O4" s="21"/>
      <c r="P4" s="21"/>
      <c r="Q4" s="17"/>
      <c r="R4" s="17"/>
      <c r="S4" s="22"/>
      <c r="T4" s="15"/>
      <c r="U4" s="23"/>
      <c r="V4" s="24"/>
      <c r="W4" s="15"/>
      <c r="X4" s="25"/>
      <c r="Y4" s="26"/>
      <c r="Z4" s="15"/>
      <c r="AA4" s="2"/>
      <c r="AB4" s="27"/>
      <c r="AC4" s="28"/>
      <c r="AD4" s="26"/>
      <c r="AE4" s="26"/>
      <c r="AF4" s="26"/>
      <c r="AG4" s="26"/>
    </row>
    <row r="5" spans="1:33" ht="15.75" hidden="1" customHeight="1" x14ac:dyDescent="0.2">
      <c r="A5" s="29" t="s">
        <v>34</v>
      </c>
      <c r="B5" s="29"/>
      <c r="C5" s="16"/>
      <c r="D5" s="30"/>
      <c r="E5" s="30"/>
      <c r="F5" s="31"/>
      <c r="G5" s="31"/>
      <c r="H5" s="32"/>
      <c r="I5" s="32"/>
      <c r="J5" s="33"/>
      <c r="K5" s="33"/>
      <c r="L5" s="30"/>
      <c r="M5" s="34"/>
      <c r="N5" s="30"/>
      <c r="O5" s="35"/>
      <c r="P5" s="35"/>
      <c r="Q5" s="30"/>
      <c r="R5" s="30"/>
      <c r="S5" s="36"/>
      <c r="T5" s="29"/>
      <c r="U5" s="37"/>
      <c r="V5" s="38"/>
      <c r="W5" s="29"/>
      <c r="X5" s="39"/>
      <c r="Y5" s="40"/>
      <c r="Z5" s="29"/>
      <c r="AA5" s="29"/>
      <c r="AB5" s="41"/>
      <c r="AC5" s="42"/>
      <c r="AD5" s="40"/>
      <c r="AE5" s="40"/>
      <c r="AF5" s="40"/>
      <c r="AG5" s="40"/>
    </row>
    <row r="6" spans="1:33" ht="15.75" hidden="1" customHeight="1" x14ac:dyDescent="0.2">
      <c r="A6" s="29" t="s">
        <v>35</v>
      </c>
      <c r="B6" s="29"/>
      <c r="C6" s="16"/>
      <c r="D6" s="30"/>
      <c r="E6" s="30"/>
      <c r="F6" s="31"/>
      <c r="G6" s="31"/>
      <c r="H6" s="32"/>
      <c r="I6" s="32"/>
      <c r="J6" s="33"/>
      <c r="K6" s="33"/>
      <c r="L6" s="30"/>
      <c r="M6" s="34"/>
      <c r="N6" s="30"/>
      <c r="O6" s="35"/>
      <c r="P6" s="35"/>
      <c r="Q6" s="30"/>
      <c r="R6" s="30"/>
      <c r="S6" s="36"/>
      <c r="T6" s="29"/>
      <c r="U6" s="37"/>
      <c r="V6" s="38"/>
      <c r="W6" s="29"/>
      <c r="X6" s="39"/>
      <c r="Y6" s="40"/>
      <c r="Z6" s="29"/>
      <c r="AA6" s="29"/>
      <c r="AB6" s="41"/>
      <c r="AC6" s="42"/>
      <c r="AD6" s="40"/>
      <c r="AE6" s="40"/>
      <c r="AF6" s="40"/>
      <c r="AG6" s="40"/>
    </row>
    <row r="7" spans="1:33" ht="15.75" hidden="1" customHeight="1" x14ac:dyDescent="0.2">
      <c r="A7" s="29" t="s">
        <v>37</v>
      </c>
      <c r="B7" s="29"/>
      <c r="C7" s="16"/>
      <c r="D7" s="30"/>
      <c r="E7" s="30"/>
      <c r="F7" s="31"/>
      <c r="G7" s="31"/>
      <c r="H7" s="32"/>
      <c r="I7" s="32"/>
      <c r="J7" s="33"/>
      <c r="K7" s="33"/>
      <c r="L7" s="30"/>
      <c r="M7" s="34"/>
      <c r="N7" s="30"/>
      <c r="O7" s="35"/>
      <c r="P7" s="35"/>
      <c r="Q7" s="30"/>
      <c r="R7" s="30"/>
      <c r="S7" s="36"/>
      <c r="T7" s="29"/>
      <c r="U7" s="37"/>
      <c r="V7" s="38"/>
      <c r="W7" s="29"/>
      <c r="X7" s="39"/>
      <c r="Y7" s="40"/>
      <c r="Z7" s="29"/>
      <c r="AA7" s="29"/>
      <c r="AB7" s="41"/>
      <c r="AC7" s="42"/>
      <c r="AD7" s="40"/>
      <c r="AE7" s="40"/>
      <c r="AF7" s="40"/>
      <c r="AG7" s="40"/>
    </row>
    <row r="8" spans="1:33" ht="15.75" hidden="1" customHeight="1" x14ac:dyDescent="0.2">
      <c r="A8" s="29" t="s">
        <v>39</v>
      </c>
      <c r="B8" s="29"/>
      <c r="C8" s="16"/>
      <c r="D8" s="30"/>
      <c r="E8" s="30"/>
      <c r="F8" s="31"/>
      <c r="G8" s="31"/>
      <c r="H8" s="32"/>
      <c r="I8" s="32"/>
      <c r="J8" s="33"/>
      <c r="K8" s="33"/>
      <c r="L8" s="30"/>
      <c r="M8" s="34"/>
      <c r="N8" s="30"/>
      <c r="O8" s="35"/>
      <c r="P8" s="35"/>
      <c r="Q8" s="30"/>
      <c r="R8" s="30"/>
      <c r="S8" s="36"/>
      <c r="T8" s="29"/>
      <c r="U8" s="37"/>
      <c r="V8" s="38"/>
      <c r="W8" s="29"/>
      <c r="X8" s="39"/>
      <c r="Y8" s="40"/>
      <c r="Z8" s="29"/>
      <c r="AA8" s="29"/>
      <c r="AB8" s="41"/>
      <c r="AC8" s="42"/>
      <c r="AD8" s="40"/>
      <c r="AE8" s="40"/>
      <c r="AF8" s="40"/>
      <c r="AG8" s="40"/>
    </row>
    <row r="9" spans="1:33" ht="15.75" hidden="1" customHeight="1" x14ac:dyDescent="0.2">
      <c r="A9" s="29" t="s">
        <v>41</v>
      </c>
      <c r="B9" s="29"/>
      <c r="C9" s="16"/>
      <c r="D9" s="30"/>
      <c r="E9" s="30"/>
      <c r="F9" s="31"/>
      <c r="G9" s="31"/>
      <c r="H9" s="32"/>
      <c r="I9" s="32"/>
      <c r="J9" s="33"/>
      <c r="K9" s="33"/>
      <c r="L9" s="30"/>
      <c r="M9" s="34"/>
      <c r="N9" s="30"/>
      <c r="O9" s="35"/>
      <c r="P9" s="35"/>
      <c r="Q9" s="30"/>
      <c r="R9" s="30"/>
      <c r="S9" s="36"/>
      <c r="T9" s="29"/>
      <c r="U9" s="37"/>
      <c r="V9" s="38"/>
      <c r="W9" s="29"/>
      <c r="X9" s="39"/>
      <c r="Y9" s="40"/>
      <c r="Z9" s="29"/>
      <c r="AA9" s="29"/>
      <c r="AB9" s="41"/>
      <c r="AC9" s="42"/>
      <c r="AD9" s="40"/>
      <c r="AE9" s="40"/>
      <c r="AF9" s="40"/>
      <c r="AG9" s="40"/>
    </row>
    <row r="10" spans="1:33" ht="15.75" hidden="1" customHeight="1" x14ac:dyDescent="0.2">
      <c r="A10" s="29" t="s">
        <v>43</v>
      </c>
      <c r="B10" s="29"/>
      <c r="C10" s="16"/>
      <c r="D10" s="30"/>
      <c r="E10" s="30"/>
      <c r="F10" s="31"/>
      <c r="G10" s="31"/>
      <c r="H10" s="32"/>
      <c r="I10" s="32"/>
      <c r="J10" s="33"/>
      <c r="K10" s="33"/>
      <c r="L10" s="30"/>
      <c r="M10" s="34"/>
      <c r="N10" s="30"/>
      <c r="O10" s="35"/>
      <c r="P10" s="35"/>
      <c r="Q10" s="30"/>
      <c r="R10" s="30"/>
      <c r="S10" s="36"/>
      <c r="T10" s="29"/>
      <c r="U10" s="37"/>
      <c r="V10" s="38"/>
      <c r="W10" s="29"/>
      <c r="X10" s="39"/>
      <c r="Y10" s="40"/>
      <c r="Z10" s="29"/>
      <c r="AA10" s="29"/>
      <c r="AB10" s="41"/>
      <c r="AC10" s="42"/>
      <c r="AD10" s="40"/>
      <c r="AE10" s="40"/>
      <c r="AF10" s="40"/>
      <c r="AG10" s="40"/>
    </row>
    <row r="11" spans="1:33" ht="15.75" hidden="1" customHeight="1" x14ac:dyDescent="0.2">
      <c r="A11" s="29" t="s">
        <v>44</v>
      </c>
      <c r="B11" s="29"/>
      <c r="C11" s="16"/>
      <c r="D11" s="30"/>
      <c r="E11" s="30"/>
      <c r="F11" s="31"/>
      <c r="G11" s="31"/>
      <c r="H11" s="32"/>
      <c r="I11" s="32"/>
      <c r="J11" s="33"/>
      <c r="K11" s="33"/>
      <c r="L11" s="30"/>
      <c r="M11" s="34"/>
      <c r="N11" s="30"/>
      <c r="O11" s="35"/>
      <c r="P11" s="35"/>
      <c r="Q11" s="30"/>
      <c r="R11" s="30"/>
      <c r="S11" s="36"/>
      <c r="T11" s="29"/>
      <c r="U11" s="37"/>
      <c r="V11" s="38"/>
      <c r="W11" s="29"/>
      <c r="X11" s="39"/>
      <c r="Y11" s="40"/>
      <c r="Z11" s="29"/>
      <c r="AA11" s="29"/>
      <c r="AB11" s="41"/>
      <c r="AC11" s="42"/>
      <c r="AD11" s="40"/>
      <c r="AE11" s="40"/>
      <c r="AF11" s="40"/>
      <c r="AG11" s="40"/>
    </row>
    <row r="12" spans="1:33" ht="15.75" hidden="1" customHeight="1" x14ac:dyDescent="0.2">
      <c r="A12" s="29" t="s">
        <v>46</v>
      </c>
      <c r="B12" s="29"/>
      <c r="C12" s="16"/>
      <c r="D12" s="30"/>
      <c r="E12" s="30"/>
      <c r="F12" s="31"/>
      <c r="G12" s="31"/>
      <c r="H12" s="32"/>
      <c r="I12" s="32"/>
      <c r="J12" s="33"/>
      <c r="K12" s="33"/>
      <c r="L12" s="30"/>
      <c r="M12" s="34"/>
      <c r="N12" s="30"/>
      <c r="O12" s="35"/>
      <c r="P12" s="35"/>
      <c r="Q12" s="30"/>
      <c r="R12" s="30"/>
      <c r="S12" s="36"/>
      <c r="T12" s="29"/>
      <c r="U12" s="37"/>
      <c r="V12" s="38"/>
      <c r="W12" s="29"/>
      <c r="X12" s="39"/>
      <c r="Y12" s="40"/>
      <c r="Z12" s="29"/>
      <c r="AA12" s="29"/>
      <c r="AB12" s="41"/>
      <c r="AC12" s="42"/>
      <c r="AD12" s="40"/>
      <c r="AE12" s="40"/>
      <c r="AF12" s="40"/>
      <c r="AG12" s="40"/>
    </row>
    <row r="13" spans="1:33" ht="15.75" hidden="1" customHeight="1" x14ac:dyDescent="0.2">
      <c r="A13" s="29" t="s">
        <v>47</v>
      </c>
      <c r="B13" s="29"/>
      <c r="C13" s="16"/>
      <c r="D13" s="30"/>
      <c r="E13" s="30"/>
      <c r="F13" s="33"/>
      <c r="G13" s="31"/>
      <c r="H13" s="32"/>
      <c r="I13" s="32"/>
      <c r="J13" s="33"/>
      <c r="K13" s="33"/>
      <c r="L13" s="30"/>
      <c r="M13" s="34"/>
      <c r="N13" s="30"/>
      <c r="O13" s="35"/>
      <c r="P13" s="35"/>
      <c r="Q13" s="30"/>
      <c r="R13" s="30"/>
      <c r="S13" s="36"/>
      <c r="T13" s="29"/>
      <c r="U13" s="37"/>
      <c r="V13" s="38"/>
      <c r="W13" s="29"/>
      <c r="X13" s="39"/>
      <c r="Y13" s="40"/>
      <c r="Z13" s="29"/>
      <c r="AA13" s="29"/>
      <c r="AB13" s="41"/>
      <c r="AC13" s="42"/>
      <c r="AD13" s="40"/>
      <c r="AE13" s="40"/>
      <c r="AF13" s="40"/>
      <c r="AG13" s="40"/>
    </row>
    <row r="14" spans="1:33" ht="15.75" hidden="1" customHeight="1" x14ac:dyDescent="0.2">
      <c r="A14" s="29" t="s">
        <v>48</v>
      </c>
      <c r="B14" s="29"/>
      <c r="C14" s="16"/>
      <c r="D14" s="30"/>
      <c r="E14" s="30"/>
      <c r="F14" s="33"/>
      <c r="G14" s="31"/>
      <c r="H14" s="32"/>
      <c r="I14" s="32"/>
      <c r="J14" s="33"/>
      <c r="K14" s="33"/>
      <c r="L14" s="30"/>
      <c r="M14" s="34"/>
      <c r="N14" s="30"/>
      <c r="O14" s="35"/>
      <c r="P14" s="35"/>
      <c r="Q14" s="30"/>
      <c r="R14" s="30"/>
      <c r="S14" s="36"/>
      <c r="T14" s="29"/>
      <c r="U14" s="37"/>
      <c r="V14" s="38"/>
      <c r="W14" s="29"/>
      <c r="X14" s="39"/>
      <c r="Y14" s="40"/>
      <c r="Z14" s="29"/>
      <c r="AA14" s="29"/>
      <c r="AB14" s="41"/>
      <c r="AC14" s="42"/>
      <c r="AD14" s="40"/>
      <c r="AE14" s="40"/>
      <c r="AF14" s="40"/>
      <c r="AG14" s="40"/>
    </row>
    <row r="15" spans="1:33" ht="15.75" hidden="1" customHeight="1" x14ac:dyDescent="0.2">
      <c r="A15" s="29" t="s">
        <v>49</v>
      </c>
      <c r="B15" s="29"/>
      <c r="C15" s="16"/>
      <c r="D15" s="30"/>
      <c r="E15" s="30"/>
      <c r="F15" s="33"/>
      <c r="G15" s="31"/>
      <c r="H15" s="32"/>
      <c r="I15" s="32"/>
      <c r="J15" s="33"/>
      <c r="K15" s="33"/>
      <c r="L15" s="30"/>
      <c r="M15" s="34"/>
      <c r="N15" s="30"/>
      <c r="O15" s="35"/>
      <c r="P15" s="35"/>
      <c r="Q15" s="30"/>
      <c r="R15" s="30"/>
      <c r="S15" s="36"/>
      <c r="T15" s="29"/>
      <c r="U15" s="37"/>
      <c r="V15" s="38"/>
      <c r="W15" s="29"/>
      <c r="X15" s="39"/>
      <c r="Y15" s="40"/>
      <c r="Z15" s="29"/>
      <c r="AA15" s="29"/>
      <c r="AB15" s="41"/>
      <c r="AC15" s="42"/>
      <c r="AD15" s="40"/>
      <c r="AE15" s="40"/>
      <c r="AF15" s="40"/>
      <c r="AG15" s="40"/>
    </row>
    <row r="16" spans="1:33" ht="15.75" hidden="1" customHeight="1" x14ac:dyDescent="0.2">
      <c r="A16" s="29" t="s">
        <v>51</v>
      </c>
      <c r="B16" s="29"/>
      <c r="C16" s="16"/>
      <c r="D16" s="30"/>
      <c r="E16" s="30"/>
      <c r="F16" s="33"/>
      <c r="G16" s="31"/>
      <c r="H16" s="32"/>
      <c r="I16" s="32"/>
      <c r="J16" s="33"/>
      <c r="K16" s="33"/>
      <c r="L16" s="30"/>
      <c r="M16" s="34"/>
      <c r="N16" s="30"/>
      <c r="O16" s="35"/>
      <c r="P16" s="35"/>
      <c r="Q16" s="30"/>
      <c r="R16" s="30"/>
      <c r="S16" s="36"/>
      <c r="T16" s="29"/>
      <c r="U16" s="37"/>
      <c r="V16" s="38"/>
      <c r="W16" s="29"/>
      <c r="X16" s="39"/>
      <c r="Y16" s="40"/>
      <c r="Z16" s="29"/>
      <c r="AA16" s="29"/>
      <c r="AB16" s="41"/>
      <c r="AC16" s="42"/>
      <c r="AD16" s="40"/>
      <c r="AE16" s="40"/>
      <c r="AF16" s="40"/>
      <c r="AG16" s="40"/>
    </row>
    <row r="17" spans="1:33" ht="15.75" hidden="1" customHeight="1" x14ac:dyDescent="0.2">
      <c r="A17" s="29" t="s">
        <v>54</v>
      </c>
      <c r="B17" s="29"/>
      <c r="C17" s="16"/>
      <c r="D17" s="30"/>
      <c r="E17" s="30"/>
      <c r="F17" s="33"/>
      <c r="G17" s="31"/>
      <c r="H17" s="32"/>
      <c r="I17" s="32"/>
      <c r="J17" s="33"/>
      <c r="K17" s="33"/>
      <c r="L17" s="30"/>
      <c r="M17" s="34"/>
      <c r="N17" s="30"/>
      <c r="O17" s="35"/>
      <c r="P17" s="35"/>
      <c r="Q17" s="30"/>
      <c r="R17" s="30"/>
      <c r="S17" s="36"/>
      <c r="T17" s="29"/>
      <c r="U17" s="37"/>
      <c r="V17" s="38"/>
      <c r="W17" s="29"/>
      <c r="X17" s="39"/>
      <c r="Y17" s="40"/>
      <c r="Z17" s="29"/>
      <c r="AA17" s="29"/>
      <c r="AB17" s="41"/>
      <c r="AC17" s="42"/>
      <c r="AD17" s="40"/>
      <c r="AE17" s="40"/>
      <c r="AF17" s="40"/>
      <c r="AG17" s="40"/>
    </row>
    <row r="18" spans="1:33" ht="15.75" hidden="1" customHeight="1" x14ac:dyDescent="0.2">
      <c r="A18" s="29" t="s">
        <v>57</v>
      </c>
      <c r="B18" s="29"/>
      <c r="C18" s="16"/>
      <c r="D18" s="30"/>
      <c r="E18" s="30"/>
      <c r="F18" s="33"/>
      <c r="G18" s="31"/>
      <c r="H18" s="32"/>
      <c r="I18" s="32"/>
      <c r="J18" s="33"/>
      <c r="K18" s="33"/>
      <c r="L18" s="30"/>
      <c r="M18" s="34"/>
      <c r="N18" s="30"/>
      <c r="O18" s="35"/>
      <c r="P18" s="35"/>
      <c r="Q18" s="30"/>
      <c r="R18" s="30"/>
      <c r="S18" s="36"/>
      <c r="T18" s="29"/>
      <c r="U18" s="37"/>
      <c r="V18" s="38"/>
      <c r="W18" s="29"/>
      <c r="X18" s="39"/>
      <c r="Y18" s="40"/>
      <c r="Z18" s="29"/>
      <c r="AA18" s="29"/>
      <c r="AB18" s="41"/>
      <c r="AC18" s="42"/>
      <c r="AD18" s="40"/>
      <c r="AE18" s="40"/>
      <c r="AF18" s="40"/>
      <c r="AG18" s="40"/>
    </row>
    <row r="19" spans="1:33" ht="15.75" hidden="1" customHeight="1" x14ac:dyDescent="0.2">
      <c r="A19" s="29" t="s">
        <v>60</v>
      </c>
      <c r="B19" s="29"/>
      <c r="C19" s="16"/>
      <c r="D19" s="30"/>
      <c r="E19" s="30"/>
      <c r="F19" s="33"/>
      <c r="G19" s="31"/>
      <c r="H19" s="32"/>
      <c r="I19" s="32"/>
      <c r="J19" s="33"/>
      <c r="K19" s="33"/>
      <c r="L19" s="30"/>
      <c r="M19" s="34"/>
      <c r="N19" s="30"/>
      <c r="O19" s="35"/>
      <c r="P19" s="35"/>
      <c r="Q19" s="30"/>
      <c r="R19" s="30"/>
      <c r="S19" s="36"/>
      <c r="T19" s="29"/>
      <c r="U19" s="37"/>
      <c r="V19" s="38"/>
      <c r="W19" s="29"/>
      <c r="X19" s="39"/>
      <c r="Y19" s="40"/>
      <c r="Z19" s="29"/>
      <c r="AA19" s="29"/>
      <c r="AB19" s="41"/>
      <c r="AC19" s="42"/>
      <c r="AD19" s="40"/>
      <c r="AE19" s="40"/>
      <c r="AF19" s="40"/>
      <c r="AG19" s="40"/>
    </row>
    <row r="20" spans="1:33" ht="15.75" hidden="1" customHeight="1" x14ac:dyDescent="0.2">
      <c r="A20" s="29" t="s">
        <v>63</v>
      </c>
      <c r="B20" s="29"/>
      <c r="C20" s="16"/>
      <c r="D20" s="30"/>
      <c r="E20" s="30"/>
      <c r="F20" s="33"/>
      <c r="G20" s="31"/>
      <c r="H20" s="32"/>
      <c r="I20" s="32"/>
      <c r="J20" s="33"/>
      <c r="K20" s="33"/>
      <c r="L20" s="30"/>
      <c r="M20" s="34"/>
      <c r="N20" s="30"/>
      <c r="O20" s="35"/>
      <c r="P20" s="35"/>
      <c r="Q20" s="30"/>
      <c r="R20" s="30"/>
      <c r="S20" s="36"/>
      <c r="T20" s="29"/>
      <c r="U20" s="37"/>
      <c r="V20" s="38"/>
      <c r="W20" s="29"/>
      <c r="X20" s="39"/>
      <c r="Y20" s="40"/>
      <c r="Z20" s="29"/>
      <c r="AA20" s="29"/>
      <c r="AB20" s="41"/>
      <c r="AC20" s="42"/>
      <c r="AD20" s="40"/>
      <c r="AE20" s="40"/>
      <c r="AF20" s="40"/>
      <c r="AG20" s="40"/>
    </row>
    <row r="21" spans="1:33" ht="15.75" hidden="1" customHeight="1" x14ac:dyDescent="0.2">
      <c r="A21" s="29" t="s">
        <v>66</v>
      </c>
      <c r="B21" s="29"/>
      <c r="C21" s="16"/>
      <c r="D21" s="30"/>
      <c r="E21" s="30"/>
      <c r="F21" s="33"/>
      <c r="G21" s="31"/>
      <c r="H21" s="32"/>
      <c r="I21" s="32"/>
      <c r="J21" s="33"/>
      <c r="K21" s="33"/>
      <c r="L21" s="30"/>
      <c r="M21" s="34"/>
      <c r="N21" s="30"/>
      <c r="O21" s="35"/>
      <c r="P21" s="35"/>
      <c r="Q21" s="30"/>
      <c r="R21" s="30"/>
      <c r="S21" s="36"/>
      <c r="T21" s="29"/>
      <c r="U21" s="37"/>
      <c r="V21" s="38"/>
      <c r="W21" s="29"/>
      <c r="X21" s="39"/>
      <c r="Y21" s="40"/>
      <c r="Z21" s="29"/>
      <c r="AA21" s="29"/>
      <c r="AB21" s="41"/>
      <c r="AC21" s="42"/>
      <c r="AD21" s="40"/>
      <c r="AE21" s="40"/>
      <c r="AF21" s="40"/>
      <c r="AG21" s="40"/>
    </row>
    <row r="22" spans="1:33" ht="15.75" hidden="1" customHeight="1" x14ac:dyDescent="0.2">
      <c r="A22" s="29" t="s">
        <v>69</v>
      </c>
      <c r="B22" s="29"/>
      <c r="C22" s="16"/>
      <c r="D22" s="30"/>
      <c r="E22" s="30"/>
      <c r="F22" s="31"/>
      <c r="G22" s="31"/>
      <c r="H22" s="32"/>
      <c r="I22" s="32"/>
      <c r="J22" s="33"/>
      <c r="K22" s="33"/>
      <c r="L22" s="30"/>
      <c r="M22" s="34"/>
      <c r="N22" s="30"/>
      <c r="O22" s="35"/>
      <c r="P22" s="35"/>
      <c r="Q22" s="30"/>
      <c r="R22" s="30"/>
      <c r="S22" s="36"/>
      <c r="T22" s="29"/>
      <c r="U22" s="37"/>
      <c r="V22" s="38"/>
      <c r="W22" s="29"/>
      <c r="X22" s="39"/>
      <c r="Y22" s="40"/>
      <c r="Z22" s="29"/>
      <c r="AA22" s="29"/>
      <c r="AB22" s="41"/>
      <c r="AC22" s="42"/>
      <c r="AD22" s="40"/>
      <c r="AE22" s="40"/>
      <c r="AF22" s="40"/>
      <c r="AG22" s="40"/>
    </row>
    <row r="23" spans="1:33" ht="15.75" hidden="1" customHeight="1" x14ac:dyDescent="0.2">
      <c r="A23" s="29" t="s">
        <v>71</v>
      </c>
      <c r="B23" s="29"/>
      <c r="C23" s="16"/>
      <c r="D23" s="30"/>
      <c r="E23" s="30"/>
      <c r="F23" s="33"/>
      <c r="G23" s="31"/>
      <c r="H23" s="32"/>
      <c r="I23" s="32"/>
      <c r="J23" s="33"/>
      <c r="K23" s="33"/>
      <c r="L23" s="30"/>
      <c r="M23" s="34"/>
      <c r="N23" s="30"/>
      <c r="O23" s="35"/>
      <c r="P23" s="35"/>
      <c r="Q23" s="30"/>
      <c r="R23" s="30"/>
      <c r="S23" s="36"/>
      <c r="T23" s="29"/>
      <c r="U23" s="37"/>
      <c r="V23" s="38"/>
      <c r="W23" s="29"/>
      <c r="X23" s="39"/>
      <c r="Y23" s="40"/>
      <c r="Z23" s="29"/>
      <c r="AA23" s="29"/>
      <c r="AB23" s="41"/>
      <c r="AC23" s="42"/>
      <c r="AD23" s="40"/>
      <c r="AE23" s="40"/>
      <c r="AF23" s="40"/>
      <c r="AG23" s="40"/>
    </row>
    <row r="24" spans="1:33" ht="15.75" hidden="1" customHeight="1" x14ac:dyDescent="0.2">
      <c r="A24" s="29" t="s">
        <v>74</v>
      </c>
      <c r="B24" s="29"/>
      <c r="C24" s="16"/>
      <c r="D24" s="30"/>
      <c r="E24" s="30"/>
      <c r="F24" s="33"/>
      <c r="G24" s="33"/>
      <c r="H24" s="32"/>
      <c r="I24" s="32"/>
      <c r="J24" s="33"/>
      <c r="K24" s="33"/>
      <c r="L24" s="30"/>
      <c r="M24" s="34"/>
      <c r="N24" s="30"/>
      <c r="O24" s="35"/>
      <c r="P24" s="35"/>
      <c r="Q24" s="30"/>
      <c r="R24" s="30"/>
      <c r="S24" s="36"/>
      <c r="T24" s="29"/>
      <c r="U24" s="37"/>
      <c r="V24" s="38"/>
      <c r="W24" s="29"/>
      <c r="X24" s="39"/>
      <c r="Y24" s="40"/>
      <c r="Z24" s="29"/>
      <c r="AA24" s="29"/>
      <c r="AB24" s="41"/>
      <c r="AC24" s="42"/>
      <c r="AD24" s="40"/>
      <c r="AE24" s="40"/>
      <c r="AF24" s="40"/>
      <c r="AG24" s="40"/>
    </row>
    <row r="25" spans="1:33" ht="15.75" hidden="1" customHeight="1" x14ac:dyDescent="0.2">
      <c r="A25" s="29" t="s">
        <v>75</v>
      </c>
      <c r="B25" s="15"/>
      <c r="C25" s="16"/>
      <c r="D25" s="30"/>
      <c r="E25" s="30"/>
      <c r="F25" s="33"/>
      <c r="G25" s="33"/>
      <c r="H25" s="32"/>
      <c r="I25" s="32"/>
      <c r="J25" s="33"/>
      <c r="K25" s="33"/>
      <c r="L25" s="30"/>
      <c r="M25" s="34"/>
      <c r="N25" s="30"/>
      <c r="O25" s="35"/>
      <c r="P25" s="35"/>
      <c r="Q25" s="30"/>
      <c r="R25" s="30"/>
      <c r="S25" s="36"/>
      <c r="T25" s="29"/>
      <c r="U25" s="37"/>
      <c r="V25" s="38"/>
      <c r="W25" s="15"/>
      <c r="X25" s="39"/>
      <c r="Y25" s="40"/>
      <c r="Z25" s="15"/>
      <c r="AA25" s="29"/>
      <c r="AB25" s="41"/>
      <c r="AC25" s="42"/>
      <c r="AD25" s="40"/>
      <c r="AE25" s="40"/>
      <c r="AF25" s="40"/>
      <c r="AG25" s="40"/>
    </row>
    <row r="26" spans="1:33" ht="15.75" hidden="1" customHeight="1" x14ac:dyDescent="0.2">
      <c r="A26" s="15" t="s">
        <v>77</v>
      </c>
      <c r="B26" s="15"/>
      <c r="C26" s="16"/>
      <c r="D26" s="17"/>
      <c r="E26" s="17"/>
      <c r="F26" s="18"/>
      <c r="G26" s="18"/>
      <c r="H26" s="32"/>
      <c r="I26" s="32"/>
      <c r="J26" s="33"/>
      <c r="K26" s="33"/>
      <c r="L26" s="17"/>
      <c r="M26" s="34"/>
      <c r="N26" s="17"/>
      <c r="O26" s="35"/>
      <c r="P26" s="35"/>
      <c r="Q26" s="30"/>
      <c r="R26" s="30"/>
      <c r="S26" s="22"/>
      <c r="T26" s="29"/>
      <c r="U26" s="37"/>
      <c r="V26" s="38"/>
      <c r="W26" s="15"/>
      <c r="X26" s="39"/>
      <c r="Y26" s="40"/>
      <c r="Z26" s="15"/>
      <c r="AA26" s="29"/>
      <c r="AB26" s="41"/>
      <c r="AC26" s="42"/>
      <c r="AD26" s="40"/>
      <c r="AE26" s="26"/>
      <c r="AF26" s="26"/>
      <c r="AG26" s="26"/>
    </row>
    <row r="27" spans="1:33" ht="15.75" customHeight="1" x14ac:dyDescent="0.2">
      <c r="A27" s="15" t="s">
        <v>79</v>
      </c>
      <c r="B27" s="15"/>
      <c r="C27" s="16"/>
      <c r="D27" s="17"/>
      <c r="E27" s="17"/>
      <c r="F27" s="18"/>
      <c r="G27" s="18"/>
      <c r="H27" s="32"/>
      <c r="I27" s="32"/>
      <c r="J27" s="33"/>
      <c r="K27" s="33"/>
      <c r="L27" s="17"/>
      <c r="M27" s="34"/>
      <c r="N27" s="17"/>
      <c r="O27" s="35"/>
      <c r="P27" s="35"/>
      <c r="Q27" s="30"/>
      <c r="R27" s="30"/>
      <c r="S27" s="22"/>
      <c r="T27" s="29"/>
      <c r="U27" s="37"/>
      <c r="V27" s="38"/>
      <c r="W27" s="15"/>
      <c r="X27" s="39"/>
      <c r="Y27" s="40"/>
      <c r="Z27" s="15"/>
      <c r="AA27" s="29"/>
      <c r="AB27" s="41"/>
      <c r="AC27" s="42"/>
      <c r="AD27" s="40"/>
      <c r="AE27" s="26"/>
      <c r="AF27" s="26"/>
      <c r="AG27" s="26"/>
    </row>
    <row r="28" spans="1:33" ht="15.75" customHeight="1" x14ac:dyDescent="0.2">
      <c r="A28" s="15" t="s">
        <v>81</v>
      </c>
      <c r="B28" s="15"/>
      <c r="C28" s="16">
        <f t="shared" ref="C28:C32" si="1">IFERROR(F28/D28," - ")</f>
        <v>69.989999999999995</v>
      </c>
      <c r="D28" s="17">
        <v>9</v>
      </c>
      <c r="E28" s="17">
        <v>0</v>
      </c>
      <c r="F28" s="18">
        <v>629.91</v>
      </c>
      <c r="G28" s="18">
        <v>-61.849999999999987</v>
      </c>
      <c r="H28" s="32">
        <f t="shared" ref="H28:H32" si="2">G28/F28*-1</f>
        <v>9.8188630121763418E-2</v>
      </c>
      <c r="I28" s="32">
        <f t="shared" ref="I28:I32" si="3">J28/F28</f>
        <v>0.24869826281099419</v>
      </c>
      <c r="J28" s="33">
        <f t="shared" ref="J28:J32" si="4">F28*0.85+G28+AF28*D28+D28*AE28+AG28+AD28</f>
        <v>156.65752272727335</v>
      </c>
      <c r="K28" s="33">
        <f t="shared" ref="K28:K32" si="5">J28/D28</f>
        <v>17.406391414141481</v>
      </c>
      <c r="L28" s="17">
        <v>68</v>
      </c>
      <c r="M28" s="34">
        <f t="shared" ref="M28:M32" si="6">IFERROR(D28/L28,"-")</f>
        <v>0.13235294117647059</v>
      </c>
      <c r="N28" s="17">
        <v>24</v>
      </c>
      <c r="O28" s="35">
        <f t="shared" ref="O28:P28" si="7">D28/7</f>
        <v>1.2857142857142858</v>
      </c>
      <c r="P28" s="35">
        <f t="shared" si="7"/>
        <v>0</v>
      </c>
      <c r="Q28" s="30">
        <f t="shared" ref="Q28:Q32" si="8">ROUNDDOWN(N28/(O28+P28),0)</f>
        <v>18</v>
      </c>
      <c r="R28" s="30"/>
      <c r="S28" s="22">
        <v>0.92307692307692313</v>
      </c>
      <c r="T28" s="29">
        <v>0</v>
      </c>
      <c r="U28" s="37" t="s">
        <v>33</v>
      </c>
      <c r="V28" s="38" t="s">
        <v>33</v>
      </c>
      <c r="W28" s="15">
        <v>0</v>
      </c>
      <c r="X28" s="39">
        <f t="shared" ref="X28:X32" si="9">IFERROR(W28/D28,0)</f>
        <v>0</v>
      </c>
      <c r="Y28" s="40">
        <f t="shared" ref="Y28:Y32" si="10">IFERROR(G28/(W28+Z28)*-1,0)</f>
        <v>61.849999999999987</v>
      </c>
      <c r="Z28" s="15">
        <v>1</v>
      </c>
      <c r="AA28" s="29" t="s">
        <v>56</v>
      </c>
      <c r="AB28" s="41">
        <f t="shared" ref="AB28:AB32" si="11">IF(OR(AA28="UsLargeStandardSize",AA28="UsSmallStandardSize"),-0.69,-0.48)</f>
        <v>-0.48</v>
      </c>
      <c r="AC28" s="42">
        <v>1.5</v>
      </c>
      <c r="AD28" s="40">
        <f t="shared" ref="AD28:AD32" si="12">IFERROR(AB28*AC28*D28*2,0)</f>
        <v>-12.959999999999999</v>
      </c>
      <c r="AE28" s="26">
        <v>-15.5</v>
      </c>
      <c r="AF28" s="26">
        <v>-18.272886363636299</v>
      </c>
      <c r="AG28" s="26">
        <v>0</v>
      </c>
    </row>
    <row r="29" spans="1:33" ht="15.75" customHeight="1" x14ac:dyDescent="0.2">
      <c r="A29" s="29" t="s">
        <v>83</v>
      </c>
      <c r="B29" s="29"/>
      <c r="C29" s="16">
        <f t="shared" si="1"/>
        <v>55.418571428571433</v>
      </c>
      <c r="D29" s="30">
        <v>7</v>
      </c>
      <c r="E29" s="30">
        <v>0</v>
      </c>
      <c r="F29" s="33">
        <v>387.93</v>
      </c>
      <c r="G29" s="33">
        <v>-70.989999999999995</v>
      </c>
      <c r="H29" s="32">
        <f t="shared" si="2"/>
        <v>0.18299693243626425</v>
      </c>
      <c r="I29" s="32">
        <f t="shared" si="3"/>
        <v>3.1604401450122173E-2</v>
      </c>
      <c r="J29" s="33">
        <f t="shared" si="4"/>
        <v>12.260295454545895</v>
      </c>
      <c r="K29" s="33">
        <f t="shared" si="5"/>
        <v>1.7514707792208422</v>
      </c>
      <c r="L29" s="30">
        <v>76</v>
      </c>
      <c r="M29" s="34">
        <f t="shared" si="6"/>
        <v>9.2105263157894732E-2</v>
      </c>
      <c r="N29" s="17">
        <v>18</v>
      </c>
      <c r="O29" s="35">
        <f t="shared" ref="O29:P29" si="13">D29/7</f>
        <v>1</v>
      </c>
      <c r="P29" s="35">
        <f t="shared" si="13"/>
        <v>0</v>
      </c>
      <c r="Q29" s="30">
        <f t="shared" si="8"/>
        <v>18</v>
      </c>
      <c r="R29" s="30"/>
      <c r="S29" s="22">
        <v>2.736842105263158</v>
      </c>
      <c r="T29" s="29">
        <v>0</v>
      </c>
      <c r="U29" s="37" t="s">
        <v>33</v>
      </c>
      <c r="V29" s="38" t="s">
        <v>33</v>
      </c>
      <c r="W29" s="15">
        <v>2</v>
      </c>
      <c r="X29" s="39">
        <f t="shared" si="9"/>
        <v>0.2857142857142857</v>
      </c>
      <c r="Y29" s="40">
        <f t="shared" si="10"/>
        <v>14.197999999999999</v>
      </c>
      <c r="Z29" s="15">
        <v>3</v>
      </c>
      <c r="AA29" s="29" t="s">
        <v>56</v>
      </c>
      <c r="AB29" s="41">
        <f t="shared" si="11"/>
        <v>-0.48</v>
      </c>
      <c r="AC29" s="42">
        <v>1.5</v>
      </c>
      <c r="AD29" s="40">
        <f t="shared" si="12"/>
        <v>-10.08</v>
      </c>
      <c r="AE29" s="40">
        <v>-15.5</v>
      </c>
      <c r="AF29" s="40">
        <v>-18.272886363636299</v>
      </c>
      <c r="AG29" s="40">
        <v>0</v>
      </c>
    </row>
    <row r="30" spans="1:33" ht="15.75" customHeight="1" x14ac:dyDescent="0.2">
      <c r="A30" s="15" t="s">
        <v>84</v>
      </c>
      <c r="B30" s="15"/>
      <c r="C30" s="16">
        <f t="shared" si="1"/>
        <v>52.99</v>
      </c>
      <c r="D30" s="17">
        <v>7</v>
      </c>
      <c r="E30" s="17">
        <v>0</v>
      </c>
      <c r="F30" s="18">
        <v>370.93</v>
      </c>
      <c r="G30" s="18">
        <v>-66.939999999999984</v>
      </c>
      <c r="H30" s="32">
        <f t="shared" si="2"/>
        <v>0.18046531690615475</v>
      </c>
      <c r="I30" s="32">
        <f t="shared" si="3"/>
        <v>-4.8903309372264524E-2</v>
      </c>
      <c r="J30" s="33">
        <f t="shared" si="4"/>
        <v>-18.13970454545408</v>
      </c>
      <c r="K30" s="33">
        <f t="shared" si="5"/>
        <v>-2.591386363636297</v>
      </c>
      <c r="L30" s="17">
        <v>52</v>
      </c>
      <c r="M30" s="34">
        <f t="shared" si="6"/>
        <v>0.13461538461538461</v>
      </c>
      <c r="N30" s="17">
        <v>10</v>
      </c>
      <c r="O30" s="35">
        <f t="shared" ref="O30:P30" si="14">D30/7</f>
        <v>1</v>
      </c>
      <c r="P30" s="35">
        <f t="shared" si="14"/>
        <v>0</v>
      </c>
      <c r="Q30" s="30">
        <f t="shared" si="8"/>
        <v>10</v>
      </c>
      <c r="R30" s="30"/>
      <c r="S30" s="22">
        <v>6.666666666666667</v>
      </c>
      <c r="T30" s="29">
        <v>0</v>
      </c>
      <c r="U30" s="37" t="s">
        <v>33</v>
      </c>
      <c r="V30" s="38" t="s">
        <v>33</v>
      </c>
      <c r="W30" s="15">
        <v>0</v>
      </c>
      <c r="X30" s="39">
        <f t="shared" si="9"/>
        <v>0</v>
      </c>
      <c r="Y30" s="40">
        <f t="shared" si="10"/>
        <v>33.469999999999992</v>
      </c>
      <c r="Z30" s="15">
        <v>2</v>
      </c>
      <c r="AA30" s="29" t="s">
        <v>56</v>
      </c>
      <c r="AB30" s="41">
        <f t="shared" si="11"/>
        <v>-0.48</v>
      </c>
      <c r="AC30" s="42">
        <v>1.5</v>
      </c>
      <c r="AD30" s="40">
        <f t="shared" si="12"/>
        <v>-10.08</v>
      </c>
      <c r="AE30" s="26">
        <v>-15.5</v>
      </c>
      <c r="AF30" s="40">
        <v>-18.272886363636299</v>
      </c>
      <c r="AG30" s="26">
        <v>-20</v>
      </c>
    </row>
    <row r="31" spans="1:33" ht="15.75" customHeight="1" x14ac:dyDescent="0.2">
      <c r="A31" s="15" t="s">
        <v>86</v>
      </c>
      <c r="B31" s="15" t="s">
        <v>112</v>
      </c>
      <c r="C31" s="16">
        <f t="shared" si="1"/>
        <v>45.43555555555556</v>
      </c>
      <c r="D31" s="17">
        <v>9</v>
      </c>
      <c r="E31" s="17">
        <v>0</v>
      </c>
      <c r="F31" s="18">
        <v>408.92</v>
      </c>
      <c r="G31" s="43">
        <v>-35.75</v>
      </c>
      <c r="H31" s="32">
        <f t="shared" si="2"/>
        <v>8.7425413283771888E-2</v>
      </c>
      <c r="I31" s="32">
        <f t="shared" si="3"/>
        <v>-7.595393230949822E-2</v>
      </c>
      <c r="J31" s="33">
        <f t="shared" si="4"/>
        <v>-31.059082000000011</v>
      </c>
      <c r="K31" s="33">
        <f t="shared" si="5"/>
        <v>-3.4510091111111123</v>
      </c>
      <c r="L31" s="17">
        <v>48</v>
      </c>
      <c r="M31" s="34">
        <f t="shared" si="6"/>
        <v>0.1875</v>
      </c>
      <c r="N31" s="17">
        <v>3</v>
      </c>
      <c r="O31" s="35">
        <f t="shared" ref="O31:P31" si="15">D31/7</f>
        <v>1.2857142857142858</v>
      </c>
      <c r="P31" s="35">
        <f t="shared" si="15"/>
        <v>0</v>
      </c>
      <c r="Q31" s="30">
        <f t="shared" si="8"/>
        <v>2</v>
      </c>
      <c r="R31" s="30"/>
      <c r="S31" s="22">
        <v>3.25</v>
      </c>
      <c r="T31" s="15" t="s">
        <v>33</v>
      </c>
      <c r="U31" s="23" t="s">
        <v>33</v>
      </c>
      <c r="V31" s="1" t="s">
        <v>88</v>
      </c>
      <c r="W31" s="15">
        <v>0</v>
      </c>
      <c r="X31" s="39">
        <f t="shared" si="9"/>
        <v>0</v>
      </c>
      <c r="Y31" s="40">
        <f t="shared" si="10"/>
        <v>0</v>
      </c>
      <c r="Z31" s="15">
        <v>0</v>
      </c>
      <c r="AA31" s="15" t="s">
        <v>56</v>
      </c>
      <c r="AB31" s="41">
        <f t="shared" si="11"/>
        <v>-0.48</v>
      </c>
      <c r="AC31" s="28">
        <v>1.5</v>
      </c>
      <c r="AD31" s="40">
        <f t="shared" si="12"/>
        <v>-12.959999999999999</v>
      </c>
      <c r="AE31" s="44">
        <v>-15.5</v>
      </c>
      <c r="AF31" s="44">
        <v>-20.047898</v>
      </c>
      <c r="AG31" s="26">
        <v>-10</v>
      </c>
    </row>
    <row r="32" spans="1:33" ht="15.75" customHeight="1" x14ac:dyDescent="0.2">
      <c r="A32" s="15" t="s">
        <v>89</v>
      </c>
      <c r="B32" s="15" t="s">
        <v>112</v>
      </c>
      <c r="C32" s="16" t="str">
        <f t="shared" si="1"/>
        <v xml:space="preserve"> - </v>
      </c>
      <c r="D32" s="17">
        <v>0</v>
      </c>
      <c r="E32" s="17">
        <v>0</v>
      </c>
      <c r="F32" s="18">
        <v>0</v>
      </c>
      <c r="G32" s="18">
        <v>0</v>
      </c>
      <c r="H32" s="32" t="e">
        <f t="shared" si="2"/>
        <v>#DIV/0!</v>
      </c>
      <c r="I32" s="32" t="e">
        <f t="shared" si="3"/>
        <v>#DIV/0!</v>
      </c>
      <c r="J32" s="33">
        <f t="shared" si="4"/>
        <v>0</v>
      </c>
      <c r="K32" s="33" t="e">
        <f t="shared" si="5"/>
        <v>#DIV/0!</v>
      </c>
      <c r="L32" s="17">
        <v>0</v>
      </c>
      <c r="M32" s="34" t="str">
        <f t="shared" si="6"/>
        <v>-</v>
      </c>
      <c r="N32" s="17">
        <v>0</v>
      </c>
      <c r="O32" s="35">
        <f t="shared" ref="O32:P32" si="16">D32/7</f>
        <v>0</v>
      </c>
      <c r="P32" s="35">
        <f t="shared" si="16"/>
        <v>0</v>
      </c>
      <c r="Q32" s="30" t="e">
        <f t="shared" si="8"/>
        <v>#DIV/0!</v>
      </c>
      <c r="R32" s="30" t="str">
        <f ca="1">IFERROR(VLOOKUP($B$2,IMPORTRANGE("https://docs.google.com/spreadsheets/d/1KiWZV1ko8G7lnRucBRBd29jj3Be6ltMfljMDqzOkQmI/edit#gid=1381463014","Lookup!A:F"),6,FALSE),"")</f>
        <v/>
      </c>
      <c r="S32" s="22">
        <v>0</v>
      </c>
      <c r="T32" s="15" t="str">
        <f ca="1">IFERROR(__xludf.DUMMYFUNCTION("IFERROR(VLOOKUP($B$2,IMPORTRANGE(""https://docs.google.com/spreadsheets/d/1KiWZV1ko8G7lnRucBRBd29jj3Be6ltMfljMDqzOkQmI/edit#gid=1381463014"",""Lookup!A:D""),4,FALSE),"""")"),"")</f>
        <v/>
      </c>
      <c r="U32" s="23">
        <f ca="1">IFERROR(__xludf.DUMMYFUNCTION("IFERROR(VLOOKUP($B$2,IMPORTRANGE(""https://docs.google.com/spreadsheets/d/1KiWZV1ko8G7lnRucBRBd29jj3Be6ltMfljMDqzOkQmI/edit#gid=1381463014"",""Lookup!A:D""),3,FALSE),"""")"),0)</f>
        <v>0</v>
      </c>
      <c r="V32" s="1" t="str">
        <f ca="1">IFERROR(__xludf.DUMMYFUNCTION("IFERROR(VLOOKUP($B$2,IMPORTRANGE(""https://docs.google.com/spreadsheets/d/1KiWZV1ko8G7lnRucBRBd29jj3Be6ltMfljMDqzOkQmI/edit#gid=1381463014"",""Lookup!A:D""),2,FALSE),"""")"),"| 356  - 189 units 09/17")</f>
        <v>| 356  - 189 units 09/17</v>
      </c>
      <c r="W32" s="15">
        <v>0</v>
      </c>
      <c r="X32" s="39">
        <f t="shared" si="9"/>
        <v>0</v>
      </c>
      <c r="Y32" s="40">
        <f t="shared" si="10"/>
        <v>0</v>
      </c>
      <c r="Z32" s="15">
        <v>0</v>
      </c>
      <c r="AA32" s="15" t="s">
        <v>56</v>
      </c>
      <c r="AB32" s="41">
        <f t="shared" si="11"/>
        <v>-0.48</v>
      </c>
      <c r="AC32" s="28">
        <v>1.5</v>
      </c>
      <c r="AD32" s="40">
        <f t="shared" si="12"/>
        <v>0</v>
      </c>
      <c r="AE32" s="26">
        <v>-15.5</v>
      </c>
      <c r="AF32" s="26">
        <v>-20.047898</v>
      </c>
      <c r="AG32" s="26">
        <v>0</v>
      </c>
    </row>
    <row r="33" spans="1:33" ht="15.75" customHeight="1" x14ac:dyDescent="0.2">
      <c r="A33" s="15"/>
      <c r="B33" s="15"/>
      <c r="C33" s="45"/>
      <c r="D33" s="17"/>
      <c r="E33" s="17"/>
      <c r="F33" s="18"/>
      <c r="G33" s="18"/>
      <c r="H33" s="18"/>
      <c r="I33" s="17"/>
      <c r="J33" s="17"/>
      <c r="K33" s="17"/>
      <c r="L33" s="17"/>
      <c r="M33" s="20"/>
      <c r="N33" s="17"/>
      <c r="O33" s="17"/>
      <c r="P33" s="17"/>
      <c r="Q33" s="17"/>
      <c r="R33" s="17"/>
      <c r="S33" s="22"/>
      <c r="T33" s="15"/>
      <c r="U33" s="23"/>
      <c r="V33" s="1"/>
      <c r="W33" s="15"/>
      <c r="X33" s="15"/>
      <c r="Y33" s="15"/>
      <c r="Z33" s="15"/>
      <c r="AA33" s="2"/>
      <c r="AB33" s="15"/>
      <c r="AC33" s="15"/>
      <c r="AD33" s="15"/>
      <c r="AE33" s="26"/>
      <c r="AF33" s="26"/>
      <c r="AG33" s="26"/>
    </row>
    <row r="34" spans="1:33" ht="15.75" customHeight="1" x14ac:dyDescent="0.2">
      <c r="A34" s="15"/>
      <c r="B34" s="15"/>
      <c r="C34" s="45"/>
      <c r="D34" s="17"/>
      <c r="E34" s="17"/>
      <c r="F34" s="18"/>
      <c r="G34" s="18"/>
      <c r="H34" s="18"/>
      <c r="I34" s="17"/>
      <c r="J34" s="17"/>
      <c r="K34" s="17"/>
      <c r="L34" s="17"/>
      <c r="M34" s="20"/>
      <c r="N34" s="17"/>
      <c r="O34" s="17"/>
      <c r="P34" s="17"/>
      <c r="Q34" s="17"/>
      <c r="R34" s="17"/>
      <c r="S34" s="22"/>
      <c r="T34" s="15"/>
      <c r="U34" s="23"/>
      <c r="V34" s="1"/>
      <c r="W34" s="15"/>
      <c r="X34" s="15"/>
      <c r="Y34" s="15"/>
      <c r="Z34" s="15"/>
      <c r="AA34" s="2"/>
      <c r="AB34" s="15"/>
      <c r="AC34" s="15"/>
      <c r="AD34" s="15"/>
      <c r="AE34" s="26"/>
      <c r="AF34" s="26"/>
      <c r="AG34" s="26"/>
    </row>
    <row r="35" spans="1:33" ht="15.75" customHeight="1" x14ac:dyDescent="0.2">
      <c r="A35" s="15"/>
      <c r="B35" s="15"/>
      <c r="C35" s="45"/>
      <c r="D35" s="17"/>
      <c r="E35" s="17"/>
      <c r="F35" s="18"/>
      <c r="G35" s="18"/>
      <c r="H35" s="18"/>
      <c r="I35" s="17"/>
      <c r="J35" s="17"/>
      <c r="K35" s="17"/>
      <c r="L35" s="17"/>
      <c r="M35" s="20"/>
      <c r="N35" s="17"/>
      <c r="O35" s="17"/>
      <c r="P35" s="17"/>
      <c r="Q35" s="17"/>
      <c r="R35" s="17"/>
      <c r="S35" s="22"/>
      <c r="T35" s="15"/>
      <c r="U35" s="23"/>
      <c r="V35" s="1"/>
      <c r="W35" s="15"/>
      <c r="X35" s="15"/>
      <c r="Y35" s="15"/>
      <c r="Z35" s="15"/>
      <c r="AA35" s="2"/>
      <c r="AB35" s="15"/>
      <c r="AC35" s="15"/>
      <c r="AD35" s="15"/>
      <c r="AE35" s="26"/>
      <c r="AF35" s="26"/>
      <c r="AG35" s="26"/>
    </row>
    <row r="36" spans="1:33" ht="15.75" customHeight="1" x14ac:dyDescent="0.2">
      <c r="A36" s="15"/>
      <c r="B36" s="15"/>
      <c r="C36" s="45"/>
      <c r="D36" s="17"/>
      <c r="E36" s="17"/>
      <c r="F36" s="18"/>
      <c r="G36" s="18"/>
      <c r="H36" s="18"/>
      <c r="I36" s="17"/>
      <c r="J36" s="17"/>
      <c r="K36" s="17"/>
      <c r="L36" s="17"/>
      <c r="M36" s="20"/>
      <c r="N36" s="17"/>
      <c r="O36" s="17"/>
      <c r="P36" s="17"/>
      <c r="Q36" s="17"/>
      <c r="R36" s="17"/>
      <c r="S36" s="22"/>
      <c r="T36" s="15"/>
      <c r="U36" s="23"/>
      <c r="V36" s="1"/>
      <c r="W36" s="15"/>
      <c r="X36" s="15"/>
      <c r="Y36" s="15"/>
      <c r="Z36" s="15"/>
      <c r="AA36" s="2"/>
      <c r="AB36" s="15"/>
      <c r="AC36" s="15"/>
      <c r="AD36" s="15"/>
      <c r="AE36" s="26"/>
      <c r="AF36" s="26"/>
      <c r="AG36" s="26"/>
    </row>
    <row r="37" spans="1:33" ht="15.75" customHeight="1" x14ac:dyDescent="0.2">
      <c r="A37" s="15"/>
      <c r="B37" s="15"/>
      <c r="C37" s="45"/>
      <c r="D37" s="17"/>
      <c r="E37" s="17"/>
      <c r="F37" s="18"/>
      <c r="G37" s="18"/>
      <c r="H37" s="18"/>
      <c r="I37" s="17"/>
      <c r="J37" s="17"/>
      <c r="K37" s="17"/>
      <c r="L37" s="17"/>
      <c r="M37" s="20"/>
      <c r="N37" s="17"/>
      <c r="O37" s="17"/>
      <c r="P37" s="17"/>
      <c r="Q37" s="17"/>
      <c r="R37" s="17"/>
      <c r="S37" s="22"/>
      <c r="T37" s="15"/>
      <c r="U37" s="23"/>
      <c r="V37" s="1"/>
      <c r="W37" s="15"/>
      <c r="X37" s="15"/>
      <c r="Y37" s="15"/>
      <c r="Z37" s="15"/>
      <c r="AA37" s="2"/>
      <c r="AB37" s="15"/>
      <c r="AC37" s="15"/>
      <c r="AD37" s="15"/>
      <c r="AE37" s="26"/>
      <c r="AF37" s="26"/>
      <c r="AG37" s="26"/>
    </row>
    <row r="38" spans="1:33" ht="15.75" customHeight="1" x14ac:dyDescent="0.2">
      <c r="A38" s="15"/>
      <c r="B38" s="15"/>
      <c r="C38" s="45"/>
      <c r="D38" s="17"/>
      <c r="E38" s="17"/>
      <c r="F38" s="18"/>
      <c r="G38" s="18"/>
      <c r="H38" s="18"/>
      <c r="I38" s="17"/>
      <c r="J38" s="17"/>
      <c r="K38" s="17"/>
      <c r="L38" s="17"/>
      <c r="M38" s="20"/>
      <c r="N38" s="17"/>
      <c r="O38" s="17"/>
      <c r="P38" s="17"/>
      <c r="Q38" s="17"/>
      <c r="R38" s="17"/>
      <c r="S38" s="22"/>
      <c r="T38" s="15"/>
      <c r="U38" s="23"/>
      <c r="V38" s="1"/>
      <c r="W38" s="15"/>
      <c r="X38" s="15"/>
      <c r="Y38" s="15"/>
      <c r="Z38" s="15"/>
      <c r="AA38" s="2"/>
      <c r="AB38" s="15"/>
      <c r="AC38" s="15"/>
      <c r="AD38" s="15"/>
      <c r="AE38" s="26"/>
      <c r="AF38" s="26"/>
      <c r="AG38" s="26"/>
    </row>
    <row r="39" spans="1:33" ht="15.75" customHeight="1" x14ac:dyDescent="0.2">
      <c r="A39" s="15"/>
      <c r="B39" s="15"/>
      <c r="C39" s="45"/>
      <c r="D39" s="17"/>
      <c r="E39" s="17"/>
      <c r="F39" s="18"/>
      <c r="G39" s="18"/>
      <c r="H39" s="18"/>
      <c r="I39" s="17"/>
      <c r="J39" s="17"/>
      <c r="K39" s="17"/>
      <c r="L39" s="17"/>
      <c r="M39" s="20"/>
      <c r="N39" s="17"/>
      <c r="O39" s="17"/>
      <c r="P39" s="17"/>
      <c r="Q39" s="17"/>
      <c r="R39" s="17"/>
      <c r="S39" s="22"/>
      <c r="T39" s="15"/>
      <c r="U39" s="23"/>
      <c r="V39" s="1"/>
      <c r="W39" s="15"/>
      <c r="X39" s="15"/>
      <c r="Y39" s="15"/>
      <c r="Z39" s="15"/>
      <c r="AA39" s="2"/>
      <c r="AB39" s="15"/>
      <c r="AC39" s="15"/>
      <c r="AD39" s="15"/>
      <c r="AE39" s="26"/>
      <c r="AF39" s="26"/>
      <c r="AG39" s="26"/>
    </row>
    <row r="40" spans="1:33" ht="15.75" customHeight="1" x14ac:dyDescent="0.2">
      <c r="A40" s="15"/>
      <c r="B40" s="15"/>
      <c r="C40" s="45"/>
      <c r="D40" s="17"/>
      <c r="E40" s="17"/>
      <c r="F40" s="18"/>
      <c r="G40" s="18"/>
      <c r="H40" s="18"/>
      <c r="I40" s="17"/>
      <c r="J40" s="17"/>
      <c r="K40" s="17"/>
      <c r="L40" s="17"/>
      <c r="M40" s="20"/>
      <c r="N40" s="17"/>
      <c r="O40" s="17"/>
      <c r="P40" s="17"/>
      <c r="Q40" s="17"/>
      <c r="R40" s="17"/>
      <c r="S40" s="22"/>
      <c r="T40" s="15"/>
      <c r="U40" s="23"/>
      <c r="V40" s="1"/>
      <c r="W40" s="15"/>
      <c r="X40" s="15"/>
      <c r="Y40" s="15"/>
      <c r="Z40" s="15"/>
      <c r="AA40" s="2"/>
      <c r="AB40" s="15"/>
      <c r="AC40" s="15"/>
      <c r="AD40" s="15"/>
      <c r="AE40" s="26"/>
      <c r="AF40" s="26"/>
      <c r="AG40" s="26"/>
    </row>
    <row r="41" spans="1:33" ht="15.75" customHeight="1" x14ac:dyDescent="0.2">
      <c r="A41" s="15"/>
      <c r="B41" s="15"/>
      <c r="C41" s="45"/>
      <c r="D41" s="17"/>
      <c r="E41" s="17"/>
      <c r="F41" s="18"/>
      <c r="G41" s="18"/>
      <c r="H41" s="18"/>
      <c r="I41" s="17"/>
      <c r="J41" s="17"/>
      <c r="K41" s="17"/>
      <c r="L41" s="17"/>
      <c r="M41" s="20"/>
      <c r="N41" s="17"/>
      <c r="O41" s="17"/>
      <c r="P41" s="17"/>
      <c r="Q41" s="17"/>
      <c r="R41" s="17"/>
      <c r="S41" s="22"/>
      <c r="T41" s="15"/>
      <c r="U41" s="23"/>
      <c r="V41" s="1"/>
      <c r="W41" s="15"/>
      <c r="X41" s="15"/>
      <c r="Y41" s="15"/>
      <c r="Z41" s="15"/>
      <c r="AA41" s="2"/>
      <c r="AB41" s="15"/>
      <c r="AC41" s="15"/>
      <c r="AD41" s="15"/>
      <c r="AE41" s="26"/>
      <c r="AF41" s="26"/>
      <c r="AG41" s="26"/>
    </row>
    <row r="42" spans="1:33" ht="15.75" customHeight="1" x14ac:dyDescent="0.2">
      <c r="A42" s="15"/>
      <c r="B42" s="15"/>
      <c r="C42" s="45"/>
      <c r="D42" s="17"/>
      <c r="E42" s="17"/>
      <c r="F42" s="18"/>
      <c r="G42" s="18"/>
      <c r="H42" s="18"/>
      <c r="I42" s="17"/>
      <c r="J42" s="17"/>
      <c r="K42" s="17"/>
      <c r="L42" s="17"/>
      <c r="M42" s="20"/>
      <c r="N42" s="17"/>
      <c r="O42" s="17"/>
      <c r="P42" s="17"/>
      <c r="Q42" s="17"/>
      <c r="R42" s="17"/>
      <c r="S42" s="22"/>
      <c r="T42" s="15"/>
      <c r="U42" s="23"/>
      <c r="V42" s="1"/>
      <c r="W42" s="15"/>
      <c r="X42" s="15"/>
      <c r="Y42" s="15"/>
      <c r="Z42" s="15"/>
      <c r="AA42" s="2"/>
      <c r="AB42" s="15"/>
      <c r="AC42" s="15"/>
      <c r="AD42" s="15"/>
      <c r="AE42" s="26"/>
      <c r="AF42" s="26"/>
      <c r="AG42" s="26"/>
    </row>
    <row r="43" spans="1:33" ht="15.75" customHeight="1" x14ac:dyDescent="0.2">
      <c r="A43" s="15"/>
      <c r="B43" s="15"/>
      <c r="C43" s="45"/>
      <c r="D43" s="17"/>
      <c r="E43" s="17"/>
      <c r="F43" s="18"/>
      <c r="G43" s="18"/>
      <c r="H43" s="18"/>
      <c r="I43" s="17"/>
      <c r="J43" s="17"/>
      <c r="K43" s="17"/>
      <c r="L43" s="17"/>
      <c r="M43" s="20"/>
      <c r="N43" s="17"/>
      <c r="O43" s="17"/>
      <c r="P43" s="17"/>
      <c r="Q43" s="17"/>
      <c r="R43" s="17"/>
      <c r="S43" s="22"/>
      <c r="T43" s="15"/>
      <c r="U43" s="23"/>
      <c r="V43" s="1"/>
      <c r="W43" s="15"/>
      <c r="X43" s="15"/>
      <c r="Y43" s="15"/>
      <c r="Z43" s="15"/>
      <c r="AA43" s="2"/>
      <c r="AB43" s="15"/>
      <c r="AC43" s="15"/>
      <c r="AD43" s="15"/>
      <c r="AE43" s="26"/>
      <c r="AF43" s="26"/>
      <c r="AG43" s="26"/>
    </row>
    <row r="44" spans="1:33" ht="15.75" customHeight="1" x14ac:dyDescent="0.2">
      <c r="A44" s="15"/>
      <c r="B44" s="15"/>
      <c r="C44" s="45"/>
      <c r="D44" s="17"/>
      <c r="E44" s="17"/>
      <c r="F44" s="18"/>
      <c r="G44" s="18"/>
      <c r="H44" s="18"/>
      <c r="I44" s="17"/>
      <c r="J44" s="17"/>
      <c r="K44" s="17"/>
      <c r="L44" s="17"/>
      <c r="M44" s="20"/>
      <c r="N44" s="17"/>
      <c r="O44" s="17"/>
      <c r="P44" s="17"/>
      <c r="Q44" s="17"/>
      <c r="R44" s="17"/>
      <c r="S44" s="22"/>
      <c r="T44" s="15"/>
      <c r="U44" s="23"/>
      <c r="V44" s="1"/>
      <c r="W44" s="15"/>
      <c r="X44" s="15"/>
      <c r="Y44" s="15"/>
      <c r="Z44" s="15"/>
      <c r="AA44" s="2"/>
      <c r="AB44" s="15"/>
      <c r="AC44" s="15"/>
      <c r="AD44" s="15"/>
      <c r="AE44" s="26"/>
      <c r="AF44" s="26"/>
      <c r="AG44" s="26"/>
    </row>
    <row r="45" spans="1:33" ht="15.75" customHeight="1" x14ac:dyDescent="0.2">
      <c r="A45" s="15"/>
      <c r="B45" s="15"/>
      <c r="C45" s="45"/>
      <c r="D45" s="17"/>
      <c r="E45" s="17"/>
      <c r="F45" s="18"/>
      <c r="G45" s="18"/>
      <c r="H45" s="18"/>
      <c r="I45" s="17"/>
      <c r="J45" s="17"/>
      <c r="K45" s="17"/>
      <c r="L45" s="17"/>
      <c r="M45" s="20"/>
      <c r="N45" s="17"/>
      <c r="O45" s="17"/>
      <c r="P45" s="17"/>
      <c r="Q45" s="17"/>
      <c r="R45" s="17"/>
      <c r="S45" s="22"/>
      <c r="T45" s="15"/>
      <c r="U45" s="23"/>
      <c r="V45" s="1"/>
      <c r="W45" s="15"/>
      <c r="X45" s="15"/>
      <c r="Y45" s="15"/>
      <c r="Z45" s="15"/>
      <c r="AA45" s="2"/>
      <c r="AB45" s="15"/>
      <c r="AC45" s="15"/>
      <c r="AD45" s="15"/>
      <c r="AE45" s="26"/>
      <c r="AF45" s="26"/>
      <c r="AG45" s="26"/>
    </row>
    <row r="46" spans="1:33" ht="15.75" customHeight="1" x14ac:dyDescent="0.2">
      <c r="A46" s="15"/>
      <c r="B46" s="15"/>
      <c r="C46" s="45"/>
      <c r="D46" s="17"/>
      <c r="E46" s="17"/>
      <c r="F46" s="18"/>
      <c r="G46" s="18"/>
      <c r="H46" s="18"/>
      <c r="I46" s="17"/>
      <c r="J46" s="17"/>
      <c r="K46" s="17"/>
      <c r="L46" s="17"/>
      <c r="M46" s="20"/>
      <c r="N46" s="17"/>
      <c r="O46" s="17"/>
      <c r="P46" s="17"/>
      <c r="Q46" s="17"/>
      <c r="R46" s="17"/>
      <c r="S46" s="22"/>
      <c r="T46" s="15"/>
      <c r="U46" s="23"/>
      <c r="V46" s="1"/>
      <c r="W46" s="15"/>
      <c r="X46" s="15"/>
      <c r="Y46" s="15"/>
      <c r="Z46" s="15"/>
      <c r="AA46" s="2"/>
      <c r="AB46" s="15"/>
      <c r="AC46" s="15"/>
      <c r="AD46" s="15"/>
      <c r="AE46" s="26"/>
      <c r="AF46" s="26"/>
      <c r="AG46" s="26"/>
    </row>
    <row r="47" spans="1:33" ht="15.75" customHeight="1" x14ac:dyDescent="0.2">
      <c r="A47" s="15"/>
      <c r="B47" s="15"/>
      <c r="C47" s="45"/>
      <c r="D47" s="17"/>
      <c r="E47" s="17"/>
      <c r="F47" s="18"/>
      <c r="G47" s="18"/>
      <c r="H47" s="18"/>
      <c r="I47" s="17"/>
      <c r="J47" s="17"/>
      <c r="K47" s="17"/>
      <c r="L47" s="17"/>
      <c r="M47" s="20"/>
      <c r="N47" s="17"/>
      <c r="O47" s="17"/>
      <c r="P47" s="17"/>
      <c r="Q47" s="17"/>
      <c r="R47" s="17"/>
      <c r="S47" s="22"/>
      <c r="T47" s="15"/>
      <c r="U47" s="23"/>
      <c r="V47" s="1"/>
      <c r="W47" s="15"/>
      <c r="X47" s="15"/>
      <c r="Y47" s="15"/>
      <c r="Z47" s="15"/>
      <c r="AA47" s="2"/>
      <c r="AB47" s="15"/>
      <c r="AC47" s="15"/>
      <c r="AD47" s="15"/>
      <c r="AE47" s="26"/>
      <c r="AF47" s="26"/>
      <c r="AG47" s="26"/>
    </row>
    <row r="48" spans="1:33" ht="15.75" customHeight="1" x14ac:dyDescent="0.2">
      <c r="A48" s="15"/>
      <c r="B48" s="15"/>
      <c r="C48" s="45"/>
      <c r="D48" s="17"/>
      <c r="E48" s="17"/>
      <c r="F48" s="18"/>
      <c r="G48" s="18"/>
      <c r="H48" s="18"/>
      <c r="I48" s="17"/>
      <c r="J48" s="17"/>
      <c r="K48" s="17"/>
      <c r="L48" s="17"/>
      <c r="M48" s="20"/>
      <c r="N48" s="17"/>
      <c r="O48" s="17"/>
      <c r="P48" s="17"/>
      <c r="Q48" s="17"/>
      <c r="R48" s="17"/>
      <c r="S48" s="22"/>
      <c r="T48" s="15"/>
      <c r="U48" s="23"/>
      <c r="V48" s="1"/>
      <c r="W48" s="15"/>
      <c r="X48" s="15"/>
      <c r="Y48" s="15"/>
      <c r="Z48" s="15"/>
      <c r="AA48" s="2"/>
      <c r="AB48" s="15"/>
      <c r="AC48" s="15"/>
      <c r="AD48" s="15"/>
      <c r="AE48" s="26"/>
      <c r="AF48" s="26"/>
      <c r="AG48" s="26"/>
    </row>
    <row r="49" spans="1:33" ht="15.75" customHeight="1" x14ac:dyDescent="0.2">
      <c r="A49" s="15"/>
      <c r="B49" s="15"/>
      <c r="C49" s="45"/>
      <c r="D49" s="17"/>
      <c r="E49" s="17"/>
      <c r="F49" s="18"/>
      <c r="G49" s="18"/>
      <c r="H49" s="18"/>
      <c r="I49" s="17"/>
      <c r="J49" s="17"/>
      <c r="K49" s="17"/>
      <c r="L49" s="17"/>
      <c r="M49" s="20"/>
      <c r="N49" s="17"/>
      <c r="O49" s="17"/>
      <c r="P49" s="17"/>
      <c r="Q49" s="17"/>
      <c r="R49" s="17"/>
      <c r="S49" s="22"/>
      <c r="T49" s="15"/>
      <c r="U49" s="23"/>
      <c r="V49" s="1"/>
      <c r="W49" s="15"/>
      <c r="X49" s="15"/>
      <c r="Y49" s="15"/>
      <c r="Z49" s="15"/>
      <c r="AA49" s="2"/>
      <c r="AB49" s="15"/>
      <c r="AC49" s="15"/>
      <c r="AD49" s="15"/>
      <c r="AE49" s="26"/>
      <c r="AF49" s="26"/>
      <c r="AG49" s="26"/>
    </row>
    <row r="50" spans="1:33" ht="15.75" customHeight="1" x14ac:dyDescent="0.2">
      <c r="A50" s="15"/>
      <c r="B50" s="15"/>
      <c r="C50" s="45"/>
      <c r="D50" s="17"/>
      <c r="E50" s="17"/>
      <c r="F50" s="18"/>
      <c r="G50" s="18"/>
      <c r="H50" s="18"/>
      <c r="I50" s="17"/>
      <c r="J50" s="17"/>
      <c r="K50" s="17"/>
      <c r="L50" s="17"/>
      <c r="M50" s="20"/>
      <c r="N50" s="17"/>
      <c r="O50" s="17"/>
      <c r="P50" s="17"/>
      <c r="Q50" s="17"/>
      <c r="R50" s="17"/>
      <c r="S50" s="22"/>
      <c r="T50" s="15"/>
      <c r="U50" s="23"/>
      <c r="V50" s="1"/>
      <c r="W50" s="15"/>
      <c r="X50" s="15"/>
      <c r="Y50" s="15"/>
      <c r="Z50" s="15"/>
      <c r="AA50" s="2"/>
      <c r="AB50" s="15"/>
      <c r="AC50" s="15"/>
      <c r="AD50" s="15"/>
      <c r="AE50" s="26"/>
      <c r="AF50" s="26"/>
      <c r="AG50" s="26"/>
    </row>
    <row r="51" spans="1:33" ht="15.75" customHeight="1" x14ac:dyDescent="0.2">
      <c r="A51" s="15"/>
      <c r="B51" s="15"/>
      <c r="C51" s="45"/>
      <c r="D51" s="17"/>
      <c r="E51" s="17"/>
      <c r="F51" s="18"/>
      <c r="G51" s="18"/>
      <c r="H51" s="18"/>
      <c r="I51" s="17"/>
      <c r="J51" s="17"/>
      <c r="K51" s="17"/>
      <c r="L51" s="17"/>
      <c r="M51" s="20"/>
      <c r="N51" s="17"/>
      <c r="O51" s="17"/>
      <c r="P51" s="17"/>
      <c r="Q51" s="17"/>
      <c r="R51" s="17"/>
      <c r="S51" s="22"/>
      <c r="T51" s="15"/>
      <c r="U51" s="23"/>
      <c r="V51" s="1"/>
      <c r="W51" s="15"/>
      <c r="X51" s="15"/>
      <c r="Y51" s="15"/>
      <c r="Z51" s="15"/>
      <c r="AA51" s="2"/>
      <c r="AB51" s="15"/>
      <c r="AC51" s="15"/>
      <c r="AD51" s="15"/>
      <c r="AE51" s="26"/>
      <c r="AF51" s="26"/>
      <c r="AG51" s="26"/>
    </row>
    <row r="52" spans="1:33" ht="15.75" customHeight="1" x14ac:dyDescent="0.2">
      <c r="A52" s="15"/>
      <c r="B52" s="15"/>
      <c r="C52" s="45"/>
      <c r="D52" s="17"/>
      <c r="E52" s="17"/>
      <c r="F52" s="18"/>
      <c r="G52" s="18"/>
      <c r="H52" s="18"/>
      <c r="I52" s="17"/>
      <c r="J52" s="17"/>
      <c r="K52" s="17"/>
      <c r="L52" s="17"/>
      <c r="M52" s="20"/>
      <c r="N52" s="17"/>
      <c r="O52" s="17"/>
      <c r="P52" s="17"/>
      <c r="Q52" s="17"/>
      <c r="R52" s="17"/>
      <c r="S52" s="22"/>
      <c r="T52" s="15"/>
      <c r="U52" s="23"/>
      <c r="V52" s="1"/>
      <c r="W52" s="15"/>
      <c r="X52" s="15"/>
      <c r="Y52" s="15"/>
      <c r="Z52" s="15"/>
      <c r="AA52" s="2"/>
      <c r="AB52" s="15"/>
      <c r="AC52" s="15"/>
      <c r="AD52" s="15"/>
      <c r="AE52" s="26"/>
      <c r="AF52" s="26"/>
      <c r="AG52" s="26"/>
    </row>
    <row r="53" spans="1:33" ht="15.75" customHeight="1" x14ac:dyDescent="0.2">
      <c r="A53" s="15"/>
      <c r="B53" s="15"/>
      <c r="C53" s="45"/>
      <c r="D53" s="17"/>
      <c r="E53" s="17"/>
      <c r="F53" s="18"/>
      <c r="G53" s="18"/>
      <c r="H53" s="18"/>
      <c r="I53" s="17"/>
      <c r="J53" s="17"/>
      <c r="K53" s="17"/>
      <c r="L53" s="17"/>
      <c r="M53" s="20"/>
      <c r="N53" s="17"/>
      <c r="O53" s="17"/>
      <c r="P53" s="17"/>
      <c r="Q53" s="17"/>
      <c r="R53" s="17"/>
      <c r="S53" s="22"/>
      <c r="T53" s="15"/>
      <c r="U53" s="23"/>
      <c r="V53" s="1"/>
      <c r="W53" s="15"/>
      <c r="X53" s="15"/>
      <c r="Y53" s="15"/>
      <c r="Z53" s="15"/>
      <c r="AA53" s="2"/>
      <c r="AB53" s="15"/>
      <c r="AC53" s="15"/>
      <c r="AD53" s="15"/>
      <c r="AE53" s="26"/>
      <c r="AF53" s="26"/>
      <c r="AG53" s="26"/>
    </row>
    <row r="54" spans="1:33" ht="15.75" customHeight="1" x14ac:dyDescent="0.2">
      <c r="A54" s="15"/>
      <c r="B54" s="15"/>
      <c r="C54" s="45"/>
      <c r="D54" s="17"/>
      <c r="E54" s="17"/>
      <c r="F54" s="18"/>
      <c r="G54" s="18"/>
      <c r="H54" s="18"/>
      <c r="I54" s="17"/>
      <c r="J54" s="17"/>
      <c r="K54" s="17"/>
      <c r="L54" s="17"/>
      <c r="M54" s="20"/>
      <c r="N54" s="17"/>
      <c r="O54" s="17"/>
      <c r="P54" s="17"/>
      <c r="Q54" s="17"/>
      <c r="R54" s="17"/>
      <c r="S54" s="22"/>
      <c r="T54" s="15"/>
      <c r="U54" s="23"/>
      <c r="V54" s="1"/>
      <c r="W54" s="15"/>
      <c r="X54" s="15"/>
      <c r="Y54" s="15"/>
      <c r="Z54" s="15"/>
      <c r="AA54" s="2"/>
      <c r="AB54" s="15"/>
      <c r="AC54" s="15"/>
      <c r="AD54" s="15"/>
      <c r="AE54" s="26"/>
      <c r="AF54" s="26"/>
      <c r="AG54" s="26"/>
    </row>
    <row r="55" spans="1:33" ht="15.75" customHeight="1" x14ac:dyDescent="0.2">
      <c r="A55" s="15"/>
      <c r="B55" s="15"/>
      <c r="C55" s="45"/>
      <c r="D55" s="17"/>
      <c r="E55" s="17"/>
      <c r="F55" s="18"/>
      <c r="G55" s="18"/>
      <c r="H55" s="18"/>
      <c r="I55" s="17"/>
      <c r="J55" s="17"/>
      <c r="K55" s="17"/>
      <c r="L55" s="17"/>
      <c r="M55" s="20"/>
      <c r="N55" s="17"/>
      <c r="O55" s="17"/>
      <c r="P55" s="17"/>
      <c r="Q55" s="17"/>
      <c r="R55" s="17"/>
      <c r="S55" s="22"/>
      <c r="T55" s="15"/>
      <c r="U55" s="23"/>
      <c r="V55" s="1"/>
      <c r="W55" s="15"/>
      <c r="X55" s="15"/>
      <c r="Y55" s="15"/>
      <c r="Z55" s="15"/>
      <c r="AA55" s="2"/>
      <c r="AB55" s="15"/>
      <c r="AC55" s="15"/>
      <c r="AD55" s="15"/>
      <c r="AE55" s="26"/>
      <c r="AF55" s="26"/>
      <c r="AG55" s="26"/>
    </row>
    <row r="56" spans="1:33" ht="15.75" customHeight="1" x14ac:dyDescent="0.2">
      <c r="A56" s="15"/>
      <c r="B56" s="15"/>
      <c r="C56" s="45"/>
      <c r="D56" s="17"/>
      <c r="E56" s="17"/>
      <c r="F56" s="18"/>
      <c r="G56" s="18"/>
      <c r="H56" s="18"/>
      <c r="I56" s="17"/>
      <c r="J56" s="17"/>
      <c r="K56" s="17"/>
      <c r="L56" s="17"/>
      <c r="M56" s="20"/>
      <c r="N56" s="17"/>
      <c r="O56" s="17"/>
      <c r="P56" s="17"/>
      <c r="Q56" s="17"/>
      <c r="R56" s="17"/>
      <c r="S56" s="22"/>
      <c r="T56" s="15"/>
      <c r="U56" s="23"/>
      <c r="V56" s="1"/>
      <c r="W56" s="15"/>
      <c r="X56" s="15"/>
      <c r="Y56" s="15"/>
      <c r="Z56" s="15"/>
      <c r="AA56" s="2"/>
      <c r="AB56" s="15"/>
      <c r="AC56" s="15"/>
      <c r="AD56" s="15"/>
      <c r="AE56" s="26"/>
      <c r="AF56" s="26"/>
      <c r="AG56" s="26"/>
    </row>
    <row r="57" spans="1:33" ht="15.75" customHeight="1" x14ac:dyDescent="0.2">
      <c r="A57" s="15"/>
      <c r="B57" s="15"/>
      <c r="C57" s="45"/>
      <c r="D57" s="17"/>
      <c r="E57" s="17"/>
      <c r="F57" s="18"/>
      <c r="G57" s="18"/>
      <c r="H57" s="18"/>
      <c r="I57" s="17"/>
      <c r="J57" s="17"/>
      <c r="K57" s="17"/>
      <c r="L57" s="17"/>
      <c r="M57" s="20"/>
      <c r="N57" s="17"/>
      <c r="O57" s="17"/>
      <c r="P57" s="17"/>
      <c r="Q57" s="17"/>
      <c r="R57" s="17"/>
      <c r="S57" s="22"/>
      <c r="T57" s="15"/>
      <c r="U57" s="23"/>
      <c r="V57" s="1"/>
      <c r="W57" s="15"/>
      <c r="X57" s="15"/>
      <c r="Y57" s="15"/>
      <c r="Z57" s="15"/>
      <c r="AA57" s="2"/>
      <c r="AB57" s="15"/>
      <c r="AC57" s="15"/>
      <c r="AD57" s="15"/>
      <c r="AE57" s="26"/>
      <c r="AF57" s="26"/>
      <c r="AG57" s="26"/>
    </row>
    <row r="58" spans="1:33" ht="15.75" customHeight="1" x14ac:dyDescent="0.2">
      <c r="A58" s="15"/>
      <c r="B58" s="15"/>
      <c r="C58" s="45"/>
      <c r="D58" s="17"/>
      <c r="E58" s="17"/>
      <c r="F58" s="18"/>
      <c r="G58" s="18"/>
      <c r="H58" s="18"/>
      <c r="I58" s="17"/>
      <c r="J58" s="17"/>
      <c r="K58" s="17"/>
      <c r="L58" s="17"/>
      <c r="M58" s="20"/>
      <c r="N58" s="17"/>
      <c r="O58" s="17"/>
      <c r="P58" s="17"/>
      <c r="Q58" s="17"/>
      <c r="R58" s="17"/>
      <c r="S58" s="22"/>
      <c r="T58" s="15"/>
      <c r="U58" s="23"/>
      <c r="V58" s="1"/>
      <c r="W58" s="15"/>
      <c r="X58" s="15"/>
      <c r="Y58" s="15"/>
      <c r="Z58" s="15"/>
      <c r="AA58" s="2"/>
      <c r="AB58" s="15"/>
      <c r="AC58" s="15"/>
      <c r="AD58" s="15"/>
      <c r="AE58" s="26"/>
      <c r="AF58" s="26"/>
      <c r="AG58" s="26"/>
    </row>
    <row r="59" spans="1:33" ht="15.75" customHeight="1" x14ac:dyDescent="0.2">
      <c r="A59" s="15"/>
      <c r="B59" s="15"/>
      <c r="C59" s="45"/>
      <c r="D59" s="17"/>
      <c r="E59" s="17"/>
      <c r="F59" s="18"/>
      <c r="G59" s="18"/>
      <c r="H59" s="18"/>
      <c r="I59" s="17"/>
      <c r="J59" s="17"/>
      <c r="K59" s="17"/>
      <c r="L59" s="17"/>
      <c r="M59" s="20"/>
      <c r="N59" s="17"/>
      <c r="O59" s="17"/>
      <c r="P59" s="17"/>
      <c r="Q59" s="17"/>
      <c r="R59" s="17"/>
      <c r="S59" s="22"/>
      <c r="T59" s="15"/>
      <c r="U59" s="23"/>
      <c r="V59" s="1"/>
      <c r="W59" s="15"/>
      <c r="X59" s="15"/>
      <c r="Y59" s="15"/>
      <c r="Z59" s="15"/>
      <c r="AA59" s="2"/>
      <c r="AB59" s="15"/>
      <c r="AC59" s="15"/>
      <c r="AD59" s="15"/>
      <c r="AE59" s="26"/>
      <c r="AF59" s="26"/>
      <c r="AG59" s="26"/>
    </row>
    <row r="60" spans="1:33" ht="15.75" customHeight="1" x14ac:dyDescent="0.2">
      <c r="A60" s="15"/>
      <c r="B60" s="15"/>
      <c r="C60" s="45"/>
      <c r="D60" s="17"/>
      <c r="E60" s="17"/>
      <c r="F60" s="18"/>
      <c r="G60" s="18"/>
      <c r="H60" s="18"/>
      <c r="I60" s="17"/>
      <c r="J60" s="17"/>
      <c r="K60" s="17"/>
      <c r="L60" s="17"/>
      <c r="M60" s="20"/>
      <c r="N60" s="17"/>
      <c r="O60" s="17"/>
      <c r="P60" s="17"/>
      <c r="Q60" s="17"/>
      <c r="R60" s="17"/>
      <c r="S60" s="22"/>
      <c r="T60" s="15"/>
      <c r="U60" s="23"/>
      <c r="V60" s="1"/>
      <c r="W60" s="15"/>
      <c r="X60" s="15"/>
      <c r="Y60" s="15"/>
      <c r="Z60" s="15"/>
      <c r="AA60" s="2"/>
      <c r="AB60" s="15"/>
      <c r="AC60" s="15"/>
      <c r="AD60" s="15"/>
      <c r="AE60" s="26"/>
      <c r="AF60" s="26"/>
      <c r="AG60" s="26"/>
    </row>
    <row r="61" spans="1:33" ht="15.75" customHeight="1" x14ac:dyDescent="0.2">
      <c r="A61" s="15"/>
      <c r="B61" s="15"/>
      <c r="C61" s="45"/>
      <c r="D61" s="17"/>
      <c r="E61" s="17"/>
      <c r="F61" s="18"/>
      <c r="G61" s="18"/>
      <c r="H61" s="18"/>
      <c r="I61" s="17"/>
      <c r="J61" s="17"/>
      <c r="K61" s="17"/>
      <c r="L61" s="17"/>
      <c r="M61" s="20"/>
      <c r="N61" s="17"/>
      <c r="O61" s="17"/>
      <c r="P61" s="17"/>
      <c r="Q61" s="17"/>
      <c r="R61" s="17"/>
      <c r="S61" s="22"/>
      <c r="T61" s="15"/>
      <c r="U61" s="23"/>
      <c r="V61" s="1"/>
      <c r="W61" s="15"/>
      <c r="X61" s="15"/>
      <c r="Y61" s="15"/>
      <c r="Z61" s="15"/>
      <c r="AA61" s="2"/>
      <c r="AB61" s="15"/>
      <c r="AC61" s="15"/>
      <c r="AD61" s="15"/>
      <c r="AE61" s="26"/>
      <c r="AF61" s="26"/>
      <c r="AG61" s="26"/>
    </row>
    <row r="62" spans="1:33" ht="15.75" customHeight="1" x14ac:dyDescent="0.2">
      <c r="A62" s="15"/>
      <c r="B62" s="15"/>
      <c r="C62" s="45"/>
      <c r="D62" s="17"/>
      <c r="E62" s="17"/>
      <c r="F62" s="18"/>
      <c r="G62" s="18"/>
      <c r="H62" s="18"/>
      <c r="I62" s="17"/>
      <c r="J62" s="17"/>
      <c r="K62" s="17"/>
      <c r="L62" s="17"/>
      <c r="M62" s="20"/>
      <c r="N62" s="17"/>
      <c r="O62" s="17"/>
      <c r="P62" s="17"/>
      <c r="Q62" s="17"/>
      <c r="R62" s="17"/>
      <c r="S62" s="22"/>
      <c r="T62" s="15"/>
      <c r="U62" s="23"/>
      <c r="V62" s="1"/>
      <c r="W62" s="15"/>
      <c r="X62" s="15"/>
      <c r="Y62" s="15"/>
      <c r="Z62" s="15"/>
      <c r="AA62" s="2"/>
      <c r="AB62" s="15"/>
      <c r="AC62" s="15"/>
      <c r="AD62" s="15"/>
      <c r="AE62" s="26"/>
      <c r="AF62" s="26"/>
      <c r="AG62" s="26"/>
    </row>
    <row r="63" spans="1:33" ht="15.75" customHeight="1" x14ac:dyDescent="0.2">
      <c r="A63" s="15"/>
      <c r="B63" s="15"/>
      <c r="C63" s="45"/>
      <c r="D63" s="17"/>
      <c r="E63" s="17"/>
      <c r="F63" s="18"/>
      <c r="G63" s="18"/>
      <c r="H63" s="18"/>
      <c r="I63" s="17"/>
      <c r="J63" s="17"/>
      <c r="K63" s="17"/>
      <c r="L63" s="17"/>
      <c r="M63" s="20"/>
      <c r="N63" s="17"/>
      <c r="O63" s="17"/>
      <c r="P63" s="17"/>
      <c r="Q63" s="17"/>
      <c r="R63" s="17"/>
      <c r="S63" s="22"/>
      <c r="T63" s="15"/>
      <c r="U63" s="23"/>
      <c r="V63" s="1"/>
      <c r="W63" s="15"/>
      <c r="X63" s="15"/>
      <c r="Y63" s="15"/>
      <c r="Z63" s="15"/>
      <c r="AA63" s="2"/>
      <c r="AB63" s="15"/>
      <c r="AC63" s="15"/>
      <c r="AD63" s="15"/>
      <c r="AE63" s="26"/>
      <c r="AF63" s="26"/>
      <c r="AG63" s="26"/>
    </row>
    <row r="64" spans="1:33" ht="15.75" customHeight="1" x14ac:dyDescent="0.2">
      <c r="A64" s="15"/>
      <c r="B64" s="15"/>
      <c r="C64" s="45"/>
      <c r="D64" s="17"/>
      <c r="E64" s="17"/>
      <c r="F64" s="18"/>
      <c r="G64" s="18"/>
      <c r="H64" s="18"/>
      <c r="I64" s="17"/>
      <c r="J64" s="17"/>
      <c r="K64" s="17"/>
      <c r="L64" s="17"/>
      <c r="M64" s="20"/>
      <c r="N64" s="17"/>
      <c r="O64" s="17"/>
      <c r="P64" s="17"/>
      <c r="Q64" s="17"/>
      <c r="R64" s="17"/>
      <c r="S64" s="22"/>
      <c r="T64" s="15"/>
      <c r="U64" s="23"/>
      <c r="V64" s="1"/>
      <c r="W64" s="15"/>
      <c r="X64" s="15"/>
      <c r="Y64" s="15"/>
      <c r="Z64" s="15"/>
      <c r="AA64" s="2"/>
      <c r="AB64" s="15"/>
      <c r="AC64" s="15"/>
      <c r="AD64" s="15"/>
      <c r="AE64" s="26"/>
      <c r="AF64" s="26"/>
      <c r="AG64" s="26"/>
    </row>
    <row r="65" spans="1:33" ht="15.75" customHeight="1" x14ac:dyDescent="0.2">
      <c r="A65" s="15"/>
      <c r="B65" s="15"/>
      <c r="C65" s="45"/>
      <c r="D65" s="17"/>
      <c r="E65" s="17"/>
      <c r="F65" s="18"/>
      <c r="G65" s="18"/>
      <c r="H65" s="18"/>
      <c r="I65" s="17"/>
      <c r="J65" s="17"/>
      <c r="K65" s="17"/>
      <c r="L65" s="17"/>
      <c r="M65" s="20"/>
      <c r="N65" s="17"/>
      <c r="O65" s="17"/>
      <c r="P65" s="17"/>
      <c r="Q65" s="17"/>
      <c r="R65" s="17"/>
      <c r="S65" s="22"/>
      <c r="T65" s="15"/>
      <c r="U65" s="23"/>
      <c r="V65" s="1"/>
      <c r="W65" s="15"/>
      <c r="X65" s="15"/>
      <c r="Y65" s="15"/>
      <c r="Z65" s="15"/>
      <c r="AA65" s="2"/>
      <c r="AB65" s="15"/>
      <c r="AC65" s="15"/>
      <c r="AD65" s="15"/>
      <c r="AE65" s="26"/>
      <c r="AF65" s="26"/>
      <c r="AG65" s="26"/>
    </row>
    <row r="66" spans="1:33" ht="15.75" customHeight="1" x14ac:dyDescent="0.2">
      <c r="A66" s="15"/>
      <c r="B66" s="15"/>
      <c r="C66" s="45"/>
      <c r="D66" s="17"/>
      <c r="E66" s="17"/>
      <c r="F66" s="18"/>
      <c r="G66" s="18"/>
      <c r="H66" s="18"/>
      <c r="I66" s="17"/>
      <c r="J66" s="17"/>
      <c r="K66" s="17"/>
      <c r="L66" s="17"/>
      <c r="M66" s="20"/>
      <c r="N66" s="17"/>
      <c r="O66" s="17"/>
      <c r="P66" s="17"/>
      <c r="Q66" s="17"/>
      <c r="R66" s="17"/>
      <c r="S66" s="22"/>
      <c r="T66" s="15"/>
      <c r="U66" s="23"/>
      <c r="V66" s="1"/>
      <c r="W66" s="15"/>
      <c r="X66" s="15"/>
      <c r="Y66" s="15"/>
      <c r="Z66" s="15"/>
      <c r="AA66" s="2"/>
      <c r="AB66" s="15"/>
      <c r="AC66" s="15"/>
      <c r="AD66" s="15"/>
      <c r="AE66" s="26"/>
      <c r="AF66" s="26"/>
      <c r="AG66" s="26"/>
    </row>
    <row r="67" spans="1:33" ht="15.75" customHeight="1" x14ac:dyDescent="0.2">
      <c r="A67" s="15"/>
      <c r="B67" s="15"/>
      <c r="C67" s="45"/>
      <c r="D67" s="17"/>
      <c r="E67" s="17"/>
      <c r="F67" s="18"/>
      <c r="G67" s="18"/>
      <c r="H67" s="18"/>
      <c r="I67" s="17"/>
      <c r="J67" s="17"/>
      <c r="K67" s="17"/>
      <c r="L67" s="17"/>
      <c r="M67" s="20"/>
      <c r="N67" s="17"/>
      <c r="O67" s="17"/>
      <c r="P67" s="17"/>
      <c r="Q67" s="17"/>
      <c r="R67" s="17"/>
      <c r="S67" s="22"/>
      <c r="T67" s="15"/>
      <c r="U67" s="23"/>
      <c r="V67" s="1"/>
      <c r="W67" s="15"/>
      <c r="X67" s="15"/>
      <c r="Y67" s="15"/>
      <c r="Z67" s="15"/>
      <c r="AA67" s="2"/>
      <c r="AB67" s="15"/>
      <c r="AC67" s="15"/>
      <c r="AD67" s="15"/>
      <c r="AE67" s="26"/>
      <c r="AF67" s="26"/>
      <c r="AG67" s="26"/>
    </row>
    <row r="68" spans="1:33" ht="15.75" customHeight="1" x14ac:dyDescent="0.2">
      <c r="A68" s="15"/>
      <c r="B68" s="15"/>
      <c r="C68" s="45"/>
      <c r="D68" s="17"/>
      <c r="E68" s="17"/>
      <c r="F68" s="18"/>
      <c r="G68" s="18"/>
      <c r="H68" s="18"/>
      <c r="I68" s="17"/>
      <c r="J68" s="17"/>
      <c r="K68" s="17"/>
      <c r="L68" s="17"/>
      <c r="M68" s="20"/>
      <c r="N68" s="17"/>
      <c r="O68" s="17"/>
      <c r="P68" s="17"/>
      <c r="Q68" s="17"/>
      <c r="R68" s="17"/>
      <c r="S68" s="22"/>
      <c r="T68" s="15"/>
      <c r="U68" s="23"/>
      <c r="V68" s="1"/>
      <c r="W68" s="15"/>
      <c r="X68" s="15"/>
      <c r="Y68" s="15"/>
      <c r="Z68" s="15"/>
      <c r="AA68" s="2"/>
      <c r="AB68" s="15"/>
      <c r="AC68" s="15"/>
      <c r="AD68" s="15"/>
      <c r="AE68" s="26"/>
      <c r="AF68" s="26"/>
      <c r="AG68" s="26"/>
    </row>
    <row r="69" spans="1:33" ht="15.75" customHeight="1" x14ac:dyDescent="0.2">
      <c r="A69" s="15"/>
      <c r="B69" s="15"/>
      <c r="C69" s="45"/>
      <c r="D69" s="17"/>
      <c r="E69" s="17"/>
      <c r="F69" s="18"/>
      <c r="G69" s="18"/>
      <c r="H69" s="18"/>
      <c r="I69" s="17"/>
      <c r="J69" s="17"/>
      <c r="K69" s="17"/>
      <c r="L69" s="17"/>
      <c r="M69" s="20"/>
      <c r="N69" s="17"/>
      <c r="O69" s="17"/>
      <c r="P69" s="17"/>
      <c r="Q69" s="17"/>
      <c r="R69" s="17"/>
      <c r="S69" s="22"/>
      <c r="T69" s="15"/>
      <c r="U69" s="23"/>
      <c r="V69" s="1"/>
      <c r="W69" s="15"/>
      <c r="X69" s="15"/>
      <c r="Y69" s="15"/>
      <c r="Z69" s="15"/>
      <c r="AA69" s="2"/>
      <c r="AB69" s="15"/>
      <c r="AC69" s="15"/>
      <c r="AD69" s="15"/>
      <c r="AE69" s="26"/>
      <c r="AF69" s="26"/>
      <c r="AG69" s="26"/>
    </row>
    <row r="70" spans="1:33" ht="15.75" customHeight="1" x14ac:dyDescent="0.2">
      <c r="A70" s="15"/>
      <c r="B70" s="15"/>
      <c r="C70" s="45"/>
      <c r="D70" s="17"/>
      <c r="E70" s="17"/>
      <c r="F70" s="18"/>
      <c r="G70" s="18"/>
      <c r="H70" s="18"/>
      <c r="I70" s="17"/>
      <c r="J70" s="17"/>
      <c r="K70" s="17"/>
      <c r="L70" s="17"/>
      <c r="M70" s="20"/>
      <c r="N70" s="17"/>
      <c r="O70" s="17"/>
      <c r="P70" s="17"/>
      <c r="Q70" s="17"/>
      <c r="R70" s="17"/>
      <c r="S70" s="22"/>
      <c r="T70" s="15"/>
      <c r="U70" s="23"/>
      <c r="V70" s="1"/>
      <c r="W70" s="15"/>
      <c r="X70" s="15"/>
      <c r="Y70" s="15"/>
      <c r="Z70" s="15"/>
      <c r="AA70" s="2"/>
      <c r="AB70" s="15"/>
      <c r="AC70" s="15"/>
      <c r="AD70" s="15"/>
      <c r="AE70" s="26"/>
      <c r="AF70" s="26"/>
      <c r="AG70" s="26"/>
    </row>
    <row r="71" spans="1:33" ht="15.75" customHeight="1" x14ac:dyDescent="0.2">
      <c r="A71" s="15"/>
      <c r="B71" s="15"/>
      <c r="C71" s="45"/>
      <c r="D71" s="17"/>
      <c r="E71" s="17"/>
      <c r="F71" s="18"/>
      <c r="G71" s="18"/>
      <c r="H71" s="18"/>
      <c r="I71" s="17"/>
      <c r="J71" s="17"/>
      <c r="K71" s="17"/>
      <c r="L71" s="17"/>
      <c r="M71" s="20"/>
      <c r="N71" s="17"/>
      <c r="O71" s="17"/>
      <c r="P71" s="17"/>
      <c r="Q71" s="17"/>
      <c r="R71" s="17"/>
      <c r="S71" s="22"/>
      <c r="T71" s="15"/>
      <c r="U71" s="23"/>
      <c r="V71" s="1"/>
      <c r="W71" s="15"/>
      <c r="X71" s="15"/>
      <c r="Y71" s="15"/>
      <c r="Z71" s="15"/>
      <c r="AA71" s="2"/>
      <c r="AB71" s="15"/>
      <c r="AC71" s="15"/>
      <c r="AD71" s="15"/>
      <c r="AE71" s="26"/>
      <c r="AF71" s="26"/>
      <c r="AG71" s="26"/>
    </row>
    <row r="72" spans="1:33" ht="15.75" customHeight="1" x14ac:dyDescent="0.2">
      <c r="A72" s="15"/>
      <c r="B72" s="15"/>
      <c r="C72" s="45"/>
      <c r="D72" s="17"/>
      <c r="E72" s="17"/>
      <c r="F72" s="18"/>
      <c r="G72" s="18"/>
      <c r="H72" s="18"/>
      <c r="I72" s="17"/>
      <c r="J72" s="17"/>
      <c r="K72" s="17"/>
      <c r="L72" s="17"/>
      <c r="M72" s="20"/>
      <c r="N72" s="17"/>
      <c r="O72" s="17"/>
      <c r="P72" s="17"/>
      <c r="Q72" s="17"/>
      <c r="R72" s="17"/>
      <c r="S72" s="22"/>
      <c r="T72" s="15"/>
      <c r="U72" s="23"/>
      <c r="V72" s="1"/>
      <c r="W72" s="15"/>
      <c r="X72" s="15"/>
      <c r="Y72" s="15"/>
      <c r="Z72" s="15"/>
      <c r="AA72" s="2"/>
      <c r="AB72" s="15"/>
      <c r="AC72" s="15"/>
      <c r="AD72" s="15"/>
      <c r="AE72" s="26"/>
      <c r="AF72" s="26"/>
      <c r="AG72" s="26"/>
    </row>
    <row r="73" spans="1:33" ht="15.75" customHeight="1" x14ac:dyDescent="0.2">
      <c r="A73" s="15"/>
      <c r="B73" s="15"/>
      <c r="C73" s="45"/>
      <c r="D73" s="17"/>
      <c r="E73" s="17"/>
      <c r="F73" s="18"/>
      <c r="G73" s="18"/>
      <c r="H73" s="18"/>
      <c r="I73" s="17"/>
      <c r="J73" s="17"/>
      <c r="K73" s="17"/>
      <c r="L73" s="17"/>
      <c r="M73" s="20"/>
      <c r="N73" s="17"/>
      <c r="O73" s="17"/>
      <c r="P73" s="17"/>
      <c r="Q73" s="17"/>
      <c r="R73" s="17"/>
      <c r="S73" s="22"/>
      <c r="T73" s="15"/>
      <c r="U73" s="23"/>
      <c r="V73" s="1"/>
      <c r="W73" s="15"/>
      <c r="X73" s="15"/>
      <c r="Y73" s="15"/>
      <c r="Z73" s="15"/>
      <c r="AA73" s="2"/>
      <c r="AB73" s="15"/>
      <c r="AC73" s="15"/>
      <c r="AD73" s="15"/>
      <c r="AE73" s="26"/>
      <c r="AF73" s="26"/>
      <c r="AG73" s="26"/>
    </row>
    <row r="74" spans="1:33" ht="15.75" customHeight="1" x14ac:dyDescent="0.2">
      <c r="A74" s="15"/>
      <c r="B74" s="15"/>
      <c r="C74" s="45"/>
      <c r="D74" s="17"/>
      <c r="E74" s="17"/>
      <c r="F74" s="18"/>
      <c r="G74" s="18"/>
      <c r="H74" s="18"/>
      <c r="I74" s="17"/>
      <c r="J74" s="17"/>
      <c r="K74" s="17"/>
      <c r="L74" s="17"/>
      <c r="M74" s="20"/>
      <c r="N74" s="17"/>
      <c r="O74" s="17"/>
      <c r="P74" s="17"/>
      <c r="Q74" s="17"/>
      <c r="R74" s="17"/>
      <c r="S74" s="22"/>
      <c r="T74" s="15"/>
      <c r="U74" s="23"/>
      <c r="V74" s="1"/>
      <c r="W74" s="15"/>
      <c r="X74" s="15"/>
      <c r="Y74" s="15"/>
      <c r="Z74" s="15"/>
      <c r="AA74" s="2"/>
      <c r="AB74" s="15"/>
      <c r="AC74" s="15"/>
      <c r="AD74" s="15"/>
      <c r="AE74" s="26"/>
      <c r="AF74" s="26"/>
      <c r="AG74" s="26"/>
    </row>
    <row r="75" spans="1:33" ht="15.75" customHeight="1" x14ac:dyDescent="0.2">
      <c r="A75" s="15"/>
      <c r="B75" s="15"/>
      <c r="C75" s="45"/>
      <c r="D75" s="17"/>
      <c r="E75" s="17"/>
      <c r="F75" s="18"/>
      <c r="G75" s="18"/>
      <c r="H75" s="18"/>
      <c r="I75" s="17"/>
      <c r="J75" s="17"/>
      <c r="K75" s="17"/>
      <c r="L75" s="17"/>
      <c r="M75" s="20"/>
      <c r="N75" s="17"/>
      <c r="O75" s="17"/>
      <c r="P75" s="17"/>
      <c r="Q75" s="17"/>
      <c r="R75" s="17"/>
      <c r="S75" s="22"/>
      <c r="T75" s="15"/>
      <c r="U75" s="23"/>
      <c r="V75" s="1"/>
      <c r="W75" s="15"/>
      <c r="X75" s="15"/>
      <c r="Y75" s="15"/>
      <c r="Z75" s="15"/>
      <c r="AA75" s="2"/>
      <c r="AB75" s="15"/>
      <c r="AC75" s="15"/>
      <c r="AD75" s="15"/>
      <c r="AE75" s="26"/>
      <c r="AF75" s="26"/>
      <c r="AG75" s="26"/>
    </row>
    <row r="76" spans="1:33" ht="15.75" customHeight="1" x14ac:dyDescent="0.2">
      <c r="A76" s="15"/>
      <c r="B76" s="15"/>
      <c r="C76" s="45"/>
      <c r="D76" s="17"/>
      <c r="E76" s="17"/>
      <c r="F76" s="18"/>
      <c r="G76" s="18"/>
      <c r="H76" s="18"/>
      <c r="I76" s="17"/>
      <c r="J76" s="17"/>
      <c r="K76" s="17"/>
      <c r="L76" s="17"/>
      <c r="M76" s="20"/>
      <c r="N76" s="17"/>
      <c r="O76" s="17"/>
      <c r="P76" s="17"/>
      <c r="Q76" s="17"/>
      <c r="R76" s="17"/>
      <c r="S76" s="22"/>
      <c r="T76" s="15"/>
      <c r="U76" s="23"/>
      <c r="V76" s="1"/>
      <c r="W76" s="15"/>
      <c r="X76" s="15"/>
      <c r="Y76" s="15"/>
      <c r="Z76" s="15"/>
      <c r="AA76" s="2"/>
      <c r="AB76" s="15"/>
      <c r="AC76" s="15"/>
      <c r="AD76" s="15"/>
      <c r="AE76" s="26"/>
      <c r="AF76" s="26"/>
      <c r="AG76" s="26"/>
    </row>
    <row r="77" spans="1:33" ht="15.75" customHeight="1" x14ac:dyDescent="0.2">
      <c r="A77" s="15"/>
      <c r="B77" s="15"/>
      <c r="C77" s="45"/>
      <c r="D77" s="17"/>
      <c r="E77" s="17"/>
      <c r="F77" s="18"/>
      <c r="G77" s="18"/>
      <c r="H77" s="18"/>
      <c r="I77" s="17"/>
      <c r="J77" s="17"/>
      <c r="K77" s="17"/>
      <c r="L77" s="17"/>
      <c r="M77" s="20"/>
      <c r="N77" s="17"/>
      <c r="O77" s="17"/>
      <c r="P77" s="17"/>
      <c r="Q77" s="17"/>
      <c r="R77" s="17"/>
      <c r="S77" s="22"/>
      <c r="T77" s="15"/>
      <c r="U77" s="23"/>
      <c r="V77" s="1"/>
      <c r="W77" s="15"/>
      <c r="X77" s="15"/>
      <c r="Y77" s="15"/>
      <c r="Z77" s="15"/>
      <c r="AA77" s="2"/>
      <c r="AB77" s="15"/>
      <c r="AC77" s="15"/>
      <c r="AD77" s="15"/>
      <c r="AE77" s="26"/>
      <c r="AF77" s="26"/>
      <c r="AG77" s="26"/>
    </row>
    <row r="78" spans="1:33" ht="15.75" customHeight="1" x14ac:dyDescent="0.2">
      <c r="A78" s="15"/>
      <c r="B78" s="15"/>
      <c r="C78" s="45"/>
      <c r="D78" s="17"/>
      <c r="E78" s="17"/>
      <c r="F78" s="18"/>
      <c r="G78" s="18"/>
      <c r="H78" s="18"/>
      <c r="I78" s="17"/>
      <c r="J78" s="17"/>
      <c r="K78" s="17"/>
      <c r="L78" s="17"/>
      <c r="M78" s="20"/>
      <c r="N78" s="17"/>
      <c r="O78" s="17"/>
      <c r="P78" s="17"/>
      <c r="Q78" s="17"/>
      <c r="R78" s="17"/>
      <c r="S78" s="22"/>
      <c r="T78" s="15"/>
      <c r="U78" s="23"/>
      <c r="V78" s="1"/>
      <c r="W78" s="15"/>
      <c r="X78" s="15"/>
      <c r="Y78" s="15"/>
      <c r="Z78" s="15"/>
      <c r="AA78" s="2"/>
      <c r="AB78" s="15"/>
      <c r="AC78" s="15"/>
      <c r="AD78" s="15"/>
      <c r="AE78" s="26"/>
      <c r="AF78" s="26"/>
      <c r="AG78" s="26"/>
    </row>
    <row r="79" spans="1:33" ht="15.75" customHeight="1" x14ac:dyDescent="0.2">
      <c r="A79" s="15"/>
      <c r="B79" s="15"/>
      <c r="C79" s="45"/>
      <c r="D79" s="17"/>
      <c r="E79" s="17"/>
      <c r="F79" s="18"/>
      <c r="G79" s="18"/>
      <c r="H79" s="18"/>
      <c r="I79" s="17"/>
      <c r="J79" s="17"/>
      <c r="K79" s="17"/>
      <c r="L79" s="17"/>
      <c r="M79" s="20"/>
      <c r="N79" s="17"/>
      <c r="O79" s="17"/>
      <c r="P79" s="17"/>
      <c r="Q79" s="17"/>
      <c r="R79" s="17"/>
      <c r="S79" s="22"/>
      <c r="T79" s="15"/>
      <c r="U79" s="23"/>
      <c r="V79" s="1"/>
      <c r="W79" s="15"/>
      <c r="X79" s="15"/>
      <c r="Y79" s="15"/>
      <c r="Z79" s="15"/>
      <c r="AA79" s="2"/>
      <c r="AB79" s="15"/>
      <c r="AC79" s="15"/>
      <c r="AD79" s="15"/>
      <c r="AE79" s="26"/>
      <c r="AF79" s="26"/>
      <c r="AG79" s="26"/>
    </row>
    <row r="80" spans="1:33" ht="15.75" customHeight="1" x14ac:dyDescent="0.2">
      <c r="A80" s="15"/>
      <c r="B80" s="15"/>
      <c r="C80" s="45"/>
      <c r="D80" s="17"/>
      <c r="E80" s="17"/>
      <c r="F80" s="18"/>
      <c r="G80" s="18"/>
      <c r="H80" s="18"/>
      <c r="I80" s="17"/>
      <c r="J80" s="17"/>
      <c r="K80" s="17"/>
      <c r="L80" s="17"/>
      <c r="M80" s="20"/>
      <c r="N80" s="17"/>
      <c r="O80" s="17"/>
      <c r="P80" s="17"/>
      <c r="Q80" s="17"/>
      <c r="R80" s="17"/>
      <c r="S80" s="22"/>
      <c r="T80" s="15"/>
      <c r="U80" s="23"/>
      <c r="V80" s="1"/>
      <c r="W80" s="15"/>
      <c r="X80" s="15"/>
      <c r="Y80" s="15"/>
      <c r="Z80" s="15"/>
      <c r="AA80" s="2"/>
      <c r="AB80" s="15"/>
      <c r="AC80" s="15"/>
      <c r="AD80" s="15"/>
      <c r="AE80" s="26"/>
      <c r="AF80" s="26"/>
      <c r="AG80" s="26"/>
    </row>
    <row r="81" spans="1:33" ht="15.75" customHeight="1" x14ac:dyDescent="0.2">
      <c r="A81" s="15"/>
      <c r="B81" s="15"/>
      <c r="C81" s="45"/>
      <c r="D81" s="17"/>
      <c r="E81" s="17"/>
      <c r="F81" s="18"/>
      <c r="G81" s="18"/>
      <c r="H81" s="18"/>
      <c r="I81" s="17"/>
      <c r="J81" s="17"/>
      <c r="K81" s="17"/>
      <c r="L81" s="17"/>
      <c r="M81" s="20"/>
      <c r="N81" s="17"/>
      <c r="O81" s="17"/>
      <c r="P81" s="17"/>
      <c r="Q81" s="17"/>
      <c r="R81" s="17"/>
      <c r="S81" s="22"/>
      <c r="T81" s="15"/>
      <c r="U81" s="23"/>
      <c r="V81" s="1"/>
      <c r="W81" s="15"/>
      <c r="X81" s="15"/>
      <c r="Y81" s="15"/>
      <c r="Z81" s="15"/>
      <c r="AA81" s="2"/>
      <c r="AB81" s="15"/>
      <c r="AC81" s="15"/>
      <c r="AD81" s="15"/>
      <c r="AE81" s="26"/>
      <c r="AF81" s="26"/>
      <c r="AG81" s="26"/>
    </row>
    <row r="82" spans="1:33" ht="15.75" customHeight="1" x14ac:dyDescent="0.2">
      <c r="A82" s="15"/>
      <c r="B82" s="15"/>
      <c r="C82" s="45"/>
      <c r="D82" s="17"/>
      <c r="E82" s="17"/>
      <c r="F82" s="18"/>
      <c r="G82" s="18"/>
      <c r="H82" s="18"/>
      <c r="I82" s="17"/>
      <c r="J82" s="17"/>
      <c r="K82" s="17"/>
      <c r="L82" s="17"/>
      <c r="M82" s="20"/>
      <c r="N82" s="17"/>
      <c r="O82" s="17"/>
      <c r="P82" s="17"/>
      <c r="Q82" s="17"/>
      <c r="R82" s="17"/>
      <c r="S82" s="22"/>
      <c r="T82" s="15"/>
      <c r="U82" s="23"/>
      <c r="V82" s="1"/>
      <c r="W82" s="15"/>
      <c r="X82" s="15"/>
      <c r="Y82" s="15"/>
      <c r="Z82" s="15"/>
      <c r="AA82" s="2"/>
      <c r="AB82" s="15"/>
      <c r="AC82" s="15"/>
      <c r="AD82" s="15"/>
      <c r="AE82" s="26"/>
      <c r="AF82" s="26"/>
      <c r="AG82" s="26"/>
    </row>
    <row r="83" spans="1:33" ht="15.75" customHeight="1" x14ac:dyDescent="0.2">
      <c r="A83" s="15"/>
      <c r="B83" s="15"/>
      <c r="C83" s="45"/>
      <c r="D83" s="17"/>
      <c r="E83" s="17"/>
      <c r="F83" s="18"/>
      <c r="G83" s="18"/>
      <c r="H83" s="18"/>
      <c r="I83" s="17"/>
      <c r="J83" s="17"/>
      <c r="K83" s="17"/>
      <c r="L83" s="17"/>
      <c r="M83" s="20"/>
      <c r="N83" s="17"/>
      <c r="O83" s="17"/>
      <c r="P83" s="17"/>
      <c r="Q83" s="17"/>
      <c r="R83" s="17"/>
      <c r="S83" s="22"/>
      <c r="T83" s="15"/>
      <c r="U83" s="23"/>
      <c r="V83" s="1"/>
      <c r="W83" s="15"/>
      <c r="X83" s="15"/>
      <c r="Y83" s="15"/>
      <c r="Z83" s="15"/>
      <c r="AA83" s="2"/>
      <c r="AB83" s="15"/>
      <c r="AC83" s="15"/>
      <c r="AD83" s="15"/>
      <c r="AE83" s="26"/>
      <c r="AF83" s="26"/>
      <c r="AG83" s="26"/>
    </row>
    <row r="84" spans="1:33" ht="15.75" customHeight="1" x14ac:dyDescent="0.2">
      <c r="A84" s="15"/>
      <c r="B84" s="15"/>
      <c r="C84" s="45"/>
      <c r="D84" s="17"/>
      <c r="E84" s="17"/>
      <c r="F84" s="18"/>
      <c r="G84" s="18"/>
      <c r="H84" s="18"/>
      <c r="I84" s="17"/>
      <c r="J84" s="17"/>
      <c r="K84" s="17"/>
      <c r="L84" s="17"/>
      <c r="M84" s="20"/>
      <c r="N84" s="17"/>
      <c r="O84" s="17"/>
      <c r="P84" s="17"/>
      <c r="Q84" s="17"/>
      <c r="R84" s="17"/>
      <c r="S84" s="22"/>
      <c r="T84" s="15"/>
      <c r="U84" s="23"/>
      <c r="V84" s="1"/>
      <c r="W84" s="15"/>
      <c r="X84" s="15"/>
      <c r="Y84" s="15"/>
      <c r="Z84" s="15"/>
      <c r="AA84" s="2"/>
      <c r="AB84" s="15"/>
      <c r="AC84" s="15"/>
      <c r="AD84" s="15"/>
      <c r="AE84" s="26"/>
      <c r="AF84" s="26"/>
      <c r="AG84" s="26"/>
    </row>
    <row r="85" spans="1:33" ht="15.75" customHeight="1" x14ac:dyDescent="0.2">
      <c r="A85" s="15"/>
      <c r="B85" s="15"/>
      <c r="C85" s="45"/>
      <c r="D85" s="17"/>
      <c r="E85" s="17"/>
      <c r="F85" s="18"/>
      <c r="G85" s="18"/>
      <c r="H85" s="18"/>
      <c r="I85" s="17"/>
      <c r="J85" s="17"/>
      <c r="K85" s="17"/>
      <c r="L85" s="17"/>
      <c r="M85" s="20"/>
      <c r="N85" s="17"/>
      <c r="O85" s="17"/>
      <c r="P85" s="17"/>
      <c r="Q85" s="17"/>
      <c r="R85" s="17"/>
      <c r="S85" s="22"/>
      <c r="T85" s="15"/>
      <c r="U85" s="23"/>
      <c r="V85" s="1"/>
      <c r="W85" s="15"/>
      <c r="X85" s="15"/>
      <c r="Y85" s="15"/>
      <c r="Z85" s="15"/>
      <c r="AA85" s="2"/>
      <c r="AB85" s="15"/>
      <c r="AC85" s="15"/>
      <c r="AD85" s="15"/>
      <c r="AE85" s="26"/>
      <c r="AF85" s="26"/>
      <c r="AG85" s="26"/>
    </row>
    <row r="86" spans="1:33" ht="15.75" customHeight="1" x14ac:dyDescent="0.2">
      <c r="A86" s="15"/>
      <c r="B86" s="15"/>
      <c r="C86" s="45"/>
      <c r="D86" s="17"/>
      <c r="E86" s="17"/>
      <c r="F86" s="18"/>
      <c r="G86" s="18"/>
      <c r="H86" s="18"/>
      <c r="I86" s="17"/>
      <c r="J86" s="17"/>
      <c r="K86" s="17"/>
      <c r="L86" s="17"/>
      <c r="M86" s="20"/>
      <c r="N86" s="17"/>
      <c r="O86" s="17"/>
      <c r="P86" s="17"/>
      <c r="Q86" s="17"/>
      <c r="R86" s="17"/>
      <c r="S86" s="22"/>
      <c r="T86" s="15"/>
      <c r="U86" s="23"/>
      <c r="V86" s="1"/>
      <c r="W86" s="15"/>
      <c r="X86" s="15"/>
      <c r="Y86" s="15"/>
      <c r="Z86" s="15"/>
      <c r="AA86" s="2"/>
      <c r="AB86" s="15"/>
      <c r="AC86" s="15"/>
      <c r="AD86" s="15"/>
      <c r="AE86" s="26"/>
      <c r="AF86" s="26"/>
      <c r="AG86" s="26"/>
    </row>
    <row r="87" spans="1:33" ht="15.75" customHeight="1" x14ac:dyDescent="0.2">
      <c r="A87" s="15"/>
      <c r="B87" s="15"/>
      <c r="C87" s="45"/>
      <c r="D87" s="17"/>
      <c r="E87" s="17"/>
      <c r="F87" s="18"/>
      <c r="G87" s="18"/>
      <c r="H87" s="18"/>
      <c r="I87" s="17"/>
      <c r="J87" s="17"/>
      <c r="K87" s="17"/>
      <c r="L87" s="17"/>
      <c r="M87" s="20"/>
      <c r="N87" s="17"/>
      <c r="O87" s="17"/>
      <c r="P87" s="17"/>
      <c r="Q87" s="17"/>
      <c r="R87" s="17"/>
      <c r="S87" s="22"/>
      <c r="T87" s="15"/>
      <c r="U87" s="23"/>
      <c r="V87" s="1"/>
      <c r="W87" s="15"/>
      <c r="X87" s="15"/>
      <c r="Y87" s="15"/>
      <c r="Z87" s="15"/>
      <c r="AA87" s="2"/>
      <c r="AB87" s="15"/>
      <c r="AC87" s="15"/>
      <c r="AD87" s="15"/>
      <c r="AE87" s="26"/>
      <c r="AF87" s="26"/>
      <c r="AG87" s="26"/>
    </row>
    <row r="88" spans="1:33" ht="15.75" customHeight="1" x14ac:dyDescent="0.2">
      <c r="A88" s="15"/>
      <c r="B88" s="15"/>
      <c r="C88" s="45"/>
      <c r="D88" s="17"/>
      <c r="E88" s="17"/>
      <c r="F88" s="18"/>
      <c r="G88" s="18"/>
      <c r="H88" s="18"/>
      <c r="I88" s="17"/>
      <c r="J88" s="17"/>
      <c r="K88" s="17"/>
      <c r="L88" s="17"/>
      <c r="M88" s="20"/>
      <c r="N88" s="17"/>
      <c r="O88" s="17"/>
      <c r="P88" s="17"/>
      <c r="Q88" s="17"/>
      <c r="R88" s="17"/>
      <c r="S88" s="22"/>
      <c r="T88" s="15"/>
      <c r="U88" s="23"/>
      <c r="V88" s="1"/>
      <c r="W88" s="15"/>
      <c r="X88" s="15"/>
      <c r="Y88" s="15"/>
      <c r="Z88" s="15"/>
      <c r="AA88" s="2"/>
      <c r="AB88" s="15"/>
      <c r="AC88" s="15"/>
      <c r="AD88" s="15"/>
      <c r="AE88" s="26"/>
      <c r="AF88" s="26"/>
      <c r="AG88" s="26"/>
    </row>
    <row r="89" spans="1:33" ht="15.75" customHeight="1" x14ac:dyDescent="0.2">
      <c r="A89" s="15"/>
      <c r="B89" s="15"/>
      <c r="C89" s="45"/>
      <c r="D89" s="17"/>
      <c r="E89" s="17"/>
      <c r="F89" s="18"/>
      <c r="G89" s="18"/>
      <c r="H89" s="18"/>
      <c r="I89" s="17"/>
      <c r="J89" s="17"/>
      <c r="K89" s="17"/>
      <c r="L89" s="17"/>
      <c r="M89" s="20"/>
      <c r="N89" s="17"/>
      <c r="O89" s="17"/>
      <c r="P89" s="17"/>
      <c r="Q89" s="17"/>
      <c r="R89" s="17"/>
      <c r="S89" s="22"/>
      <c r="T89" s="15"/>
      <c r="U89" s="23"/>
      <c r="V89" s="1"/>
      <c r="W89" s="15"/>
      <c r="X89" s="15"/>
      <c r="Y89" s="15"/>
      <c r="Z89" s="15"/>
      <c r="AA89" s="2"/>
      <c r="AB89" s="15"/>
      <c r="AC89" s="15"/>
      <c r="AD89" s="15"/>
      <c r="AE89" s="26"/>
      <c r="AF89" s="26"/>
      <c r="AG89" s="26"/>
    </row>
    <row r="90" spans="1:33" ht="15.75" customHeight="1" x14ac:dyDescent="0.2">
      <c r="A90" s="15"/>
      <c r="B90" s="15"/>
      <c r="C90" s="45"/>
      <c r="D90" s="17"/>
      <c r="E90" s="17"/>
      <c r="F90" s="18"/>
      <c r="G90" s="18"/>
      <c r="H90" s="18"/>
      <c r="I90" s="17"/>
      <c r="J90" s="17"/>
      <c r="K90" s="17"/>
      <c r="L90" s="17"/>
      <c r="M90" s="20"/>
      <c r="N90" s="17"/>
      <c r="O90" s="17"/>
      <c r="P90" s="17"/>
      <c r="Q90" s="17"/>
      <c r="R90" s="17"/>
      <c r="S90" s="22"/>
      <c r="T90" s="15"/>
      <c r="U90" s="23"/>
      <c r="V90" s="1"/>
      <c r="W90" s="15"/>
      <c r="X90" s="15"/>
      <c r="Y90" s="15"/>
      <c r="Z90" s="15"/>
      <c r="AA90" s="2"/>
      <c r="AB90" s="15"/>
      <c r="AC90" s="15"/>
      <c r="AD90" s="15"/>
      <c r="AE90" s="26"/>
      <c r="AF90" s="26"/>
      <c r="AG90" s="26"/>
    </row>
    <row r="91" spans="1:33" ht="15.75" customHeight="1" x14ac:dyDescent="0.2">
      <c r="A91" s="15"/>
      <c r="B91" s="15"/>
      <c r="C91" s="45"/>
      <c r="D91" s="17"/>
      <c r="E91" s="17"/>
      <c r="F91" s="18"/>
      <c r="G91" s="18"/>
      <c r="H91" s="18"/>
      <c r="I91" s="17"/>
      <c r="J91" s="17"/>
      <c r="K91" s="17"/>
      <c r="L91" s="17"/>
      <c r="M91" s="20"/>
      <c r="N91" s="17"/>
      <c r="O91" s="17"/>
      <c r="P91" s="17"/>
      <c r="Q91" s="17"/>
      <c r="R91" s="17"/>
      <c r="S91" s="22"/>
      <c r="T91" s="15"/>
      <c r="U91" s="23"/>
      <c r="V91" s="1"/>
      <c r="W91" s="15"/>
      <c r="X91" s="15"/>
      <c r="Y91" s="15"/>
      <c r="Z91" s="15"/>
      <c r="AA91" s="2"/>
      <c r="AB91" s="15"/>
      <c r="AC91" s="15"/>
      <c r="AD91" s="15"/>
      <c r="AE91" s="26"/>
      <c r="AF91" s="26"/>
      <c r="AG91" s="26"/>
    </row>
    <row r="92" spans="1:33" ht="15.75" customHeight="1" x14ac:dyDescent="0.2">
      <c r="A92" s="15"/>
      <c r="B92" s="15"/>
      <c r="C92" s="45"/>
      <c r="D92" s="17"/>
      <c r="E92" s="17"/>
      <c r="F92" s="18"/>
      <c r="G92" s="18"/>
      <c r="H92" s="18"/>
      <c r="I92" s="17"/>
      <c r="J92" s="17"/>
      <c r="K92" s="17"/>
      <c r="L92" s="17"/>
      <c r="M92" s="20"/>
      <c r="N92" s="17"/>
      <c r="O92" s="17"/>
      <c r="P92" s="17"/>
      <c r="Q92" s="17"/>
      <c r="R92" s="17"/>
      <c r="S92" s="22"/>
      <c r="T92" s="15"/>
      <c r="U92" s="23"/>
      <c r="V92" s="1"/>
      <c r="W92" s="15"/>
      <c r="X92" s="15"/>
      <c r="Y92" s="15"/>
      <c r="Z92" s="15"/>
      <c r="AA92" s="2"/>
      <c r="AB92" s="15"/>
      <c r="AC92" s="15"/>
      <c r="AD92" s="15"/>
      <c r="AE92" s="26"/>
      <c r="AF92" s="26"/>
      <c r="AG92" s="26"/>
    </row>
    <row r="93" spans="1:33" ht="15.75" customHeight="1" x14ac:dyDescent="0.2">
      <c r="A93" s="15"/>
      <c r="B93" s="15"/>
      <c r="C93" s="45"/>
      <c r="D93" s="17"/>
      <c r="E93" s="17"/>
      <c r="F93" s="18"/>
      <c r="G93" s="18"/>
      <c r="H93" s="18"/>
      <c r="I93" s="17"/>
      <c r="J93" s="17"/>
      <c r="K93" s="17"/>
      <c r="L93" s="17"/>
      <c r="M93" s="20"/>
      <c r="N93" s="17"/>
      <c r="O93" s="17"/>
      <c r="P93" s="17"/>
      <c r="Q93" s="17"/>
      <c r="R93" s="17"/>
      <c r="S93" s="22"/>
      <c r="T93" s="15"/>
      <c r="U93" s="23"/>
      <c r="V93" s="1"/>
      <c r="W93" s="15"/>
      <c r="X93" s="15"/>
      <c r="Y93" s="15"/>
      <c r="Z93" s="15"/>
      <c r="AA93" s="2"/>
      <c r="AB93" s="15"/>
      <c r="AC93" s="15"/>
      <c r="AD93" s="15"/>
      <c r="AE93" s="26"/>
      <c r="AF93" s="26"/>
      <c r="AG93" s="26"/>
    </row>
    <row r="94" spans="1:33" ht="15.75" customHeight="1" x14ac:dyDescent="0.2">
      <c r="A94" s="15"/>
      <c r="B94" s="15"/>
      <c r="C94" s="45"/>
      <c r="D94" s="17"/>
      <c r="E94" s="17"/>
      <c r="F94" s="18"/>
      <c r="G94" s="18"/>
      <c r="H94" s="18"/>
      <c r="I94" s="17"/>
      <c r="J94" s="17"/>
      <c r="K94" s="17"/>
      <c r="L94" s="17"/>
      <c r="M94" s="20"/>
      <c r="N94" s="17"/>
      <c r="O94" s="17"/>
      <c r="P94" s="17"/>
      <c r="Q94" s="17"/>
      <c r="R94" s="17"/>
      <c r="S94" s="22"/>
      <c r="T94" s="15"/>
      <c r="U94" s="23"/>
      <c r="V94" s="1"/>
      <c r="W94" s="15"/>
      <c r="X94" s="15"/>
      <c r="Y94" s="15"/>
      <c r="Z94" s="15"/>
      <c r="AA94" s="2"/>
      <c r="AB94" s="15"/>
      <c r="AC94" s="15"/>
      <c r="AD94" s="15"/>
      <c r="AE94" s="26"/>
      <c r="AF94" s="26"/>
      <c r="AG94" s="26"/>
    </row>
    <row r="95" spans="1:33" ht="15.75" customHeight="1" x14ac:dyDescent="0.2">
      <c r="A95" s="15"/>
      <c r="B95" s="15"/>
      <c r="C95" s="45"/>
      <c r="D95" s="17"/>
      <c r="E95" s="17"/>
      <c r="F95" s="18"/>
      <c r="G95" s="18"/>
      <c r="H95" s="18"/>
      <c r="I95" s="17"/>
      <c r="J95" s="17"/>
      <c r="K95" s="17"/>
      <c r="L95" s="17"/>
      <c r="M95" s="20"/>
      <c r="N95" s="17"/>
      <c r="O95" s="17"/>
      <c r="P95" s="17"/>
      <c r="Q95" s="17"/>
      <c r="R95" s="17"/>
      <c r="S95" s="22"/>
      <c r="T95" s="15"/>
      <c r="U95" s="23"/>
      <c r="V95" s="1"/>
      <c r="W95" s="15"/>
      <c r="X95" s="15"/>
      <c r="Y95" s="15"/>
      <c r="Z95" s="15"/>
      <c r="AA95" s="2"/>
      <c r="AB95" s="15"/>
      <c r="AC95" s="15"/>
      <c r="AD95" s="15"/>
      <c r="AE95" s="26"/>
      <c r="AF95" s="26"/>
      <c r="AG95" s="26"/>
    </row>
    <row r="96" spans="1:33" ht="15.75" customHeight="1" x14ac:dyDescent="0.2">
      <c r="A96" s="15"/>
      <c r="B96" s="15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46"/>
      <c r="R96" s="46"/>
      <c r="S96" s="22"/>
      <c r="T96" s="15"/>
      <c r="U96" s="15"/>
      <c r="V96" s="15"/>
      <c r="W96" s="15"/>
      <c r="X96" s="15"/>
      <c r="Y96" s="15"/>
      <c r="Z96" s="15"/>
      <c r="AA96" s="2"/>
      <c r="AB96" s="15"/>
      <c r="AC96" s="15"/>
      <c r="AD96" s="15"/>
      <c r="AE96" s="15"/>
      <c r="AF96" s="15"/>
      <c r="AG96" s="15"/>
    </row>
    <row r="97" spans="1:33" ht="15.75" customHeight="1" x14ac:dyDescent="0.2">
      <c r="A97" s="15"/>
      <c r="B97" s="15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46"/>
      <c r="R97" s="46"/>
      <c r="S97" s="22"/>
      <c r="T97" s="15"/>
      <c r="U97" s="15"/>
      <c r="V97" s="15"/>
      <c r="W97" s="15"/>
      <c r="X97" s="15"/>
      <c r="Y97" s="15"/>
      <c r="Z97" s="15"/>
      <c r="AA97" s="2"/>
      <c r="AB97" s="15"/>
      <c r="AC97" s="15"/>
      <c r="AD97" s="15"/>
      <c r="AE97" s="15"/>
      <c r="AF97" s="15"/>
      <c r="AG97" s="15"/>
    </row>
    <row r="98" spans="1:33" ht="15.75" customHeight="1" x14ac:dyDescent="0.2">
      <c r="A98" s="15"/>
      <c r="B98" s="15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46"/>
      <c r="R98" s="46"/>
      <c r="S98" s="22"/>
      <c r="T98" s="15"/>
      <c r="U98" s="15"/>
      <c r="V98" s="15"/>
      <c r="W98" s="15"/>
      <c r="X98" s="15"/>
      <c r="Y98" s="15"/>
      <c r="Z98" s="15"/>
      <c r="AA98" s="2"/>
      <c r="AB98" s="15"/>
      <c r="AC98" s="15"/>
      <c r="AD98" s="15"/>
      <c r="AE98" s="15"/>
      <c r="AF98" s="15"/>
      <c r="AG98" s="15"/>
    </row>
    <row r="99" spans="1:33" ht="15.75" customHeight="1" x14ac:dyDescent="0.2">
      <c r="A99" s="15"/>
      <c r="B99" s="15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46"/>
      <c r="R99" s="46"/>
      <c r="S99" s="22"/>
      <c r="T99" s="15"/>
      <c r="U99" s="15"/>
      <c r="V99" s="15"/>
      <c r="W99" s="15"/>
      <c r="X99" s="15"/>
      <c r="Y99" s="15"/>
      <c r="Z99" s="15"/>
      <c r="AA99" s="2"/>
      <c r="AB99" s="15"/>
      <c r="AC99" s="15"/>
      <c r="AD99" s="15"/>
      <c r="AE99" s="15"/>
      <c r="AF99" s="15"/>
      <c r="AG99" s="15"/>
    </row>
    <row r="100" spans="1:33" ht="15.75" customHeight="1" x14ac:dyDescent="0.2">
      <c r="A100" s="15"/>
      <c r="B100" s="15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46"/>
      <c r="R100" s="46"/>
      <c r="S100" s="22"/>
      <c r="T100" s="15"/>
      <c r="U100" s="15"/>
      <c r="V100" s="15"/>
      <c r="W100" s="15"/>
      <c r="X100" s="15"/>
      <c r="Y100" s="15"/>
      <c r="Z100" s="15"/>
      <c r="AA100" s="2"/>
      <c r="AB100" s="15"/>
      <c r="AC100" s="15"/>
      <c r="AD100" s="15"/>
      <c r="AE100" s="15"/>
      <c r="AF100" s="15"/>
      <c r="AG100" s="15"/>
    </row>
    <row r="101" spans="1:33" ht="15.75" customHeight="1" x14ac:dyDescent="0.2">
      <c r="A101" s="15"/>
      <c r="B101" s="15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46"/>
      <c r="R101" s="46"/>
      <c r="S101" s="22"/>
      <c r="T101" s="15"/>
      <c r="U101" s="15"/>
      <c r="V101" s="15"/>
      <c r="W101" s="15"/>
      <c r="X101" s="15"/>
      <c r="Y101" s="15"/>
      <c r="Z101" s="15"/>
      <c r="AA101" s="2"/>
      <c r="AB101" s="15"/>
      <c r="AC101" s="15"/>
      <c r="AD101" s="15"/>
      <c r="AE101" s="15"/>
      <c r="AF101" s="15"/>
      <c r="AG101" s="15"/>
    </row>
    <row r="102" spans="1:33" ht="15.75" customHeight="1" x14ac:dyDescent="0.2">
      <c r="A102" s="15"/>
      <c r="B102" s="15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46"/>
      <c r="R102" s="46"/>
      <c r="S102" s="22"/>
      <c r="T102" s="15"/>
      <c r="U102" s="15"/>
      <c r="V102" s="15"/>
      <c r="W102" s="15"/>
      <c r="X102" s="15"/>
      <c r="Y102" s="15"/>
      <c r="Z102" s="15"/>
      <c r="AA102" s="2"/>
      <c r="AB102" s="15"/>
      <c r="AC102" s="15"/>
      <c r="AD102" s="15"/>
      <c r="AE102" s="15"/>
      <c r="AF102" s="15"/>
      <c r="AG102" s="15"/>
    </row>
    <row r="103" spans="1:33" ht="15.75" customHeight="1" x14ac:dyDescent="0.2">
      <c r="A103" s="15"/>
      <c r="B103" s="15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46"/>
      <c r="R103" s="46"/>
      <c r="S103" s="22"/>
      <c r="T103" s="15"/>
      <c r="U103" s="15"/>
      <c r="V103" s="15"/>
      <c r="W103" s="15"/>
      <c r="X103" s="15"/>
      <c r="Y103" s="15"/>
      <c r="Z103" s="15"/>
      <c r="AA103" s="2"/>
      <c r="AB103" s="15"/>
      <c r="AC103" s="15"/>
      <c r="AD103" s="15"/>
      <c r="AE103" s="15"/>
      <c r="AF103" s="15"/>
      <c r="AG103" s="15"/>
    </row>
    <row r="104" spans="1:33" ht="15.75" customHeight="1" x14ac:dyDescent="0.2">
      <c r="A104" s="15"/>
      <c r="B104" s="15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46"/>
      <c r="R104" s="46"/>
      <c r="S104" s="22"/>
      <c r="T104" s="15"/>
      <c r="U104" s="15"/>
      <c r="V104" s="15"/>
      <c r="W104" s="15"/>
      <c r="X104" s="15"/>
      <c r="Y104" s="15"/>
      <c r="Z104" s="15"/>
      <c r="AA104" s="2"/>
      <c r="AB104" s="15"/>
      <c r="AC104" s="15"/>
      <c r="AD104" s="15"/>
      <c r="AE104" s="15"/>
      <c r="AF104" s="15"/>
      <c r="AG104" s="15"/>
    </row>
    <row r="105" spans="1:33" ht="15.75" customHeight="1" x14ac:dyDescent="0.2">
      <c r="A105" s="15"/>
      <c r="B105" s="15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46"/>
      <c r="R105" s="46"/>
      <c r="S105" s="22"/>
      <c r="T105" s="15"/>
      <c r="U105" s="15"/>
      <c r="V105" s="15"/>
      <c r="W105" s="15"/>
      <c r="X105" s="15"/>
      <c r="Y105" s="15"/>
      <c r="Z105" s="15"/>
      <c r="AA105" s="2"/>
      <c r="AB105" s="15"/>
      <c r="AC105" s="15"/>
      <c r="AD105" s="15"/>
      <c r="AE105" s="15"/>
      <c r="AF105" s="15"/>
      <c r="AG105" s="15"/>
    </row>
    <row r="106" spans="1:33" ht="15.75" customHeight="1" x14ac:dyDescent="0.2">
      <c r="A106" s="15"/>
      <c r="B106" s="15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46"/>
      <c r="R106" s="46"/>
      <c r="S106" s="22"/>
      <c r="T106" s="15"/>
      <c r="U106" s="15"/>
      <c r="V106" s="15"/>
      <c r="W106" s="15"/>
      <c r="X106" s="15"/>
      <c r="Y106" s="15"/>
      <c r="Z106" s="15"/>
      <c r="AA106" s="2"/>
      <c r="AB106" s="15"/>
      <c r="AC106" s="15"/>
      <c r="AD106" s="15"/>
      <c r="AE106" s="15"/>
      <c r="AF106" s="15"/>
      <c r="AG106" s="15"/>
    </row>
    <row r="107" spans="1:33" ht="15.75" customHeight="1" x14ac:dyDescent="0.2">
      <c r="A107" s="15"/>
      <c r="B107" s="15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46"/>
      <c r="R107" s="46"/>
      <c r="S107" s="22"/>
      <c r="T107" s="15"/>
      <c r="U107" s="15"/>
      <c r="V107" s="15"/>
      <c r="W107" s="15"/>
      <c r="X107" s="15"/>
      <c r="Y107" s="15"/>
      <c r="Z107" s="15"/>
      <c r="AA107" s="2"/>
      <c r="AB107" s="15"/>
      <c r="AC107" s="15"/>
      <c r="AD107" s="15"/>
      <c r="AE107" s="15"/>
      <c r="AF107" s="15"/>
      <c r="AG107" s="15"/>
    </row>
    <row r="108" spans="1:33" ht="15.75" customHeight="1" x14ac:dyDescent="0.2">
      <c r="A108" s="15"/>
      <c r="B108" s="15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46"/>
      <c r="R108" s="46"/>
      <c r="S108" s="22"/>
      <c r="T108" s="15"/>
      <c r="U108" s="15"/>
      <c r="V108" s="15"/>
      <c r="W108" s="15"/>
      <c r="X108" s="15"/>
      <c r="Y108" s="15"/>
      <c r="Z108" s="15"/>
      <c r="AA108" s="2"/>
      <c r="AB108" s="15"/>
      <c r="AC108" s="15"/>
      <c r="AD108" s="15"/>
      <c r="AE108" s="15"/>
      <c r="AF108" s="15"/>
      <c r="AG108" s="15"/>
    </row>
    <row r="109" spans="1:33" ht="15.75" customHeight="1" x14ac:dyDescent="0.2">
      <c r="A109" s="15"/>
      <c r="B109" s="15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46"/>
      <c r="R109" s="46"/>
      <c r="S109" s="22"/>
      <c r="T109" s="15"/>
      <c r="U109" s="15"/>
      <c r="V109" s="15"/>
      <c r="W109" s="15"/>
      <c r="X109" s="15"/>
      <c r="Y109" s="15"/>
      <c r="Z109" s="15"/>
      <c r="AA109" s="2"/>
      <c r="AB109" s="15"/>
      <c r="AC109" s="15"/>
      <c r="AD109" s="15"/>
      <c r="AE109" s="15"/>
      <c r="AF109" s="15"/>
      <c r="AG109" s="15"/>
    </row>
    <row r="110" spans="1:33" ht="15.75" customHeight="1" x14ac:dyDescent="0.2">
      <c r="A110" s="15"/>
      <c r="B110" s="15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46"/>
      <c r="R110" s="46"/>
      <c r="S110" s="22"/>
      <c r="T110" s="15"/>
      <c r="U110" s="15"/>
      <c r="V110" s="15"/>
      <c r="W110" s="15"/>
      <c r="X110" s="15"/>
      <c r="Y110" s="15"/>
      <c r="Z110" s="15"/>
      <c r="AA110" s="2"/>
      <c r="AB110" s="15"/>
      <c r="AC110" s="15"/>
      <c r="AD110" s="15"/>
      <c r="AE110" s="15"/>
      <c r="AF110" s="15"/>
      <c r="AG110" s="15"/>
    </row>
    <row r="111" spans="1:33" ht="15.75" customHeight="1" x14ac:dyDescent="0.2">
      <c r="A111" s="15"/>
      <c r="B111" s="15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46"/>
      <c r="R111" s="46"/>
      <c r="S111" s="22"/>
      <c r="T111" s="15"/>
      <c r="U111" s="15"/>
      <c r="V111" s="15"/>
      <c r="W111" s="15"/>
      <c r="X111" s="15"/>
      <c r="Y111" s="15"/>
      <c r="Z111" s="15"/>
      <c r="AA111" s="2"/>
      <c r="AB111" s="15"/>
      <c r="AC111" s="15"/>
      <c r="AD111" s="15"/>
      <c r="AE111" s="15"/>
      <c r="AF111" s="15"/>
      <c r="AG111" s="15"/>
    </row>
    <row r="112" spans="1:33" ht="15.75" customHeight="1" x14ac:dyDescent="0.2">
      <c r="A112" s="15"/>
      <c r="B112" s="15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46"/>
      <c r="R112" s="46"/>
      <c r="S112" s="22"/>
      <c r="T112" s="15"/>
      <c r="U112" s="15"/>
      <c r="V112" s="15"/>
      <c r="W112" s="15"/>
      <c r="X112" s="15"/>
      <c r="Y112" s="15"/>
      <c r="Z112" s="15"/>
      <c r="AA112" s="2"/>
      <c r="AB112" s="15"/>
      <c r="AC112" s="15"/>
      <c r="AD112" s="15"/>
      <c r="AE112" s="15"/>
      <c r="AF112" s="15"/>
      <c r="AG112" s="15"/>
    </row>
    <row r="113" spans="1:33" ht="15.75" customHeight="1" x14ac:dyDescent="0.2">
      <c r="A113" s="15"/>
      <c r="B113" s="15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46"/>
      <c r="R113" s="46"/>
      <c r="S113" s="22"/>
      <c r="T113" s="15"/>
      <c r="U113" s="15"/>
      <c r="V113" s="15"/>
      <c r="W113" s="15"/>
      <c r="X113" s="15"/>
      <c r="Y113" s="15"/>
      <c r="Z113" s="15"/>
      <c r="AA113" s="2"/>
      <c r="AB113" s="15"/>
      <c r="AC113" s="15"/>
      <c r="AD113" s="15"/>
      <c r="AE113" s="15"/>
      <c r="AF113" s="15"/>
      <c r="AG113" s="15"/>
    </row>
    <row r="114" spans="1:33" ht="15.75" customHeight="1" x14ac:dyDescent="0.2">
      <c r="A114" s="15"/>
      <c r="B114" s="15"/>
      <c r="C114" s="46"/>
      <c r="D114" s="46"/>
      <c r="E114" s="46"/>
      <c r="F114" s="46"/>
      <c r="G114" s="46"/>
      <c r="H114" s="46"/>
      <c r="I114" s="46"/>
      <c r="J114" s="46"/>
      <c r="K114" s="46"/>
      <c r="L114" s="46"/>
      <c r="M114" s="46"/>
      <c r="N114" s="46"/>
      <c r="O114" s="46"/>
      <c r="P114" s="46"/>
      <c r="Q114" s="46"/>
      <c r="R114" s="46"/>
      <c r="S114" s="22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</row>
    <row r="115" spans="1:33" ht="15.75" customHeight="1" x14ac:dyDescent="0.2">
      <c r="A115" s="15"/>
      <c r="B115" s="15"/>
      <c r="C115" s="46"/>
      <c r="D115" s="46"/>
      <c r="E115" s="46"/>
      <c r="F115" s="46"/>
      <c r="G115" s="46"/>
      <c r="H115" s="46"/>
      <c r="I115" s="46"/>
      <c r="J115" s="46"/>
      <c r="K115" s="46"/>
      <c r="L115" s="46"/>
      <c r="M115" s="46"/>
      <c r="N115" s="46"/>
      <c r="O115" s="46"/>
      <c r="P115" s="46"/>
      <c r="Q115" s="46"/>
      <c r="R115" s="46"/>
      <c r="S115" s="22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  <c r="AD115" s="15"/>
      <c r="AE115" s="15"/>
      <c r="AF115" s="15"/>
      <c r="AG115" s="15"/>
    </row>
    <row r="116" spans="1:33" ht="15.75" customHeight="1" x14ac:dyDescent="0.2">
      <c r="A116" s="15"/>
      <c r="B116" s="15"/>
      <c r="C116" s="46"/>
      <c r="D116" s="46"/>
      <c r="E116" s="46"/>
      <c r="F116" s="46"/>
      <c r="G116" s="46"/>
      <c r="H116" s="46"/>
      <c r="I116" s="46"/>
      <c r="J116" s="46"/>
      <c r="K116" s="46"/>
      <c r="L116" s="46"/>
      <c r="M116" s="46"/>
      <c r="N116" s="46"/>
      <c r="O116" s="46"/>
      <c r="P116" s="46"/>
      <c r="Q116" s="46"/>
      <c r="R116" s="46"/>
      <c r="S116" s="22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</row>
    <row r="117" spans="1:33" ht="15.75" customHeight="1" x14ac:dyDescent="0.2">
      <c r="A117" s="15"/>
      <c r="B117" s="15"/>
      <c r="C117" s="46"/>
      <c r="D117" s="46"/>
      <c r="E117" s="46"/>
      <c r="F117" s="46"/>
      <c r="G117" s="46"/>
      <c r="H117" s="46"/>
      <c r="I117" s="46"/>
      <c r="J117" s="46"/>
      <c r="K117" s="46"/>
      <c r="L117" s="46"/>
      <c r="M117" s="46"/>
      <c r="N117" s="46"/>
      <c r="O117" s="46"/>
      <c r="P117" s="46"/>
      <c r="Q117" s="46"/>
      <c r="R117" s="46"/>
      <c r="S117" s="22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  <c r="AD117" s="15"/>
      <c r="AE117" s="15"/>
      <c r="AF117" s="15"/>
      <c r="AG117" s="15"/>
    </row>
    <row r="118" spans="1:33" ht="15.75" customHeight="1" x14ac:dyDescent="0.2">
      <c r="A118" s="15"/>
      <c r="B118" s="15"/>
      <c r="C118" s="46"/>
      <c r="D118" s="46"/>
      <c r="E118" s="46"/>
      <c r="F118" s="46"/>
      <c r="G118" s="46"/>
      <c r="H118" s="46"/>
      <c r="I118" s="46"/>
      <c r="J118" s="46"/>
      <c r="K118" s="46"/>
      <c r="L118" s="46"/>
      <c r="M118" s="46"/>
      <c r="N118" s="46"/>
      <c r="O118" s="46"/>
      <c r="P118" s="46"/>
      <c r="Q118" s="46"/>
      <c r="R118" s="46"/>
      <c r="S118" s="22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</row>
    <row r="119" spans="1:33" ht="15.75" customHeight="1" x14ac:dyDescent="0.2">
      <c r="A119" s="15"/>
      <c r="B119" s="15"/>
      <c r="C119" s="46"/>
      <c r="D119" s="46"/>
      <c r="E119" s="46"/>
      <c r="F119" s="46"/>
      <c r="G119" s="46"/>
      <c r="H119" s="46"/>
      <c r="I119" s="46"/>
      <c r="J119" s="46"/>
      <c r="K119" s="46"/>
      <c r="L119" s="46"/>
      <c r="M119" s="46"/>
      <c r="N119" s="46"/>
      <c r="O119" s="46"/>
      <c r="P119" s="46"/>
      <c r="Q119" s="46"/>
      <c r="R119" s="46"/>
      <c r="S119" s="22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  <c r="AD119" s="15"/>
      <c r="AE119" s="15"/>
      <c r="AF119" s="15"/>
      <c r="AG119" s="15"/>
    </row>
    <row r="120" spans="1:33" ht="15.75" customHeight="1" x14ac:dyDescent="0.2">
      <c r="A120" s="15"/>
      <c r="B120" s="15"/>
      <c r="C120" s="46"/>
      <c r="D120" s="46"/>
      <c r="E120" s="46"/>
      <c r="F120" s="46"/>
      <c r="G120" s="46"/>
      <c r="H120" s="46"/>
      <c r="I120" s="46"/>
      <c r="J120" s="46"/>
      <c r="K120" s="46"/>
      <c r="L120" s="46"/>
      <c r="M120" s="46"/>
      <c r="N120" s="46"/>
      <c r="O120" s="46"/>
      <c r="P120" s="46"/>
      <c r="Q120" s="46"/>
      <c r="R120" s="46"/>
      <c r="S120" s="22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</row>
    <row r="121" spans="1:33" ht="15.75" customHeight="1" x14ac:dyDescent="0.2">
      <c r="A121" s="15"/>
      <c r="B121" s="15"/>
      <c r="C121" s="46"/>
      <c r="D121" s="46"/>
      <c r="E121" s="46"/>
      <c r="F121" s="46"/>
      <c r="G121" s="46"/>
      <c r="H121" s="46"/>
      <c r="I121" s="46"/>
      <c r="J121" s="46"/>
      <c r="K121" s="46"/>
      <c r="L121" s="46"/>
      <c r="M121" s="46"/>
      <c r="N121" s="46"/>
      <c r="O121" s="46"/>
      <c r="P121" s="46"/>
      <c r="Q121" s="46"/>
      <c r="R121" s="46"/>
      <c r="S121" s="22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  <c r="AD121" s="15"/>
      <c r="AE121" s="15"/>
      <c r="AF121" s="15"/>
      <c r="AG121" s="15"/>
    </row>
    <row r="122" spans="1:33" ht="15.75" customHeight="1" x14ac:dyDescent="0.2">
      <c r="A122" s="15"/>
      <c r="B122" s="15"/>
      <c r="C122" s="46"/>
      <c r="D122" s="46"/>
      <c r="E122" s="46"/>
      <c r="F122" s="46"/>
      <c r="G122" s="46"/>
      <c r="H122" s="46"/>
      <c r="I122" s="46"/>
      <c r="J122" s="46"/>
      <c r="K122" s="46"/>
      <c r="L122" s="46"/>
      <c r="M122" s="46"/>
      <c r="N122" s="46"/>
      <c r="O122" s="46"/>
      <c r="P122" s="46"/>
      <c r="Q122" s="46"/>
      <c r="R122" s="46"/>
      <c r="S122" s="22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</row>
    <row r="123" spans="1:33" ht="15.75" customHeight="1" x14ac:dyDescent="0.2">
      <c r="A123" s="15"/>
      <c r="B123" s="15"/>
      <c r="C123" s="46"/>
      <c r="D123" s="46"/>
      <c r="E123" s="46"/>
      <c r="F123" s="46"/>
      <c r="G123" s="46"/>
      <c r="H123" s="46"/>
      <c r="I123" s="46"/>
      <c r="J123" s="46"/>
      <c r="K123" s="46"/>
      <c r="L123" s="46"/>
      <c r="M123" s="46"/>
      <c r="N123" s="46"/>
      <c r="O123" s="46"/>
      <c r="P123" s="46"/>
      <c r="Q123" s="46"/>
      <c r="R123" s="46"/>
      <c r="S123" s="22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  <c r="AD123" s="15"/>
      <c r="AE123" s="15"/>
      <c r="AF123" s="15"/>
      <c r="AG123" s="15"/>
    </row>
    <row r="124" spans="1:33" ht="15.75" customHeight="1" x14ac:dyDescent="0.2">
      <c r="A124" s="15"/>
      <c r="B124" s="15"/>
      <c r="C124" s="46"/>
      <c r="D124" s="46"/>
      <c r="E124" s="46"/>
      <c r="F124" s="46"/>
      <c r="G124" s="46"/>
      <c r="H124" s="46"/>
      <c r="I124" s="46"/>
      <c r="J124" s="46"/>
      <c r="K124" s="46"/>
      <c r="L124" s="46"/>
      <c r="M124" s="46"/>
      <c r="N124" s="46"/>
      <c r="O124" s="46"/>
      <c r="P124" s="46"/>
      <c r="Q124" s="46"/>
      <c r="R124" s="46"/>
      <c r="S124" s="22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  <c r="AG124" s="15"/>
    </row>
    <row r="125" spans="1:33" ht="15.75" customHeight="1" x14ac:dyDescent="0.2">
      <c r="A125" s="15"/>
      <c r="B125" s="15"/>
      <c r="C125" s="46"/>
      <c r="D125" s="46"/>
      <c r="E125" s="46"/>
      <c r="F125" s="46"/>
      <c r="G125" s="46"/>
      <c r="H125" s="46"/>
      <c r="I125" s="46"/>
      <c r="J125" s="46"/>
      <c r="K125" s="46"/>
      <c r="L125" s="46"/>
      <c r="M125" s="46"/>
      <c r="N125" s="46"/>
      <c r="O125" s="46"/>
      <c r="P125" s="46"/>
      <c r="Q125" s="46"/>
      <c r="R125" s="46"/>
      <c r="S125" s="22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  <c r="AD125" s="15"/>
      <c r="AE125" s="15"/>
      <c r="AF125" s="15"/>
      <c r="AG125" s="15"/>
    </row>
    <row r="126" spans="1:33" ht="15.75" customHeight="1" x14ac:dyDescent="0.2">
      <c r="A126" s="15"/>
      <c r="B126" s="15"/>
      <c r="C126" s="46"/>
      <c r="D126" s="46"/>
      <c r="E126" s="46"/>
      <c r="F126" s="46"/>
      <c r="G126" s="46"/>
      <c r="H126" s="46"/>
      <c r="I126" s="46"/>
      <c r="J126" s="46"/>
      <c r="K126" s="46"/>
      <c r="L126" s="46"/>
      <c r="M126" s="46"/>
      <c r="N126" s="46"/>
      <c r="O126" s="46"/>
      <c r="P126" s="46"/>
      <c r="Q126" s="46"/>
      <c r="R126" s="46"/>
      <c r="S126" s="22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</row>
    <row r="127" spans="1:33" ht="15.75" customHeight="1" x14ac:dyDescent="0.2">
      <c r="A127" s="15"/>
      <c r="B127" s="15"/>
      <c r="C127" s="46"/>
      <c r="D127" s="46"/>
      <c r="E127" s="46"/>
      <c r="F127" s="46"/>
      <c r="G127" s="46"/>
      <c r="H127" s="46"/>
      <c r="I127" s="46"/>
      <c r="J127" s="46"/>
      <c r="K127" s="46"/>
      <c r="L127" s="46"/>
      <c r="M127" s="46"/>
      <c r="N127" s="46"/>
      <c r="O127" s="46"/>
      <c r="P127" s="46"/>
      <c r="Q127" s="46"/>
      <c r="R127" s="46"/>
      <c r="S127" s="22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  <c r="AD127" s="15"/>
      <c r="AE127" s="15"/>
      <c r="AF127" s="15"/>
      <c r="AG127" s="15"/>
    </row>
    <row r="128" spans="1:33" ht="15.75" customHeight="1" x14ac:dyDescent="0.2">
      <c r="A128" s="15"/>
      <c r="B128" s="15"/>
      <c r="C128" s="46"/>
      <c r="D128" s="46"/>
      <c r="E128" s="46"/>
      <c r="F128" s="46"/>
      <c r="G128" s="46"/>
      <c r="H128" s="46"/>
      <c r="I128" s="46"/>
      <c r="J128" s="46"/>
      <c r="K128" s="46"/>
      <c r="L128" s="46"/>
      <c r="M128" s="46"/>
      <c r="N128" s="46"/>
      <c r="O128" s="46"/>
      <c r="P128" s="46"/>
      <c r="Q128" s="46"/>
      <c r="R128" s="46"/>
      <c r="S128" s="22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  <c r="AG128" s="15"/>
    </row>
    <row r="129" spans="1:33" ht="15.75" customHeight="1" x14ac:dyDescent="0.2">
      <c r="A129" s="15"/>
      <c r="B129" s="15"/>
      <c r="C129" s="46"/>
      <c r="D129" s="46"/>
      <c r="E129" s="46"/>
      <c r="F129" s="46"/>
      <c r="G129" s="46"/>
      <c r="H129" s="46"/>
      <c r="I129" s="46"/>
      <c r="J129" s="46"/>
      <c r="K129" s="46"/>
      <c r="L129" s="46"/>
      <c r="M129" s="46"/>
      <c r="N129" s="46"/>
      <c r="O129" s="46"/>
      <c r="P129" s="46"/>
      <c r="Q129" s="46"/>
      <c r="R129" s="46"/>
      <c r="S129" s="22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  <c r="AD129" s="15"/>
      <c r="AE129" s="15"/>
      <c r="AF129" s="15"/>
      <c r="AG129" s="15"/>
    </row>
    <row r="130" spans="1:33" ht="15.75" customHeight="1" x14ac:dyDescent="0.2">
      <c r="A130" s="15"/>
      <c r="B130" s="15"/>
      <c r="C130" s="46"/>
      <c r="D130" s="46"/>
      <c r="E130" s="46"/>
      <c r="F130" s="46"/>
      <c r="G130" s="46"/>
      <c r="H130" s="46"/>
      <c r="I130" s="46"/>
      <c r="J130" s="46"/>
      <c r="K130" s="46"/>
      <c r="L130" s="46"/>
      <c r="M130" s="46"/>
      <c r="N130" s="46"/>
      <c r="O130" s="46"/>
      <c r="P130" s="46"/>
      <c r="Q130" s="46"/>
      <c r="R130" s="46"/>
      <c r="S130" s="22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  <c r="AG130" s="15"/>
    </row>
    <row r="131" spans="1:33" ht="15.75" customHeight="1" x14ac:dyDescent="0.2">
      <c r="A131" s="15"/>
      <c r="B131" s="15"/>
      <c r="C131" s="46"/>
      <c r="D131" s="46"/>
      <c r="E131" s="46"/>
      <c r="F131" s="46"/>
      <c r="G131" s="46"/>
      <c r="H131" s="46"/>
      <c r="I131" s="46"/>
      <c r="J131" s="46"/>
      <c r="K131" s="46"/>
      <c r="L131" s="46"/>
      <c r="M131" s="46"/>
      <c r="N131" s="46"/>
      <c r="O131" s="46"/>
      <c r="P131" s="46"/>
      <c r="Q131" s="46"/>
      <c r="R131" s="46"/>
      <c r="S131" s="22"/>
      <c r="T131" s="15"/>
      <c r="U131" s="15"/>
      <c r="V131" s="15"/>
      <c r="W131" s="15"/>
      <c r="X131" s="15"/>
      <c r="Y131" s="15"/>
      <c r="Z131" s="15"/>
      <c r="AA131" s="15"/>
      <c r="AB131" s="15"/>
      <c r="AC131" s="15"/>
      <c r="AD131" s="15"/>
      <c r="AE131" s="15"/>
      <c r="AF131" s="15"/>
      <c r="AG131" s="15"/>
    </row>
    <row r="132" spans="1:33" ht="15.75" customHeight="1" x14ac:dyDescent="0.2">
      <c r="A132" s="15"/>
      <c r="B132" s="15"/>
      <c r="C132" s="46"/>
      <c r="D132" s="46"/>
      <c r="E132" s="46"/>
      <c r="F132" s="46"/>
      <c r="G132" s="46"/>
      <c r="H132" s="46"/>
      <c r="I132" s="46"/>
      <c r="J132" s="46"/>
      <c r="K132" s="46"/>
      <c r="L132" s="46"/>
      <c r="M132" s="46"/>
      <c r="N132" s="46"/>
      <c r="O132" s="46"/>
      <c r="P132" s="46"/>
      <c r="Q132" s="46"/>
      <c r="R132" s="46"/>
      <c r="S132" s="22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  <c r="AF132" s="15"/>
      <c r="AG132" s="15"/>
    </row>
    <row r="133" spans="1:33" ht="15.75" customHeight="1" x14ac:dyDescent="0.2">
      <c r="A133" s="15"/>
      <c r="B133" s="15"/>
      <c r="C133" s="46"/>
      <c r="D133" s="46"/>
      <c r="E133" s="46"/>
      <c r="F133" s="46"/>
      <c r="G133" s="46"/>
      <c r="H133" s="46"/>
      <c r="I133" s="46"/>
      <c r="J133" s="46"/>
      <c r="K133" s="46"/>
      <c r="L133" s="46"/>
      <c r="M133" s="46"/>
      <c r="N133" s="46"/>
      <c r="O133" s="46"/>
      <c r="P133" s="46"/>
      <c r="Q133" s="46"/>
      <c r="R133" s="46"/>
      <c r="S133" s="22"/>
      <c r="T133" s="15"/>
      <c r="U133" s="15"/>
      <c r="V133" s="15"/>
      <c r="W133" s="15"/>
      <c r="X133" s="15"/>
      <c r="Y133" s="15"/>
      <c r="Z133" s="15"/>
      <c r="AA133" s="15"/>
      <c r="AB133" s="15"/>
      <c r="AC133" s="15"/>
      <c r="AD133" s="15"/>
      <c r="AE133" s="15"/>
      <c r="AF133" s="15"/>
      <c r="AG133" s="15"/>
    </row>
    <row r="134" spans="1:33" ht="15.75" customHeight="1" x14ac:dyDescent="0.2">
      <c r="A134" s="15"/>
      <c r="B134" s="15"/>
      <c r="C134" s="46"/>
      <c r="D134" s="46"/>
      <c r="E134" s="46"/>
      <c r="F134" s="46"/>
      <c r="G134" s="46"/>
      <c r="H134" s="46"/>
      <c r="I134" s="46"/>
      <c r="J134" s="46"/>
      <c r="K134" s="46"/>
      <c r="L134" s="46"/>
      <c r="M134" s="46"/>
      <c r="N134" s="46"/>
      <c r="O134" s="46"/>
      <c r="P134" s="46"/>
      <c r="Q134" s="46"/>
      <c r="R134" s="46"/>
      <c r="S134" s="22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  <c r="AF134" s="15"/>
      <c r="AG134" s="15"/>
    </row>
    <row r="135" spans="1:33" ht="15.75" customHeight="1" x14ac:dyDescent="0.2">
      <c r="A135" s="15"/>
      <c r="B135" s="15"/>
      <c r="C135" s="46"/>
      <c r="D135" s="46"/>
      <c r="E135" s="46"/>
      <c r="F135" s="46"/>
      <c r="G135" s="46"/>
      <c r="H135" s="46"/>
      <c r="I135" s="46"/>
      <c r="J135" s="46"/>
      <c r="K135" s="46"/>
      <c r="L135" s="46"/>
      <c r="M135" s="46"/>
      <c r="N135" s="46"/>
      <c r="O135" s="46"/>
      <c r="P135" s="46"/>
      <c r="Q135" s="46"/>
      <c r="R135" s="46"/>
      <c r="S135" s="22"/>
      <c r="T135" s="15"/>
      <c r="U135" s="15"/>
      <c r="V135" s="15"/>
      <c r="W135" s="15"/>
      <c r="X135" s="15"/>
      <c r="Y135" s="15"/>
      <c r="Z135" s="15"/>
      <c r="AA135" s="15"/>
      <c r="AB135" s="15"/>
      <c r="AC135" s="15"/>
      <c r="AD135" s="15"/>
      <c r="AE135" s="15"/>
      <c r="AF135" s="15"/>
      <c r="AG135" s="15"/>
    </row>
    <row r="136" spans="1:33" ht="15.75" customHeight="1" x14ac:dyDescent="0.2">
      <c r="A136" s="15"/>
      <c r="B136" s="15"/>
      <c r="C136" s="46"/>
      <c r="D136" s="46"/>
      <c r="E136" s="46"/>
      <c r="F136" s="46"/>
      <c r="G136" s="46"/>
      <c r="H136" s="46"/>
      <c r="I136" s="46"/>
      <c r="J136" s="46"/>
      <c r="K136" s="46"/>
      <c r="L136" s="46"/>
      <c r="M136" s="46"/>
      <c r="N136" s="46"/>
      <c r="O136" s="46"/>
      <c r="P136" s="46"/>
      <c r="Q136" s="46"/>
      <c r="R136" s="46"/>
      <c r="S136" s="22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  <c r="AE136" s="15"/>
      <c r="AF136" s="15"/>
      <c r="AG136" s="15"/>
    </row>
    <row r="137" spans="1:33" ht="15.75" customHeight="1" x14ac:dyDescent="0.2">
      <c r="A137" s="15"/>
      <c r="B137" s="15"/>
      <c r="C137" s="46"/>
      <c r="D137" s="46"/>
      <c r="E137" s="46"/>
      <c r="F137" s="46"/>
      <c r="G137" s="46"/>
      <c r="H137" s="46"/>
      <c r="I137" s="46"/>
      <c r="J137" s="46"/>
      <c r="K137" s="46"/>
      <c r="L137" s="46"/>
      <c r="M137" s="46"/>
      <c r="N137" s="46"/>
      <c r="O137" s="46"/>
      <c r="P137" s="46"/>
      <c r="Q137" s="46"/>
      <c r="R137" s="46"/>
      <c r="S137" s="22"/>
      <c r="T137" s="15"/>
      <c r="U137" s="15"/>
      <c r="V137" s="15"/>
      <c r="W137" s="15"/>
      <c r="X137" s="15"/>
      <c r="Y137" s="15"/>
      <c r="Z137" s="15"/>
      <c r="AA137" s="15"/>
      <c r="AB137" s="15"/>
      <c r="AC137" s="15"/>
      <c r="AD137" s="15"/>
      <c r="AE137" s="15"/>
      <c r="AF137" s="15"/>
      <c r="AG137" s="15"/>
    </row>
    <row r="138" spans="1:33" ht="15.75" customHeight="1" x14ac:dyDescent="0.2">
      <c r="A138" s="15"/>
      <c r="B138" s="15"/>
      <c r="C138" s="46"/>
      <c r="D138" s="46"/>
      <c r="E138" s="46"/>
      <c r="F138" s="46"/>
      <c r="G138" s="46"/>
      <c r="H138" s="46"/>
      <c r="I138" s="46"/>
      <c r="J138" s="46"/>
      <c r="K138" s="46"/>
      <c r="L138" s="46"/>
      <c r="M138" s="46"/>
      <c r="N138" s="46"/>
      <c r="O138" s="46"/>
      <c r="P138" s="46"/>
      <c r="Q138" s="46"/>
      <c r="R138" s="46"/>
      <c r="S138" s="22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  <c r="AE138" s="15"/>
      <c r="AF138" s="15"/>
      <c r="AG138" s="15"/>
    </row>
    <row r="139" spans="1:33" ht="15.75" customHeight="1" x14ac:dyDescent="0.2">
      <c r="A139" s="15"/>
      <c r="B139" s="15"/>
      <c r="C139" s="46"/>
      <c r="D139" s="46"/>
      <c r="E139" s="46"/>
      <c r="F139" s="46"/>
      <c r="G139" s="46"/>
      <c r="H139" s="46"/>
      <c r="I139" s="46"/>
      <c r="J139" s="46"/>
      <c r="K139" s="46"/>
      <c r="L139" s="46"/>
      <c r="M139" s="46"/>
      <c r="N139" s="46"/>
      <c r="O139" s="46"/>
      <c r="P139" s="46"/>
      <c r="Q139" s="46"/>
      <c r="R139" s="46"/>
      <c r="S139" s="22"/>
      <c r="T139" s="15"/>
      <c r="U139" s="15"/>
      <c r="V139" s="15"/>
      <c r="W139" s="15"/>
      <c r="X139" s="15"/>
      <c r="Y139" s="15"/>
      <c r="Z139" s="15"/>
      <c r="AA139" s="15"/>
      <c r="AB139" s="15"/>
      <c r="AC139" s="15"/>
      <c r="AD139" s="15"/>
      <c r="AE139" s="15"/>
      <c r="AF139" s="15"/>
      <c r="AG139" s="15"/>
    </row>
    <row r="140" spans="1:33" ht="15.75" customHeight="1" x14ac:dyDescent="0.2">
      <c r="A140" s="15"/>
      <c r="B140" s="15"/>
      <c r="C140" s="46"/>
      <c r="D140" s="46"/>
      <c r="E140" s="46"/>
      <c r="F140" s="46"/>
      <c r="G140" s="46"/>
      <c r="H140" s="46"/>
      <c r="I140" s="46"/>
      <c r="J140" s="46"/>
      <c r="K140" s="46"/>
      <c r="L140" s="46"/>
      <c r="M140" s="46"/>
      <c r="N140" s="46"/>
      <c r="O140" s="46"/>
      <c r="P140" s="46"/>
      <c r="Q140" s="46"/>
      <c r="R140" s="46"/>
      <c r="S140" s="22"/>
      <c r="T140" s="15"/>
      <c r="U140" s="15"/>
      <c r="V140" s="15"/>
      <c r="W140" s="15"/>
      <c r="X140" s="15"/>
      <c r="Y140" s="15"/>
      <c r="Z140" s="15"/>
      <c r="AA140" s="15"/>
      <c r="AB140" s="15"/>
      <c r="AC140" s="15"/>
      <c r="AD140" s="15"/>
      <c r="AE140" s="15"/>
      <c r="AF140" s="15"/>
      <c r="AG140" s="15"/>
    </row>
    <row r="141" spans="1:33" ht="15.75" customHeight="1" x14ac:dyDescent="0.2">
      <c r="A141" s="15"/>
      <c r="B141" s="15"/>
      <c r="C141" s="46"/>
      <c r="D141" s="46"/>
      <c r="E141" s="46"/>
      <c r="F141" s="46"/>
      <c r="G141" s="46"/>
      <c r="H141" s="46"/>
      <c r="I141" s="46"/>
      <c r="J141" s="46"/>
      <c r="K141" s="46"/>
      <c r="L141" s="46"/>
      <c r="M141" s="46"/>
      <c r="N141" s="46"/>
      <c r="O141" s="46"/>
      <c r="P141" s="46"/>
      <c r="Q141" s="46"/>
      <c r="R141" s="46"/>
      <c r="S141" s="22"/>
      <c r="T141" s="15"/>
      <c r="U141" s="15"/>
      <c r="V141" s="15"/>
      <c r="W141" s="15"/>
      <c r="X141" s="15"/>
      <c r="Y141" s="15"/>
      <c r="Z141" s="15"/>
      <c r="AA141" s="15"/>
      <c r="AB141" s="15"/>
      <c r="AC141" s="15"/>
      <c r="AD141" s="15"/>
      <c r="AE141" s="15"/>
      <c r="AF141" s="15"/>
      <c r="AG141" s="15"/>
    </row>
    <row r="142" spans="1:33" ht="15.75" customHeight="1" x14ac:dyDescent="0.2">
      <c r="A142" s="15"/>
      <c r="B142" s="15"/>
      <c r="C142" s="46"/>
      <c r="D142" s="46"/>
      <c r="E142" s="46"/>
      <c r="F142" s="46"/>
      <c r="G142" s="46"/>
      <c r="H142" s="46"/>
      <c r="I142" s="46"/>
      <c r="J142" s="46"/>
      <c r="K142" s="46"/>
      <c r="L142" s="46"/>
      <c r="M142" s="46"/>
      <c r="N142" s="46"/>
      <c r="O142" s="46"/>
      <c r="P142" s="46"/>
      <c r="Q142" s="46"/>
      <c r="R142" s="46"/>
      <c r="S142" s="22"/>
      <c r="T142" s="15"/>
      <c r="U142" s="15"/>
      <c r="V142" s="15"/>
      <c r="W142" s="15"/>
      <c r="X142" s="15"/>
      <c r="Y142" s="15"/>
      <c r="Z142" s="15"/>
      <c r="AA142" s="15"/>
      <c r="AB142" s="15"/>
      <c r="AC142" s="15"/>
      <c r="AD142" s="15"/>
      <c r="AE142" s="15"/>
      <c r="AF142" s="15"/>
      <c r="AG142" s="15"/>
    </row>
    <row r="143" spans="1:33" ht="15.75" customHeight="1" x14ac:dyDescent="0.2">
      <c r="A143" s="15"/>
      <c r="B143" s="15"/>
      <c r="C143" s="46"/>
      <c r="D143" s="46"/>
      <c r="E143" s="46"/>
      <c r="F143" s="46"/>
      <c r="G143" s="46"/>
      <c r="H143" s="46"/>
      <c r="I143" s="46"/>
      <c r="J143" s="46"/>
      <c r="K143" s="46"/>
      <c r="L143" s="46"/>
      <c r="M143" s="46"/>
      <c r="N143" s="46"/>
      <c r="O143" s="46"/>
      <c r="P143" s="46"/>
      <c r="Q143" s="46"/>
      <c r="R143" s="46"/>
      <c r="S143" s="22"/>
      <c r="T143" s="15"/>
      <c r="U143" s="15"/>
      <c r="V143" s="15"/>
      <c r="W143" s="15"/>
      <c r="X143" s="15"/>
      <c r="Y143" s="15"/>
      <c r="Z143" s="15"/>
      <c r="AA143" s="15"/>
      <c r="AB143" s="15"/>
      <c r="AC143" s="15"/>
      <c r="AD143" s="15"/>
      <c r="AE143" s="15"/>
      <c r="AF143" s="15"/>
      <c r="AG143" s="15"/>
    </row>
    <row r="144" spans="1:33" ht="15.75" customHeight="1" x14ac:dyDescent="0.2">
      <c r="A144" s="15"/>
      <c r="B144" s="15"/>
      <c r="C144" s="46"/>
      <c r="D144" s="46"/>
      <c r="E144" s="46"/>
      <c r="F144" s="46"/>
      <c r="G144" s="46"/>
      <c r="H144" s="46"/>
      <c r="I144" s="46"/>
      <c r="J144" s="46"/>
      <c r="K144" s="46"/>
      <c r="L144" s="46"/>
      <c r="M144" s="46"/>
      <c r="N144" s="46"/>
      <c r="O144" s="46"/>
      <c r="P144" s="46"/>
      <c r="Q144" s="46"/>
      <c r="R144" s="46"/>
      <c r="S144" s="22"/>
      <c r="T144" s="15"/>
      <c r="U144" s="15"/>
      <c r="V144" s="15"/>
      <c r="W144" s="15"/>
      <c r="X144" s="15"/>
      <c r="Y144" s="15"/>
      <c r="Z144" s="15"/>
      <c r="AA144" s="15"/>
      <c r="AB144" s="15"/>
      <c r="AC144" s="15"/>
      <c r="AD144" s="15"/>
      <c r="AE144" s="15"/>
      <c r="AF144" s="15"/>
      <c r="AG144" s="15"/>
    </row>
    <row r="145" spans="1:33" ht="15.75" customHeight="1" x14ac:dyDescent="0.2">
      <c r="A145" s="15"/>
      <c r="B145" s="15"/>
      <c r="C145" s="46"/>
      <c r="D145" s="46"/>
      <c r="E145" s="46"/>
      <c r="F145" s="46"/>
      <c r="G145" s="46"/>
      <c r="H145" s="46"/>
      <c r="I145" s="46"/>
      <c r="J145" s="46"/>
      <c r="K145" s="46"/>
      <c r="L145" s="46"/>
      <c r="M145" s="46"/>
      <c r="N145" s="46"/>
      <c r="O145" s="46"/>
      <c r="P145" s="46"/>
      <c r="Q145" s="46"/>
      <c r="R145" s="46"/>
      <c r="S145" s="22"/>
      <c r="T145" s="15"/>
      <c r="U145" s="15"/>
      <c r="V145" s="15"/>
      <c r="W145" s="15"/>
      <c r="X145" s="15"/>
      <c r="Y145" s="15"/>
      <c r="Z145" s="15"/>
      <c r="AA145" s="15"/>
      <c r="AB145" s="15"/>
      <c r="AC145" s="15"/>
      <c r="AD145" s="15"/>
      <c r="AE145" s="15"/>
      <c r="AF145" s="15"/>
      <c r="AG145" s="15"/>
    </row>
    <row r="146" spans="1:33" ht="15.75" customHeight="1" x14ac:dyDescent="0.2">
      <c r="A146" s="15"/>
      <c r="B146" s="15"/>
      <c r="C146" s="46"/>
      <c r="D146" s="46"/>
      <c r="E146" s="46"/>
      <c r="F146" s="46"/>
      <c r="G146" s="46"/>
      <c r="H146" s="46"/>
      <c r="I146" s="46"/>
      <c r="J146" s="46"/>
      <c r="K146" s="46"/>
      <c r="L146" s="46"/>
      <c r="M146" s="46"/>
      <c r="N146" s="46"/>
      <c r="O146" s="46"/>
      <c r="P146" s="46"/>
      <c r="Q146" s="46"/>
      <c r="R146" s="46"/>
      <c r="S146" s="22"/>
      <c r="T146" s="15"/>
      <c r="U146" s="15"/>
      <c r="V146" s="15"/>
      <c r="W146" s="15"/>
      <c r="X146" s="15"/>
      <c r="Y146" s="15"/>
      <c r="Z146" s="15"/>
      <c r="AA146" s="15"/>
      <c r="AB146" s="15"/>
      <c r="AC146" s="15"/>
      <c r="AD146" s="15"/>
      <c r="AE146" s="15"/>
      <c r="AF146" s="15"/>
      <c r="AG146" s="15"/>
    </row>
    <row r="147" spans="1:33" ht="15.75" customHeight="1" x14ac:dyDescent="0.2">
      <c r="A147" s="15"/>
      <c r="B147" s="15"/>
      <c r="C147" s="46"/>
      <c r="D147" s="46"/>
      <c r="E147" s="46"/>
      <c r="F147" s="46"/>
      <c r="G147" s="46"/>
      <c r="H147" s="46"/>
      <c r="I147" s="46"/>
      <c r="J147" s="46"/>
      <c r="K147" s="46"/>
      <c r="L147" s="46"/>
      <c r="M147" s="46"/>
      <c r="N147" s="46"/>
      <c r="O147" s="46"/>
      <c r="P147" s="46"/>
      <c r="Q147" s="46"/>
      <c r="R147" s="46"/>
      <c r="S147" s="22"/>
      <c r="T147" s="15"/>
      <c r="U147" s="15"/>
      <c r="V147" s="15"/>
      <c r="W147" s="15"/>
      <c r="X147" s="15"/>
      <c r="Y147" s="15"/>
      <c r="Z147" s="15"/>
      <c r="AA147" s="15"/>
      <c r="AB147" s="15"/>
      <c r="AC147" s="15"/>
      <c r="AD147" s="15"/>
      <c r="AE147" s="15"/>
      <c r="AF147" s="15"/>
      <c r="AG147" s="15"/>
    </row>
    <row r="148" spans="1:33" ht="15.75" customHeight="1" x14ac:dyDescent="0.2">
      <c r="A148" s="15"/>
      <c r="B148" s="15"/>
      <c r="C148" s="46"/>
      <c r="D148" s="46"/>
      <c r="E148" s="46"/>
      <c r="F148" s="46"/>
      <c r="G148" s="46"/>
      <c r="H148" s="46"/>
      <c r="I148" s="46"/>
      <c r="J148" s="46"/>
      <c r="K148" s="46"/>
      <c r="L148" s="46"/>
      <c r="M148" s="46"/>
      <c r="N148" s="46"/>
      <c r="O148" s="46"/>
      <c r="P148" s="46"/>
      <c r="Q148" s="46"/>
      <c r="R148" s="46"/>
      <c r="S148" s="22"/>
      <c r="T148" s="15"/>
      <c r="U148" s="15"/>
      <c r="V148" s="15"/>
      <c r="W148" s="15"/>
      <c r="X148" s="15"/>
      <c r="Y148" s="15"/>
      <c r="Z148" s="15"/>
      <c r="AA148" s="15"/>
      <c r="AB148" s="15"/>
      <c r="AC148" s="15"/>
      <c r="AD148" s="15"/>
      <c r="AE148" s="15"/>
      <c r="AF148" s="15"/>
      <c r="AG148" s="15"/>
    </row>
    <row r="149" spans="1:33" ht="15.75" customHeight="1" x14ac:dyDescent="0.2">
      <c r="A149" s="15"/>
      <c r="B149" s="15"/>
      <c r="C149" s="46"/>
      <c r="D149" s="46"/>
      <c r="E149" s="46"/>
      <c r="F149" s="46"/>
      <c r="G149" s="46"/>
      <c r="H149" s="46"/>
      <c r="I149" s="46"/>
      <c r="J149" s="46"/>
      <c r="K149" s="46"/>
      <c r="L149" s="46"/>
      <c r="M149" s="46"/>
      <c r="N149" s="46"/>
      <c r="O149" s="46"/>
      <c r="P149" s="46"/>
      <c r="Q149" s="46"/>
      <c r="R149" s="46"/>
      <c r="S149" s="22"/>
      <c r="T149" s="15"/>
      <c r="U149" s="15"/>
      <c r="V149" s="15"/>
      <c r="W149" s="15"/>
      <c r="X149" s="15"/>
      <c r="Y149" s="15"/>
      <c r="Z149" s="15"/>
      <c r="AA149" s="15"/>
      <c r="AB149" s="15"/>
      <c r="AC149" s="15"/>
      <c r="AD149" s="15"/>
      <c r="AE149" s="15"/>
      <c r="AF149" s="15"/>
      <c r="AG149" s="15"/>
    </row>
    <row r="150" spans="1:33" ht="15.75" customHeight="1" x14ac:dyDescent="0.2">
      <c r="A150" s="15"/>
      <c r="B150" s="15"/>
      <c r="C150" s="46"/>
      <c r="D150" s="46"/>
      <c r="E150" s="46"/>
      <c r="F150" s="46"/>
      <c r="G150" s="46"/>
      <c r="H150" s="46"/>
      <c r="I150" s="46"/>
      <c r="J150" s="46"/>
      <c r="K150" s="46"/>
      <c r="L150" s="46"/>
      <c r="M150" s="46"/>
      <c r="N150" s="46"/>
      <c r="O150" s="46"/>
      <c r="P150" s="46"/>
      <c r="Q150" s="46"/>
      <c r="R150" s="46"/>
      <c r="S150" s="22"/>
      <c r="T150" s="15"/>
      <c r="U150" s="15"/>
      <c r="V150" s="15"/>
      <c r="W150" s="15"/>
      <c r="X150" s="15"/>
      <c r="Y150" s="15"/>
      <c r="Z150" s="15"/>
      <c r="AA150" s="15"/>
      <c r="AB150" s="15"/>
      <c r="AC150" s="15"/>
      <c r="AD150" s="15"/>
      <c r="AE150" s="15"/>
      <c r="AF150" s="15"/>
      <c r="AG150" s="15"/>
    </row>
    <row r="151" spans="1:33" ht="15.75" customHeight="1" x14ac:dyDescent="0.2">
      <c r="A151" s="15"/>
      <c r="B151" s="15"/>
      <c r="C151" s="46"/>
      <c r="D151" s="46"/>
      <c r="E151" s="46"/>
      <c r="F151" s="46"/>
      <c r="G151" s="46"/>
      <c r="H151" s="46"/>
      <c r="I151" s="46"/>
      <c r="J151" s="46"/>
      <c r="K151" s="46"/>
      <c r="L151" s="46"/>
      <c r="M151" s="46"/>
      <c r="N151" s="46"/>
      <c r="O151" s="46"/>
      <c r="P151" s="46"/>
      <c r="Q151" s="46"/>
      <c r="R151" s="46"/>
      <c r="S151" s="22"/>
      <c r="T151" s="15"/>
      <c r="U151" s="15"/>
      <c r="V151" s="15"/>
      <c r="W151" s="15"/>
      <c r="X151" s="15"/>
      <c r="Y151" s="15"/>
      <c r="Z151" s="15"/>
      <c r="AA151" s="15"/>
      <c r="AB151" s="15"/>
      <c r="AC151" s="15"/>
      <c r="AD151" s="15"/>
      <c r="AE151" s="15"/>
      <c r="AF151" s="15"/>
      <c r="AG151" s="15"/>
    </row>
    <row r="152" spans="1:33" ht="15.75" customHeight="1" x14ac:dyDescent="0.2">
      <c r="A152" s="15"/>
      <c r="B152" s="15"/>
      <c r="C152" s="46"/>
      <c r="D152" s="46"/>
      <c r="E152" s="46"/>
      <c r="F152" s="46"/>
      <c r="G152" s="46"/>
      <c r="H152" s="46"/>
      <c r="I152" s="46"/>
      <c r="J152" s="46"/>
      <c r="K152" s="46"/>
      <c r="L152" s="46"/>
      <c r="M152" s="46"/>
      <c r="N152" s="46"/>
      <c r="O152" s="46"/>
      <c r="P152" s="46"/>
      <c r="Q152" s="46"/>
      <c r="R152" s="46"/>
      <c r="S152" s="22"/>
      <c r="T152" s="15"/>
      <c r="U152" s="15"/>
      <c r="V152" s="15"/>
      <c r="W152" s="15"/>
      <c r="X152" s="15"/>
      <c r="Y152" s="15"/>
      <c r="Z152" s="15"/>
      <c r="AA152" s="15"/>
      <c r="AB152" s="15"/>
      <c r="AC152" s="15"/>
      <c r="AD152" s="15"/>
      <c r="AE152" s="15"/>
      <c r="AF152" s="15"/>
      <c r="AG152" s="15"/>
    </row>
    <row r="153" spans="1:33" ht="15.75" customHeight="1" x14ac:dyDescent="0.2">
      <c r="A153" s="15"/>
      <c r="B153" s="15"/>
      <c r="C153" s="46"/>
      <c r="D153" s="46"/>
      <c r="E153" s="46"/>
      <c r="F153" s="46"/>
      <c r="G153" s="46"/>
      <c r="H153" s="46"/>
      <c r="I153" s="46"/>
      <c r="J153" s="46"/>
      <c r="K153" s="46"/>
      <c r="L153" s="46"/>
      <c r="M153" s="46"/>
      <c r="N153" s="46"/>
      <c r="O153" s="46"/>
      <c r="P153" s="46"/>
      <c r="Q153" s="46"/>
      <c r="R153" s="46"/>
      <c r="S153" s="22"/>
      <c r="T153" s="15"/>
      <c r="U153" s="15"/>
      <c r="V153" s="15"/>
      <c r="W153" s="15"/>
      <c r="X153" s="15"/>
      <c r="Y153" s="15"/>
      <c r="Z153" s="15"/>
      <c r="AA153" s="15"/>
      <c r="AB153" s="15"/>
      <c r="AC153" s="15"/>
      <c r="AD153" s="15"/>
      <c r="AE153" s="15"/>
      <c r="AF153" s="15"/>
      <c r="AG153" s="15"/>
    </row>
    <row r="154" spans="1:33" ht="15.75" customHeight="1" x14ac:dyDescent="0.2">
      <c r="A154" s="15"/>
      <c r="B154" s="15"/>
      <c r="C154" s="46"/>
      <c r="D154" s="46"/>
      <c r="E154" s="46"/>
      <c r="F154" s="46"/>
      <c r="G154" s="46"/>
      <c r="H154" s="46"/>
      <c r="I154" s="46"/>
      <c r="J154" s="46"/>
      <c r="K154" s="46"/>
      <c r="L154" s="46"/>
      <c r="M154" s="46"/>
      <c r="N154" s="46"/>
      <c r="O154" s="46"/>
      <c r="P154" s="46"/>
      <c r="Q154" s="46"/>
      <c r="R154" s="46"/>
      <c r="S154" s="22"/>
      <c r="T154" s="15"/>
      <c r="U154" s="15"/>
      <c r="V154" s="15"/>
      <c r="W154" s="15"/>
      <c r="X154" s="15"/>
      <c r="Y154" s="15"/>
      <c r="Z154" s="15"/>
      <c r="AA154" s="15"/>
      <c r="AB154" s="15"/>
      <c r="AC154" s="15"/>
      <c r="AD154" s="15"/>
      <c r="AE154" s="15"/>
      <c r="AF154" s="15"/>
      <c r="AG154" s="15"/>
    </row>
    <row r="155" spans="1:33" ht="15.75" customHeight="1" x14ac:dyDescent="0.2">
      <c r="A155" s="15"/>
      <c r="B155" s="15"/>
      <c r="C155" s="46"/>
      <c r="D155" s="46"/>
      <c r="E155" s="46"/>
      <c r="F155" s="46"/>
      <c r="G155" s="46"/>
      <c r="H155" s="46"/>
      <c r="I155" s="46"/>
      <c r="J155" s="46"/>
      <c r="K155" s="46"/>
      <c r="L155" s="46"/>
      <c r="M155" s="46"/>
      <c r="N155" s="46"/>
      <c r="O155" s="46"/>
      <c r="P155" s="46"/>
      <c r="Q155" s="46"/>
      <c r="R155" s="46"/>
      <c r="S155" s="22"/>
      <c r="T155" s="15"/>
      <c r="U155" s="15"/>
      <c r="V155" s="15"/>
      <c r="W155" s="15"/>
      <c r="X155" s="15"/>
      <c r="Y155" s="15"/>
      <c r="Z155" s="15"/>
      <c r="AA155" s="15"/>
      <c r="AB155" s="15"/>
      <c r="AC155" s="15"/>
      <c r="AD155" s="15"/>
      <c r="AE155" s="15"/>
      <c r="AF155" s="15"/>
      <c r="AG155" s="15"/>
    </row>
    <row r="156" spans="1:33" ht="15.75" customHeight="1" x14ac:dyDescent="0.2">
      <c r="A156" s="15"/>
      <c r="B156" s="15"/>
      <c r="C156" s="46"/>
      <c r="D156" s="46"/>
      <c r="E156" s="46"/>
      <c r="F156" s="46"/>
      <c r="G156" s="46"/>
      <c r="H156" s="46"/>
      <c r="I156" s="46"/>
      <c r="J156" s="46"/>
      <c r="K156" s="46"/>
      <c r="L156" s="46"/>
      <c r="M156" s="46"/>
      <c r="N156" s="46"/>
      <c r="O156" s="46"/>
      <c r="P156" s="46"/>
      <c r="Q156" s="46"/>
      <c r="R156" s="46"/>
      <c r="S156" s="22"/>
      <c r="T156" s="15"/>
      <c r="U156" s="15"/>
      <c r="V156" s="15"/>
      <c r="W156" s="15"/>
      <c r="X156" s="15"/>
      <c r="Y156" s="15"/>
      <c r="Z156" s="15"/>
      <c r="AA156" s="15"/>
      <c r="AB156" s="15"/>
      <c r="AC156" s="15"/>
      <c r="AD156" s="15"/>
      <c r="AE156" s="15"/>
      <c r="AF156" s="15"/>
      <c r="AG156" s="15"/>
    </row>
    <row r="157" spans="1:33" ht="15.75" customHeight="1" x14ac:dyDescent="0.2">
      <c r="A157" s="15"/>
      <c r="B157" s="15"/>
      <c r="C157" s="46"/>
      <c r="D157" s="46"/>
      <c r="E157" s="46"/>
      <c r="F157" s="46"/>
      <c r="G157" s="46"/>
      <c r="H157" s="46"/>
      <c r="I157" s="46"/>
      <c r="J157" s="46"/>
      <c r="K157" s="46"/>
      <c r="L157" s="46"/>
      <c r="M157" s="46"/>
      <c r="N157" s="46"/>
      <c r="O157" s="46"/>
      <c r="P157" s="46"/>
      <c r="Q157" s="46"/>
      <c r="R157" s="46"/>
      <c r="S157" s="22"/>
      <c r="T157" s="15"/>
      <c r="U157" s="15"/>
      <c r="V157" s="15"/>
      <c r="W157" s="15"/>
      <c r="X157" s="15"/>
      <c r="Y157" s="15"/>
      <c r="Z157" s="15"/>
      <c r="AA157" s="15"/>
      <c r="AB157" s="15"/>
      <c r="AC157" s="15"/>
      <c r="AD157" s="15"/>
      <c r="AE157" s="15"/>
      <c r="AF157" s="15"/>
      <c r="AG157" s="15"/>
    </row>
    <row r="158" spans="1:33" ht="15.75" customHeight="1" x14ac:dyDescent="0.2">
      <c r="A158" s="15"/>
      <c r="B158" s="15"/>
      <c r="C158" s="46"/>
      <c r="D158" s="46"/>
      <c r="E158" s="46"/>
      <c r="F158" s="46"/>
      <c r="G158" s="46"/>
      <c r="H158" s="46"/>
      <c r="I158" s="46"/>
      <c r="J158" s="46"/>
      <c r="K158" s="46"/>
      <c r="L158" s="46"/>
      <c r="M158" s="46"/>
      <c r="N158" s="46"/>
      <c r="O158" s="46"/>
      <c r="P158" s="46"/>
      <c r="Q158" s="46"/>
      <c r="R158" s="46"/>
      <c r="S158" s="22"/>
      <c r="T158" s="15"/>
      <c r="U158" s="15"/>
      <c r="V158" s="15"/>
      <c r="W158" s="15"/>
      <c r="X158" s="15"/>
      <c r="Y158" s="15"/>
      <c r="Z158" s="15"/>
      <c r="AA158" s="15"/>
      <c r="AB158" s="15"/>
      <c r="AC158" s="15"/>
      <c r="AD158" s="15"/>
      <c r="AE158" s="15"/>
      <c r="AF158" s="15"/>
      <c r="AG158" s="15"/>
    </row>
    <row r="159" spans="1:33" ht="15.75" customHeight="1" x14ac:dyDescent="0.2">
      <c r="A159" s="15"/>
      <c r="B159" s="15"/>
      <c r="C159" s="46"/>
      <c r="D159" s="46"/>
      <c r="E159" s="46"/>
      <c r="F159" s="46"/>
      <c r="G159" s="46"/>
      <c r="H159" s="46"/>
      <c r="I159" s="46"/>
      <c r="J159" s="46"/>
      <c r="K159" s="46"/>
      <c r="L159" s="46"/>
      <c r="M159" s="46"/>
      <c r="N159" s="46"/>
      <c r="O159" s="46"/>
      <c r="P159" s="46"/>
      <c r="Q159" s="46"/>
      <c r="R159" s="46"/>
      <c r="S159" s="22"/>
      <c r="T159" s="15"/>
      <c r="U159" s="15"/>
      <c r="V159" s="15"/>
      <c r="W159" s="15"/>
      <c r="X159" s="15"/>
      <c r="Y159" s="15"/>
      <c r="Z159" s="15"/>
      <c r="AA159" s="15"/>
      <c r="AB159" s="15"/>
      <c r="AC159" s="15"/>
      <c r="AD159" s="15"/>
      <c r="AE159" s="15"/>
      <c r="AF159" s="15"/>
      <c r="AG159" s="15"/>
    </row>
    <row r="160" spans="1:33" ht="15.75" customHeight="1" x14ac:dyDescent="0.2">
      <c r="A160" s="15"/>
      <c r="B160" s="15"/>
      <c r="C160" s="46"/>
      <c r="D160" s="46"/>
      <c r="E160" s="46"/>
      <c r="F160" s="46"/>
      <c r="G160" s="46"/>
      <c r="H160" s="46"/>
      <c r="I160" s="46"/>
      <c r="J160" s="46"/>
      <c r="K160" s="46"/>
      <c r="L160" s="46"/>
      <c r="M160" s="46"/>
      <c r="N160" s="46"/>
      <c r="O160" s="46"/>
      <c r="P160" s="46"/>
      <c r="Q160" s="46"/>
      <c r="R160" s="46"/>
      <c r="S160" s="22"/>
      <c r="T160" s="15"/>
      <c r="U160" s="15"/>
      <c r="V160" s="15"/>
      <c r="W160" s="15"/>
      <c r="X160" s="15"/>
      <c r="Y160" s="15"/>
      <c r="Z160" s="15"/>
      <c r="AA160" s="15"/>
      <c r="AB160" s="15"/>
      <c r="AC160" s="15"/>
      <c r="AD160" s="15"/>
      <c r="AE160" s="15"/>
      <c r="AF160" s="15"/>
      <c r="AG160" s="15"/>
    </row>
    <row r="161" spans="1:33" ht="15.75" customHeight="1" x14ac:dyDescent="0.2">
      <c r="A161" s="15"/>
      <c r="B161" s="15"/>
      <c r="C161" s="46"/>
      <c r="D161" s="46"/>
      <c r="E161" s="46"/>
      <c r="F161" s="46"/>
      <c r="G161" s="46"/>
      <c r="H161" s="46"/>
      <c r="I161" s="46"/>
      <c r="J161" s="46"/>
      <c r="K161" s="46"/>
      <c r="L161" s="46"/>
      <c r="M161" s="46"/>
      <c r="N161" s="46"/>
      <c r="O161" s="46"/>
      <c r="P161" s="46"/>
      <c r="Q161" s="46"/>
      <c r="R161" s="46"/>
      <c r="S161" s="22"/>
      <c r="T161" s="15"/>
      <c r="U161" s="15"/>
      <c r="V161" s="15"/>
      <c r="W161" s="15"/>
      <c r="X161" s="15"/>
      <c r="Y161" s="15"/>
      <c r="Z161" s="15"/>
      <c r="AA161" s="15"/>
      <c r="AB161" s="15"/>
      <c r="AC161" s="15"/>
      <c r="AD161" s="15"/>
      <c r="AE161" s="15"/>
      <c r="AF161" s="15"/>
      <c r="AG161" s="15"/>
    </row>
    <row r="162" spans="1:33" ht="15.75" customHeight="1" x14ac:dyDescent="0.2">
      <c r="A162" s="15"/>
      <c r="B162" s="15"/>
      <c r="C162" s="46"/>
      <c r="D162" s="46"/>
      <c r="E162" s="46"/>
      <c r="F162" s="46"/>
      <c r="G162" s="46"/>
      <c r="H162" s="46"/>
      <c r="I162" s="46"/>
      <c r="J162" s="46"/>
      <c r="K162" s="46"/>
      <c r="L162" s="46"/>
      <c r="M162" s="46"/>
      <c r="N162" s="46"/>
      <c r="O162" s="46"/>
      <c r="P162" s="46"/>
      <c r="Q162" s="46"/>
      <c r="R162" s="46"/>
      <c r="S162" s="22"/>
      <c r="T162" s="15"/>
      <c r="U162" s="15"/>
      <c r="V162" s="15"/>
      <c r="W162" s="15"/>
      <c r="X162" s="15"/>
      <c r="Y162" s="15"/>
      <c r="Z162" s="15"/>
      <c r="AA162" s="15"/>
      <c r="AB162" s="15"/>
      <c r="AC162" s="15"/>
      <c r="AD162" s="15"/>
      <c r="AE162" s="15"/>
      <c r="AF162" s="15"/>
      <c r="AG162" s="15"/>
    </row>
    <row r="163" spans="1:33" ht="15.75" customHeight="1" x14ac:dyDescent="0.2">
      <c r="A163" s="15"/>
      <c r="B163" s="15"/>
      <c r="C163" s="46"/>
      <c r="D163" s="46"/>
      <c r="E163" s="46"/>
      <c r="F163" s="46"/>
      <c r="G163" s="46"/>
      <c r="H163" s="46"/>
      <c r="I163" s="46"/>
      <c r="J163" s="46"/>
      <c r="K163" s="46"/>
      <c r="L163" s="46"/>
      <c r="M163" s="46"/>
      <c r="N163" s="46"/>
      <c r="O163" s="46"/>
      <c r="P163" s="46"/>
      <c r="Q163" s="46"/>
      <c r="R163" s="46"/>
      <c r="S163" s="22"/>
      <c r="T163" s="15"/>
      <c r="U163" s="15"/>
      <c r="V163" s="15"/>
      <c r="W163" s="15"/>
      <c r="X163" s="15"/>
      <c r="Y163" s="15"/>
      <c r="Z163" s="15"/>
      <c r="AA163" s="15"/>
      <c r="AB163" s="15"/>
      <c r="AC163" s="15"/>
      <c r="AD163" s="15"/>
      <c r="AE163" s="15"/>
      <c r="AF163" s="15"/>
      <c r="AG163" s="15"/>
    </row>
    <row r="164" spans="1:33" ht="15.75" customHeight="1" x14ac:dyDescent="0.2">
      <c r="A164" s="15"/>
      <c r="B164" s="15"/>
      <c r="C164" s="46"/>
      <c r="D164" s="46"/>
      <c r="E164" s="46"/>
      <c r="F164" s="46"/>
      <c r="G164" s="46"/>
      <c r="H164" s="46"/>
      <c r="I164" s="46"/>
      <c r="J164" s="46"/>
      <c r="K164" s="46"/>
      <c r="L164" s="46"/>
      <c r="M164" s="46"/>
      <c r="N164" s="46"/>
      <c r="O164" s="46"/>
      <c r="P164" s="46"/>
      <c r="Q164" s="46"/>
      <c r="R164" s="46"/>
      <c r="S164" s="22"/>
      <c r="T164" s="15"/>
      <c r="U164" s="15"/>
      <c r="V164" s="15"/>
      <c r="W164" s="15"/>
      <c r="X164" s="15"/>
      <c r="Y164" s="15"/>
      <c r="Z164" s="15"/>
      <c r="AA164" s="15"/>
      <c r="AB164" s="15"/>
      <c r="AC164" s="15"/>
      <c r="AD164" s="15"/>
      <c r="AE164" s="15"/>
      <c r="AF164" s="15"/>
      <c r="AG164" s="15"/>
    </row>
    <row r="165" spans="1:33" ht="15.75" customHeight="1" x14ac:dyDescent="0.2">
      <c r="A165" s="15"/>
      <c r="B165" s="15"/>
      <c r="C165" s="46"/>
      <c r="D165" s="46"/>
      <c r="E165" s="46"/>
      <c r="F165" s="46"/>
      <c r="G165" s="46"/>
      <c r="H165" s="46"/>
      <c r="I165" s="46"/>
      <c r="J165" s="46"/>
      <c r="K165" s="46"/>
      <c r="L165" s="46"/>
      <c r="M165" s="46"/>
      <c r="N165" s="46"/>
      <c r="O165" s="46"/>
      <c r="P165" s="46"/>
      <c r="Q165" s="46"/>
      <c r="R165" s="46"/>
      <c r="S165" s="22"/>
      <c r="T165" s="15"/>
      <c r="U165" s="15"/>
      <c r="V165" s="15"/>
      <c r="W165" s="15"/>
      <c r="X165" s="15"/>
      <c r="Y165" s="15"/>
      <c r="Z165" s="15"/>
      <c r="AA165" s="15"/>
      <c r="AB165" s="15"/>
      <c r="AC165" s="15"/>
      <c r="AD165" s="15"/>
      <c r="AE165" s="15"/>
      <c r="AF165" s="15"/>
      <c r="AG165" s="15"/>
    </row>
    <row r="166" spans="1:33" ht="15.75" customHeight="1" x14ac:dyDescent="0.2">
      <c r="A166" s="15"/>
      <c r="B166" s="15"/>
      <c r="C166" s="46"/>
      <c r="D166" s="46"/>
      <c r="E166" s="46"/>
      <c r="F166" s="46"/>
      <c r="G166" s="46"/>
      <c r="H166" s="46"/>
      <c r="I166" s="46"/>
      <c r="J166" s="46"/>
      <c r="K166" s="46"/>
      <c r="L166" s="46"/>
      <c r="M166" s="46"/>
      <c r="N166" s="46"/>
      <c r="O166" s="46"/>
      <c r="P166" s="46"/>
      <c r="Q166" s="46"/>
      <c r="R166" s="46"/>
      <c r="S166" s="22"/>
      <c r="T166" s="15"/>
      <c r="U166" s="15"/>
      <c r="V166" s="15"/>
      <c r="W166" s="15"/>
      <c r="X166" s="15"/>
      <c r="Y166" s="15"/>
      <c r="Z166" s="15"/>
      <c r="AA166" s="15"/>
      <c r="AB166" s="15"/>
      <c r="AC166" s="15"/>
      <c r="AD166" s="15"/>
      <c r="AE166" s="15"/>
      <c r="AF166" s="15"/>
      <c r="AG166" s="15"/>
    </row>
    <row r="167" spans="1:33" ht="15.75" customHeight="1" x14ac:dyDescent="0.2">
      <c r="A167" s="15"/>
      <c r="B167" s="15"/>
      <c r="C167" s="46"/>
      <c r="D167" s="46"/>
      <c r="E167" s="46"/>
      <c r="F167" s="46"/>
      <c r="G167" s="46"/>
      <c r="H167" s="46"/>
      <c r="I167" s="46"/>
      <c r="J167" s="46"/>
      <c r="K167" s="46"/>
      <c r="L167" s="46"/>
      <c r="M167" s="46"/>
      <c r="N167" s="46"/>
      <c r="O167" s="46"/>
      <c r="P167" s="46"/>
      <c r="Q167" s="46"/>
      <c r="R167" s="46"/>
      <c r="S167" s="22"/>
      <c r="T167" s="15"/>
      <c r="U167" s="15"/>
      <c r="V167" s="15"/>
      <c r="W167" s="15"/>
      <c r="X167" s="15"/>
      <c r="Y167" s="15"/>
      <c r="Z167" s="15"/>
      <c r="AA167" s="15"/>
      <c r="AB167" s="15"/>
      <c r="AC167" s="15"/>
      <c r="AD167" s="15"/>
      <c r="AE167" s="15"/>
      <c r="AF167" s="15"/>
      <c r="AG167" s="15"/>
    </row>
    <row r="168" spans="1:33" ht="15.75" customHeight="1" x14ac:dyDescent="0.2">
      <c r="A168" s="15"/>
      <c r="B168" s="15"/>
      <c r="C168" s="46"/>
      <c r="D168" s="46"/>
      <c r="E168" s="46"/>
      <c r="F168" s="46"/>
      <c r="G168" s="46"/>
      <c r="H168" s="46"/>
      <c r="I168" s="46"/>
      <c r="J168" s="46"/>
      <c r="K168" s="46"/>
      <c r="L168" s="46"/>
      <c r="M168" s="46"/>
      <c r="N168" s="46"/>
      <c r="O168" s="46"/>
      <c r="P168" s="46"/>
      <c r="Q168" s="46"/>
      <c r="R168" s="46"/>
      <c r="S168" s="22"/>
      <c r="T168" s="15"/>
      <c r="U168" s="15"/>
      <c r="V168" s="15"/>
      <c r="W168" s="15"/>
      <c r="X168" s="15"/>
      <c r="Y168" s="15"/>
      <c r="Z168" s="15"/>
      <c r="AA168" s="15"/>
      <c r="AB168" s="15"/>
      <c r="AC168" s="15"/>
      <c r="AD168" s="15"/>
      <c r="AE168" s="15"/>
      <c r="AF168" s="15"/>
      <c r="AG168" s="15"/>
    </row>
    <row r="169" spans="1:33" ht="15.75" customHeight="1" x14ac:dyDescent="0.2">
      <c r="A169" s="15"/>
      <c r="B169" s="15"/>
      <c r="C169" s="46"/>
      <c r="D169" s="46"/>
      <c r="E169" s="46"/>
      <c r="F169" s="46"/>
      <c r="G169" s="46"/>
      <c r="H169" s="46"/>
      <c r="I169" s="46"/>
      <c r="J169" s="46"/>
      <c r="K169" s="46"/>
      <c r="L169" s="46"/>
      <c r="M169" s="46"/>
      <c r="N169" s="46"/>
      <c r="O169" s="46"/>
      <c r="P169" s="46"/>
      <c r="Q169" s="46"/>
      <c r="R169" s="46"/>
      <c r="S169" s="22"/>
      <c r="T169" s="15"/>
      <c r="U169" s="15"/>
      <c r="V169" s="15"/>
      <c r="W169" s="15"/>
      <c r="X169" s="15"/>
      <c r="Y169" s="15"/>
      <c r="Z169" s="15"/>
      <c r="AA169" s="15"/>
      <c r="AB169" s="15"/>
      <c r="AC169" s="15"/>
      <c r="AD169" s="15"/>
      <c r="AE169" s="15"/>
      <c r="AF169" s="15"/>
      <c r="AG169" s="15"/>
    </row>
    <row r="170" spans="1:33" ht="15.75" customHeight="1" x14ac:dyDescent="0.2">
      <c r="A170" s="15"/>
      <c r="B170" s="15"/>
      <c r="C170" s="46"/>
      <c r="D170" s="46"/>
      <c r="E170" s="46"/>
      <c r="F170" s="46"/>
      <c r="G170" s="46"/>
      <c r="H170" s="46"/>
      <c r="I170" s="46"/>
      <c r="J170" s="46"/>
      <c r="K170" s="46"/>
      <c r="L170" s="46"/>
      <c r="M170" s="46"/>
      <c r="N170" s="46"/>
      <c r="O170" s="46"/>
      <c r="P170" s="46"/>
      <c r="Q170" s="46"/>
      <c r="R170" s="46"/>
      <c r="S170" s="22"/>
      <c r="T170" s="15"/>
      <c r="U170" s="15"/>
      <c r="V170" s="15"/>
      <c r="W170" s="15"/>
      <c r="X170" s="15"/>
      <c r="Y170" s="15"/>
      <c r="Z170" s="15"/>
      <c r="AA170" s="15"/>
      <c r="AB170" s="15"/>
      <c r="AC170" s="15"/>
      <c r="AD170" s="15"/>
      <c r="AE170" s="15"/>
      <c r="AF170" s="15"/>
      <c r="AG170" s="15"/>
    </row>
    <row r="171" spans="1:33" ht="15.75" customHeight="1" x14ac:dyDescent="0.2">
      <c r="A171" s="15"/>
      <c r="B171" s="15"/>
      <c r="C171" s="46"/>
      <c r="D171" s="46"/>
      <c r="E171" s="46"/>
      <c r="F171" s="46"/>
      <c r="G171" s="46"/>
      <c r="H171" s="46"/>
      <c r="I171" s="46"/>
      <c r="J171" s="46"/>
      <c r="K171" s="46"/>
      <c r="L171" s="46"/>
      <c r="M171" s="46"/>
      <c r="N171" s="46"/>
      <c r="O171" s="46"/>
      <c r="P171" s="46"/>
      <c r="Q171" s="46"/>
      <c r="R171" s="46"/>
      <c r="S171" s="22"/>
      <c r="T171" s="15"/>
      <c r="U171" s="15"/>
      <c r="V171" s="15"/>
      <c r="W171" s="15"/>
      <c r="X171" s="15"/>
      <c r="Y171" s="15"/>
      <c r="Z171" s="15"/>
      <c r="AA171" s="15"/>
      <c r="AB171" s="15"/>
      <c r="AC171" s="15"/>
      <c r="AD171" s="15"/>
      <c r="AE171" s="15"/>
      <c r="AF171" s="15"/>
      <c r="AG171" s="15"/>
    </row>
    <row r="172" spans="1:33" ht="15.75" customHeight="1" x14ac:dyDescent="0.2">
      <c r="A172" s="15"/>
      <c r="B172" s="15"/>
      <c r="C172" s="46"/>
      <c r="D172" s="46"/>
      <c r="E172" s="46"/>
      <c r="F172" s="46"/>
      <c r="G172" s="46"/>
      <c r="H172" s="46"/>
      <c r="I172" s="46"/>
      <c r="J172" s="46"/>
      <c r="K172" s="46"/>
      <c r="L172" s="46"/>
      <c r="M172" s="46"/>
      <c r="N172" s="46"/>
      <c r="O172" s="46"/>
      <c r="P172" s="46"/>
      <c r="Q172" s="46"/>
      <c r="R172" s="46"/>
      <c r="S172" s="22"/>
      <c r="T172" s="15"/>
      <c r="U172" s="15"/>
      <c r="V172" s="15"/>
      <c r="W172" s="15"/>
      <c r="X172" s="15"/>
      <c r="Y172" s="15"/>
      <c r="Z172" s="15"/>
      <c r="AA172" s="15"/>
      <c r="AB172" s="15"/>
      <c r="AC172" s="15"/>
      <c r="AD172" s="15"/>
      <c r="AE172" s="15"/>
      <c r="AF172" s="15"/>
      <c r="AG172" s="15"/>
    </row>
    <row r="173" spans="1:33" ht="15.75" customHeight="1" x14ac:dyDescent="0.2">
      <c r="A173" s="15"/>
      <c r="B173" s="15"/>
      <c r="C173" s="46"/>
      <c r="D173" s="46"/>
      <c r="E173" s="46"/>
      <c r="F173" s="46"/>
      <c r="G173" s="46"/>
      <c r="H173" s="46"/>
      <c r="I173" s="46"/>
      <c r="J173" s="46"/>
      <c r="K173" s="46"/>
      <c r="L173" s="46"/>
      <c r="M173" s="46"/>
      <c r="N173" s="46"/>
      <c r="O173" s="46"/>
      <c r="P173" s="46"/>
      <c r="Q173" s="46"/>
      <c r="R173" s="46"/>
      <c r="S173" s="22"/>
      <c r="T173" s="15"/>
      <c r="U173" s="15"/>
      <c r="V173" s="15"/>
      <c r="W173" s="15"/>
      <c r="X173" s="15"/>
      <c r="Y173" s="15"/>
      <c r="Z173" s="15"/>
      <c r="AA173" s="15"/>
      <c r="AB173" s="15"/>
      <c r="AC173" s="15"/>
      <c r="AD173" s="15"/>
      <c r="AE173" s="15"/>
      <c r="AF173" s="15"/>
      <c r="AG173" s="15"/>
    </row>
    <row r="174" spans="1:33" ht="15.75" customHeight="1" x14ac:dyDescent="0.2">
      <c r="A174" s="15"/>
      <c r="B174" s="15"/>
      <c r="C174" s="46"/>
      <c r="D174" s="46"/>
      <c r="E174" s="46"/>
      <c r="F174" s="46"/>
      <c r="G174" s="46"/>
      <c r="H174" s="46"/>
      <c r="I174" s="46"/>
      <c r="J174" s="46"/>
      <c r="K174" s="46"/>
      <c r="L174" s="46"/>
      <c r="M174" s="46"/>
      <c r="N174" s="46"/>
      <c r="O174" s="46"/>
      <c r="P174" s="46"/>
      <c r="Q174" s="46"/>
      <c r="R174" s="46"/>
      <c r="S174" s="22"/>
      <c r="T174" s="15"/>
      <c r="U174" s="15"/>
      <c r="V174" s="15"/>
      <c r="W174" s="15"/>
      <c r="X174" s="15"/>
      <c r="Y174" s="15"/>
      <c r="Z174" s="15"/>
      <c r="AA174" s="15"/>
      <c r="AB174" s="15"/>
      <c r="AC174" s="15"/>
      <c r="AD174" s="15"/>
      <c r="AE174" s="15"/>
      <c r="AF174" s="15"/>
      <c r="AG174" s="15"/>
    </row>
    <row r="175" spans="1:33" ht="15.75" customHeight="1" x14ac:dyDescent="0.2">
      <c r="A175" s="15"/>
      <c r="B175" s="15"/>
      <c r="C175" s="46"/>
      <c r="D175" s="46"/>
      <c r="E175" s="46"/>
      <c r="F175" s="46"/>
      <c r="G175" s="46"/>
      <c r="H175" s="46"/>
      <c r="I175" s="46"/>
      <c r="J175" s="46"/>
      <c r="K175" s="46"/>
      <c r="L175" s="46"/>
      <c r="M175" s="46"/>
      <c r="N175" s="46"/>
      <c r="O175" s="46"/>
      <c r="P175" s="46"/>
      <c r="Q175" s="46"/>
      <c r="R175" s="46"/>
      <c r="S175" s="22"/>
      <c r="T175" s="15"/>
      <c r="U175" s="15"/>
      <c r="V175" s="15"/>
      <c r="W175" s="15"/>
      <c r="X175" s="15"/>
      <c r="Y175" s="15"/>
      <c r="Z175" s="15"/>
      <c r="AA175" s="15"/>
      <c r="AB175" s="15"/>
      <c r="AC175" s="15"/>
      <c r="AD175" s="15"/>
      <c r="AE175" s="15"/>
      <c r="AF175" s="15"/>
      <c r="AG175" s="15"/>
    </row>
    <row r="176" spans="1:33" ht="15.75" customHeight="1" x14ac:dyDescent="0.2">
      <c r="A176" s="15"/>
      <c r="B176" s="15"/>
      <c r="C176" s="46"/>
      <c r="D176" s="46"/>
      <c r="E176" s="46"/>
      <c r="F176" s="46"/>
      <c r="G176" s="46"/>
      <c r="H176" s="46"/>
      <c r="I176" s="46"/>
      <c r="J176" s="46"/>
      <c r="K176" s="46"/>
      <c r="L176" s="46"/>
      <c r="M176" s="46"/>
      <c r="N176" s="46"/>
      <c r="O176" s="46"/>
      <c r="P176" s="46"/>
      <c r="Q176" s="46"/>
      <c r="R176" s="46"/>
      <c r="S176" s="22"/>
      <c r="T176" s="15"/>
      <c r="U176" s="15"/>
      <c r="V176" s="15"/>
      <c r="W176" s="15"/>
      <c r="X176" s="15"/>
      <c r="Y176" s="15"/>
      <c r="Z176" s="15"/>
      <c r="AA176" s="15"/>
      <c r="AB176" s="15"/>
      <c r="AC176" s="15"/>
      <c r="AD176" s="15"/>
      <c r="AE176" s="15"/>
      <c r="AF176" s="15"/>
      <c r="AG176" s="15"/>
    </row>
    <row r="177" spans="1:33" ht="15.75" customHeight="1" x14ac:dyDescent="0.2">
      <c r="A177" s="15"/>
      <c r="B177" s="15"/>
      <c r="C177" s="46"/>
      <c r="D177" s="46"/>
      <c r="E177" s="46"/>
      <c r="F177" s="46"/>
      <c r="G177" s="46"/>
      <c r="H177" s="46"/>
      <c r="I177" s="46"/>
      <c r="J177" s="46"/>
      <c r="K177" s="46"/>
      <c r="L177" s="46"/>
      <c r="M177" s="46"/>
      <c r="N177" s="46"/>
      <c r="O177" s="46"/>
      <c r="P177" s="46"/>
      <c r="Q177" s="46"/>
      <c r="R177" s="46"/>
      <c r="S177" s="22"/>
      <c r="T177" s="15"/>
      <c r="U177" s="15"/>
      <c r="V177" s="15"/>
      <c r="W177" s="15"/>
      <c r="X177" s="15"/>
      <c r="Y177" s="15"/>
      <c r="Z177" s="15"/>
      <c r="AA177" s="15"/>
      <c r="AB177" s="15"/>
      <c r="AC177" s="15"/>
      <c r="AD177" s="15"/>
      <c r="AE177" s="15"/>
      <c r="AF177" s="15"/>
      <c r="AG177" s="15"/>
    </row>
    <row r="178" spans="1:33" ht="15.75" customHeight="1" x14ac:dyDescent="0.2">
      <c r="A178" s="15"/>
      <c r="B178" s="15"/>
      <c r="C178" s="46"/>
      <c r="D178" s="46"/>
      <c r="E178" s="46"/>
      <c r="F178" s="46"/>
      <c r="G178" s="46"/>
      <c r="H178" s="46"/>
      <c r="I178" s="46"/>
      <c r="J178" s="46"/>
      <c r="K178" s="46"/>
      <c r="L178" s="46"/>
      <c r="M178" s="46"/>
      <c r="N178" s="46"/>
      <c r="O178" s="46"/>
      <c r="P178" s="46"/>
      <c r="Q178" s="46"/>
      <c r="R178" s="46"/>
      <c r="S178" s="22"/>
      <c r="T178" s="15"/>
      <c r="U178" s="15"/>
      <c r="V178" s="15"/>
      <c r="W178" s="15"/>
      <c r="X178" s="15"/>
      <c r="Y178" s="15"/>
      <c r="Z178" s="15"/>
      <c r="AA178" s="15"/>
      <c r="AB178" s="15"/>
      <c r="AC178" s="15"/>
      <c r="AD178" s="15"/>
      <c r="AE178" s="15"/>
      <c r="AF178" s="15"/>
      <c r="AG178" s="15"/>
    </row>
    <row r="179" spans="1:33" ht="15.75" customHeight="1" x14ac:dyDescent="0.2">
      <c r="A179" s="15"/>
      <c r="B179" s="15"/>
      <c r="C179" s="46"/>
      <c r="D179" s="46"/>
      <c r="E179" s="46"/>
      <c r="F179" s="46"/>
      <c r="G179" s="46"/>
      <c r="H179" s="46"/>
      <c r="I179" s="46"/>
      <c r="J179" s="46"/>
      <c r="K179" s="46"/>
      <c r="L179" s="46"/>
      <c r="M179" s="46"/>
      <c r="N179" s="46"/>
      <c r="O179" s="46"/>
      <c r="P179" s="46"/>
      <c r="Q179" s="46"/>
      <c r="R179" s="46"/>
      <c r="S179" s="22"/>
      <c r="T179" s="15"/>
      <c r="U179" s="15"/>
      <c r="V179" s="15"/>
      <c r="W179" s="15"/>
      <c r="X179" s="15"/>
      <c r="Y179" s="15"/>
      <c r="Z179" s="15"/>
      <c r="AA179" s="15"/>
      <c r="AB179" s="15"/>
      <c r="AC179" s="15"/>
      <c r="AD179" s="15"/>
      <c r="AE179" s="15"/>
      <c r="AF179" s="15"/>
      <c r="AG179" s="15"/>
    </row>
    <row r="180" spans="1:33" ht="15.75" customHeight="1" x14ac:dyDescent="0.2">
      <c r="A180" s="15"/>
      <c r="B180" s="15"/>
      <c r="C180" s="46"/>
      <c r="D180" s="46"/>
      <c r="E180" s="46"/>
      <c r="F180" s="46"/>
      <c r="G180" s="46"/>
      <c r="H180" s="46"/>
      <c r="I180" s="46"/>
      <c r="J180" s="46"/>
      <c r="K180" s="46"/>
      <c r="L180" s="46"/>
      <c r="M180" s="46"/>
      <c r="N180" s="46"/>
      <c r="O180" s="46"/>
      <c r="P180" s="46"/>
      <c r="Q180" s="46"/>
      <c r="R180" s="46"/>
      <c r="S180" s="22"/>
      <c r="T180" s="15"/>
      <c r="U180" s="15"/>
      <c r="V180" s="15"/>
      <c r="W180" s="15"/>
      <c r="X180" s="15"/>
      <c r="Y180" s="15"/>
      <c r="Z180" s="15"/>
      <c r="AA180" s="15"/>
      <c r="AB180" s="15"/>
      <c r="AC180" s="15"/>
      <c r="AD180" s="15"/>
      <c r="AE180" s="15"/>
      <c r="AF180" s="15"/>
      <c r="AG180" s="15"/>
    </row>
    <row r="181" spans="1:33" ht="15.75" customHeight="1" x14ac:dyDescent="0.2">
      <c r="A181" s="15"/>
      <c r="B181" s="15"/>
      <c r="C181" s="46"/>
      <c r="D181" s="46"/>
      <c r="E181" s="46"/>
      <c r="F181" s="46"/>
      <c r="G181" s="46"/>
      <c r="H181" s="46"/>
      <c r="I181" s="46"/>
      <c r="J181" s="46"/>
      <c r="K181" s="46"/>
      <c r="L181" s="46"/>
      <c r="M181" s="46"/>
      <c r="N181" s="46"/>
      <c r="O181" s="46"/>
      <c r="P181" s="46"/>
      <c r="Q181" s="46"/>
      <c r="R181" s="46"/>
      <c r="S181" s="22"/>
      <c r="T181" s="15"/>
      <c r="U181" s="15"/>
      <c r="V181" s="15"/>
      <c r="W181" s="15"/>
      <c r="X181" s="15"/>
      <c r="Y181" s="15"/>
      <c r="Z181" s="15"/>
      <c r="AA181" s="15"/>
      <c r="AB181" s="15"/>
      <c r="AC181" s="15"/>
      <c r="AD181" s="15"/>
      <c r="AE181" s="15"/>
      <c r="AF181" s="15"/>
      <c r="AG181" s="15"/>
    </row>
    <row r="182" spans="1:33" ht="15.75" customHeight="1" x14ac:dyDescent="0.2">
      <c r="A182" s="15"/>
      <c r="B182" s="15"/>
      <c r="C182" s="46"/>
      <c r="D182" s="46"/>
      <c r="E182" s="46"/>
      <c r="F182" s="46"/>
      <c r="G182" s="46"/>
      <c r="H182" s="46"/>
      <c r="I182" s="46"/>
      <c r="J182" s="46"/>
      <c r="K182" s="46"/>
      <c r="L182" s="46"/>
      <c r="M182" s="46"/>
      <c r="N182" s="46"/>
      <c r="O182" s="46"/>
      <c r="P182" s="46"/>
      <c r="Q182" s="46"/>
      <c r="R182" s="46"/>
      <c r="S182" s="22"/>
      <c r="T182" s="15"/>
      <c r="U182" s="15"/>
      <c r="V182" s="15"/>
      <c r="W182" s="15"/>
      <c r="X182" s="15"/>
      <c r="Y182" s="15"/>
      <c r="Z182" s="15"/>
      <c r="AA182" s="15"/>
      <c r="AB182" s="15"/>
      <c r="AC182" s="15"/>
      <c r="AD182" s="15"/>
      <c r="AE182" s="15"/>
      <c r="AF182" s="15"/>
      <c r="AG182" s="15"/>
    </row>
    <row r="183" spans="1:33" ht="15.75" customHeight="1" x14ac:dyDescent="0.2">
      <c r="A183" s="15"/>
      <c r="B183" s="15"/>
      <c r="C183" s="46"/>
      <c r="D183" s="46"/>
      <c r="E183" s="46"/>
      <c r="F183" s="46"/>
      <c r="G183" s="46"/>
      <c r="H183" s="46"/>
      <c r="I183" s="46"/>
      <c r="J183" s="46"/>
      <c r="K183" s="46"/>
      <c r="L183" s="46"/>
      <c r="M183" s="46"/>
      <c r="N183" s="46"/>
      <c r="O183" s="46"/>
      <c r="P183" s="46"/>
      <c r="Q183" s="46"/>
      <c r="R183" s="46"/>
      <c r="S183" s="22"/>
      <c r="T183" s="15"/>
      <c r="U183" s="15"/>
      <c r="V183" s="15"/>
      <c r="W183" s="15"/>
      <c r="X183" s="15"/>
      <c r="Y183" s="15"/>
      <c r="Z183" s="15"/>
      <c r="AA183" s="15"/>
      <c r="AB183" s="15"/>
      <c r="AC183" s="15"/>
      <c r="AD183" s="15"/>
      <c r="AE183" s="15"/>
      <c r="AF183" s="15"/>
      <c r="AG183" s="15"/>
    </row>
    <row r="184" spans="1:33" ht="15.75" customHeight="1" x14ac:dyDescent="0.2">
      <c r="A184" s="15"/>
      <c r="B184" s="15"/>
      <c r="C184" s="46"/>
      <c r="D184" s="46"/>
      <c r="E184" s="46"/>
      <c r="F184" s="46"/>
      <c r="G184" s="46"/>
      <c r="H184" s="46"/>
      <c r="I184" s="46"/>
      <c r="J184" s="46"/>
      <c r="K184" s="46"/>
      <c r="L184" s="46"/>
      <c r="M184" s="46"/>
      <c r="N184" s="46"/>
      <c r="O184" s="46"/>
      <c r="P184" s="46"/>
      <c r="Q184" s="46"/>
      <c r="R184" s="46"/>
      <c r="S184" s="22"/>
      <c r="T184" s="15"/>
      <c r="U184" s="15"/>
      <c r="V184" s="15"/>
      <c r="W184" s="15"/>
      <c r="X184" s="15"/>
      <c r="Y184" s="15"/>
      <c r="Z184" s="15"/>
      <c r="AA184" s="15"/>
      <c r="AB184" s="15"/>
      <c r="AC184" s="15"/>
      <c r="AD184" s="15"/>
      <c r="AE184" s="15"/>
      <c r="AF184" s="15"/>
      <c r="AG184" s="15"/>
    </row>
    <row r="185" spans="1:33" ht="15.75" customHeight="1" x14ac:dyDescent="0.2">
      <c r="A185" s="15"/>
      <c r="B185" s="15"/>
      <c r="C185" s="46"/>
      <c r="D185" s="46"/>
      <c r="E185" s="46"/>
      <c r="F185" s="46"/>
      <c r="G185" s="46"/>
      <c r="H185" s="46"/>
      <c r="I185" s="46"/>
      <c r="J185" s="46"/>
      <c r="K185" s="46"/>
      <c r="L185" s="46"/>
      <c r="M185" s="46"/>
      <c r="N185" s="46"/>
      <c r="O185" s="46"/>
      <c r="P185" s="46"/>
      <c r="Q185" s="46"/>
      <c r="R185" s="46"/>
      <c r="S185" s="22"/>
      <c r="T185" s="15"/>
      <c r="U185" s="15"/>
      <c r="V185" s="15"/>
      <c r="W185" s="15"/>
      <c r="X185" s="15"/>
      <c r="Y185" s="15"/>
      <c r="Z185" s="15"/>
      <c r="AA185" s="15"/>
      <c r="AB185" s="15"/>
      <c r="AC185" s="15"/>
      <c r="AD185" s="15"/>
      <c r="AE185" s="15"/>
      <c r="AF185" s="15"/>
      <c r="AG185" s="15"/>
    </row>
    <row r="186" spans="1:33" ht="15.75" customHeight="1" x14ac:dyDescent="0.2">
      <c r="A186" s="15"/>
      <c r="B186" s="15"/>
      <c r="C186" s="46"/>
      <c r="D186" s="46"/>
      <c r="E186" s="46"/>
      <c r="F186" s="46"/>
      <c r="G186" s="46"/>
      <c r="H186" s="46"/>
      <c r="I186" s="46"/>
      <c r="J186" s="46"/>
      <c r="K186" s="46"/>
      <c r="L186" s="46"/>
      <c r="M186" s="46"/>
      <c r="N186" s="46"/>
      <c r="O186" s="46"/>
      <c r="P186" s="46"/>
      <c r="Q186" s="46"/>
      <c r="R186" s="46"/>
      <c r="S186" s="22"/>
      <c r="T186" s="15"/>
      <c r="U186" s="15"/>
      <c r="V186" s="15"/>
      <c r="W186" s="15"/>
      <c r="X186" s="15"/>
      <c r="Y186" s="15"/>
      <c r="Z186" s="15"/>
      <c r="AA186" s="15"/>
      <c r="AB186" s="15"/>
      <c r="AC186" s="15"/>
      <c r="AD186" s="15"/>
      <c r="AE186" s="15"/>
      <c r="AF186" s="15"/>
      <c r="AG186" s="15"/>
    </row>
    <row r="187" spans="1:33" ht="15.75" customHeight="1" x14ac:dyDescent="0.2">
      <c r="A187" s="15"/>
      <c r="B187" s="15"/>
      <c r="C187" s="46"/>
      <c r="D187" s="46"/>
      <c r="E187" s="46"/>
      <c r="F187" s="46"/>
      <c r="G187" s="46"/>
      <c r="H187" s="46"/>
      <c r="I187" s="46"/>
      <c r="J187" s="46"/>
      <c r="K187" s="46"/>
      <c r="L187" s="46"/>
      <c r="M187" s="46"/>
      <c r="N187" s="46"/>
      <c r="O187" s="46"/>
      <c r="P187" s="46"/>
      <c r="Q187" s="46"/>
      <c r="R187" s="46"/>
      <c r="S187" s="22"/>
      <c r="T187" s="15"/>
      <c r="U187" s="15"/>
      <c r="V187" s="15"/>
      <c r="W187" s="15"/>
      <c r="X187" s="15"/>
      <c r="Y187" s="15"/>
      <c r="Z187" s="15"/>
      <c r="AA187" s="15"/>
      <c r="AB187" s="15"/>
      <c r="AC187" s="15"/>
      <c r="AD187" s="15"/>
      <c r="AE187" s="15"/>
      <c r="AF187" s="15"/>
      <c r="AG187" s="15"/>
    </row>
    <row r="188" spans="1:33" ht="15.75" customHeight="1" x14ac:dyDescent="0.2">
      <c r="A188" s="15"/>
      <c r="B188" s="15"/>
      <c r="C188" s="46"/>
      <c r="D188" s="46"/>
      <c r="E188" s="46"/>
      <c r="F188" s="46"/>
      <c r="G188" s="46"/>
      <c r="H188" s="46"/>
      <c r="I188" s="46"/>
      <c r="J188" s="46"/>
      <c r="K188" s="46"/>
      <c r="L188" s="46"/>
      <c r="M188" s="46"/>
      <c r="N188" s="46"/>
      <c r="O188" s="46"/>
      <c r="P188" s="46"/>
      <c r="Q188" s="46"/>
      <c r="R188" s="46"/>
      <c r="S188" s="22"/>
      <c r="T188" s="15"/>
      <c r="U188" s="15"/>
      <c r="V188" s="15"/>
      <c r="W188" s="15"/>
      <c r="X188" s="15"/>
      <c r="Y188" s="15"/>
      <c r="Z188" s="15"/>
      <c r="AA188" s="15"/>
      <c r="AB188" s="15"/>
      <c r="AC188" s="15"/>
      <c r="AD188" s="15"/>
      <c r="AE188" s="15"/>
      <c r="AF188" s="15"/>
      <c r="AG188" s="15"/>
    </row>
    <row r="189" spans="1:33" ht="15.75" customHeight="1" x14ac:dyDescent="0.2">
      <c r="A189" s="15"/>
      <c r="B189" s="15"/>
      <c r="C189" s="46"/>
      <c r="D189" s="46"/>
      <c r="E189" s="46"/>
      <c r="F189" s="46"/>
      <c r="G189" s="46"/>
      <c r="H189" s="46"/>
      <c r="I189" s="46"/>
      <c r="J189" s="46"/>
      <c r="K189" s="46"/>
      <c r="L189" s="46"/>
      <c r="M189" s="46"/>
      <c r="N189" s="46"/>
      <c r="O189" s="46"/>
      <c r="P189" s="46"/>
      <c r="Q189" s="46"/>
      <c r="R189" s="46"/>
      <c r="S189" s="22"/>
      <c r="T189" s="15"/>
      <c r="U189" s="15"/>
      <c r="V189" s="15"/>
      <c r="W189" s="15"/>
      <c r="X189" s="15"/>
      <c r="Y189" s="15"/>
      <c r="Z189" s="15"/>
      <c r="AA189" s="15"/>
      <c r="AB189" s="15"/>
      <c r="AC189" s="15"/>
      <c r="AD189" s="15"/>
      <c r="AE189" s="15"/>
      <c r="AF189" s="15"/>
      <c r="AG189" s="15"/>
    </row>
    <row r="190" spans="1:33" ht="15.75" customHeight="1" x14ac:dyDescent="0.2">
      <c r="A190" s="15"/>
      <c r="B190" s="15"/>
      <c r="C190" s="46"/>
      <c r="D190" s="46"/>
      <c r="E190" s="46"/>
      <c r="F190" s="46"/>
      <c r="G190" s="46"/>
      <c r="H190" s="46"/>
      <c r="I190" s="46"/>
      <c r="J190" s="46"/>
      <c r="K190" s="46"/>
      <c r="L190" s="46"/>
      <c r="M190" s="46"/>
      <c r="N190" s="46"/>
      <c r="O190" s="46"/>
      <c r="P190" s="46"/>
      <c r="Q190" s="46"/>
      <c r="R190" s="46"/>
      <c r="S190" s="22"/>
      <c r="T190" s="15"/>
      <c r="U190" s="15"/>
      <c r="V190" s="15"/>
      <c r="W190" s="15"/>
      <c r="X190" s="15"/>
      <c r="Y190" s="15"/>
      <c r="Z190" s="15"/>
      <c r="AA190" s="15"/>
      <c r="AB190" s="15"/>
      <c r="AC190" s="15"/>
      <c r="AD190" s="15"/>
      <c r="AE190" s="15"/>
      <c r="AF190" s="15"/>
      <c r="AG190" s="15"/>
    </row>
    <row r="191" spans="1:33" ht="15.75" customHeight="1" x14ac:dyDescent="0.2">
      <c r="A191" s="15"/>
      <c r="B191" s="15"/>
      <c r="C191" s="46"/>
      <c r="D191" s="46"/>
      <c r="E191" s="46"/>
      <c r="F191" s="46"/>
      <c r="G191" s="46"/>
      <c r="H191" s="46"/>
      <c r="I191" s="46"/>
      <c r="J191" s="46"/>
      <c r="K191" s="46"/>
      <c r="L191" s="46"/>
      <c r="M191" s="46"/>
      <c r="N191" s="46"/>
      <c r="O191" s="46"/>
      <c r="P191" s="46"/>
      <c r="Q191" s="46"/>
      <c r="R191" s="46"/>
      <c r="S191" s="22"/>
      <c r="T191" s="15"/>
      <c r="U191" s="15"/>
      <c r="V191" s="15"/>
      <c r="W191" s="15"/>
      <c r="X191" s="15"/>
      <c r="Y191" s="15"/>
      <c r="Z191" s="15"/>
      <c r="AA191" s="15"/>
      <c r="AB191" s="15"/>
      <c r="AC191" s="15"/>
      <c r="AD191" s="15"/>
      <c r="AE191" s="15"/>
      <c r="AF191" s="15"/>
      <c r="AG191" s="15"/>
    </row>
    <row r="192" spans="1:33" ht="15.75" customHeight="1" x14ac:dyDescent="0.2">
      <c r="A192" s="15"/>
      <c r="B192" s="15"/>
      <c r="C192" s="46"/>
      <c r="D192" s="46"/>
      <c r="E192" s="46"/>
      <c r="F192" s="46"/>
      <c r="G192" s="46"/>
      <c r="H192" s="46"/>
      <c r="I192" s="46"/>
      <c r="J192" s="46"/>
      <c r="K192" s="46"/>
      <c r="L192" s="46"/>
      <c r="M192" s="46"/>
      <c r="N192" s="46"/>
      <c r="O192" s="46"/>
      <c r="P192" s="46"/>
      <c r="Q192" s="46"/>
      <c r="R192" s="46"/>
      <c r="S192" s="22"/>
      <c r="T192" s="15"/>
      <c r="U192" s="15"/>
      <c r="V192" s="15"/>
      <c r="W192" s="15"/>
      <c r="X192" s="15"/>
      <c r="Y192" s="15"/>
      <c r="Z192" s="15"/>
      <c r="AA192" s="15"/>
      <c r="AB192" s="15"/>
      <c r="AC192" s="15"/>
      <c r="AD192" s="15"/>
      <c r="AE192" s="15"/>
      <c r="AF192" s="15"/>
      <c r="AG192" s="15"/>
    </row>
    <row r="193" spans="1:33" ht="15.75" customHeight="1" x14ac:dyDescent="0.2">
      <c r="A193" s="15"/>
      <c r="B193" s="15"/>
      <c r="C193" s="46"/>
      <c r="D193" s="46"/>
      <c r="E193" s="46"/>
      <c r="F193" s="46"/>
      <c r="G193" s="46"/>
      <c r="H193" s="46"/>
      <c r="I193" s="46"/>
      <c r="J193" s="46"/>
      <c r="K193" s="46"/>
      <c r="L193" s="46"/>
      <c r="M193" s="46"/>
      <c r="N193" s="46"/>
      <c r="O193" s="46"/>
      <c r="P193" s="46"/>
      <c r="Q193" s="46"/>
      <c r="R193" s="46"/>
      <c r="S193" s="22"/>
      <c r="T193" s="15"/>
      <c r="U193" s="15"/>
      <c r="V193" s="15"/>
      <c r="W193" s="15"/>
      <c r="X193" s="15"/>
      <c r="Y193" s="15"/>
      <c r="Z193" s="15"/>
      <c r="AA193" s="15"/>
      <c r="AB193" s="15"/>
      <c r="AC193" s="15"/>
      <c r="AD193" s="15"/>
      <c r="AE193" s="15"/>
      <c r="AF193" s="15"/>
      <c r="AG193" s="15"/>
    </row>
    <row r="194" spans="1:33" ht="15.75" customHeight="1" x14ac:dyDescent="0.2">
      <c r="A194" s="15"/>
      <c r="B194" s="15"/>
      <c r="C194" s="46"/>
      <c r="D194" s="46"/>
      <c r="E194" s="46"/>
      <c r="F194" s="46"/>
      <c r="G194" s="46"/>
      <c r="H194" s="46"/>
      <c r="I194" s="46"/>
      <c r="J194" s="46"/>
      <c r="K194" s="46"/>
      <c r="L194" s="46"/>
      <c r="M194" s="46"/>
      <c r="N194" s="46"/>
      <c r="O194" s="46"/>
      <c r="P194" s="46"/>
      <c r="Q194" s="46"/>
      <c r="R194" s="46"/>
      <c r="S194" s="22"/>
      <c r="T194" s="15"/>
      <c r="U194" s="15"/>
      <c r="V194" s="15"/>
      <c r="W194" s="15"/>
      <c r="X194" s="15"/>
      <c r="Y194" s="15"/>
      <c r="Z194" s="15"/>
      <c r="AA194" s="15"/>
      <c r="AB194" s="15"/>
      <c r="AC194" s="15"/>
      <c r="AD194" s="15"/>
      <c r="AE194" s="15"/>
      <c r="AF194" s="15"/>
      <c r="AG194" s="15"/>
    </row>
    <row r="195" spans="1:33" ht="15.75" customHeight="1" x14ac:dyDescent="0.2">
      <c r="A195" s="15"/>
      <c r="B195" s="15"/>
      <c r="C195" s="46"/>
      <c r="D195" s="46"/>
      <c r="E195" s="46"/>
      <c r="F195" s="46"/>
      <c r="G195" s="46"/>
      <c r="H195" s="46"/>
      <c r="I195" s="46"/>
      <c r="J195" s="46"/>
      <c r="K195" s="46"/>
      <c r="L195" s="46"/>
      <c r="M195" s="46"/>
      <c r="N195" s="46"/>
      <c r="O195" s="46"/>
      <c r="P195" s="46"/>
      <c r="Q195" s="46"/>
      <c r="R195" s="46"/>
      <c r="S195" s="22"/>
      <c r="T195" s="15"/>
      <c r="U195" s="15"/>
      <c r="V195" s="15"/>
      <c r="W195" s="15"/>
      <c r="X195" s="15"/>
      <c r="Y195" s="15"/>
      <c r="Z195" s="15"/>
      <c r="AA195" s="15"/>
      <c r="AB195" s="15"/>
      <c r="AC195" s="15"/>
      <c r="AD195" s="15"/>
      <c r="AE195" s="15"/>
      <c r="AF195" s="15"/>
      <c r="AG195" s="15"/>
    </row>
    <row r="196" spans="1:33" ht="15.75" customHeight="1" x14ac:dyDescent="0.2">
      <c r="A196" s="15"/>
      <c r="B196" s="15"/>
      <c r="C196" s="46"/>
      <c r="D196" s="46"/>
      <c r="E196" s="46"/>
      <c r="F196" s="46"/>
      <c r="G196" s="46"/>
      <c r="H196" s="46"/>
      <c r="I196" s="46"/>
      <c r="J196" s="46"/>
      <c r="K196" s="46"/>
      <c r="L196" s="46"/>
      <c r="M196" s="46"/>
      <c r="N196" s="46"/>
      <c r="O196" s="46"/>
      <c r="P196" s="46"/>
      <c r="Q196" s="46"/>
      <c r="R196" s="46"/>
      <c r="S196" s="22"/>
      <c r="T196" s="15"/>
      <c r="U196" s="15"/>
      <c r="V196" s="15"/>
      <c r="W196" s="15"/>
      <c r="X196" s="15"/>
      <c r="Y196" s="15"/>
      <c r="Z196" s="15"/>
      <c r="AA196" s="15"/>
      <c r="AB196" s="15"/>
      <c r="AC196" s="15"/>
      <c r="AD196" s="15"/>
      <c r="AE196" s="15"/>
      <c r="AF196" s="15"/>
      <c r="AG196" s="15"/>
    </row>
    <row r="197" spans="1:33" ht="15.75" customHeight="1" x14ac:dyDescent="0.2">
      <c r="A197" s="15"/>
      <c r="B197" s="15"/>
      <c r="C197" s="46"/>
      <c r="D197" s="46"/>
      <c r="E197" s="46"/>
      <c r="F197" s="46"/>
      <c r="G197" s="46"/>
      <c r="H197" s="46"/>
      <c r="I197" s="46"/>
      <c r="J197" s="46"/>
      <c r="K197" s="46"/>
      <c r="L197" s="46"/>
      <c r="M197" s="46"/>
      <c r="N197" s="46"/>
      <c r="O197" s="46"/>
      <c r="P197" s="46"/>
      <c r="Q197" s="46"/>
      <c r="R197" s="46"/>
      <c r="S197" s="22"/>
      <c r="T197" s="15"/>
      <c r="U197" s="15"/>
      <c r="V197" s="15"/>
      <c r="W197" s="15"/>
      <c r="X197" s="15"/>
      <c r="Y197" s="15"/>
      <c r="Z197" s="15"/>
      <c r="AA197" s="15"/>
      <c r="AB197" s="15"/>
      <c r="AC197" s="15"/>
      <c r="AD197" s="15"/>
      <c r="AE197" s="15"/>
      <c r="AF197" s="15"/>
      <c r="AG197" s="15"/>
    </row>
    <row r="198" spans="1:33" ht="15.75" customHeight="1" x14ac:dyDescent="0.2">
      <c r="A198" s="15"/>
      <c r="B198" s="15"/>
      <c r="C198" s="46"/>
      <c r="D198" s="46"/>
      <c r="E198" s="46"/>
      <c r="F198" s="46"/>
      <c r="G198" s="46"/>
      <c r="H198" s="46"/>
      <c r="I198" s="46"/>
      <c r="J198" s="46"/>
      <c r="K198" s="46"/>
      <c r="L198" s="46"/>
      <c r="M198" s="46"/>
      <c r="N198" s="46"/>
      <c r="O198" s="46"/>
      <c r="P198" s="46"/>
      <c r="Q198" s="46"/>
      <c r="R198" s="46"/>
      <c r="S198" s="22"/>
      <c r="T198" s="15"/>
      <c r="U198" s="15"/>
      <c r="V198" s="15"/>
      <c r="W198" s="15"/>
      <c r="X198" s="15"/>
      <c r="Y198" s="15"/>
      <c r="Z198" s="15"/>
      <c r="AA198" s="15"/>
      <c r="AB198" s="15"/>
      <c r="AC198" s="15"/>
      <c r="AD198" s="15"/>
      <c r="AE198" s="15"/>
      <c r="AF198" s="15"/>
      <c r="AG198" s="15"/>
    </row>
    <row r="199" spans="1:33" ht="15.75" customHeight="1" x14ac:dyDescent="0.2">
      <c r="A199" s="15"/>
      <c r="B199" s="15"/>
      <c r="C199" s="46"/>
      <c r="D199" s="46"/>
      <c r="E199" s="46"/>
      <c r="F199" s="46"/>
      <c r="G199" s="46"/>
      <c r="H199" s="46"/>
      <c r="I199" s="46"/>
      <c r="J199" s="46"/>
      <c r="K199" s="46"/>
      <c r="L199" s="46"/>
      <c r="M199" s="46"/>
      <c r="N199" s="46"/>
      <c r="O199" s="46"/>
      <c r="P199" s="46"/>
      <c r="Q199" s="46"/>
      <c r="R199" s="46"/>
      <c r="S199" s="22"/>
      <c r="T199" s="15"/>
      <c r="U199" s="15"/>
      <c r="V199" s="15"/>
      <c r="W199" s="15"/>
      <c r="X199" s="15"/>
      <c r="Y199" s="15"/>
      <c r="Z199" s="15"/>
      <c r="AA199" s="15"/>
      <c r="AB199" s="15"/>
      <c r="AC199" s="15"/>
      <c r="AD199" s="15"/>
      <c r="AE199" s="15"/>
      <c r="AF199" s="15"/>
      <c r="AG199" s="15"/>
    </row>
    <row r="200" spans="1:33" ht="15.75" customHeight="1" x14ac:dyDescent="0.2">
      <c r="A200" s="15"/>
      <c r="B200" s="15"/>
      <c r="C200" s="46"/>
      <c r="D200" s="46"/>
      <c r="E200" s="46"/>
      <c r="F200" s="46"/>
      <c r="G200" s="46"/>
      <c r="H200" s="46"/>
      <c r="I200" s="46"/>
      <c r="J200" s="46"/>
      <c r="K200" s="46"/>
      <c r="L200" s="46"/>
      <c r="M200" s="46"/>
      <c r="N200" s="46"/>
      <c r="O200" s="46"/>
      <c r="P200" s="46"/>
      <c r="Q200" s="46"/>
      <c r="R200" s="46"/>
      <c r="S200" s="22"/>
      <c r="T200" s="15"/>
      <c r="U200" s="15"/>
      <c r="V200" s="15"/>
      <c r="W200" s="15"/>
      <c r="X200" s="15"/>
      <c r="Y200" s="15"/>
      <c r="Z200" s="15"/>
      <c r="AA200" s="15"/>
      <c r="AB200" s="15"/>
      <c r="AC200" s="15"/>
      <c r="AD200" s="15"/>
      <c r="AE200" s="15"/>
      <c r="AF200" s="15"/>
      <c r="AG200" s="15"/>
    </row>
    <row r="201" spans="1:33" ht="15.75" customHeight="1" x14ac:dyDescent="0.2">
      <c r="A201" s="15"/>
      <c r="B201" s="15"/>
      <c r="C201" s="46"/>
      <c r="D201" s="46"/>
      <c r="E201" s="46"/>
      <c r="F201" s="46"/>
      <c r="G201" s="46"/>
      <c r="H201" s="46"/>
      <c r="I201" s="46"/>
      <c r="J201" s="46"/>
      <c r="K201" s="46"/>
      <c r="L201" s="46"/>
      <c r="M201" s="46"/>
      <c r="N201" s="46"/>
      <c r="O201" s="46"/>
      <c r="P201" s="46"/>
      <c r="Q201" s="46"/>
      <c r="R201" s="46"/>
      <c r="S201" s="22"/>
      <c r="T201" s="15"/>
      <c r="U201" s="15"/>
      <c r="V201" s="15"/>
      <c r="W201" s="15"/>
      <c r="X201" s="15"/>
      <c r="Y201" s="15"/>
      <c r="Z201" s="15"/>
      <c r="AA201" s="15"/>
      <c r="AB201" s="15"/>
      <c r="AC201" s="15"/>
      <c r="AD201" s="15"/>
      <c r="AE201" s="15"/>
      <c r="AF201" s="15"/>
      <c r="AG201" s="15"/>
    </row>
    <row r="202" spans="1:33" ht="15.75" customHeight="1" x14ac:dyDescent="0.2">
      <c r="A202" s="15"/>
      <c r="B202" s="15"/>
      <c r="C202" s="46"/>
      <c r="D202" s="46"/>
      <c r="E202" s="46"/>
      <c r="F202" s="46"/>
      <c r="G202" s="46"/>
      <c r="H202" s="46"/>
      <c r="I202" s="46"/>
      <c r="J202" s="46"/>
      <c r="K202" s="46"/>
      <c r="L202" s="46"/>
      <c r="M202" s="46"/>
      <c r="N202" s="46"/>
      <c r="O202" s="46"/>
      <c r="P202" s="46"/>
      <c r="Q202" s="46"/>
      <c r="R202" s="46"/>
      <c r="S202" s="22"/>
      <c r="T202" s="15"/>
      <c r="U202" s="15"/>
      <c r="V202" s="15"/>
      <c r="W202" s="15"/>
      <c r="X202" s="15"/>
      <c r="Y202" s="15"/>
      <c r="Z202" s="15"/>
      <c r="AA202" s="15"/>
      <c r="AB202" s="15"/>
      <c r="AC202" s="15"/>
      <c r="AD202" s="15"/>
      <c r="AE202" s="15"/>
      <c r="AF202" s="15"/>
      <c r="AG202" s="15"/>
    </row>
    <row r="203" spans="1:33" ht="15.75" customHeight="1" x14ac:dyDescent="0.2">
      <c r="A203" s="15"/>
      <c r="B203" s="15"/>
      <c r="C203" s="46"/>
      <c r="D203" s="46"/>
      <c r="E203" s="46"/>
      <c r="F203" s="46"/>
      <c r="G203" s="46"/>
      <c r="H203" s="46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22"/>
      <c r="T203" s="15"/>
      <c r="U203" s="15"/>
      <c r="V203" s="15"/>
      <c r="W203" s="15"/>
      <c r="X203" s="15"/>
      <c r="Y203" s="15"/>
      <c r="Z203" s="15"/>
      <c r="AA203" s="15"/>
      <c r="AB203" s="15"/>
      <c r="AC203" s="15"/>
      <c r="AD203" s="15"/>
      <c r="AE203" s="15"/>
      <c r="AF203" s="15"/>
      <c r="AG203" s="15"/>
    </row>
    <row r="204" spans="1:33" ht="15.75" customHeight="1" x14ac:dyDescent="0.2">
      <c r="A204" s="15"/>
      <c r="B204" s="15"/>
      <c r="C204" s="46"/>
      <c r="D204" s="46"/>
      <c r="E204" s="46"/>
      <c r="F204" s="46"/>
      <c r="G204" s="46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22"/>
      <c r="T204" s="15"/>
      <c r="U204" s="15"/>
      <c r="V204" s="15"/>
      <c r="W204" s="15"/>
      <c r="X204" s="15"/>
      <c r="Y204" s="15"/>
      <c r="Z204" s="15"/>
      <c r="AA204" s="15"/>
      <c r="AB204" s="15"/>
      <c r="AC204" s="15"/>
      <c r="AD204" s="15"/>
      <c r="AE204" s="15"/>
      <c r="AF204" s="15"/>
      <c r="AG204" s="15"/>
    </row>
    <row r="205" spans="1:33" ht="15.75" customHeight="1" x14ac:dyDescent="0.2">
      <c r="A205" s="15"/>
      <c r="B205" s="15"/>
      <c r="C205" s="46"/>
      <c r="D205" s="46"/>
      <c r="E205" s="46"/>
      <c r="F205" s="46"/>
      <c r="G205" s="46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22"/>
      <c r="T205" s="15"/>
      <c r="U205" s="15"/>
      <c r="V205" s="15"/>
      <c r="W205" s="15"/>
      <c r="X205" s="15"/>
      <c r="Y205" s="15"/>
      <c r="Z205" s="15"/>
      <c r="AA205" s="15"/>
      <c r="AB205" s="15"/>
      <c r="AC205" s="15"/>
      <c r="AD205" s="15"/>
      <c r="AE205" s="15"/>
      <c r="AF205" s="15"/>
      <c r="AG205" s="15"/>
    </row>
    <row r="206" spans="1:33" ht="15.75" customHeight="1" x14ac:dyDescent="0.2">
      <c r="A206" s="15"/>
      <c r="B206" s="15"/>
      <c r="C206" s="46"/>
      <c r="D206" s="46"/>
      <c r="E206" s="46"/>
      <c r="F206" s="46"/>
      <c r="G206" s="46"/>
      <c r="H206" s="46"/>
      <c r="I206" s="46"/>
      <c r="J206" s="46"/>
      <c r="K206" s="46"/>
      <c r="L206" s="46"/>
      <c r="M206" s="46"/>
      <c r="N206" s="46"/>
      <c r="O206" s="46"/>
      <c r="P206" s="46"/>
      <c r="Q206" s="46"/>
      <c r="R206" s="46"/>
      <c r="S206" s="22"/>
      <c r="T206" s="15"/>
      <c r="U206" s="15"/>
      <c r="V206" s="15"/>
      <c r="W206" s="15"/>
      <c r="X206" s="15"/>
      <c r="Y206" s="15"/>
      <c r="Z206" s="15"/>
      <c r="AA206" s="15"/>
      <c r="AB206" s="15"/>
      <c r="AC206" s="15"/>
      <c r="AD206" s="15"/>
      <c r="AE206" s="15"/>
      <c r="AF206" s="15"/>
      <c r="AG206" s="15"/>
    </row>
    <row r="207" spans="1:33" ht="15.75" customHeight="1" x14ac:dyDescent="0.2">
      <c r="A207" s="15"/>
      <c r="B207" s="15"/>
      <c r="C207" s="46"/>
      <c r="D207" s="46"/>
      <c r="E207" s="46"/>
      <c r="F207" s="46"/>
      <c r="G207" s="46"/>
      <c r="H207" s="46"/>
      <c r="I207" s="46"/>
      <c r="J207" s="46"/>
      <c r="K207" s="46"/>
      <c r="L207" s="46"/>
      <c r="M207" s="46"/>
      <c r="N207" s="46"/>
      <c r="O207" s="46"/>
      <c r="P207" s="46"/>
      <c r="Q207" s="46"/>
      <c r="R207" s="46"/>
      <c r="S207" s="22"/>
      <c r="T207" s="15"/>
      <c r="U207" s="15"/>
      <c r="V207" s="15"/>
      <c r="W207" s="15"/>
      <c r="X207" s="15"/>
      <c r="Y207" s="15"/>
      <c r="Z207" s="15"/>
      <c r="AA207" s="15"/>
      <c r="AB207" s="15"/>
      <c r="AC207" s="15"/>
      <c r="AD207" s="15"/>
      <c r="AE207" s="15"/>
      <c r="AF207" s="15"/>
      <c r="AG207" s="15"/>
    </row>
    <row r="208" spans="1:33" ht="15.75" customHeight="1" x14ac:dyDescent="0.2">
      <c r="A208" s="15"/>
      <c r="B208" s="15"/>
      <c r="C208" s="46"/>
      <c r="D208" s="46"/>
      <c r="E208" s="46"/>
      <c r="F208" s="46"/>
      <c r="G208" s="46"/>
      <c r="H208" s="46"/>
      <c r="I208" s="46"/>
      <c r="J208" s="46"/>
      <c r="K208" s="46"/>
      <c r="L208" s="46"/>
      <c r="M208" s="46"/>
      <c r="N208" s="46"/>
      <c r="O208" s="46"/>
      <c r="P208" s="46"/>
      <c r="Q208" s="46"/>
      <c r="R208" s="46"/>
      <c r="S208" s="22"/>
      <c r="T208" s="15"/>
      <c r="U208" s="15"/>
      <c r="V208" s="15"/>
      <c r="W208" s="15"/>
      <c r="X208" s="15"/>
      <c r="Y208" s="15"/>
      <c r="Z208" s="15"/>
      <c r="AA208" s="15"/>
      <c r="AB208" s="15"/>
      <c r="AC208" s="15"/>
      <c r="AD208" s="15"/>
      <c r="AE208" s="15"/>
      <c r="AF208" s="15"/>
      <c r="AG208" s="15"/>
    </row>
    <row r="209" spans="1:33" ht="15.75" customHeight="1" x14ac:dyDescent="0.2">
      <c r="A209" s="15"/>
      <c r="B209" s="15"/>
      <c r="C209" s="46"/>
      <c r="D209" s="46"/>
      <c r="E209" s="46"/>
      <c r="F209" s="46"/>
      <c r="G209" s="46"/>
      <c r="H209" s="46"/>
      <c r="I209" s="46"/>
      <c r="J209" s="46"/>
      <c r="K209" s="46"/>
      <c r="L209" s="46"/>
      <c r="M209" s="46"/>
      <c r="N209" s="46"/>
      <c r="O209" s="46"/>
      <c r="P209" s="46"/>
      <c r="Q209" s="46"/>
      <c r="R209" s="46"/>
      <c r="S209" s="22"/>
      <c r="T209" s="15"/>
      <c r="U209" s="15"/>
      <c r="V209" s="15"/>
      <c r="W209" s="15"/>
      <c r="X209" s="15"/>
      <c r="Y209" s="15"/>
      <c r="Z209" s="15"/>
      <c r="AA209" s="15"/>
      <c r="AB209" s="15"/>
      <c r="AC209" s="15"/>
      <c r="AD209" s="15"/>
      <c r="AE209" s="15"/>
      <c r="AF209" s="15"/>
      <c r="AG209" s="15"/>
    </row>
    <row r="210" spans="1:33" ht="15.75" customHeight="1" x14ac:dyDescent="0.2">
      <c r="A210" s="15"/>
      <c r="B210" s="15"/>
      <c r="C210" s="46"/>
      <c r="D210" s="46"/>
      <c r="E210" s="46"/>
      <c r="F210" s="46"/>
      <c r="G210" s="46"/>
      <c r="H210" s="46"/>
      <c r="I210" s="46"/>
      <c r="J210" s="46"/>
      <c r="K210" s="46"/>
      <c r="L210" s="46"/>
      <c r="M210" s="46"/>
      <c r="N210" s="46"/>
      <c r="O210" s="46"/>
      <c r="P210" s="46"/>
      <c r="Q210" s="46"/>
      <c r="R210" s="46"/>
      <c r="S210" s="22"/>
      <c r="T210" s="15"/>
      <c r="U210" s="15"/>
      <c r="V210" s="15"/>
      <c r="W210" s="15"/>
      <c r="X210" s="15"/>
      <c r="Y210" s="15"/>
      <c r="Z210" s="15"/>
      <c r="AA210" s="15"/>
      <c r="AB210" s="15"/>
      <c r="AC210" s="15"/>
      <c r="AD210" s="15"/>
      <c r="AE210" s="15"/>
      <c r="AF210" s="15"/>
      <c r="AG210" s="15"/>
    </row>
    <row r="211" spans="1:33" ht="15.75" customHeight="1" x14ac:dyDescent="0.2">
      <c r="A211" s="15"/>
      <c r="B211" s="15"/>
      <c r="C211" s="46"/>
      <c r="D211" s="46"/>
      <c r="E211" s="46"/>
      <c r="F211" s="46"/>
      <c r="G211" s="46"/>
      <c r="H211" s="46"/>
      <c r="I211" s="46"/>
      <c r="J211" s="46"/>
      <c r="K211" s="46"/>
      <c r="L211" s="46"/>
      <c r="M211" s="46"/>
      <c r="N211" s="46"/>
      <c r="O211" s="46"/>
      <c r="P211" s="46"/>
      <c r="Q211" s="46"/>
      <c r="R211" s="46"/>
      <c r="S211" s="22"/>
      <c r="T211" s="15"/>
      <c r="U211" s="15"/>
      <c r="V211" s="15"/>
      <c r="W211" s="15"/>
      <c r="X211" s="15"/>
      <c r="Y211" s="15"/>
      <c r="Z211" s="15"/>
      <c r="AA211" s="15"/>
      <c r="AB211" s="15"/>
      <c r="AC211" s="15"/>
      <c r="AD211" s="15"/>
      <c r="AE211" s="15"/>
      <c r="AF211" s="15"/>
      <c r="AG211" s="15"/>
    </row>
    <row r="212" spans="1:33" ht="15.75" customHeight="1" x14ac:dyDescent="0.2">
      <c r="A212" s="15"/>
      <c r="B212" s="15"/>
      <c r="C212" s="46"/>
      <c r="D212" s="46"/>
      <c r="E212" s="46"/>
      <c r="F212" s="46"/>
      <c r="G212" s="46"/>
      <c r="H212" s="46"/>
      <c r="I212" s="46"/>
      <c r="J212" s="46"/>
      <c r="K212" s="46"/>
      <c r="L212" s="46"/>
      <c r="M212" s="46"/>
      <c r="N212" s="46"/>
      <c r="O212" s="46"/>
      <c r="P212" s="46"/>
      <c r="Q212" s="46"/>
      <c r="R212" s="46"/>
      <c r="S212" s="22"/>
      <c r="T212" s="15"/>
      <c r="U212" s="15"/>
      <c r="V212" s="15"/>
      <c r="W212" s="15"/>
      <c r="X212" s="15"/>
      <c r="Y212" s="15"/>
      <c r="Z212" s="15"/>
      <c r="AA212" s="15"/>
      <c r="AB212" s="15"/>
      <c r="AC212" s="15"/>
      <c r="AD212" s="15"/>
      <c r="AE212" s="15"/>
      <c r="AF212" s="15"/>
      <c r="AG212" s="15"/>
    </row>
    <row r="213" spans="1:33" ht="15.75" customHeight="1" x14ac:dyDescent="0.2">
      <c r="A213" s="15"/>
      <c r="B213" s="15"/>
      <c r="C213" s="46"/>
      <c r="D213" s="46"/>
      <c r="E213" s="46"/>
      <c r="F213" s="46"/>
      <c r="G213" s="46"/>
      <c r="H213" s="46"/>
      <c r="I213" s="46"/>
      <c r="J213" s="46"/>
      <c r="K213" s="46"/>
      <c r="L213" s="46"/>
      <c r="M213" s="46"/>
      <c r="N213" s="46"/>
      <c r="O213" s="46"/>
      <c r="P213" s="46"/>
      <c r="Q213" s="46"/>
      <c r="R213" s="46"/>
      <c r="S213" s="22"/>
      <c r="T213" s="15"/>
      <c r="U213" s="15"/>
      <c r="V213" s="15"/>
      <c r="W213" s="15"/>
      <c r="X213" s="15"/>
      <c r="Y213" s="15"/>
      <c r="Z213" s="15"/>
      <c r="AA213" s="15"/>
      <c r="AB213" s="15"/>
      <c r="AC213" s="15"/>
      <c r="AD213" s="15"/>
      <c r="AE213" s="15"/>
      <c r="AF213" s="15"/>
      <c r="AG213" s="15"/>
    </row>
    <row r="214" spans="1:33" ht="15.75" customHeight="1" x14ac:dyDescent="0.2">
      <c r="A214" s="15"/>
      <c r="B214" s="15"/>
      <c r="C214" s="46"/>
      <c r="D214" s="46"/>
      <c r="E214" s="46"/>
      <c r="F214" s="46"/>
      <c r="G214" s="46"/>
      <c r="H214" s="46"/>
      <c r="I214" s="46"/>
      <c r="J214" s="46"/>
      <c r="K214" s="46"/>
      <c r="L214" s="46"/>
      <c r="M214" s="46"/>
      <c r="N214" s="46"/>
      <c r="O214" s="46"/>
      <c r="P214" s="46"/>
      <c r="Q214" s="46"/>
      <c r="R214" s="46"/>
      <c r="S214" s="22"/>
      <c r="T214" s="15"/>
      <c r="U214" s="15"/>
      <c r="V214" s="15"/>
      <c r="W214" s="15"/>
      <c r="X214" s="15"/>
      <c r="Y214" s="15"/>
      <c r="Z214" s="15"/>
      <c r="AA214" s="15"/>
      <c r="AB214" s="15"/>
      <c r="AC214" s="15"/>
      <c r="AD214" s="15"/>
      <c r="AE214" s="15"/>
      <c r="AF214" s="15"/>
      <c r="AG214" s="15"/>
    </row>
    <row r="215" spans="1:33" ht="15.75" customHeight="1" x14ac:dyDescent="0.2">
      <c r="A215" s="15"/>
      <c r="B215" s="15"/>
      <c r="C215" s="46"/>
      <c r="D215" s="46"/>
      <c r="E215" s="46"/>
      <c r="F215" s="46"/>
      <c r="G215" s="46"/>
      <c r="H215" s="46"/>
      <c r="I215" s="46"/>
      <c r="J215" s="46"/>
      <c r="K215" s="46"/>
      <c r="L215" s="46"/>
      <c r="M215" s="46"/>
      <c r="N215" s="46"/>
      <c r="O215" s="46"/>
      <c r="P215" s="46"/>
      <c r="Q215" s="46"/>
      <c r="R215" s="46"/>
      <c r="S215" s="22"/>
      <c r="T215" s="15"/>
      <c r="U215" s="15"/>
      <c r="V215" s="15"/>
      <c r="W215" s="15"/>
      <c r="X215" s="15"/>
      <c r="Y215" s="15"/>
      <c r="Z215" s="15"/>
      <c r="AA215" s="15"/>
      <c r="AB215" s="15"/>
      <c r="AC215" s="15"/>
      <c r="AD215" s="15"/>
      <c r="AE215" s="15"/>
      <c r="AF215" s="15"/>
      <c r="AG215" s="15"/>
    </row>
    <row r="216" spans="1:33" ht="15.75" customHeight="1" x14ac:dyDescent="0.2">
      <c r="A216" s="15"/>
      <c r="B216" s="15"/>
      <c r="C216" s="46"/>
      <c r="D216" s="46"/>
      <c r="E216" s="46"/>
      <c r="F216" s="46"/>
      <c r="G216" s="46"/>
      <c r="H216" s="46"/>
      <c r="I216" s="46"/>
      <c r="J216" s="46"/>
      <c r="K216" s="46"/>
      <c r="L216" s="46"/>
      <c r="M216" s="46"/>
      <c r="N216" s="46"/>
      <c r="O216" s="46"/>
      <c r="P216" s="46"/>
      <c r="Q216" s="46"/>
      <c r="R216" s="46"/>
      <c r="S216" s="22"/>
      <c r="T216" s="15"/>
      <c r="U216" s="15"/>
      <c r="V216" s="15"/>
      <c r="W216" s="15"/>
      <c r="X216" s="15"/>
      <c r="Y216" s="15"/>
      <c r="Z216" s="15"/>
      <c r="AA216" s="15"/>
      <c r="AB216" s="15"/>
      <c r="AC216" s="15"/>
      <c r="AD216" s="15"/>
      <c r="AE216" s="15"/>
      <c r="AF216" s="15"/>
      <c r="AG216" s="15"/>
    </row>
    <row r="217" spans="1:33" ht="15.75" customHeight="1" x14ac:dyDescent="0.2">
      <c r="A217" s="15"/>
      <c r="B217" s="15"/>
      <c r="C217" s="46"/>
      <c r="D217" s="46"/>
      <c r="E217" s="46"/>
      <c r="F217" s="46"/>
      <c r="G217" s="46"/>
      <c r="H217" s="46"/>
      <c r="I217" s="46"/>
      <c r="J217" s="46"/>
      <c r="K217" s="46"/>
      <c r="L217" s="46"/>
      <c r="M217" s="46"/>
      <c r="N217" s="46"/>
      <c r="O217" s="46"/>
      <c r="P217" s="46"/>
      <c r="Q217" s="46"/>
      <c r="R217" s="46"/>
      <c r="S217" s="22"/>
      <c r="T217" s="15"/>
      <c r="U217" s="15"/>
      <c r="V217" s="15"/>
      <c r="W217" s="15"/>
      <c r="X217" s="15"/>
      <c r="Y217" s="15"/>
      <c r="Z217" s="15"/>
      <c r="AA217" s="15"/>
      <c r="AB217" s="15"/>
      <c r="AC217" s="15"/>
      <c r="AD217" s="15"/>
      <c r="AE217" s="15"/>
      <c r="AF217" s="15"/>
      <c r="AG217" s="15"/>
    </row>
    <row r="218" spans="1:33" ht="15.75" customHeight="1" x14ac:dyDescent="0.2">
      <c r="A218" s="15"/>
      <c r="B218" s="15"/>
      <c r="C218" s="46"/>
      <c r="D218" s="46"/>
      <c r="E218" s="46"/>
      <c r="F218" s="46"/>
      <c r="G218" s="46"/>
      <c r="H218" s="46"/>
      <c r="I218" s="46"/>
      <c r="J218" s="46"/>
      <c r="K218" s="46"/>
      <c r="L218" s="46"/>
      <c r="M218" s="46"/>
      <c r="N218" s="46"/>
      <c r="O218" s="46"/>
      <c r="P218" s="46"/>
      <c r="Q218" s="46"/>
      <c r="R218" s="46"/>
      <c r="S218" s="22"/>
      <c r="T218" s="15"/>
      <c r="U218" s="15"/>
      <c r="V218" s="15"/>
      <c r="W218" s="15"/>
      <c r="X218" s="15"/>
      <c r="Y218" s="15"/>
      <c r="Z218" s="15"/>
      <c r="AA218" s="15"/>
      <c r="AB218" s="15"/>
      <c r="AC218" s="15"/>
      <c r="AD218" s="15"/>
      <c r="AE218" s="15"/>
      <c r="AF218" s="15"/>
      <c r="AG218" s="15"/>
    </row>
    <row r="219" spans="1:33" ht="15.75" customHeight="1" x14ac:dyDescent="0.2">
      <c r="A219" s="15"/>
      <c r="B219" s="15"/>
      <c r="C219" s="46"/>
      <c r="D219" s="46"/>
      <c r="E219" s="46"/>
      <c r="F219" s="46"/>
      <c r="G219" s="46"/>
      <c r="H219" s="46"/>
      <c r="I219" s="46"/>
      <c r="J219" s="46"/>
      <c r="K219" s="46"/>
      <c r="L219" s="46"/>
      <c r="M219" s="46"/>
      <c r="N219" s="46"/>
      <c r="O219" s="46"/>
      <c r="P219" s="46"/>
      <c r="Q219" s="46"/>
      <c r="R219" s="46"/>
      <c r="S219" s="22"/>
      <c r="T219" s="15"/>
      <c r="U219" s="15"/>
      <c r="V219" s="15"/>
      <c r="W219" s="15"/>
      <c r="X219" s="15"/>
      <c r="Y219" s="15"/>
      <c r="Z219" s="15"/>
      <c r="AA219" s="15"/>
      <c r="AB219" s="15"/>
      <c r="AC219" s="15"/>
      <c r="AD219" s="15"/>
      <c r="AE219" s="15"/>
      <c r="AF219" s="15"/>
      <c r="AG219" s="15"/>
    </row>
    <row r="220" spans="1:33" ht="15.75" customHeight="1" x14ac:dyDescent="0.2">
      <c r="A220" s="15"/>
      <c r="B220" s="15"/>
      <c r="C220" s="46"/>
      <c r="D220" s="46"/>
      <c r="E220" s="46"/>
      <c r="F220" s="46"/>
      <c r="G220" s="46"/>
      <c r="H220" s="46"/>
      <c r="I220" s="46"/>
      <c r="J220" s="46"/>
      <c r="K220" s="46"/>
      <c r="L220" s="46"/>
      <c r="M220" s="46"/>
      <c r="N220" s="46"/>
      <c r="O220" s="46"/>
      <c r="P220" s="46"/>
      <c r="Q220" s="46"/>
      <c r="R220" s="46"/>
      <c r="S220" s="22"/>
      <c r="T220" s="15"/>
      <c r="U220" s="15"/>
      <c r="V220" s="15"/>
      <c r="W220" s="15"/>
      <c r="X220" s="15"/>
      <c r="Y220" s="15"/>
      <c r="Z220" s="15"/>
      <c r="AA220" s="15"/>
      <c r="AB220" s="15"/>
      <c r="AC220" s="15"/>
      <c r="AD220" s="15"/>
      <c r="AE220" s="15"/>
      <c r="AF220" s="15"/>
      <c r="AG220" s="15"/>
    </row>
    <row r="221" spans="1:33" ht="15.75" customHeight="1" x14ac:dyDescent="0.2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22"/>
      <c r="T221" s="15"/>
      <c r="U221" s="15"/>
      <c r="V221" s="15"/>
      <c r="W221" s="15"/>
      <c r="X221" s="15"/>
      <c r="Y221" s="15"/>
      <c r="Z221" s="15"/>
      <c r="AA221" s="15"/>
      <c r="AB221" s="15"/>
      <c r="AC221" s="15"/>
      <c r="AD221" s="15"/>
      <c r="AE221" s="15"/>
      <c r="AF221" s="15"/>
      <c r="AG221" s="15"/>
    </row>
    <row r="222" spans="1:33" ht="15.75" customHeight="1" x14ac:dyDescent="0.2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22"/>
      <c r="T222" s="15"/>
      <c r="U222" s="15"/>
      <c r="V222" s="15"/>
      <c r="W222" s="15"/>
      <c r="X222" s="15"/>
      <c r="Y222" s="15"/>
      <c r="Z222" s="15"/>
      <c r="AA222" s="15"/>
      <c r="AB222" s="15"/>
      <c r="AC222" s="15"/>
      <c r="AD222" s="15"/>
      <c r="AE222" s="15"/>
      <c r="AF222" s="15"/>
      <c r="AG222" s="15"/>
    </row>
    <row r="223" spans="1:33" ht="15.75" customHeight="1" x14ac:dyDescent="0.2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22"/>
      <c r="T223" s="15"/>
      <c r="U223" s="15"/>
      <c r="V223" s="15"/>
      <c r="W223" s="15"/>
      <c r="X223" s="15"/>
      <c r="Y223" s="15"/>
      <c r="Z223" s="15"/>
      <c r="AA223" s="15"/>
      <c r="AB223" s="15"/>
      <c r="AC223" s="15"/>
      <c r="AD223" s="15"/>
      <c r="AE223" s="15"/>
      <c r="AF223" s="15"/>
      <c r="AG223" s="15"/>
    </row>
    <row r="224" spans="1:33" ht="15.75" customHeight="1" x14ac:dyDescent="0.2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22"/>
      <c r="T224" s="15"/>
      <c r="U224" s="15"/>
      <c r="V224" s="15"/>
      <c r="W224" s="15"/>
      <c r="X224" s="15"/>
      <c r="Y224" s="15"/>
      <c r="Z224" s="15"/>
      <c r="AA224" s="15"/>
      <c r="AB224" s="15"/>
      <c r="AC224" s="15"/>
      <c r="AD224" s="15"/>
      <c r="AE224" s="15"/>
      <c r="AF224" s="15"/>
      <c r="AG224" s="15"/>
    </row>
    <row r="225" spans="1:33" ht="15.75" customHeight="1" x14ac:dyDescent="0.2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  <c r="AA225" s="15"/>
      <c r="AB225" s="15"/>
      <c r="AC225" s="15"/>
      <c r="AD225" s="15"/>
      <c r="AE225" s="15"/>
      <c r="AF225" s="15"/>
      <c r="AG225" s="15"/>
    </row>
    <row r="226" spans="1:33" ht="15.75" customHeight="1" x14ac:dyDescent="0.2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  <c r="AB226" s="15"/>
      <c r="AC226" s="15"/>
      <c r="AD226" s="15"/>
      <c r="AE226" s="15"/>
      <c r="AF226" s="15"/>
      <c r="AG226" s="15"/>
    </row>
    <row r="227" spans="1:33" ht="15.75" customHeight="1" x14ac:dyDescent="0.2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  <c r="AA227" s="15"/>
      <c r="AB227" s="15"/>
      <c r="AC227" s="15"/>
      <c r="AD227" s="15"/>
      <c r="AE227" s="15"/>
      <c r="AF227" s="15"/>
      <c r="AG227" s="15"/>
    </row>
    <row r="228" spans="1:33" ht="15.75" customHeight="1" x14ac:dyDescent="0.2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  <c r="AA228" s="15"/>
      <c r="AB228" s="15"/>
      <c r="AC228" s="15"/>
      <c r="AD228" s="15"/>
      <c r="AE228" s="15"/>
      <c r="AF228" s="15"/>
      <c r="AG228" s="15"/>
    </row>
    <row r="229" spans="1:33" ht="15.75" customHeight="1" x14ac:dyDescent="0.2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  <c r="AA229" s="15"/>
      <c r="AB229" s="15"/>
      <c r="AC229" s="15"/>
      <c r="AD229" s="15"/>
      <c r="AE229" s="15"/>
      <c r="AF229" s="15"/>
      <c r="AG229" s="15"/>
    </row>
    <row r="230" spans="1:33" ht="15.75" customHeight="1" x14ac:dyDescent="0.2">
      <c r="R230" s="15"/>
    </row>
    <row r="231" spans="1:33" ht="15.75" customHeight="1" x14ac:dyDescent="0.2">
      <c r="R231" s="15"/>
    </row>
    <row r="232" spans="1:33" ht="15.75" customHeight="1" x14ac:dyDescent="0.2">
      <c r="R232" s="15"/>
    </row>
    <row r="233" spans="1:33" ht="15.75" customHeight="1" x14ac:dyDescent="0.2">
      <c r="R233" s="15"/>
    </row>
    <row r="234" spans="1:33" ht="15.75" customHeight="1" x14ac:dyDescent="0.2">
      <c r="R234" s="15"/>
    </row>
    <row r="235" spans="1:33" ht="15.75" customHeight="1" x14ac:dyDescent="0.2">
      <c r="R235" s="15"/>
    </row>
    <row r="236" spans="1:33" ht="15.75" customHeight="1" x14ac:dyDescent="0.2">
      <c r="R236" s="15"/>
    </row>
    <row r="237" spans="1:33" ht="15.75" customHeight="1" x14ac:dyDescent="0.2">
      <c r="R237" s="15"/>
    </row>
    <row r="238" spans="1:33" ht="15.75" customHeight="1" x14ac:dyDescent="0.2">
      <c r="R238" s="15"/>
    </row>
    <row r="239" spans="1:33" ht="15.75" customHeight="1" x14ac:dyDescent="0.2">
      <c r="R239" s="15"/>
    </row>
    <row r="240" spans="1:33" ht="15.75" customHeight="1" x14ac:dyDescent="0.2">
      <c r="R240" s="15"/>
    </row>
    <row r="241" spans="18:18" ht="15.75" customHeight="1" x14ac:dyDescent="0.2">
      <c r="R241" s="15"/>
    </row>
    <row r="242" spans="18:18" ht="15.75" customHeight="1" x14ac:dyDescent="0.2">
      <c r="R242" s="15"/>
    </row>
    <row r="243" spans="18:18" ht="15.75" customHeight="1" x14ac:dyDescent="0.2">
      <c r="R243" s="15"/>
    </row>
    <row r="244" spans="18:18" ht="15.75" customHeight="1" x14ac:dyDescent="0.2">
      <c r="R244" s="15"/>
    </row>
    <row r="245" spans="18:18" ht="15.75" customHeight="1" x14ac:dyDescent="0.2">
      <c r="R245" s="15"/>
    </row>
    <row r="246" spans="18:18" ht="15.75" customHeight="1" x14ac:dyDescent="0.2">
      <c r="R246" s="15"/>
    </row>
    <row r="247" spans="18:18" ht="15.75" customHeight="1" x14ac:dyDescent="0.2">
      <c r="R247" s="15"/>
    </row>
    <row r="248" spans="18:18" ht="15.75" customHeight="1" x14ac:dyDescent="0.2">
      <c r="R248" s="15"/>
    </row>
    <row r="249" spans="18:18" ht="15.75" customHeight="1" x14ac:dyDescent="0.2">
      <c r="R249" s="15"/>
    </row>
    <row r="250" spans="18:18" ht="15.75" customHeight="1" x14ac:dyDescent="0.2">
      <c r="R250" s="15"/>
    </row>
    <row r="251" spans="18:18" ht="15.75" customHeight="1" x14ac:dyDescent="0.2">
      <c r="R251" s="15"/>
    </row>
    <row r="252" spans="18:18" ht="15.75" customHeight="1" x14ac:dyDescent="0.2">
      <c r="R252" s="15"/>
    </row>
    <row r="253" spans="18:18" ht="15.75" customHeight="1" x14ac:dyDescent="0.2">
      <c r="R253" s="15"/>
    </row>
    <row r="254" spans="18:18" ht="15.75" customHeight="1" x14ac:dyDescent="0.2">
      <c r="R254" s="15"/>
    </row>
    <row r="255" spans="18:18" ht="15.75" customHeight="1" x14ac:dyDescent="0.2">
      <c r="R255" s="15"/>
    </row>
    <row r="256" spans="18:18" ht="15.75" customHeight="1" x14ac:dyDescent="0.2">
      <c r="R256" s="15"/>
    </row>
    <row r="257" spans="18:18" ht="15.75" customHeight="1" x14ac:dyDescent="0.2">
      <c r="R257" s="15"/>
    </row>
    <row r="258" spans="18:18" ht="15.75" customHeight="1" x14ac:dyDescent="0.2">
      <c r="R258" s="15"/>
    </row>
    <row r="259" spans="18:18" ht="15.75" customHeight="1" x14ac:dyDescent="0.2">
      <c r="R259" s="15"/>
    </row>
    <row r="260" spans="18:18" ht="15.75" customHeight="1" x14ac:dyDescent="0.2">
      <c r="R260" s="15"/>
    </row>
    <row r="261" spans="18:18" ht="15.75" customHeight="1" x14ac:dyDescent="0.2">
      <c r="R261" s="15"/>
    </row>
    <row r="262" spans="18:18" ht="15.75" customHeight="1" x14ac:dyDescent="0.2">
      <c r="R262" s="15"/>
    </row>
    <row r="263" spans="18:18" ht="15.75" customHeight="1" x14ac:dyDescent="0.2">
      <c r="R263" s="15"/>
    </row>
    <row r="264" spans="18:18" ht="15.75" customHeight="1" x14ac:dyDescent="0.2">
      <c r="R264" s="15"/>
    </row>
    <row r="265" spans="18:18" ht="15.75" customHeight="1" x14ac:dyDescent="0.2">
      <c r="R265" s="15"/>
    </row>
    <row r="266" spans="18:18" ht="15.75" customHeight="1" x14ac:dyDescent="0.2">
      <c r="R266" s="15"/>
    </row>
    <row r="267" spans="18:18" ht="15.75" customHeight="1" x14ac:dyDescent="0.2">
      <c r="R267" s="15"/>
    </row>
    <row r="268" spans="18:18" ht="15.75" customHeight="1" x14ac:dyDescent="0.2">
      <c r="R268" s="15"/>
    </row>
    <row r="269" spans="18:18" ht="15.75" customHeight="1" x14ac:dyDescent="0.2">
      <c r="R269" s="15"/>
    </row>
    <row r="270" spans="18:18" ht="15.75" customHeight="1" x14ac:dyDescent="0.2">
      <c r="R270" s="15"/>
    </row>
    <row r="271" spans="18:18" ht="15.75" customHeight="1" x14ac:dyDescent="0.2">
      <c r="R271" s="15"/>
    </row>
    <row r="272" spans="18:18" ht="15.75" customHeight="1" x14ac:dyDescent="0.2">
      <c r="R272" s="15"/>
    </row>
    <row r="273" spans="18:18" ht="15.75" customHeight="1" x14ac:dyDescent="0.2">
      <c r="R273" s="15"/>
    </row>
    <row r="274" spans="18:18" ht="15.75" customHeight="1" x14ac:dyDescent="0.2">
      <c r="R274" s="15"/>
    </row>
    <row r="275" spans="18:18" ht="15.75" customHeight="1" x14ac:dyDescent="0.2">
      <c r="R275" s="15"/>
    </row>
    <row r="276" spans="18:18" ht="15.75" customHeight="1" x14ac:dyDescent="0.2">
      <c r="R276" s="15"/>
    </row>
    <row r="277" spans="18:18" ht="15.75" customHeight="1" x14ac:dyDescent="0.2">
      <c r="R277" s="15"/>
    </row>
    <row r="278" spans="18:18" ht="15.75" customHeight="1" x14ac:dyDescent="0.2">
      <c r="R278" s="15"/>
    </row>
    <row r="279" spans="18:18" ht="15.75" customHeight="1" x14ac:dyDescent="0.2">
      <c r="R279" s="15"/>
    </row>
    <row r="280" spans="18:18" ht="15.75" customHeight="1" x14ac:dyDescent="0.2">
      <c r="R280" s="15"/>
    </row>
    <row r="281" spans="18:18" ht="15.75" customHeight="1" x14ac:dyDescent="0.2">
      <c r="R281" s="15"/>
    </row>
    <row r="282" spans="18:18" ht="15.75" customHeight="1" x14ac:dyDescent="0.2">
      <c r="R282" s="15"/>
    </row>
    <row r="283" spans="18:18" ht="15.75" customHeight="1" x14ac:dyDescent="0.2">
      <c r="R283" s="15"/>
    </row>
    <row r="284" spans="18:18" ht="15.75" customHeight="1" x14ac:dyDescent="0.2">
      <c r="R284" s="15"/>
    </row>
    <row r="285" spans="18:18" ht="15.75" customHeight="1" x14ac:dyDescent="0.2">
      <c r="R285" s="15"/>
    </row>
    <row r="286" spans="18:18" ht="15.75" customHeight="1" x14ac:dyDescent="0.2">
      <c r="R286" s="15"/>
    </row>
    <row r="287" spans="18:18" ht="15.75" customHeight="1" x14ac:dyDescent="0.2">
      <c r="R287" s="15"/>
    </row>
    <row r="288" spans="18:18" ht="15.75" customHeight="1" x14ac:dyDescent="0.2">
      <c r="R288" s="15"/>
    </row>
    <row r="289" spans="18:18" ht="15.75" customHeight="1" x14ac:dyDescent="0.2">
      <c r="R289" s="15"/>
    </row>
    <row r="290" spans="18:18" ht="15.75" customHeight="1" x14ac:dyDescent="0.2">
      <c r="R290" s="15"/>
    </row>
    <row r="291" spans="18:18" ht="15.75" customHeight="1" x14ac:dyDescent="0.2">
      <c r="R291" s="15"/>
    </row>
    <row r="292" spans="18:18" ht="15.75" customHeight="1" x14ac:dyDescent="0.2">
      <c r="R292" s="15"/>
    </row>
    <row r="293" spans="18:18" ht="15.75" customHeight="1" x14ac:dyDescent="0.2">
      <c r="R293" s="15"/>
    </row>
    <row r="294" spans="18:18" ht="15.75" customHeight="1" x14ac:dyDescent="0.2">
      <c r="R294" s="15"/>
    </row>
    <row r="295" spans="18:18" ht="15.75" customHeight="1" x14ac:dyDescent="0.2">
      <c r="R295" s="15"/>
    </row>
    <row r="296" spans="18:18" ht="15.75" customHeight="1" x14ac:dyDescent="0.2">
      <c r="R296" s="15"/>
    </row>
    <row r="297" spans="18:18" ht="15.75" customHeight="1" x14ac:dyDescent="0.2">
      <c r="R297" s="15"/>
    </row>
    <row r="298" spans="18:18" ht="15.75" customHeight="1" x14ac:dyDescent="0.2">
      <c r="R298" s="15"/>
    </row>
    <row r="299" spans="18:18" ht="15.75" customHeight="1" x14ac:dyDescent="0.2">
      <c r="R299" s="15"/>
    </row>
    <row r="300" spans="18:18" ht="15.75" customHeight="1" x14ac:dyDescent="0.2">
      <c r="R300" s="15"/>
    </row>
    <row r="301" spans="18:18" ht="15.75" customHeight="1" x14ac:dyDescent="0.2">
      <c r="R301" s="15"/>
    </row>
    <row r="302" spans="18:18" ht="15.75" customHeight="1" x14ac:dyDescent="0.2">
      <c r="R302" s="15"/>
    </row>
    <row r="303" spans="18:18" ht="15.75" customHeight="1" x14ac:dyDescent="0.2">
      <c r="R303" s="15"/>
    </row>
    <row r="304" spans="18:18" ht="15.75" customHeight="1" x14ac:dyDescent="0.2">
      <c r="R304" s="15"/>
    </row>
    <row r="305" spans="18:18" ht="15.75" customHeight="1" x14ac:dyDescent="0.2">
      <c r="R305" s="15"/>
    </row>
    <row r="306" spans="18:18" ht="15.75" customHeight="1" x14ac:dyDescent="0.2">
      <c r="R306" s="15"/>
    </row>
    <row r="307" spans="18:18" ht="15.75" customHeight="1" x14ac:dyDescent="0.2">
      <c r="R307" s="15"/>
    </row>
    <row r="308" spans="18:18" ht="15.75" customHeight="1" x14ac:dyDescent="0.2">
      <c r="R308" s="15"/>
    </row>
    <row r="309" spans="18:18" ht="15.75" customHeight="1" x14ac:dyDescent="0.2">
      <c r="R309" s="15"/>
    </row>
    <row r="310" spans="18:18" ht="15.75" customHeight="1" x14ac:dyDescent="0.2">
      <c r="R310" s="15"/>
    </row>
    <row r="311" spans="18:18" ht="15.75" customHeight="1" x14ac:dyDescent="0.2">
      <c r="R311" s="15"/>
    </row>
    <row r="312" spans="18:18" ht="15.75" customHeight="1" x14ac:dyDescent="0.2">
      <c r="R312" s="15"/>
    </row>
    <row r="313" spans="18:18" ht="15.75" customHeight="1" x14ac:dyDescent="0.2">
      <c r="R313" s="15"/>
    </row>
    <row r="314" spans="18:18" ht="15.75" customHeight="1" x14ac:dyDescent="0.2">
      <c r="R314" s="15"/>
    </row>
    <row r="315" spans="18:18" ht="15.75" customHeight="1" x14ac:dyDescent="0.2">
      <c r="R315" s="15"/>
    </row>
    <row r="316" spans="18:18" ht="15.75" customHeight="1" x14ac:dyDescent="0.2">
      <c r="R316" s="15"/>
    </row>
    <row r="317" spans="18:18" ht="15.75" customHeight="1" x14ac:dyDescent="0.2">
      <c r="R317" s="15"/>
    </row>
    <row r="318" spans="18:18" ht="15.75" customHeight="1" x14ac:dyDescent="0.2">
      <c r="R318" s="15"/>
    </row>
    <row r="319" spans="18:18" ht="15.75" customHeight="1" x14ac:dyDescent="0.2">
      <c r="R319" s="15"/>
    </row>
    <row r="320" spans="18:18" ht="15.75" customHeight="1" x14ac:dyDescent="0.2">
      <c r="R320" s="15"/>
    </row>
    <row r="321" spans="18:18" ht="15.75" customHeight="1" x14ac:dyDescent="0.2">
      <c r="R321" s="15"/>
    </row>
    <row r="322" spans="18:18" ht="15.75" customHeight="1" x14ac:dyDescent="0.2">
      <c r="R322" s="15"/>
    </row>
    <row r="323" spans="18:18" ht="15.75" customHeight="1" x14ac:dyDescent="0.2">
      <c r="R323" s="15"/>
    </row>
    <row r="324" spans="18:18" ht="15.75" customHeight="1" x14ac:dyDescent="0.2">
      <c r="R324" s="15"/>
    </row>
    <row r="325" spans="18:18" ht="15.75" customHeight="1" x14ac:dyDescent="0.2">
      <c r="R325" s="15"/>
    </row>
    <row r="326" spans="18:18" ht="15.75" customHeight="1" x14ac:dyDescent="0.2">
      <c r="R326" s="15"/>
    </row>
    <row r="327" spans="18:18" ht="15.75" customHeight="1" x14ac:dyDescent="0.2">
      <c r="R327" s="15"/>
    </row>
    <row r="328" spans="18:18" ht="15.75" customHeight="1" x14ac:dyDescent="0.2">
      <c r="R328" s="15"/>
    </row>
    <row r="329" spans="18:18" ht="15.75" customHeight="1" x14ac:dyDescent="0.2">
      <c r="R329" s="15"/>
    </row>
    <row r="330" spans="18:18" ht="15.75" customHeight="1" x14ac:dyDescent="0.2">
      <c r="R330" s="15"/>
    </row>
    <row r="331" spans="18:18" ht="15.75" customHeight="1" x14ac:dyDescent="0.2">
      <c r="R331" s="15"/>
    </row>
    <row r="332" spans="18:18" ht="15.75" customHeight="1" x14ac:dyDescent="0.2">
      <c r="R332" s="15"/>
    </row>
    <row r="333" spans="18:18" ht="15.75" customHeight="1" x14ac:dyDescent="0.2">
      <c r="R333" s="15"/>
    </row>
    <row r="334" spans="18:18" ht="15.75" customHeight="1" x14ac:dyDescent="0.2">
      <c r="R334" s="15"/>
    </row>
    <row r="335" spans="18:18" ht="15.75" customHeight="1" x14ac:dyDescent="0.2">
      <c r="R335" s="15"/>
    </row>
    <row r="336" spans="18:18" ht="15.75" customHeight="1" x14ac:dyDescent="0.2">
      <c r="R336" s="15"/>
    </row>
    <row r="337" spans="18:18" ht="15.75" customHeight="1" x14ac:dyDescent="0.2">
      <c r="R337" s="15"/>
    </row>
    <row r="338" spans="18:18" ht="15.75" customHeight="1" x14ac:dyDescent="0.2">
      <c r="R338" s="15"/>
    </row>
    <row r="339" spans="18:18" ht="15.75" customHeight="1" x14ac:dyDescent="0.2">
      <c r="R339" s="15"/>
    </row>
    <row r="340" spans="18:18" ht="15.75" customHeight="1" x14ac:dyDescent="0.2">
      <c r="R340" s="15"/>
    </row>
    <row r="341" spans="18:18" ht="15.75" customHeight="1" x14ac:dyDescent="0.2">
      <c r="R341" s="15"/>
    </row>
    <row r="342" spans="18:18" ht="15.75" customHeight="1" x14ac:dyDescent="0.2">
      <c r="R342" s="15"/>
    </row>
    <row r="343" spans="18:18" ht="15.75" customHeight="1" x14ac:dyDescent="0.2">
      <c r="R343" s="15"/>
    </row>
    <row r="344" spans="18:18" ht="15.75" customHeight="1" x14ac:dyDescent="0.2">
      <c r="R344" s="15"/>
    </row>
    <row r="345" spans="18:18" ht="15.75" customHeight="1" x14ac:dyDescent="0.2">
      <c r="R345" s="15"/>
    </row>
    <row r="346" spans="18:18" ht="15.75" customHeight="1" x14ac:dyDescent="0.2">
      <c r="R346" s="15"/>
    </row>
    <row r="347" spans="18:18" ht="15.75" customHeight="1" x14ac:dyDescent="0.2">
      <c r="R347" s="15"/>
    </row>
    <row r="348" spans="18:18" ht="15.75" customHeight="1" x14ac:dyDescent="0.2">
      <c r="R348" s="15"/>
    </row>
    <row r="349" spans="18:18" ht="15.75" customHeight="1" x14ac:dyDescent="0.2">
      <c r="R349" s="15"/>
    </row>
    <row r="350" spans="18:18" ht="15.75" customHeight="1" x14ac:dyDescent="0.2">
      <c r="R350" s="15"/>
    </row>
    <row r="351" spans="18:18" ht="15.75" customHeight="1" x14ac:dyDescent="0.2">
      <c r="R351" s="15"/>
    </row>
    <row r="352" spans="18:18" ht="15.75" customHeight="1" x14ac:dyDescent="0.2">
      <c r="R352" s="15"/>
    </row>
    <row r="353" spans="18:18" ht="15.75" customHeight="1" x14ac:dyDescent="0.2">
      <c r="R353" s="15"/>
    </row>
    <row r="354" spans="18:18" ht="15.75" customHeight="1" x14ac:dyDescent="0.2">
      <c r="R354" s="15"/>
    </row>
    <row r="355" spans="18:18" ht="15.75" customHeight="1" x14ac:dyDescent="0.2">
      <c r="R355" s="15"/>
    </row>
    <row r="356" spans="18:18" ht="15.75" customHeight="1" x14ac:dyDescent="0.2">
      <c r="R356" s="15"/>
    </row>
    <row r="357" spans="18:18" ht="15.75" customHeight="1" x14ac:dyDescent="0.2">
      <c r="R357" s="15"/>
    </row>
    <row r="358" spans="18:18" ht="15.75" customHeight="1" x14ac:dyDescent="0.2">
      <c r="R358" s="15"/>
    </row>
    <row r="359" spans="18:18" ht="15.75" customHeight="1" x14ac:dyDescent="0.2">
      <c r="R359" s="15"/>
    </row>
    <row r="360" spans="18:18" ht="15.75" customHeight="1" x14ac:dyDescent="0.2">
      <c r="R360" s="15"/>
    </row>
    <row r="361" spans="18:18" ht="15.75" customHeight="1" x14ac:dyDescent="0.2">
      <c r="R361" s="15"/>
    </row>
    <row r="362" spans="18:18" ht="15.75" customHeight="1" x14ac:dyDescent="0.2">
      <c r="R362" s="15"/>
    </row>
    <row r="363" spans="18:18" ht="15.75" customHeight="1" x14ac:dyDescent="0.2">
      <c r="R363" s="15"/>
    </row>
    <row r="364" spans="18:18" ht="15.75" customHeight="1" x14ac:dyDescent="0.2">
      <c r="R364" s="15"/>
    </row>
    <row r="365" spans="18:18" ht="15.75" customHeight="1" x14ac:dyDescent="0.2">
      <c r="R365" s="15"/>
    </row>
    <row r="366" spans="18:18" ht="15.75" customHeight="1" x14ac:dyDescent="0.2">
      <c r="R366" s="15"/>
    </row>
    <row r="367" spans="18:18" ht="15.75" customHeight="1" x14ac:dyDescent="0.2">
      <c r="R367" s="15"/>
    </row>
    <row r="368" spans="18:18" ht="15.75" customHeight="1" x14ac:dyDescent="0.2">
      <c r="R368" s="15"/>
    </row>
    <row r="369" spans="18:18" ht="15.75" customHeight="1" x14ac:dyDescent="0.2">
      <c r="R369" s="15"/>
    </row>
    <row r="370" spans="18:18" ht="15.75" customHeight="1" x14ac:dyDescent="0.2">
      <c r="R370" s="15"/>
    </row>
    <row r="371" spans="18:18" ht="15.75" customHeight="1" x14ac:dyDescent="0.2">
      <c r="R371" s="15"/>
    </row>
    <row r="372" spans="18:18" ht="15.75" customHeight="1" x14ac:dyDescent="0.2">
      <c r="R372" s="15"/>
    </row>
    <row r="373" spans="18:18" ht="15.75" customHeight="1" x14ac:dyDescent="0.2">
      <c r="R373" s="15"/>
    </row>
    <row r="374" spans="18:18" ht="15.75" customHeight="1" x14ac:dyDescent="0.2">
      <c r="R374" s="15"/>
    </row>
    <row r="375" spans="18:18" ht="15.75" customHeight="1" x14ac:dyDescent="0.2">
      <c r="R375" s="15"/>
    </row>
    <row r="376" spans="18:18" ht="15.75" customHeight="1" x14ac:dyDescent="0.2">
      <c r="R376" s="15"/>
    </row>
    <row r="377" spans="18:18" ht="15.75" customHeight="1" x14ac:dyDescent="0.2">
      <c r="R377" s="15"/>
    </row>
    <row r="378" spans="18:18" ht="15.75" customHeight="1" x14ac:dyDescent="0.2">
      <c r="R378" s="15"/>
    </row>
    <row r="379" spans="18:18" ht="15.75" customHeight="1" x14ac:dyDescent="0.2">
      <c r="R379" s="15"/>
    </row>
    <row r="380" spans="18:18" ht="15.75" customHeight="1" x14ac:dyDescent="0.2">
      <c r="R380" s="15"/>
    </row>
    <row r="381" spans="18:18" ht="15.75" customHeight="1" x14ac:dyDescent="0.2">
      <c r="R381" s="15"/>
    </row>
    <row r="382" spans="18:18" ht="15.75" customHeight="1" x14ac:dyDescent="0.2">
      <c r="R382" s="15"/>
    </row>
    <row r="383" spans="18:18" ht="15.75" customHeight="1" x14ac:dyDescent="0.2">
      <c r="R383" s="15"/>
    </row>
    <row r="384" spans="18:18" ht="15.75" customHeight="1" x14ac:dyDescent="0.2">
      <c r="R384" s="15"/>
    </row>
    <row r="385" spans="18:18" ht="15.75" customHeight="1" x14ac:dyDescent="0.2">
      <c r="R385" s="15"/>
    </row>
    <row r="386" spans="18:18" ht="15.75" customHeight="1" x14ac:dyDescent="0.2">
      <c r="R386" s="15"/>
    </row>
    <row r="387" spans="18:18" ht="15.75" customHeight="1" x14ac:dyDescent="0.2">
      <c r="R387" s="15"/>
    </row>
    <row r="388" spans="18:18" ht="15.75" customHeight="1" x14ac:dyDescent="0.2">
      <c r="R388" s="15"/>
    </row>
    <row r="389" spans="18:18" ht="15.75" customHeight="1" x14ac:dyDescent="0.2">
      <c r="R389" s="15"/>
    </row>
    <row r="390" spans="18:18" ht="15.75" customHeight="1" x14ac:dyDescent="0.2">
      <c r="R390" s="15"/>
    </row>
    <row r="391" spans="18:18" ht="15.75" customHeight="1" x14ac:dyDescent="0.2">
      <c r="R391" s="15"/>
    </row>
    <row r="392" spans="18:18" ht="15.75" customHeight="1" x14ac:dyDescent="0.2">
      <c r="R392" s="15"/>
    </row>
    <row r="393" spans="18:18" ht="15.75" customHeight="1" x14ac:dyDescent="0.2">
      <c r="R393" s="15"/>
    </row>
    <row r="394" spans="18:18" ht="15.75" customHeight="1" x14ac:dyDescent="0.2">
      <c r="R394" s="15"/>
    </row>
    <row r="395" spans="18:18" ht="15.75" customHeight="1" x14ac:dyDescent="0.2">
      <c r="R395" s="15"/>
    </row>
    <row r="396" spans="18:18" ht="15.75" customHeight="1" x14ac:dyDescent="0.2">
      <c r="R396" s="15"/>
    </row>
    <row r="397" spans="18:18" ht="15.75" customHeight="1" x14ac:dyDescent="0.2">
      <c r="R397" s="15"/>
    </row>
    <row r="398" spans="18:18" ht="15.75" customHeight="1" x14ac:dyDescent="0.2">
      <c r="R398" s="15"/>
    </row>
    <row r="399" spans="18:18" ht="15.75" customHeight="1" x14ac:dyDescent="0.2">
      <c r="R399" s="15"/>
    </row>
    <row r="400" spans="18:18" ht="15.75" customHeight="1" x14ac:dyDescent="0.2">
      <c r="R400" s="15"/>
    </row>
    <row r="401" spans="18:18" ht="15.75" customHeight="1" x14ac:dyDescent="0.2">
      <c r="R401" s="15"/>
    </row>
    <row r="402" spans="18:18" ht="15.75" customHeight="1" x14ac:dyDescent="0.2">
      <c r="R402" s="15"/>
    </row>
    <row r="403" spans="18:18" ht="15.75" customHeight="1" x14ac:dyDescent="0.2">
      <c r="R403" s="15"/>
    </row>
    <row r="404" spans="18:18" ht="15.75" customHeight="1" x14ac:dyDescent="0.2">
      <c r="R404" s="15"/>
    </row>
    <row r="405" spans="18:18" ht="15.75" customHeight="1" x14ac:dyDescent="0.2">
      <c r="R405" s="15"/>
    </row>
    <row r="406" spans="18:18" ht="15.75" customHeight="1" x14ac:dyDescent="0.2">
      <c r="R406" s="15"/>
    </row>
    <row r="407" spans="18:18" ht="15.75" customHeight="1" x14ac:dyDescent="0.2">
      <c r="R407" s="15"/>
    </row>
    <row r="408" spans="18:18" ht="15.75" customHeight="1" x14ac:dyDescent="0.2">
      <c r="R408" s="15"/>
    </row>
    <row r="409" spans="18:18" ht="15.75" customHeight="1" x14ac:dyDescent="0.2">
      <c r="R409" s="15"/>
    </row>
    <row r="410" spans="18:18" ht="15.75" customHeight="1" x14ac:dyDescent="0.2">
      <c r="R410" s="15"/>
    </row>
    <row r="411" spans="18:18" ht="15.75" customHeight="1" x14ac:dyDescent="0.2">
      <c r="R411" s="15"/>
    </row>
    <row r="412" spans="18:18" ht="15.75" customHeight="1" x14ac:dyDescent="0.2">
      <c r="R412" s="15"/>
    </row>
    <row r="413" spans="18:18" ht="15.75" customHeight="1" x14ac:dyDescent="0.2">
      <c r="R413" s="15"/>
    </row>
    <row r="414" spans="18:18" ht="15.75" customHeight="1" x14ac:dyDescent="0.2">
      <c r="R414" s="15"/>
    </row>
    <row r="415" spans="18:18" ht="15.75" customHeight="1" x14ac:dyDescent="0.2">
      <c r="R415" s="15"/>
    </row>
    <row r="416" spans="18:18" ht="15.75" customHeight="1" x14ac:dyDescent="0.2">
      <c r="R416" s="15"/>
    </row>
    <row r="417" spans="18:18" ht="15.75" customHeight="1" x14ac:dyDescent="0.2">
      <c r="R417" s="15"/>
    </row>
    <row r="418" spans="18:18" ht="15.75" customHeight="1" x14ac:dyDescent="0.2">
      <c r="R418" s="15"/>
    </row>
    <row r="419" spans="18:18" ht="15.75" customHeight="1" x14ac:dyDescent="0.2">
      <c r="R419" s="15"/>
    </row>
    <row r="420" spans="18:18" ht="15.75" customHeight="1" x14ac:dyDescent="0.2">
      <c r="R420" s="15"/>
    </row>
    <row r="421" spans="18:18" ht="15.75" customHeight="1" x14ac:dyDescent="0.2">
      <c r="R421" s="15"/>
    </row>
    <row r="422" spans="18:18" ht="15.75" customHeight="1" x14ac:dyDescent="0.2">
      <c r="R422" s="15"/>
    </row>
    <row r="423" spans="18:18" ht="15.75" customHeight="1" x14ac:dyDescent="0.2">
      <c r="R423" s="15"/>
    </row>
    <row r="424" spans="18:18" ht="15.75" customHeight="1" x14ac:dyDescent="0.2">
      <c r="R424" s="15"/>
    </row>
    <row r="425" spans="18:18" ht="15.75" customHeight="1" x14ac:dyDescent="0.2">
      <c r="R425" s="15"/>
    </row>
    <row r="426" spans="18:18" ht="15.75" customHeight="1" x14ac:dyDescent="0.2">
      <c r="R426" s="15"/>
    </row>
    <row r="427" spans="18:18" ht="15.75" customHeight="1" x14ac:dyDescent="0.2">
      <c r="R427" s="15"/>
    </row>
    <row r="428" spans="18:18" ht="15.75" customHeight="1" x14ac:dyDescent="0.2">
      <c r="R428" s="15"/>
    </row>
    <row r="429" spans="18:18" ht="15.75" customHeight="1" x14ac:dyDescent="0.2">
      <c r="R429" s="15"/>
    </row>
    <row r="430" spans="18:18" ht="15.75" customHeight="1" x14ac:dyDescent="0.2">
      <c r="R430" s="15"/>
    </row>
    <row r="431" spans="18:18" ht="15.75" customHeight="1" x14ac:dyDescent="0.2">
      <c r="R431" s="15"/>
    </row>
    <row r="432" spans="18:18" ht="15.75" customHeight="1" x14ac:dyDescent="0.2">
      <c r="R432" s="15"/>
    </row>
    <row r="433" spans="18:18" ht="15.75" customHeight="1" x14ac:dyDescent="0.2">
      <c r="R433" s="15"/>
    </row>
    <row r="434" spans="18:18" ht="15.75" customHeight="1" x14ac:dyDescent="0.2">
      <c r="R434" s="15"/>
    </row>
    <row r="435" spans="18:18" ht="15.75" customHeight="1" x14ac:dyDescent="0.2">
      <c r="R435" s="15"/>
    </row>
    <row r="436" spans="18:18" ht="15.75" customHeight="1" x14ac:dyDescent="0.2">
      <c r="R436" s="15"/>
    </row>
    <row r="437" spans="18:18" ht="15.75" customHeight="1" x14ac:dyDescent="0.2">
      <c r="R437" s="15"/>
    </row>
    <row r="438" spans="18:18" ht="15.75" customHeight="1" x14ac:dyDescent="0.2">
      <c r="R438" s="15"/>
    </row>
    <row r="439" spans="18:18" ht="15.75" customHeight="1" x14ac:dyDescent="0.2">
      <c r="R439" s="15"/>
    </row>
    <row r="440" spans="18:18" ht="15.75" customHeight="1" x14ac:dyDescent="0.2">
      <c r="R440" s="15"/>
    </row>
    <row r="441" spans="18:18" ht="15.75" customHeight="1" x14ac:dyDescent="0.2">
      <c r="R441" s="15"/>
    </row>
    <row r="442" spans="18:18" ht="15.75" customHeight="1" x14ac:dyDescent="0.2">
      <c r="R442" s="15"/>
    </row>
    <row r="443" spans="18:18" ht="15.75" customHeight="1" x14ac:dyDescent="0.2">
      <c r="R443" s="15"/>
    </row>
    <row r="444" spans="18:18" ht="15.75" customHeight="1" x14ac:dyDescent="0.2">
      <c r="R444" s="15"/>
    </row>
    <row r="445" spans="18:18" ht="15.75" customHeight="1" x14ac:dyDescent="0.2">
      <c r="R445" s="15"/>
    </row>
    <row r="446" spans="18:18" ht="15.75" customHeight="1" x14ac:dyDescent="0.2">
      <c r="R446" s="15"/>
    </row>
    <row r="447" spans="18:18" ht="15.75" customHeight="1" x14ac:dyDescent="0.2">
      <c r="R447" s="15"/>
    </row>
    <row r="448" spans="18:18" ht="15.75" customHeight="1" x14ac:dyDescent="0.2">
      <c r="R448" s="15"/>
    </row>
    <row r="449" spans="18:18" ht="15.75" customHeight="1" x14ac:dyDescent="0.2">
      <c r="R449" s="15"/>
    </row>
    <row r="450" spans="18:18" ht="15.75" customHeight="1" x14ac:dyDescent="0.2">
      <c r="R450" s="15"/>
    </row>
    <row r="451" spans="18:18" ht="15.75" customHeight="1" x14ac:dyDescent="0.2">
      <c r="R451" s="15"/>
    </row>
    <row r="452" spans="18:18" ht="15.75" customHeight="1" x14ac:dyDescent="0.2">
      <c r="R452" s="15"/>
    </row>
    <row r="453" spans="18:18" ht="15.75" customHeight="1" x14ac:dyDescent="0.2">
      <c r="R453" s="15"/>
    </row>
    <row r="454" spans="18:18" ht="15.75" customHeight="1" x14ac:dyDescent="0.2">
      <c r="R454" s="15"/>
    </row>
    <row r="455" spans="18:18" ht="15.75" customHeight="1" x14ac:dyDescent="0.2">
      <c r="R455" s="15"/>
    </row>
    <row r="456" spans="18:18" ht="15.75" customHeight="1" x14ac:dyDescent="0.2">
      <c r="R456" s="15"/>
    </row>
    <row r="457" spans="18:18" ht="15.75" customHeight="1" x14ac:dyDescent="0.2">
      <c r="R457" s="15"/>
    </row>
    <row r="458" spans="18:18" ht="15.75" customHeight="1" x14ac:dyDescent="0.2">
      <c r="R458" s="15"/>
    </row>
    <row r="459" spans="18:18" ht="15.75" customHeight="1" x14ac:dyDescent="0.2">
      <c r="R459" s="15"/>
    </row>
    <row r="460" spans="18:18" ht="15.75" customHeight="1" x14ac:dyDescent="0.2">
      <c r="R460" s="15"/>
    </row>
    <row r="461" spans="18:18" ht="15.75" customHeight="1" x14ac:dyDescent="0.2">
      <c r="R461" s="15"/>
    </row>
    <row r="462" spans="18:18" ht="15.75" customHeight="1" x14ac:dyDescent="0.2">
      <c r="R462" s="15"/>
    </row>
    <row r="463" spans="18:18" ht="15.75" customHeight="1" x14ac:dyDescent="0.2">
      <c r="R463" s="15"/>
    </row>
    <row r="464" spans="18:18" ht="15.75" customHeight="1" x14ac:dyDescent="0.2">
      <c r="R464" s="15"/>
    </row>
    <row r="465" spans="18:18" ht="15.75" customHeight="1" x14ac:dyDescent="0.2">
      <c r="R465" s="15"/>
    </row>
    <row r="466" spans="18:18" ht="15.75" customHeight="1" x14ac:dyDescent="0.2">
      <c r="R466" s="15"/>
    </row>
    <row r="467" spans="18:18" ht="15.75" customHeight="1" x14ac:dyDescent="0.2">
      <c r="R467" s="15"/>
    </row>
    <row r="468" spans="18:18" ht="15.75" customHeight="1" x14ac:dyDescent="0.2">
      <c r="R468" s="15"/>
    </row>
    <row r="469" spans="18:18" ht="15.75" customHeight="1" x14ac:dyDescent="0.2">
      <c r="R469" s="15"/>
    </row>
    <row r="470" spans="18:18" ht="15.75" customHeight="1" x14ac:dyDescent="0.2">
      <c r="R470" s="15"/>
    </row>
    <row r="471" spans="18:18" ht="15.75" customHeight="1" x14ac:dyDescent="0.2">
      <c r="R471" s="15"/>
    </row>
    <row r="472" spans="18:18" ht="15.75" customHeight="1" x14ac:dyDescent="0.2">
      <c r="R472" s="15"/>
    </row>
    <row r="473" spans="18:18" ht="15.75" customHeight="1" x14ac:dyDescent="0.2">
      <c r="R473" s="15"/>
    </row>
    <row r="474" spans="18:18" ht="15.75" customHeight="1" x14ac:dyDescent="0.2">
      <c r="R474" s="15"/>
    </row>
    <row r="475" spans="18:18" ht="15.75" customHeight="1" x14ac:dyDescent="0.2">
      <c r="R475" s="15"/>
    </row>
    <row r="476" spans="18:18" ht="15.75" customHeight="1" x14ac:dyDescent="0.2">
      <c r="R476" s="15"/>
    </row>
    <row r="477" spans="18:18" ht="15.75" customHeight="1" x14ac:dyDescent="0.2">
      <c r="R477" s="15"/>
    </row>
    <row r="478" spans="18:18" ht="15.75" customHeight="1" x14ac:dyDescent="0.2">
      <c r="R478" s="15"/>
    </row>
    <row r="479" spans="18:18" ht="15.75" customHeight="1" x14ac:dyDescent="0.2">
      <c r="R479" s="15"/>
    </row>
    <row r="480" spans="18:18" ht="15.75" customHeight="1" x14ac:dyDescent="0.2">
      <c r="R480" s="15"/>
    </row>
    <row r="481" spans="18:18" ht="15.75" customHeight="1" x14ac:dyDescent="0.2">
      <c r="R481" s="15"/>
    </row>
    <row r="482" spans="18:18" ht="15.75" customHeight="1" x14ac:dyDescent="0.2">
      <c r="R482" s="15"/>
    </row>
    <row r="483" spans="18:18" ht="15.75" customHeight="1" x14ac:dyDescent="0.2">
      <c r="R483" s="15"/>
    </row>
    <row r="484" spans="18:18" ht="15.75" customHeight="1" x14ac:dyDescent="0.2">
      <c r="R484" s="15"/>
    </row>
    <row r="485" spans="18:18" ht="15.75" customHeight="1" x14ac:dyDescent="0.2">
      <c r="R485" s="15"/>
    </row>
    <row r="486" spans="18:18" ht="15.75" customHeight="1" x14ac:dyDescent="0.2">
      <c r="R486" s="15"/>
    </row>
    <row r="487" spans="18:18" ht="15.75" customHeight="1" x14ac:dyDescent="0.2">
      <c r="R487" s="15"/>
    </row>
    <row r="488" spans="18:18" ht="15.75" customHeight="1" x14ac:dyDescent="0.2">
      <c r="R488" s="15"/>
    </row>
    <row r="489" spans="18:18" ht="15.75" customHeight="1" x14ac:dyDescent="0.2">
      <c r="R489" s="15"/>
    </row>
    <row r="490" spans="18:18" ht="15.75" customHeight="1" x14ac:dyDescent="0.2">
      <c r="R490" s="15"/>
    </row>
    <row r="491" spans="18:18" ht="15.75" customHeight="1" x14ac:dyDescent="0.2">
      <c r="R491" s="15"/>
    </row>
    <row r="492" spans="18:18" ht="15.75" customHeight="1" x14ac:dyDescent="0.2">
      <c r="R492" s="15"/>
    </row>
    <row r="493" spans="18:18" ht="15.75" customHeight="1" x14ac:dyDescent="0.2">
      <c r="R493" s="15"/>
    </row>
    <row r="494" spans="18:18" ht="15.75" customHeight="1" x14ac:dyDescent="0.2">
      <c r="R494" s="15"/>
    </row>
    <row r="495" spans="18:18" ht="15.75" customHeight="1" x14ac:dyDescent="0.2">
      <c r="R495" s="15"/>
    </row>
    <row r="496" spans="18:18" ht="15.75" customHeight="1" x14ac:dyDescent="0.2">
      <c r="R496" s="15"/>
    </row>
    <row r="497" spans="18:18" ht="15.75" customHeight="1" x14ac:dyDescent="0.2">
      <c r="R497" s="15"/>
    </row>
    <row r="498" spans="18:18" ht="15.75" customHeight="1" x14ac:dyDescent="0.2">
      <c r="R498" s="15"/>
    </row>
    <row r="499" spans="18:18" ht="15.75" customHeight="1" x14ac:dyDescent="0.2">
      <c r="R499" s="15"/>
    </row>
    <row r="500" spans="18:18" ht="15.75" customHeight="1" x14ac:dyDescent="0.2">
      <c r="R500" s="15"/>
    </row>
    <row r="501" spans="18:18" ht="15.75" customHeight="1" x14ac:dyDescent="0.2">
      <c r="R501" s="15"/>
    </row>
    <row r="502" spans="18:18" ht="15.75" customHeight="1" x14ac:dyDescent="0.2">
      <c r="R502" s="15"/>
    </row>
    <row r="503" spans="18:18" ht="15.75" customHeight="1" x14ac:dyDescent="0.2">
      <c r="R503" s="15"/>
    </row>
    <row r="504" spans="18:18" ht="15.75" customHeight="1" x14ac:dyDescent="0.2">
      <c r="R504" s="15"/>
    </row>
    <row r="505" spans="18:18" ht="15.75" customHeight="1" x14ac:dyDescent="0.2">
      <c r="R505" s="15"/>
    </row>
    <row r="506" spans="18:18" ht="15.75" customHeight="1" x14ac:dyDescent="0.2">
      <c r="R506" s="15"/>
    </row>
    <row r="507" spans="18:18" ht="15.75" customHeight="1" x14ac:dyDescent="0.2">
      <c r="R507" s="15"/>
    </row>
    <row r="508" spans="18:18" ht="15.75" customHeight="1" x14ac:dyDescent="0.2">
      <c r="R508" s="15"/>
    </row>
    <row r="509" spans="18:18" ht="15.75" customHeight="1" x14ac:dyDescent="0.2">
      <c r="R509" s="15"/>
    </row>
    <row r="510" spans="18:18" ht="15.75" customHeight="1" x14ac:dyDescent="0.2">
      <c r="R510" s="15"/>
    </row>
    <row r="511" spans="18:18" ht="15.75" customHeight="1" x14ac:dyDescent="0.2">
      <c r="R511" s="15"/>
    </row>
    <row r="512" spans="18:18" ht="15.75" customHeight="1" x14ac:dyDescent="0.2">
      <c r="R512" s="15"/>
    </row>
    <row r="513" spans="18:18" ht="15.75" customHeight="1" x14ac:dyDescent="0.2">
      <c r="R513" s="15"/>
    </row>
    <row r="514" spans="18:18" ht="15.75" customHeight="1" x14ac:dyDescent="0.2">
      <c r="R514" s="15"/>
    </row>
    <row r="515" spans="18:18" ht="15.75" customHeight="1" x14ac:dyDescent="0.2">
      <c r="R515" s="15"/>
    </row>
    <row r="516" spans="18:18" ht="15.75" customHeight="1" x14ac:dyDescent="0.2">
      <c r="R516" s="15"/>
    </row>
    <row r="517" spans="18:18" ht="15.75" customHeight="1" x14ac:dyDescent="0.2">
      <c r="R517" s="15"/>
    </row>
    <row r="518" spans="18:18" ht="15.75" customHeight="1" x14ac:dyDescent="0.2">
      <c r="R518" s="15"/>
    </row>
    <row r="519" spans="18:18" ht="15.75" customHeight="1" x14ac:dyDescent="0.2">
      <c r="R519" s="15"/>
    </row>
    <row r="520" spans="18:18" ht="15.75" customHeight="1" x14ac:dyDescent="0.2">
      <c r="R520" s="15"/>
    </row>
    <row r="521" spans="18:18" ht="15.75" customHeight="1" x14ac:dyDescent="0.2">
      <c r="R521" s="15"/>
    </row>
    <row r="522" spans="18:18" ht="15.75" customHeight="1" x14ac:dyDescent="0.2">
      <c r="R522" s="15"/>
    </row>
    <row r="523" spans="18:18" ht="15.75" customHeight="1" x14ac:dyDescent="0.2">
      <c r="R523" s="15"/>
    </row>
    <row r="524" spans="18:18" ht="15.75" customHeight="1" x14ac:dyDescent="0.2">
      <c r="R524" s="15"/>
    </row>
    <row r="525" spans="18:18" ht="15.75" customHeight="1" x14ac:dyDescent="0.2">
      <c r="R525" s="15"/>
    </row>
    <row r="526" spans="18:18" ht="15.75" customHeight="1" x14ac:dyDescent="0.2">
      <c r="R526" s="15"/>
    </row>
    <row r="527" spans="18:18" ht="15.75" customHeight="1" x14ac:dyDescent="0.2">
      <c r="R527" s="15"/>
    </row>
    <row r="528" spans="18:18" ht="15.75" customHeight="1" x14ac:dyDescent="0.2">
      <c r="R528" s="15"/>
    </row>
    <row r="529" spans="18:18" ht="15.75" customHeight="1" x14ac:dyDescent="0.2">
      <c r="R529" s="15"/>
    </row>
    <row r="530" spans="18:18" ht="15.75" customHeight="1" x14ac:dyDescent="0.2">
      <c r="R530" s="15"/>
    </row>
    <row r="531" spans="18:18" ht="15.75" customHeight="1" x14ac:dyDescent="0.2">
      <c r="R531" s="15"/>
    </row>
    <row r="532" spans="18:18" ht="15.75" customHeight="1" x14ac:dyDescent="0.2">
      <c r="R532" s="15"/>
    </row>
    <row r="533" spans="18:18" ht="15.75" customHeight="1" x14ac:dyDescent="0.2">
      <c r="R533" s="15"/>
    </row>
    <row r="534" spans="18:18" ht="15.75" customHeight="1" x14ac:dyDescent="0.2">
      <c r="R534" s="15"/>
    </row>
    <row r="535" spans="18:18" ht="15.75" customHeight="1" x14ac:dyDescent="0.2">
      <c r="R535" s="15"/>
    </row>
    <row r="536" spans="18:18" ht="15.75" customHeight="1" x14ac:dyDescent="0.2">
      <c r="R536" s="15"/>
    </row>
    <row r="537" spans="18:18" ht="15.75" customHeight="1" x14ac:dyDescent="0.2">
      <c r="R537" s="15"/>
    </row>
    <row r="538" spans="18:18" ht="15.75" customHeight="1" x14ac:dyDescent="0.2">
      <c r="R538" s="15"/>
    </row>
    <row r="539" spans="18:18" ht="15.75" customHeight="1" x14ac:dyDescent="0.2">
      <c r="R539" s="15"/>
    </row>
    <row r="540" spans="18:18" ht="15.75" customHeight="1" x14ac:dyDescent="0.2">
      <c r="R540" s="15"/>
    </row>
    <row r="541" spans="18:18" ht="15.75" customHeight="1" x14ac:dyDescent="0.2">
      <c r="R541" s="15"/>
    </row>
    <row r="542" spans="18:18" ht="15.75" customHeight="1" x14ac:dyDescent="0.2">
      <c r="R542" s="15"/>
    </row>
    <row r="543" spans="18:18" ht="15.75" customHeight="1" x14ac:dyDescent="0.2">
      <c r="R543" s="15"/>
    </row>
    <row r="544" spans="18:18" ht="15.75" customHeight="1" x14ac:dyDescent="0.2">
      <c r="R544" s="15"/>
    </row>
    <row r="545" spans="18:18" ht="15.75" customHeight="1" x14ac:dyDescent="0.2">
      <c r="R545" s="15"/>
    </row>
    <row r="546" spans="18:18" ht="15.75" customHeight="1" x14ac:dyDescent="0.2">
      <c r="R546" s="15"/>
    </row>
    <row r="547" spans="18:18" ht="15.75" customHeight="1" x14ac:dyDescent="0.2">
      <c r="R547" s="15"/>
    </row>
    <row r="548" spans="18:18" ht="15.75" customHeight="1" x14ac:dyDescent="0.2">
      <c r="R548" s="15"/>
    </row>
    <row r="549" spans="18:18" ht="15.75" customHeight="1" x14ac:dyDescent="0.2">
      <c r="R549" s="15"/>
    </row>
    <row r="550" spans="18:18" ht="15.75" customHeight="1" x14ac:dyDescent="0.2">
      <c r="R550" s="15"/>
    </row>
    <row r="551" spans="18:18" ht="15.75" customHeight="1" x14ac:dyDescent="0.2">
      <c r="R551" s="15"/>
    </row>
    <row r="552" spans="18:18" ht="15.75" customHeight="1" x14ac:dyDescent="0.2">
      <c r="R552" s="15"/>
    </row>
    <row r="553" spans="18:18" ht="15.75" customHeight="1" x14ac:dyDescent="0.2">
      <c r="R553" s="15"/>
    </row>
    <row r="554" spans="18:18" ht="15.75" customHeight="1" x14ac:dyDescent="0.2">
      <c r="R554" s="15"/>
    </row>
    <row r="555" spans="18:18" ht="15.75" customHeight="1" x14ac:dyDescent="0.2">
      <c r="R555" s="15"/>
    </row>
    <row r="556" spans="18:18" ht="15.75" customHeight="1" x14ac:dyDescent="0.2">
      <c r="R556" s="15"/>
    </row>
    <row r="557" spans="18:18" ht="15.75" customHeight="1" x14ac:dyDescent="0.2">
      <c r="R557" s="15"/>
    </row>
    <row r="558" spans="18:18" ht="15.75" customHeight="1" x14ac:dyDescent="0.2">
      <c r="R558" s="15"/>
    </row>
    <row r="559" spans="18:18" ht="15.75" customHeight="1" x14ac:dyDescent="0.2">
      <c r="R559" s="15"/>
    </row>
    <row r="560" spans="18:18" ht="15.75" customHeight="1" x14ac:dyDescent="0.2">
      <c r="R560" s="15"/>
    </row>
    <row r="561" spans="18:18" ht="15.75" customHeight="1" x14ac:dyDescent="0.2">
      <c r="R561" s="15"/>
    </row>
    <row r="562" spans="18:18" ht="15.75" customHeight="1" x14ac:dyDescent="0.2">
      <c r="R562" s="15"/>
    </row>
    <row r="563" spans="18:18" ht="15.75" customHeight="1" x14ac:dyDescent="0.2">
      <c r="R563" s="15"/>
    </row>
    <row r="564" spans="18:18" ht="15.75" customHeight="1" x14ac:dyDescent="0.2">
      <c r="R564" s="15"/>
    </row>
    <row r="565" spans="18:18" ht="15.75" customHeight="1" x14ac:dyDescent="0.2">
      <c r="R565" s="15"/>
    </row>
    <row r="566" spans="18:18" ht="15.75" customHeight="1" x14ac:dyDescent="0.2">
      <c r="R566" s="15"/>
    </row>
    <row r="567" spans="18:18" ht="15.75" customHeight="1" x14ac:dyDescent="0.2">
      <c r="R567" s="15"/>
    </row>
    <row r="568" spans="18:18" ht="15.75" customHeight="1" x14ac:dyDescent="0.2">
      <c r="R568" s="15"/>
    </row>
    <row r="569" spans="18:18" ht="15.75" customHeight="1" x14ac:dyDescent="0.2">
      <c r="R569" s="15"/>
    </row>
    <row r="570" spans="18:18" ht="15.75" customHeight="1" x14ac:dyDescent="0.2">
      <c r="R570" s="15"/>
    </row>
    <row r="571" spans="18:18" ht="15.75" customHeight="1" x14ac:dyDescent="0.2">
      <c r="R571" s="15"/>
    </row>
    <row r="572" spans="18:18" ht="15.75" customHeight="1" x14ac:dyDescent="0.2">
      <c r="R572" s="15"/>
    </row>
    <row r="573" spans="18:18" ht="15.75" customHeight="1" x14ac:dyDescent="0.2">
      <c r="R573" s="15"/>
    </row>
    <row r="574" spans="18:18" ht="15.75" customHeight="1" x14ac:dyDescent="0.2">
      <c r="R574" s="15"/>
    </row>
    <row r="575" spans="18:18" ht="15.75" customHeight="1" x14ac:dyDescent="0.2">
      <c r="R575" s="15"/>
    </row>
    <row r="576" spans="18:18" ht="15.75" customHeight="1" x14ac:dyDescent="0.2">
      <c r="R576" s="15"/>
    </row>
    <row r="577" spans="18:18" ht="15.75" customHeight="1" x14ac:dyDescent="0.2">
      <c r="R577" s="15"/>
    </row>
    <row r="578" spans="18:18" ht="15.75" customHeight="1" x14ac:dyDescent="0.2">
      <c r="R578" s="15"/>
    </row>
    <row r="579" spans="18:18" ht="15.75" customHeight="1" x14ac:dyDescent="0.2">
      <c r="R579" s="15"/>
    </row>
    <row r="580" spans="18:18" ht="15.75" customHeight="1" x14ac:dyDescent="0.2">
      <c r="R580" s="15"/>
    </row>
    <row r="581" spans="18:18" ht="15.75" customHeight="1" x14ac:dyDescent="0.2">
      <c r="R581" s="15"/>
    </row>
    <row r="582" spans="18:18" ht="15.75" customHeight="1" x14ac:dyDescent="0.2">
      <c r="R582" s="15"/>
    </row>
    <row r="583" spans="18:18" ht="15.75" customHeight="1" x14ac:dyDescent="0.2">
      <c r="R583" s="15"/>
    </row>
    <row r="584" spans="18:18" ht="15.75" customHeight="1" x14ac:dyDescent="0.2">
      <c r="R584" s="15"/>
    </row>
    <row r="585" spans="18:18" ht="15.75" customHeight="1" x14ac:dyDescent="0.2">
      <c r="R585" s="15"/>
    </row>
    <row r="586" spans="18:18" ht="15.75" customHeight="1" x14ac:dyDescent="0.2">
      <c r="R586" s="15"/>
    </row>
    <row r="587" spans="18:18" ht="15.75" customHeight="1" x14ac:dyDescent="0.2">
      <c r="R587" s="15"/>
    </row>
    <row r="588" spans="18:18" ht="15.75" customHeight="1" x14ac:dyDescent="0.2">
      <c r="R588" s="15"/>
    </row>
    <row r="589" spans="18:18" ht="15.75" customHeight="1" x14ac:dyDescent="0.2">
      <c r="R589" s="15"/>
    </row>
    <row r="590" spans="18:18" ht="15.75" customHeight="1" x14ac:dyDescent="0.2">
      <c r="R590" s="15"/>
    </row>
    <row r="591" spans="18:18" ht="15.75" customHeight="1" x14ac:dyDescent="0.2">
      <c r="R591" s="15"/>
    </row>
    <row r="592" spans="18:18" ht="15.75" customHeight="1" x14ac:dyDescent="0.2">
      <c r="R592" s="15"/>
    </row>
    <row r="593" spans="18:18" ht="15.75" customHeight="1" x14ac:dyDescent="0.2">
      <c r="R593" s="15"/>
    </row>
    <row r="594" spans="18:18" ht="15.75" customHeight="1" x14ac:dyDescent="0.2">
      <c r="R594" s="15"/>
    </row>
    <row r="595" spans="18:18" ht="15.75" customHeight="1" x14ac:dyDescent="0.2">
      <c r="R595" s="15"/>
    </row>
    <row r="596" spans="18:18" ht="15.75" customHeight="1" x14ac:dyDescent="0.2">
      <c r="R596" s="15"/>
    </row>
    <row r="597" spans="18:18" ht="15.75" customHeight="1" x14ac:dyDescent="0.2">
      <c r="R597" s="15"/>
    </row>
    <row r="598" spans="18:18" ht="15.75" customHeight="1" x14ac:dyDescent="0.2">
      <c r="R598" s="15"/>
    </row>
    <row r="599" spans="18:18" ht="15.75" customHeight="1" x14ac:dyDescent="0.2">
      <c r="R599" s="15"/>
    </row>
    <row r="600" spans="18:18" ht="15.75" customHeight="1" x14ac:dyDescent="0.2">
      <c r="R600" s="15"/>
    </row>
    <row r="601" spans="18:18" ht="15.75" customHeight="1" x14ac:dyDescent="0.2">
      <c r="R601" s="15"/>
    </row>
    <row r="602" spans="18:18" ht="15.75" customHeight="1" x14ac:dyDescent="0.2">
      <c r="R602" s="15"/>
    </row>
    <row r="603" spans="18:18" ht="15.75" customHeight="1" x14ac:dyDescent="0.2">
      <c r="R603" s="15"/>
    </row>
    <row r="604" spans="18:18" ht="15.75" customHeight="1" x14ac:dyDescent="0.2">
      <c r="R604" s="15"/>
    </row>
    <row r="605" spans="18:18" ht="15.75" customHeight="1" x14ac:dyDescent="0.2">
      <c r="R605" s="15"/>
    </row>
    <row r="606" spans="18:18" ht="15.75" customHeight="1" x14ac:dyDescent="0.2">
      <c r="R606" s="15"/>
    </row>
    <row r="607" spans="18:18" ht="15.75" customHeight="1" x14ac:dyDescent="0.2">
      <c r="R607" s="15"/>
    </row>
    <row r="608" spans="18:18" ht="15.75" customHeight="1" x14ac:dyDescent="0.2">
      <c r="R608" s="15"/>
    </row>
    <row r="609" spans="18:18" ht="15.75" customHeight="1" x14ac:dyDescent="0.2">
      <c r="R609" s="15"/>
    </row>
    <row r="610" spans="18:18" ht="15.75" customHeight="1" x14ac:dyDescent="0.2">
      <c r="R610" s="15"/>
    </row>
    <row r="611" spans="18:18" ht="15.75" customHeight="1" x14ac:dyDescent="0.2">
      <c r="R611" s="15"/>
    </row>
    <row r="612" spans="18:18" ht="15.75" customHeight="1" x14ac:dyDescent="0.2">
      <c r="R612" s="15"/>
    </row>
    <row r="613" spans="18:18" ht="15.75" customHeight="1" x14ac:dyDescent="0.2">
      <c r="R613" s="15"/>
    </row>
    <row r="614" spans="18:18" ht="15.75" customHeight="1" x14ac:dyDescent="0.2">
      <c r="R614" s="15"/>
    </row>
    <row r="615" spans="18:18" ht="15.75" customHeight="1" x14ac:dyDescent="0.2">
      <c r="R615" s="15"/>
    </row>
    <row r="616" spans="18:18" ht="15.75" customHeight="1" x14ac:dyDescent="0.2">
      <c r="R616" s="15"/>
    </row>
    <row r="617" spans="18:18" ht="15.75" customHeight="1" x14ac:dyDescent="0.2">
      <c r="R617" s="15"/>
    </row>
    <row r="618" spans="18:18" ht="15.75" customHeight="1" x14ac:dyDescent="0.2">
      <c r="R618" s="15"/>
    </row>
    <row r="619" spans="18:18" ht="15.75" customHeight="1" x14ac:dyDescent="0.2">
      <c r="R619" s="15"/>
    </row>
    <row r="620" spans="18:18" ht="15.75" customHeight="1" x14ac:dyDescent="0.2">
      <c r="R620" s="15"/>
    </row>
    <row r="621" spans="18:18" ht="15.75" customHeight="1" x14ac:dyDescent="0.2">
      <c r="R621" s="15"/>
    </row>
    <row r="622" spans="18:18" ht="15.75" customHeight="1" x14ac:dyDescent="0.2">
      <c r="R622" s="15"/>
    </row>
    <row r="623" spans="18:18" ht="15.75" customHeight="1" x14ac:dyDescent="0.2">
      <c r="R623" s="15"/>
    </row>
    <row r="624" spans="18:18" ht="15.75" customHeight="1" x14ac:dyDescent="0.2">
      <c r="R624" s="15"/>
    </row>
    <row r="625" spans="18:18" ht="15.75" customHeight="1" x14ac:dyDescent="0.2">
      <c r="R625" s="15"/>
    </row>
    <row r="626" spans="18:18" ht="15.75" customHeight="1" x14ac:dyDescent="0.2">
      <c r="R626" s="15"/>
    </row>
    <row r="627" spans="18:18" ht="15.75" customHeight="1" x14ac:dyDescent="0.2">
      <c r="R627" s="15"/>
    </row>
    <row r="628" spans="18:18" ht="15.75" customHeight="1" x14ac:dyDescent="0.2">
      <c r="R628" s="15"/>
    </row>
    <row r="629" spans="18:18" ht="15.75" customHeight="1" x14ac:dyDescent="0.2">
      <c r="R629" s="15"/>
    </row>
    <row r="630" spans="18:18" ht="15.75" customHeight="1" x14ac:dyDescent="0.2">
      <c r="R630" s="15"/>
    </row>
    <row r="631" spans="18:18" ht="15.75" customHeight="1" x14ac:dyDescent="0.2">
      <c r="R631" s="15"/>
    </row>
    <row r="632" spans="18:18" ht="15.75" customHeight="1" x14ac:dyDescent="0.2">
      <c r="R632" s="15"/>
    </row>
    <row r="633" spans="18:18" ht="15.75" customHeight="1" x14ac:dyDescent="0.2">
      <c r="R633" s="15"/>
    </row>
    <row r="634" spans="18:18" ht="15.75" customHeight="1" x14ac:dyDescent="0.2">
      <c r="R634" s="15"/>
    </row>
    <row r="635" spans="18:18" ht="15.75" customHeight="1" x14ac:dyDescent="0.2">
      <c r="R635" s="15"/>
    </row>
    <row r="636" spans="18:18" ht="15.75" customHeight="1" x14ac:dyDescent="0.2">
      <c r="R636" s="15"/>
    </row>
    <row r="637" spans="18:18" ht="15.75" customHeight="1" x14ac:dyDescent="0.2">
      <c r="R637" s="15"/>
    </row>
    <row r="638" spans="18:18" ht="15.75" customHeight="1" x14ac:dyDescent="0.2">
      <c r="R638" s="15"/>
    </row>
    <row r="639" spans="18:18" ht="15.75" customHeight="1" x14ac:dyDescent="0.2">
      <c r="R639" s="15"/>
    </row>
    <row r="640" spans="18:18" ht="15.75" customHeight="1" x14ac:dyDescent="0.2">
      <c r="R640" s="15"/>
    </row>
    <row r="641" spans="18:18" ht="15.75" customHeight="1" x14ac:dyDescent="0.2">
      <c r="R641" s="15"/>
    </row>
    <row r="642" spans="18:18" ht="15.75" customHeight="1" x14ac:dyDescent="0.2">
      <c r="R642" s="15"/>
    </row>
    <row r="643" spans="18:18" ht="15.75" customHeight="1" x14ac:dyDescent="0.2">
      <c r="R643" s="15"/>
    </row>
    <row r="644" spans="18:18" ht="15.75" customHeight="1" x14ac:dyDescent="0.2">
      <c r="R644" s="15"/>
    </row>
    <row r="645" spans="18:18" ht="15.75" customHeight="1" x14ac:dyDescent="0.2">
      <c r="R645" s="15"/>
    </row>
    <row r="646" spans="18:18" ht="15.75" customHeight="1" x14ac:dyDescent="0.2">
      <c r="R646" s="15"/>
    </row>
    <row r="647" spans="18:18" ht="15.75" customHeight="1" x14ac:dyDescent="0.2">
      <c r="R647" s="15"/>
    </row>
    <row r="648" spans="18:18" ht="15.75" customHeight="1" x14ac:dyDescent="0.2">
      <c r="R648" s="15"/>
    </row>
    <row r="649" spans="18:18" ht="15.75" customHeight="1" x14ac:dyDescent="0.2">
      <c r="R649" s="15"/>
    </row>
    <row r="650" spans="18:18" ht="15.75" customHeight="1" x14ac:dyDescent="0.2">
      <c r="R650" s="15"/>
    </row>
    <row r="651" spans="18:18" ht="15.75" customHeight="1" x14ac:dyDescent="0.2">
      <c r="R651" s="15"/>
    </row>
    <row r="652" spans="18:18" ht="15.75" customHeight="1" x14ac:dyDescent="0.2">
      <c r="R652" s="15"/>
    </row>
    <row r="653" spans="18:18" ht="15.75" customHeight="1" x14ac:dyDescent="0.2">
      <c r="R653" s="15"/>
    </row>
    <row r="654" spans="18:18" ht="15.75" customHeight="1" x14ac:dyDescent="0.2">
      <c r="R654" s="15"/>
    </row>
    <row r="655" spans="18:18" ht="15.75" customHeight="1" x14ac:dyDescent="0.2">
      <c r="R655" s="15"/>
    </row>
    <row r="656" spans="18:18" ht="15.75" customHeight="1" x14ac:dyDescent="0.2">
      <c r="R656" s="15"/>
    </row>
    <row r="657" spans="18:18" ht="15.75" customHeight="1" x14ac:dyDescent="0.2">
      <c r="R657" s="15"/>
    </row>
    <row r="658" spans="18:18" ht="15.75" customHeight="1" x14ac:dyDescent="0.2">
      <c r="R658" s="15"/>
    </row>
    <row r="659" spans="18:18" ht="15.75" customHeight="1" x14ac:dyDescent="0.2">
      <c r="R659" s="15"/>
    </row>
    <row r="660" spans="18:18" ht="15.75" customHeight="1" x14ac:dyDescent="0.2">
      <c r="R660" s="15"/>
    </row>
    <row r="661" spans="18:18" ht="15.75" customHeight="1" x14ac:dyDescent="0.2">
      <c r="R661" s="15"/>
    </row>
    <row r="662" spans="18:18" ht="15.75" customHeight="1" x14ac:dyDescent="0.2">
      <c r="R662" s="15"/>
    </row>
    <row r="663" spans="18:18" ht="15.75" customHeight="1" x14ac:dyDescent="0.2">
      <c r="R663" s="15"/>
    </row>
    <row r="664" spans="18:18" ht="15.75" customHeight="1" x14ac:dyDescent="0.2">
      <c r="R664" s="15"/>
    </row>
    <row r="665" spans="18:18" ht="15.75" customHeight="1" x14ac:dyDescent="0.2">
      <c r="R665" s="15"/>
    </row>
    <row r="666" spans="18:18" ht="15.75" customHeight="1" x14ac:dyDescent="0.2">
      <c r="R666" s="15"/>
    </row>
    <row r="667" spans="18:18" ht="15.75" customHeight="1" x14ac:dyDescent="0.2">
      <c r="R667" s="15"/>
    </row>
    <row r="668" spans="18:18" ht="15.75" customHeight="1" x14ac:dyDescent="0.2">
      <c r="R668" s="15"/>
    </row>
    <row r="669" spans="18:18" ht="15.75" customHeight="1" x14ac:dyDescent="0.2">
      <c r="R669" s="15"/>
    </row>
    <row r="670" spans="18:18" ht="15.75" customHeight="1" x14ac:dyDescent="0.2">
      <c r="R670" s="15"/>
    </row>
    <row r="671" spans="18:18" ht="15.75" customHeight="1" x14ac:dyDescent="0.2">
      <c r="R671" s="15"/>
    </row>
    <row r="672" spans="18:18" ht="15.75" customHeight="1" x14ac:dyDescent="0.2">
      <c r="R672" s="15"/>
    </row>
    <row r="673" spans="18:18" ht="15.75" customHeight="1" x14ac:dyDescent="0.2">
      <c r="R673" s="15"/>
    </row>
    <row r="674" spans="18:18" ht="15.75" customHeight="1" x14ac:dyDescent="0.2">
      <c r="R674" s="15"/>
    </row>
    <row r="675" spans="18:18" ht="15.75" customHeight="1" x14ac:dyDescent="0.2">
      <c r="R675" s="15"/>
    </row>
    <row r="676" spans="18:18" ht="15.75" customHeight="1" x14ac:dyDescent="0.2">
      <c r="R676" s="15"/>
    </row>
    <row r="677" spans="18:18" ht="15.75" customHeight="1" x14ac:dyDescent="0.2">
      <c r="R677" s="15"/>
    </row>
    <row r="678" spans="18:18" ht="15.75" customHeight="1" x14ac:dyDescent="0.2">
      <c r="R678" s="15"/>
    </row>
    <row r="679" spans="18:18" ht="15.75" customHeight="1" x14ac:dyDescent="0.2">
      <c r="R679" s="15"/>
    </row>
    <row r="680" spans="18:18" ht="15.75" customHeight="1" x14ac:dyDescent="0.2">
      <c r="R680" s="15"/>
    </row>
    <row r="681" spans="18:18" ht="15.75" customHeight="1" x14ac:dyDescent="0.2">
      <c r="R681" s="15"/>
    </row>
    <row r="682" spans="18:18" ht="15.75" customHeight="1" x14ac:dyDescent="0.2">
      <c r="R682" s="15"/>
    </row>
    <row r="683" spans="18:18" ht="15.75" customHeight="1" x14ac:dyDescent="0.2">
      <c r="R683" s="15"/>
    </row>
    <row r="684" spans="18:18" ht="15.75" customHeight="1" x14ac:dyDescent="0.2">
      <c r="R684" s="15"/>
    </row>
    <row r="685" spans="18:18" ht="15.75" customHeight="1" x14ac:dyDescent="0.2">
      <c r="R685" s="15"/>
    </row>
    <row r="686" spans="18:18" ht="15.75" customHeight="1" x14ac:dyDescent="0.2">
      <c r="R686" s="15"/>
    </row>
    <row r="687" spans="18:18" ht="15.75" customHeight="1" x14ac:dyDescent="0.2">
      <c r="R687" s="15"/>
    </row>
    <row r="688" spans="18:18" ht="15.75" customHeight="1" x14ac:dyDescent="0.2">
      <c r="R688" s="15"/>
    </row>
    <row r="689" spans="18:18" ht="15.75" customHeight="1" x14ac:dyDescent="0.2">
      <c r="R689" s="15"/>
    </row>
    <row r="690" spans="18:18" ht="15.75" customHeight="1" x14ac:dyDescent="0.2">
      <c r="R690" s="15"/>
    </row>
    <row r="691" spans="18:18" ht="15.75" customHeight="1" x14ac:dyDescent="0.2">
      <c r="R691" s="15"/>
    </row>
    <row r="692" spans="18:18" ht="15.75" customHeight="1" x14ac:dyDescent="0.2">
      <c r="R692" s="15"/>
    </row>
    <row r="693" spans="18:18" ht="15.75" customHeight="1" x14ac:dyDescent="0.2">
      <c r="R693" s="15"/>
    </row>
    <row r="694" spans="18:18" ht="15.75" customHeight="1" x14ac:dyDescent="0.2">
      <c r="R694" s="15"/>
    </row>
    <row r="695" spans="18:18" ht="15.75" customHeight="1" x14ac:dyDescent="0.2">
      <c r="R695" s="15"/>
    </row>
    <row r="696" spans="18:18" ht="15.75" customHeight="1" x14ac:dyDescent="0.2">
      <c r="R696" s="15"/>
    </row>
    <row r="697" spans="18:18" ht="15.75" customHeight="1" x14ac:dyDescent="0.2">
      <c r="R697" s="15"/>
    </row>
    <row r="698" spans="18:18" ht="15.75" customHeight="1" x14ac:dyDescent="0.2">
      <c r="R698" s="15"/>
    </row>
    <row r="699" spans="18:18" ht="15.75" customHeight="1" x14ac:dyDescent="0.2">
      <c r="R699" s="15"/>
    </row>
    <row r="700" spans="18:18" ht="15.75" customHeight="1" x14ac:dyDescent="0.2">
      <c r="R700" s="15"/>
    </row>
    <row r="701" spans="18:18" ht="15.75" customHeight="1" x14ac:dyDescent="0.2">
      <c r="R701" s="15"/>
    </row>
    <row r="702" spans="18:18" ht="15.75" customHeight="1" x14ac:dyDescent="0.2">
      <c r="R702" s="15"/>
    </row>
    <row r="703" spans="18:18" ht="15.75" customHeight="1" x14ac:dyDescent="0.2">
      <c r="R703" s="15"/>
    </row>
    <row r="704" spans="18:18" ht="15.75" customHeight="1" x14ac:dyDescent="0.2">
      <c r="R704" s="15"/>
    </row>
    <row r="705" spans="18:18" ht="15.75" customHeight="1" x14ac:dyDescent="0.2">
      <c r="R705" s="15"/>
    </row>
    <row r="706" spans="18:18" ht="15.75" customHeight="1" x14ac:dyDescent="0.2">
      <c r="R706" s="15"/>
    </row>
    <row r="707" spans="18:18" ht="15.75" customHeight="1" x14ac:dyDescent="0.2">
      <c r="R707" s="15"/>
    </row>
    <row r="708" spans="18:18" ht="15.75" customHeight="1" x14ac:dyDescent="0.2">
      <c r="R708" s="15"/>
    </row>
    <row r="709" spans="18:18" ht="15.75" customHeight="1" x14ac:dyDescent="0.2">
      <c r="R709" s="15"/>
    </row>
    <row r="710" spans="18:18" ht="15.75" customHeight="1" x14ac:dyDescent="0.2">
      <c r="R710" s="15"/>
    </row>
    <row r="711" spans="18:18" ht="15.75" customHeight="1" x14ac:dyDescent="0.2">
      <c r="R711" s="15"/>
    </row>
    <row r="712" spans="18:18" ht="15.75" customHeight="1" x14ac:dyDescent="0.2">
      <c r="R712" s="15"/>
    </row>
    <row r="713" spans="18:18" ht="15.75" customHeight="1" x14ac:dyDescent="0.2">
      <c r="R713" s="15"/>
    </row>
    <row r="714" spans="18:18" ht="15.75" customHeight="1" x14ac:dyDescent="0.2">
      <c r="R714" s="15"/>
    </row>
    <row r="715" spans="18:18" ht="15.75" customHeight="1" x14ac:dyDescent="0.2">
      <c r="R715" s="15"/>
    </row>
    <row r="716" spans="18:18" ht="15.75" customHeight="1" x14ac:dyDescent="0.2">
      <c r="R716" s="15"/>
    </row>
    <row r="717" spans="18:18" ht="15.75" customHeight="1" x14ac:dyDescent="0.2">
      <c r="R717" s="15"/>
    </row>
    <row r="718" spans="18:18" ht="15.75" customHeight="1" x14ac:dyDescent="0.2">
      <c r="R718" s="15"/>
    </row>
    <row r="719" spans="18:18" ht="15.75" customHeight="1" x14ac:dyDescent="0.2">
      <c r="R719" s="15"/>
    </row>
    <row r="720" spans="18:18" ht="15.75" customHeight="1" x14ac:dyDescent="0.2">
      <c r="R720" s="15"/>
    </row>
    <row r="721" spans="18:18" ht="15.75" customHeight="1" x14ac:dyDescent="0.2">
      <c r="R721" s="15"/>
    </row>
    <row r="722" spans="18:18" ht="15.75" customHeight="1" x14ac:dyDescent="0.2">
      <c r="R722" s="15"/>
    </row>
    <row r="723" spans="18:18" ht="15.75" customHeight="1" x14ac:dyDescent="0.2">
      <c r="R723" s="15"/>
    </row>
    <row r="724" spans="18:18" ht="15.75" customHeight="1" x14ac:dyDescent="0.2">
      <c r="R724" s="15"/>
    </row>
    <row r="725" spans="18:18" ht="15.75" customHeight="1" x14ac:dyDescent="0.2">
      <c r="R725" s="15"/>
    </row>
    <row r="726" spans="18:18" ht="15.75" customHeight="1" x14ac:dyDescent="0.2">
      <c r="R726" s="15"/>
    </row>
    <row r="727" spans="18:18" ht="15.75" customHeight="1" x14ac:dyDescent="0.2">
      <c r="R727" s="15"/>
    </row>
    <row r="728" spans="18:18" ht="15.75" customHeight="1" x14ac:dyDescent="0.2">
      <c r="R728" s="15"/>
    </row>
    <row r="729" spans="18:18" ht="15.75" customHeight="1" x14ac:dyDescent="0.2">
      <c r="R729" s="15"/>
    </row>
    <row r="730" spans="18:18" ht="15.75" customHeight="1" x14ac:dyDescent="0.2">
      <c r="R730" s="15"/>
    </row>
    <row r="731" spans="18:18" ht="15.75" customHeight="1" x14ac:dyDescent="0.2">
      <c r="R731" s="15"/>
    </row>
    <row r="732" spans="18:18" ht="15.75" customHeight="1" x14ac:dyDescent="0.2">
      <c r="R732" s="15"/>
    </row>
    <row r="733" spans="18:18" ht="15.75" customHeight="1" x14ac:dyDescent="0.2">
      <c r="R733" s="15"/>
    </row>
    <row r="734" spans="18:18" ht="15.75" customHeight="1" x14ac:dyDescent="0.2">
      <c r="R734" s="15"/>
    </row>
    <row r="735" spans="18:18" ht="15.75" customHeight="1" x14ac:dyDescent="0.2">
      <c r="R735" s="15"/>
    </row>
    <row r="736" spans="18:18" ht="15.75" customHeight="1" x14ac:dyDescent="0.2">
      <c r="R736" s="15"/>
    </row>
    <row r="737" spans="18:18" ht="15.75" customHeight="1" x14ac:dyDescent="0.2">
      <c r="R737" s="15"/>
    </row>
    <row r="738" spans="18:18" ht="15.75" customHeight="1" x14ac:dyDescent="0.2">
      <c r="R738" s="15"/>
    </row>
    <row r="739" spans="18:18" ht="15.75" customHeight="1" x14ac:dyDescent="0.2">
      <c r="R739" s="15"/>
    </row>
    <row r="740" spans="18:18" ht="15.75" customHeight="1" x14ac:dyDescent="0.2">
      <c r="R740" s="15"/>
    </row>
    <row r="741" spans="18:18" ht="15.75" customHeight="1" x14ac:dyDescent="0.2">
      <c r="R741" s="15"/>
    </row>
    <row r="742" spans="18:18" ht="15.75" customHeight="1" x14ac:dyDescent="0.2">
      <c r="R742" s="15"/>
    </row>
    <row r="743" spans="18:18" ht="15.75" customHeight="1" x14ac:dyDescent="0.2">
      <c r="R743" s="15"/>
    </row>
    <row r="744" spans="18:18" ht="15.75" customHeight="1" x14ac:dyDescent="0.2">
      <c r="R744" s="15"/>
    </row>
    <row r="745" spans="18:18" ht="15.75" customHeight="1" x14ac:dyDescent="0.2">
      <c r="R745" s="15"/>
    </row>
    <row r="746" spans="18:18" ht="15.75" customHeight="1" x14ac:dyDescent="0.2">
      <c r="R746" s="15"/>
    </row>
    <row r="747" spans="18:18" ht="15.75" customHeight="1" x14ac:dyDescent="0.2">
      <c r="R747" s="15"/>
    </row>
    <row r="748" spans="18:18" ht="15.75" customHeight="1" x14ac:dyDescent="0.2">
      <c r="R748" s="15"/>
    </row>
    <row r="749" spans="18:18" ht="15.75" customHeight="1" x14ac:dyDescent="0.2">
      <c r="R749" s="15"/>
    </row>
    <row r="750" spans="18:18" ht="15.75" customHeight="1" x14ac:dyDescent="0.2">
      <c r="R750" s="15"/>
    </row>
    <row r="751" spans="18:18" ht="15.75" customHeight="1" x14ac:dyDescent="0.2">
      <c r="R751" s="15"/>
    </row>
    <row r="752" spans="18:18" ht="15.75" customHeight="1" x14ac:dyDescent="0.2">
      <c r="R752" s="15"/>
    </row>
    <row r="753" spans="18:18" ht="15.75" customHeight="1" x14ac:dyDescent="0.2">
      <c r="R753" s="15"/>
    </row>
    <row r="754" spans="18:18" ht="15.75" customHeight="1" x14ac:dyDescent="0.2">
      <c r="R754" s="15"/>
    </row>
    <row r="755" spans="18:18" ht="15.75" customHeight="1" x14ac:dyDescent="0.2">
      <c r="R755" s="15"/>
    </row>
    <row r="756" spans="18:18" ht="15.75" customHeight="1" x14ac:dyDescent="0.2">
      <c r="R756" s="15"/>
    </row>
    <row r="757" spans="18:18" ht="15.75" customHeight="1" x14ac:dyDescent="0.2">
      <c r="R757" s="15"/>
    </row>
    <row r="758" spans="18:18" ht="15.75" customHeight="1" x14ac:dyDescent="0.2">
      <c r="R758" s="15"/>
    </row>
    <row r="759" spans="18:18" ht="15.75" customHeight="1" x14ac:dyDescent="0.2">
      <c r="R759" s="15"/>
    </row>
    <row r="760" spans="18:18" ht="15.75" customHeight="1" x14ac:dyDescent="0.2">
      <c r="R760" s="15"/>
    </row>
    <row r="761" spans="18:18" ht="15.75" customHeight="1" x14ac:dyDescent="0.2">
      <c r="R761" s="15"/>
    </row>
    <row r="762" spans="18:18" ht="15.75" customHeight="1" x14ac:dyDescent="0.2">
      <c r="R762" s="15"/>
    </row>
    <row r="763" spans="18:18" ht="15.75" customHeight="1" x14ac:dyDescent="0.2">
      <c r="R763" s="15"/>
    </row>
    <row r="764" spans="18:18" ht="15.75" customHeight="1" x14ac:dyDescent="0.2">
      <c r="R764" s="15"/>
    </row>
    <row r="765" spans="18:18" ht="15.75" customHeight="1" x14ac:dyDescent="0.2">
      <c r="R765" s="15"/>
    </row>
    <row r="766" spans="18:18" ht="15.75" customHeight="1" x14ac:dyDescent="0.2">
      <c r="R766" s="15"/>
    </row>
    <row r="767" spans="18:18" ht="15.75" customHeight="1" x14ac:dyDescent="0.2">
      <c r="R767" s="15"/>
    </row>
    <row r="768" spans="18:18" ht="15.75" customHeight="1" x14ac:dyDescent="0.2">
      <c r="R768" s="15"/>
    </row>
    <row r="769" spans="18:18" ht="15.75" customHeight="1" x14ac:dyDescent="0.2">
      <c r="R769" s="15"/>
    </row>
    <row r="770" spans="18:18" ht="15.75" customHeight="1" x14ac:dyDescent="0.2">
      <c r="R770" s="15"/>
    </row>
    <row r="771" spans="18:18" ht="15.75" customHeight="1" x14ac:dyDescent="0.2">
      <c r="R771" s="15"/>
    </row>
    <row r="772" spans="18:18" ht="15.75" customHeight="1" x14ac:dyDescent="0.2">
      <c r="R772" s="15"/>
    </row>
    <row r="773" spans="18:18" ht="15.75" customHeight="1" x14ac:dyDescent="0.2">
      <c r="R773" s="15"/>
    </row>
    <row r="774" spans="18:18" ht="15.75" customHeight="1" x14ac:dyDescent="0.2">
      <c r="R774" s="15"/>
    </row>
    <row r="775" spans="18:18" ht="15.75" customHeight="1" x14ac:dyDescent="0.2">
      <c r="R775" s="15"/>
    </row>
    <row r="776" spans="18:18" ht="15.75" customHeight="1" x14ac:dyDescent="0.2">
      <c r="R776" s="15"/>
    </row>
    <row r="777" spans="18:18" ht="15.75" customHeight="1" x14ac:dyDescent="0.2">
      <c r="R777" s="15"/>
    </row>
    <row r="778" spans="18:18" ht="15.75" customHeight="1" x14ac:dyDescent="0.2">
      <c r="R778" s="15"/>
    </row>
    <row r="779" spans="18:18" ht="15.75" customHeight="1" x14ac:dyDescent="0.2">
      <c r="R779" s="15"/>
    </row>
    <row r="780" spans="18:18" ht="15.75" customHeight="1" x14ac:dyDescent="0.2">
      <c r="R780" s="15"/>
    </row>
    <row r="781" spans="18:18" ht="15.75" customHeight="1" x14ac:dyDescent="0.2">
      <c r="R781" s="15"/>
    </row>
    <row r="782" spans="18:18" ht="15.75" customHeight="1" x14ac:dyDescent="0.2">
      <c r="R782" s="15"/>
    </row>
    <row r="783" spans="18:18" ht="15.75" customHeight="1" x14ac:dyDescent="0.2">
      <c r="R783" s="15"/>
    </row>
    <row r="784" spans="18:18" ht="15.75" customHeight="1" x14ac:dyDescent="0.2">
      <c r="R784" s="15"/>
    </row>
    <row r="785" spans="18:18" ht="15.75" customHeight="1" x14ac:dyDescent="0.2">
      <c r="R785" s="15"/>
    </row>
    <row r="786" spans="18:18" ht="15.75" customHeight="1" x14ac:dyDescent="0.2">
      <c r="R786" s="15"/>
    </row>
    <row r="787" spans="18:18" ht="15.75" customHeight="1" x14ac:dyDescent="0.2">
      <c r="R787" s="15"/>
    </row>
    <row r="788" spans="18:18" ht="15.75" customHeight="1" x14ac:dyDescent="0.2">
      <c r="R788" s="15"/>
    </row>
    <row r="789" spans="18:18" ht="15.75" customHeight="1" x14ac:dyDescent="0.2">
      <c r="R789" s="15"/>
    </row>
    <row r="790" spans="18:18" ht="15.75" customHeight="1" x14ac:dyDescent="0.2">
      <c r="R790" s="15"/>
    </row>
    <row r="791" spans="18:18" ht="15.75" customHeight="1" x14ac:dyDescent="0.2">
      <c r="R791" s="15"/>
    </row>
    <row r="792" spans="18:18" ht="15.75" customHeight="1" x14ac:dyDescent="0.2">
      <c r="R792" s="15"/>
    </row>
    <row r="793" spans="18:18" ht="15.75" customHeight="1" x14ac:dyDescent="0.2">
      <c r="R793" s="15"/>
    </row>
    <row r="794" spans="18:18" ht="15.75" customHeight="1" x14ac:dyDescent="0.2">
      <c r="R794" s="15"/>
    </row>
    <row r="795" spans="18:18" ht="15.75" customHeight="1" x14ac:dyDescent="0.2">
      <c r="R795" s="15"/>
    </row>
    <row r="796" spans="18:18" ht="15.75" customHeight="1" x14ac:dyDescent="0.2">
      <c r="R796" s="15"/>
    </row>
    <row r="797" spans="18:18" ht="15.75" customHeight="1" x14ac:dyDescent="0.2">
      <c r="R797" s="15"/>
    </row>
    <row r="798" spans="18:18" ht="15.75" customHeight="1" x14ac:dyDescent="0.2">
      <c r="R798" s="15"/>
    </row>
    <row r="799" spans="18:18" ht="15.75" customHeight="1" x14ac:dyDescent="0.2">
      <c r="R799" s="15"/>
    </row>
    <row r="800" spans="18:18" ht="15.75" customHeight="1" x14ac:dyDescent="0.2">
      <c r="R800" s="15"/>
    </row>
    <row r="801" spans="18:18" ht="15.75" customHeight="1" x14ac:dyDescent="0.2">
      <c r="R801" s="15"/>
    </row>
    <row r="802" spans="18:18" ht="15.75" customHeight="1" x14ac:dyDescent="0.2">
      <c r="R802" s="15"/>
    </row>
    <row r="803" spans="18:18" ht="15.75" customHeight="1" x14ac:dyDescent="0.2">
      <c r="R803" s="15"/>
    </row>
    <row r="804" spans="18:18" ht="15.75" customHeight="1" x14ac:dyDescent="0.2">
      <c r="R804" s="15"/>
    </row>
    <row r="805" spans="18:18" ht="15.75" customHeight="1" x14ac:dyDescent="0.2">
      <c r="R805" s="15"/>
    </row>
    <row r="806" spans="18:18" ht="15.75" customHeight="1" x14ac:dyDescent="0.2">
      <c r="R806" s="15"/>
    </row>
    <row r="807" spans="18:18" ht="15.75" customHeight="1" x14ac:dyDescent="0.2">
      <c r="R807" s="15"/>
    </row>
    <row r="808" spans="18:18" ht="15.75" customHeight="1" x14ac:dyDescent="0.2">
      <c r="R808" s="15"/>
    </row>
    <row r="809" spans="18:18" ht="15.75" customHeight="1" x14ac:dyDescent="0.2">
      <c r="R809" s="15"/>
    </row>
    <row r="810" spans="18:18" ht="15.75" customHeight="1" x14ac:dyDescent="0.2">
      <c r="R810" s="15"/>
    </row>
    <row r="811" spans="18:18" ht="15.75" customHeight="1" x14ac:dyDescent="0.2">
      <c r="R811" s="15"/>
    </row>
    <row r="812" spans="18:18" ht="15.75" customHeight="1" x14ac:dyDescent="0.2">
      <c r="R812" s="15"/>
    </row>
    <row r="813" spans="18:18" ht="15.75" customHeight="1" x14ac:dyDescent="0.2">
      <c r="R813" s="15"/>
    </row>
    <row r="814" spans="18:18" ht="15.75" customHeight="1" x14ac:dyDescent="0.2">
      <c r="R814" s="15"/>
    </row>
    <row r="815" spans="18:18" ht="15.75" customHeight="1" x14ac:dyDescent="0.2">
      <c r="R815" s="15"/>
    </row>
    <row r="816" spans="18:18" ht="15.75" customHeight="1" x14ac:dyDescent="0.2">
      <c r="R816" s="15"/>
    </row>
    <row r="817" spans="18:18" ht="15.75" customHeight="1" x14ac:dyDescent="0.2">
      <c r="R817" s="15"/>
    </row>
    <row r="818" spans="18:18" ht="15.75" customHeight="1" x14ac:dyDescent="0.2">
      <c r="R818" s="15"/>
    </row>
    <row r="819" spans="18:18" ht="15.75" customHeight="1" x14ac:dyDescent="0.2">
      <c r="R819" s="15"/>
    </row>
    <row r="820" spans="18:18" ht="15.75" customHeight="1" x14ac:dyDescent="0.2">
      <c r="R820" s="15"/>
    </row>
    <row r="821" spans="18:18" ht="15.75" customHeight="1" x14ac:dyDescent="0.2">
      <c r="R821" s="15"/>
    </row>
    <row r="822" spans="18:18" ht="15.75" customHeight="1" x14ac:dyDescent="0.2">
      <c r="R822" s="15"/>
    </row>
    <row r="823" spans="18:18" ht="15.75" customHeight="1" x14ac:dyDescent="0.2">
      <c r="R823" s="15"/>
    </row>
    <row r="824" spans="18:18" ht="15.75" customHeight="1" x14ac:dyDescent="0.2">
      <c r="R824" s="15"/>
    </row>
    <row r="825" spans="18:18" ht="15.75" customHeight="1" x14ac:dyDescent="0.2">
      <c r="R825" s="15"/>
    </row>
    <row r="826" spans="18:18" ht="15.75" customHeight="1" x14ac:dyDescent="0.2">
      <c r="R826" s="15"/>
    </row>
    <row r="827" spans="18:18" ht="15.75" customHeight="1" x14ac:dyDescent="0.2">
      <c r="R827" s="15"/>
    </row>
    <row r="828" spans="18:18" ht="15.75" customHeight="1" x14ac:dyDescent="0.2">
      <c r="R828" s="15"/>
    </row>
    <row r="829" spans="18:18" ht="15.75" customHeight="1" x14ac:dyDescent="0.2">
      <c r="R829" s="15"/>
    </row>
    <row r="830" spans="18:18" ht="15.75" customHeight="1" x14ac:dyDescent="0.2">
      <c r="R830" s="15"/>
    </row>
    <row r="831" spans="18:18" ht="15.75" customHeight="1" x14ac:dyDescent="0.2">
      <c r="R831" s="15"/>
    </row>
    <row r="832" spans="18:18" ht="15.75" customHeight="1" x14ac:dyDescent="0.2">
      <c r="R832" s="15"/>
    </row>
    <row r="833" spans="18:18" ht="15.75" customHeight="1" x14ac:dyDescent="0.2">
      <c r="R833" s="15"/>
    </row>
    <row r="834" spans="18:18" ht="15.75" customHeight="1" x14ac:dyDescent="0.2">
      <c r="R834" s="15"/>
    </row>
    <row r="835" spans="18:18" ht="15.75" customHeight="1" x14ac:dyDescent="0.2">
      <c r="R835" s="15"/>
    </row>
    <row r="836" spans="18:18" ht="15.75" customHeight="1" x14ac:dyDescent="0.2">
      <c r="R836" s="15"/>
    </row>
    <row r="837" spans="18:18" ht="15.75" customHeight="1" x14ac:dyDescent="0.2">
      <c r="R837" s="15"/>
    </row>
    <row r="838" spans="18:18" ht="15.75" customHeight="1" x14ac:dyDescent="0.2">
      <c r="R838" s="15"/>
    </row>
    <row r="839" spans="18:18" ht="15.75" customHeight="1" x14ac:dyDescent="0.2">
      <c r="R839" s="15"/>
    </row>
    <row r="840" spans="18:18" ht="15.75" customHeight="1" x14ac:dyDescent="0.2">
      <c r="R840" s="15"/>
    </row>
    <row r="841" spans="18:18" ht="15.75" customHeight="1" x14ac:dyDescent="0.2">
      <c r="R841" s="15"/>
    </row>
    <row r="842" spans="18:18" ht="15.75" customHeight="1" x14ac:dyDescent="0.2">
      <c r="R842" s="15"/>
    </row>
    <row r="843" spans="18:18" ht="15.75" customHeight="1" x14ac:dyDescent="0.2">
      <c r="R843" s="15"/>
    </row>
    <row r="844" spans="18:18" ht="15.75" customHeight="1" x14ac:dyDescent="0.2">
      <c r="R844" s="15"/>
    </row>
    <row r="845" spans="18:18" ht="15.75" customHeight="1" x14ac:dyDescent="0.2">
      <c r="R845" s="15"/>
    </row>
    <row r="846" spans="18:18" ht="15.75" customHeight="1" x14ac:dyDescent="0.2">
      <c r="R846" s="15"/>
    </row>
    <row r="847" spans="18:18" ht="15.75" customHeight="1" x14ac:dyDescent="0.2">
      <c r="R847" s="15"/>
    </row>
    <row r="848" spans="18:18" ht="15.75" customHeight="1" x14ac:dyDescent="0.2">
      <c r="R848" s="15"/>
    </row>
    <row r="849" spans="18:18" ht="15.75" customHeight="1" x14ac:dyDescent="0.2">
      <c r="R849" s="15"/>
    </row>
    <row r="850" spans="18:18" ht="15.75" customHeight="1" x14ac:dyDescent="0.2">
      <c r="R850" s="15"/>
    </row>
    <row r="851" spans="18:18" ht="15.75" customHeight="1" x14ac:dyDescent="0.2">
      <c r="R851" s="15"/>
    </row>
    <row r="852" spans="18:18" ht="15.75" customHeight="1" x14ac:dyDescent="0.2">
      <c r="R852" s="15"/>
    </row>
    <row r="853" spans="18:18" ht="15.75" customHeight="1" x14ac:dyDescent="0.2">
      <c r="R853" s="15"/>
    </row>
    <row r="854" spans="18:18" ht="15.75" customHeight="1" x14ac:dyDescent="0.2">
      <c r="R854" s="15"/>
    </row>
    <row r="855" spans="18:18" ht="15.75" customHeight="1" x14ac:dyDescent="0.2">
      <c r="R855" s="15"/>
    </row>
    <row r="856" spans="18:18" ht="15.75" customHeight="1" x14ac:dyDescent="0.2">
      <c r="R856" s="15"/>
    </row>
    <row r="857" spans="18:18" ht="15.75" customHeight="1" x14ac:dyDescent="0.2">
      <c r="R857" s="15"/>
    </row>
    <row r="858" spans="18:18" ht="15.75" customHeight="1" x14ac:dyDescent="0.2">
      <c r="R858" s="15"/>
    </row>
    <row r="859" spans="18:18" ht="15.75" customHeight="1" x14ac:dyDescent="0.2">
      <c r="R859" s="15"/>
    </row>
    <row r="860" spans="18:18" ht="15.75" customHeight="1" x14ac:dyDescent="0.2">
      <c r="R860" s="15"/>
    </row>
    <row r="861" spans="18:18" ht="15.75" customHeight="1" x14ac:dyDescent="0.2">
      <c r="R861" s="15"/>
    </row>
    <row r="862" spans="18:18" ht="15.75" customHeight="1" x14ac:dyDescent="0.2">
      <c r="R862" s="15"/>
    </row>
    <row r="863" spans="18:18" ht="15.75" customHeight="1" x14ac:dyDescent="0.2">
      <c r="R863" s="15"/>
    </row>
    <row r="864" spans="18:18" ht="15.75" customHeight="1" x14ac:dyDescent="0.2">
      <c r="R864" s="15"/>
    </row>
    <row r="865" spans="18:18" ht="15.75" customHeight="1" x14ac:dyDescent="0.2">
      <c r="R865" s="15"/>
    </row>
    <row r="866" spans="18:18" ht="15.75" customHeight="1" x14ac:dyDescent="0.2">
      <c r="R866" s="15"/>
    </row>
    <row r="867" spans="18:18" ht="15.75" customHeight="1" x14ac:dyDescent="0.2">
      <c r="R867" s="15"/>
    </row>
    <row r="868" spans="18:18" ht="15.75" customHeight="1" x14ac:dyDescent="0.2">
      <c r="R868" s="15"/>
    </row>
    <row r="869" spans="18:18" ht="15.75" customHeight="1" x14ac:dyDescent="0.2">
      <c r="R869" s="15"/>
    </row>
    <row r="870" spans="18:18" ht="15.75" customHeight="1" x14ac:dyDescent="0.2">
      <c r="R870" s="15"/>
    </row>
    <row r="871" spans="18:18" ht="15.75" customHeight="1" x14ac:dyDescent="0.2">
      <c r="R871" s="15"/>
    </row>
    <row r="872" spans="18:18" ht="15.75" customHeight="1" x14ac:dyDescent="0.2">
      <c r="R872" s="15"/>
    </row>
    <row r="873" spans="18:18" ht="15.75" customHeight="1" x14ac:dyDescent="0.2">
      <c r="R873" s="15"/>
    </row>
    <row r="874" spans="18:18" ht="15.75" customHeight="1" x14ac:dyDescent="0.2">
      <c r="R874" s="15"/>
    </row>
    <row r="875" spans="18:18" ht="15.75" customHeight="1" x14ac:dyDescent="0.2">
      <c r="R875" s="15"/>
    </row>
    <row r="876" spans="18:18" ht="15.75" customHeight="1" x14ac:dyDescent="0.2">
      <c r="R876" s="15"/>
    </row>
    <row r="877" spans="18:18" ht="15.75" customHeight="1" x14ac:dyDescent="0.2">
      <c r="R877" s="15"/>
    </row>
    <row r="878" spans="18:18" ht="15.75" customHeight="1" x14ac:dyDescent="0.2">
      <c r="R878" s="15"/>
    </row>
    <row r="879" spans="18:18" ht="15.75" customHeight="1" x14ac:dyDescent="0.2">
      <c r="R879" s="15"/>
    </row>
    <row r="880" spans="18:18" ht="15.75" customHeight="1" x14ac:dyDescent="0.2">
      <c r="R880" s="15"/>
    </row>
    <row r="881" spans="18:18" ht="15.75" customHeight="1" x14ac:dyDescent="0.2">
      <c r="R881" s="15"/>
    </row>
    <row r="882" spans="18:18" ht="15.75" customHeight="1" x14ac:dyDescent="0.2">
      <c r="R882" s="15"/>
    </row>
    <row r="883" spans="18:18" ht="15.75" customHeight="1" x14ac:dyDescent="0.2">
      <c r="R883" s="15"/>
    </row>
    <row r="884" spans="18:18" ht="15.75" customHeight="1" x14ac:dyDescent="0.2">
      <c r="R884" s="15"/>
    </row>
    <row r="885" spans="18:18" ht="15.75" customHeight="1" x14ac:dyDescent="0.2">
      <c r="R885" s="15"/>
    </row>
    <row r="886" spans="18:18" ht="15.75" customHeight="1" x14ac:dyDescent="0.2">
      <c r="R886" s="15"/>
    </row>
    <row r="887" spans="18:18" ht="15.75" customHeight="1" x14ac:dyDescent="0.2">
      <c r="R887" s="15"/>
    </row>
    <row r="888" spans="18:18" ht="15.75" customHeight="1" x14ac:dyDescent="0.2">
      <c r="R888" s="15"/>
    </row>
    <row r="889" spans="18:18" ht="15.75" customHeight="1" x14ac:dyDescent="0.2">
      <c r="R889" s="15"/>
    </row>
    <row r="890" spans="18:18" ht="15.75" customHeight="1" x14ac:dyDescent="0.2">
      <c r="R890" s="15"/>
    </row>
    <row r="891" spans="18:18" ht="15.75" customHeight="1" x14ac:dyDescent="0.2">
      <c r="R891" s="15"/>
    </row>
    <row r="892" spans="18:18" ht="15.75" customHeight="1" x14ac:dyDescent="0.2">
      <c r="R892" s="15"/>
    </row>
    <row r="893" spans="18:18" ht="15.75" customHeight="1" x14ac:dyDescent="0.2">
      <c r="R893" s="15"/>
    </row>
    <row r="894" spans="18:18" ht="15.75" customHeight="1" x14ac:dyDescent="0.2">
      <c r="R894" s="15"/>
    </row>
    <row r="895" spans="18:18" ht="15.75" customHeight="1" x14ac:dyDescent="0.2">
      <c r="R895" s="15"/>
    </row>
    <row r="896" spans="18:18" ht="15.75" customHeight="1" x14ac:dyDescent="0.2">
      <c r="R896" s="15"/>
    </row>
    <row r="897" spans="18:18" ht="15.75" customHeight="1" x14ac:dyDescent="0.2">
      <c r="R897" s="15"/>
    </row>
    <row r="898" spans="18:18" ht="15.75" customHeight="1" x14ac:dyDescent="0.2">
      <c r="R898" s="15"/>
    </row>
    <row r="899" spans="18:18" ht="15.75" customHeight="1" x14ac:dyDescent="0.2">
      <c r="R899" s="15"/>
    </row>
    <row r="900" spans="18:18" ht="15.75" customHeight="1" x14ac:dyDescent="0.2">
      <c r="R900" s="15"/>
    </row>
    <row r="901" spans="18:18" ht="15.75" customHeight="1" x14ac:dyDescent="0.2">
      <c r="R901" s="15"/>
    </row>
    <row r="902" spans="18:18" ht="15.75" customHeight="1" x14ac:dyDescent="0.2">
      <c r="R902" s="15"/>
    </row>
    <row r="903" spans="18:18" ht="15.75" customHeight="1" x14ac:dyDescent="0.2">
      <c r="R903" s="15"/>
    </row>
    <row r="904" spans="18:18" ht="15.75" customHeight="1" x14ac:dyDescent="0.2">
      <c r="R904" s="15"/>
    </row>
    <row r="905" spans="18:18" ht="15.75" customHeight="1" x14ac:dyDescent="0.2">
      <c r="R905" s="15"/>
    </row>
    <row r="906" spans="18:18" ht="15.75" customHeight="1" x14ac:dyDescent="0.2">
      <c r="R906" s="15"/>
    </row>
    <row r="907" spans="18:18" ht="15.75" customHeight="1" x14ac:dyDescent="0.2">
      <c r="R907" s="15"/>
    </row>
    <row r="908" spans="18:18" ht="15.75" customHeight="1" x14ac:dyDescent="0.2">
      <c r="R908" s="15"/>
    </row>
    <row r="909" spans="18:18" ht="15.75" customHeight="1" x14ac:dyDescent="0.2">
      <c r="R909" s="15"/>
    </row>
    <row r="910" spans="18:18" ht="15.75" customHeight="1" x14ac:dyDescent="0.2">
      <c r="R910" s="15"/>
    </row>
    <row r="911" spans="18:18" ht="15.75" customHeight="1" x14ac:dyDescent="0.2">
      <c r="R911" s="15"/>
    </row>
    <row r="912" spans="18:18" ht="15.75" customHeight="1" x14ac:dyDescent="0.2">
      <c r="R912" s="15"/>
    </row>
    <row r="913" spans="18:18" ht="15.75" customHeight="1" x14ac:dyDescent="0.2">
      <c r="R913" s="15"/>
    </row>
    <row r="914" spans="18:18" ht="15.75" customHeight="1" x14ac:dyDescent="0.2">
      <c r="R914" s="15"/>
    </row>
    <row r="915" spans="18:18" ht="15.75" customHeight="1" x14ac:dyDescent="0.2">
      <c r="R915" s="15"/>
    </row>
    <row r="916" spans="18:18" ht="15.75" customHeight="1" x14ac:dyDescent="0.2">
      <c r="R916" s="15"/>
    </row>
    <row r="917" spans="18:18" ht="15.75" customHeight="1" x14ac:dyDescent="0.2">
      <c r="R917" s="15"/>
    </row>
    <row r="918" spans="18:18" ht="15.75" customHeight="1" x14ac:dyDescent="0.2">
      <c r="R918" s="15"/>
    </row>
    <row r="919" spans="18:18" ht="15.75" customHeight="1" x14ac:dyDescent="0.2">
      <c r="R919" s="15"/>
    </row>
    <row r="920" spans="18:18" ht="15.75" customHeight="1" x14ac:dyDescent="0.2">
      <c r="R920" s="15"/>
    </row>
    <row r="921" spans="18:18" ht="15.75" customHeight="1" x14ac:dyDescent="0.2">
      <c r="R921" s="15"/>
    </row>
    <row r="922" spans="18:18" ht="15.75" customHeight="1" x14ac:dyDescent="0.2">
      <c r="R922" s="15"/>
    </row>
    <row r="923" spans="18:18" ht="15.75" customHeight="1" x14ac:dyDescent="0.2">
      <c r="R923" s="15"/>
    </row>
    <row r="924" spans="18:18" ht="15.75" customHeight="1" x14ac:dyDescent="0.2">
      <c r="R924" s="15"/>
    </row>
    <row r="925" spans="18:18" ht="15.75" customHeight="1" x14ac:dyDescent="0.2">
      <c r="R925" s="15"/>
    </row>
    <row r="926" spans="18:18" ht="15.75" customHeight="1" x14ac:dyDescent="0.2">
      <c r="R926" s="15"/>
    </row>
    <row r="927" spans="18:18" ht="15.75" customHeight="1" x14ac:dyDescent="0.2">
      <c r="R927" s="15"/>
    </row>
    <row r="928" spans="18:18" ht="15.75" customHeight="1" x14ac:dyDescent="0.2">
      <c r="R928" s="15"/>
    </row>
    <row r="929" spans="18:18" ht="15.75" customHeight="1" x14ac:dyDescent="0.2">
      <c r="R929" s="15"/>
    </row>
    <row r="930" spans="18:18" ht="15.75" customHeight="1" x14ac:dyDescent="0.2">
      <c r="R930" s="15"/>
    </row>
    <row r="931" spans="18:18" ht="15.75" customHeight="1" x14ac:dyDescent="0.2">
      <c r="R931" s="15"/>
    </row>
    <row r="932" spans="18:18" ht="15.75" customHeight="1" x14ac:dyDescent="0.2">
      <c r="R932" s="15"/>
    </row>
    <row r="933" spans="18:18" ht="15.75" customHeight="1" x14ac:dyDescent="0.2">
      <c r="R933" s="15"/>
    </row>
    <row r="934" spans="18:18" ht="15.75" customHeight="1" x14ac:dyDescent="0.2">
      <c r="R934" s="15"/>
    </row>
    <row r="935" spans="18:18" ht="15.75" customHeight="1" x14ac:dyDescent="0.2">
      <c r="R935" s="15"/>
    </row>
    <row r="936" spans="18:18" ht="15.75" customHeight="1" x14ac:dyDescent="0.2">
      <c r="R936" s="15"/>
    </row>
    <row r="937" spans="18:18" ht="15.75" customHeight="1" x14ac:dyDescent="0.2">
      <c r="R937" s="15"/>
    </row>
    <row r="938" spans="18:18" ht="15.75" customHeight="1" x14ac:dyDescent="0.2">
      <c r="R938" s="15"/>
    </row>
    <row r="939" spans="18:18" ht="15.75" customHeight="1" x14ac:dyDescent="0.2">
      <c r="R939" s="15"/>
    </row>
    <row r="940" spans="18:18" ht="15.75" customHeight="1" x14ac:dyDescent="0.2">
      <c r="R940" s="15"/>
    </row>
    <row r="941" spans="18:18" ht="15.75" customHeight="1" x14ac:dyDescent="0.2">
      <c r="R941" s="15"/>
    </row>
    <row r="942" spans="18:18" ht="15.75" customHeight="1" x14ac:dyDescent="0.2">
      <c r="R942" s="15"/>
    </row>
    <row r="943" spans="18:18" ht="15.75" customHeight="1" x14ac:dyDescent="0.2">
      <c r="R943" s="15"/>
    </row>
    <row r="944" spans="18:18" ht="15.75" customHeight="1" x14ac:dyDescent="0.2">
      <c r="R944" s="15"/>
    </row>
    <row r="945" spans="18:18" ht="15.75" customHeight="1" x14ac:dyDescent="0.2">
      <c r="R945" s="15"/>
    </row>
    <row r="946" spans="18:18" ht="15.75" customHeight="1" x14ac:dyDescent="0.2">
      <c r="R946" s="15"/>
    </row>
    <row r="947" spans="18:18" ht="15.75" customHeight="1" x14ac:dyDescent="0.2">
      <c r="R947" s="15"/>
    </row>
    <row r="948" spans="18:18" ht="15.75" customHeight="1" x14ac:dyDescent="0.2">
      <c r="R948" s="15"/>
    </row>
    <row r="949" spans="18:18" ht="15.75" customHeight="1" x14ac:dyDescent="0.2">
      <c r="R949" s="15"/>
    </row>
    <row r="950" spans="18:18" ht="15.75" customHeight="1" x14ac:dyDescent="0.2">
      <c r="R950" s="15"/>
    </row>
    <row r="951" spans="18:18" ht="15.75" customHeight="1" x14ac:dyDescent="0.2">
      <c r="R951" s="15"/>
    </row>
    <row r="952" spans="18:18" ht="15.75" customHeight="1" x14ac:dyDescent="0.2">
      <c r="R952" s="15"/>
    </row>
    <row r="953" spans="18:18" ht="15.75" customHeight="1" x14ac:dyDescent="0.2">
      <c r="R953" s="15"/>
    </row>
    <row r="954" spans="18:18" ht="15.75" customHeight="1" x14ac:dyDescent="0.2">
      <c r="R954" s="15"/>
    </row>
    <row r="955" spans="18:18" ht="15.75" customHeight="1" x14ac:dyDescent="0.2">
      <c r="R955" s="15"/>
    </row>
    <row r="956" spans="18:18" ht="15.75" customHeight="1" x14ac:dyDescent="0.2">
      <c r="R956" s="15"/>
    </row>
    <row r="957" spans="18:18" ht="15.75" customHeight="1" x14ac:dyDescent="0.2">
      <c r="R957" s="15"/>
    </row>
    <row r="958" spans="18:18" ht="15.75" customHeight="1" x14ac:dyDescent="0.2">
      <c r="R958" s="15"/>
    </row>
    <row r="959" spans="18:18" ht="15.75" customHeight="1" x14ac:dyDescent="0.2">
      <c r="R959" s="15"/>
    </row>
    <row r="960" spans="18:18" ht="15.75" customHeight="1" x14ac:dyDescent="0.2">
      <c r="R960" s="15"/>
    </row>
    <row r="961" spans="18:18" ht="15.75" customHeight="1" x14ac:dyDescent="0.2">
      <c r="R961" s="15"/>
    </row>
    <row r="962" spans="18:18" ht="15.75" customHeight="1" x14ac:dyDescent="0.2">
      <c r="R962" s="15"/>
    </row>
    <row r="963" spans="18:18" ht="15.75" customHeight="1" x14ac:dyDescent="0.2">
      <c r="R963" s="15"/>
    </row>
    <row r="964" spans="18:18" ht="15.75" customHeight="1" x14ac:dyDescent="0.2">
      <c r="R964" s="15"/>
    </row>
    <row r="965" spans="18:18" ht="15.75" customHeight="1" x14ac:dyDescent="0.2">
      <c r="R965" s="15"/>
    </row>
    <row r="966" spans="18:18" ht="15.75" customHeight="1" x14ac:dyDescent="0.2">
      <c r="R966" s="15"/>
    </row>
    <row r="967" spans="18:18" ht="15.75" customHeight="1" x14ac:dyDescent="0.2">
      <c r="R967" s="15"/>
    </row>
    <row r="968" spans="18:18" ht="15.75" customHeight="1" x14ac:dyDescent="0.2">
      <c r="R968" s="15"/>
    </row>
    <row r="969" spans="18:18" ht="15.75" customHeight="1" x14ac:dyDescent="0.2">
      <c r="R969" s="15"/>
    </row>
    <row r="970" spans="18:18" ht="15.75" customHeight="1" x14ac:dyDescent="0.2">
      <c r="R970" s="15"/>
    </row>
    <row r="971" spans="18:18" ht="15.75" customHeight="1" x14ac:dyDescent="0.2">
      <c r="R971" s="15"/>
    </row>
    <row r="972" spans="18:18" ht="15.75" customHeight="1" x14ac:dyDescent="0.2">
      <c r="R972" s="15"/>
    </row>
    <row r="973" spans="18:18" ht="15.75" customHeight="1" x14ac:dyDescent="0.2">
      <c r="R973" s="15"/>
    </row>
    <row r="974" spans="18:18" ht="15.75" customHeight="1" x14ac:dyDescent="0.2">
      <c r="R974" s="15"/>
    </row>
    <row r="975" spans="18:18" ht="15.75" customHeight="1" x14ac:dyDescent="0.2">
      <c r="R975" s="15"/>
    </row>
    <row r="976" spans="18:18" ht="15.75" customHeight="1" x14ac:dyDescent="0.2">
      <c r="R976" s="15"/>
    </row>
    <row r="977" spans="18:18" ht="15.75" customHeight="1" x14ac:dyDescent="0.2">
      <c r="R977" s="15"/>
    </row>
    <row r="978" spans="18:18" ht="15.75" customHeight="1" x14ac:dyDescent="0.2">
      <c r="R978" s="15"/>
    </row>
    <row r="979" spans="18:18" ht="15.75" customHeight="1" x14ac:dyDescent="0.2">
      <c r="R979" s="15"/>
    </row>
    <row r="980" spans="18:18" ht="15.75" customHeight="1" x14ac:dyDescent="0.2">
      <c r="R980" s="15"/>
    </row>
    <row r="981" spans="18:18" ht="15.75" customHeight="1" x14ac:dyDescent="0.2">
      <c r="R981" s="15"/>
    </row>
    <row r="982" spans="18:18" ht="15.75" customHeight="1" x14ac:dyDescent="0.2">
      <c r="R982" s="15"/>
    </row>
    <row r="983" spans="18:18" ht="15.75" customHeight="1" x14ac:dyDescent="0.2">
      <c r="R983" s="15"/>
    </row>
    <row r="984" spans="18:18" ht="15.75" customHeight="1" x14ac:dyDescent="0.2">
      <c r="R984" s="15"/>
    </row>
    <row r="985" spans="18:18" ht="15.75" customHeight="1" x14ac:dyDescent="0.2">
      <c r="R985" s="15"/>
    </row>
    <row r="986" spans="18:18" ht="15.75" customHeight="1" x14ac:dyDescent="0.2">
      <c r="R986" s="15"/>
    </row>
    <row r="987" spans="18:18" ht="15.75" customHeight="1" x14ac:dyDescent="0.2">
      <c r="R987" s="15"/>
    </row>
    <row r="988" spans="18:18" ht="15.75" customHeight="1" x14ac:dyDescent="0.2">
      <c r="R988" s="15"/>
    </row>
    <row r="989" spans="18:18" ht="15.75" customHeight="1" x14ac:dyDescent="0.2">
      <c r="R989" s="15"/>
    </row>
    <row r="990" spans="18:18" ht="15.75" customHeight="1" x14ac:dyDescent="0.2">
      <c r="R990" s="15"/>
    </row>
    <row r="991" spans="18:18" ht="15.75" customHeight="1" x14ac:dyDescent="0.2">
      <c r="R991" s="15"/>
    </row>
    <row r="992" spans="18:18" ht="15.75" customHeight="1" x14ac:dyDescent="0.2">
      <c r="R992" s="15"/>
    </row>
    <row r="993" spans="18:18" ht="15.75" customHeight="1" x14ac:dyDescent="0.2">
      <c r="R993" s="15"/>
    </row>
    <row r="994" spans="18:18" ht="15.75" customHeight="1" x14ac:dyDescent="0.2">
      <c r="R994" s="15"/>
    </row>
    <row r="995" spans="18:18" ht="15.75" customHeight="1" x14ac:dyDescent="0.2">
      <c r="R995" s="15"/>
    </row>
    <row r="996" spans="18:18" ht="15.75" customHeight="1" x14ac:dyDescent="0.2">
      <c r="R996" s="15"/>
    </row>
    <row r="997" spans="18:18" ht="15.75" customHeight="1" x14ac:dyDescent="0.2">
      <c r="R997" s="15"/>
    </row>
    <row r="998" spans="18:18" ht="15.75" customHeight="1" x14ac:dyDescent="0.2">
      <c r="R998" s="15"/>
    </row>
    <row r="999" spans="18:18" ht="15.75" customHeight="1" x14ac:dyDescent="0.2">
      <c r="R999" s="15"/>
    </row>
    <row r="1000" spans="18:18" ht="15.75" customHeight="1" x14ac:dyDescent="0.2">
      <c r="R1000" s="15"/>
    </row>
  </sheetData>
  <mergeCells count="33">
    <mergeCell ref="AG1:AG2"/>
    <mergeCell ref="W1:W2"/>
    <mergeCell ref="X1:X2"/>
    <mergeCell ref="Y1:Y2"/>
    <mergeCell ref="Z1:Z2"/>
    <mergeCell ref="AA1:AA2"/>
    <mergeCell ref="AB1:AB2"/>
    <mergeCell ref="AC1:AC2"/>
    <mergeCell ref="U1:U2"/>
    <mergeCell ref="V1:V2"/>
    <mergeCell ref="AD1:AD2"/>
    <mergeCell ref="AE1:AE2"/>
    <mergeCell ref="AF1:AF2"/>
    <mergeCell ref="P1:P2"/>
    <mergeCell ref="Q1:Q2"/>
    <mergeCell ref="R1:R2"/>
    <mergeCell ref="S1:S2"/>
    <mergeCell ref="T1:T2"/>
    <mergeCell ref="K1:K2"/>
    <mergeCell ref="L1:L2"/>
    <mergeCell ref="M1:M2"/>
    <mergeCell ref="N1:N2"/>
    <mergeCell ref="O1:O2"/>
    <mergeCell ref="G1:G2"/>
    <mergeCell ref="H1:H2"/>
    <mergeCell ref="A3:B3"/>
    <mergeCell ref="I1:I2"/>
    <mergeCell ref="J1:J2"/>
    <mergeCell ref="A1:B1"/>
    <mergeCell ref="C1:C2"/>
    <mergeCell ref="D1:D2"/>
    <mergeCell ref="E1:E2"/>
    <mergeCell ref="F1:F2"/>
  </mergeCells>
  <pageMargins left="0.7" right="0.7" top="0.75" bottom="0.75" header="0" footer="0"/>
  <pageSetup orientation="portrait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G1000"/>
  <sheetViews>
    <sheetView tabSelected="1" workbookViewId="0">
      <pane xSplit="2" topLeftCell="C1" activePane="topRight" state="frozen"/>
      <selection activeCell="T3" sqref="T3"/>
      <selection pane="topRight" activeCell="T3" sqref="T3"/>
    </sheetView>
  </sheetViews>
  <sheetFormatPr baseColWidth="10" defaultColWidth="14.5" defaultRowHeight="15" customHeight="1" x14ac:dyDescent="0.2"/>
  <cols>
    <col min="1" max="1" width="15.1640625" customWidth="1"/>
    <col min="2" max="2" width="23.33203125" customWidth="1"/>
    <col min="3" max="3" width="9.1640625" customWidth="1"/>
    <col min="4" max="4" width="6.5" customWidth="1"/>
    <col min="5" max="5" width="12" customWidth="1"/>
    <col min="6" max="6" width="12.1640625" customWidth="1"/>
    <col min="7" max="7" width="11.5" customWidth="1"/>
    <col min="8" max="8" width="10.33203125" customWidth="1"/>
    <col min="9" max="10" width="13.5" customWidth="1"/>
    <col min="11" max="12" width="10" customWidth="1"/>
    <col min="13" max="13" width="11" customWidth="1"/>
    <col min="14" max="14" width="5.5" customWidth="1"/>
    <col min="15" max="15" width="18.6640625" customWidth="1"/>
    <col min="16" max="16" width="11" customWidth="1"/>
    <col min="17" max="18" width="8.5" customWidth="1"/>
    <col min="19" max="19" width="8.33203125" customWidth="1"/>
    <col min="20" max="20" width="12.83203125" customWidth="1"/>
    <col min="21" max="21" width="15.5" customWidth="1"/>
    <col min="22" max="22" width="29.5" customWidth="1"/>
    <col min="23" max="23" width="8.83203125" customWidth="1"/>
    <col min="24" max="24" width="8.6640625" customWidth="1"/>
    <col min="25" max="25" width="9.33203125" customWidth="1"/>
    <col min="26" max="26" width="12.83203125" customWidth="1"/>
    <col min="27" max="27" width="17.5" customWidth="1"/>
    <col min="28" max="28" width="11.1640625" customWidth="1"/>
    <col min="29" max="29" width="8.1640625" customWidth="1"/>
    <col min="30" max="30" width="12.5" customWidth="1"/>
    <col min="31" max="31" width="8.6640625" customWidth="1"/>
    <col min="32" max="32" width="11.5" customWidth="1"/>
    <col min="33" max="33" width="10.1640625" customWidth="1"/>
  </cols>
  <sheetData>
    <row r="1" spans="1:33" ht="18.75" customHeight="1" x14ac:dyDescent="0.2">
      <c r="A1" s="51" t="str">
        <f ca="1">IFERROR(__xludf.DUMMYFUNCTION("IFERROR(VLOOKUP(B2,IMPORTRANGE(""https://docs.google.com/spreadsheets/d/1x0DhHglkXKoEBOD2MBsuK_EyIr1ouxD2ftIpqOYFa-k/edit?usp=sharing"",""Ubiquitty-SKU-Specific Info!B1:BJ5000""),3,FALSE),"""")"),"7.5 Ft Outdoor Patio Umbrella with Aluminum Pole, Easy Open/Close Crank and Push Button Tilt Adjustment - Sage Green Market Umbrellas")</f>
        <v>7.5 Ft Outdoor Patio Umbrella with Aluminum Pole, Easy Open/Close Crank and Push Button Tilt Adjustment - Sage Green Market Umbrellas</v>
      </c>
      <c r="B1" s="52"/>
      <c r="C1" s="53" t="s">
        <v>0</v>
      </c>
      <c r="D1" s="55" t="s">
        <v>1</v>
      </c>
      <c r="E1" s="55" t="s">
        <v>2</v>
      </c>
      <c r="F1" s="57" t="s">
        <v>3</v>
      </c>
      <c r="G1" s="57" t="s">
        <v>4</v>
      </c>
      <c r="H1" s="58" t="s">
        <v>5</v>
      </c>
      <c r="I1" s="55" t="s">
        <v>6</v>
      </c>
      <c r="J1" s="55" t="s">
        <v>7</v>
      </c>
      <c r="K1" s="55" t="s">
        <v>8</v>
      </c>
      <c r="L1" s="55" t="s">
        <v>9</v>
      </c>
      <c r="M1" s="62" t="s">
        <v>10</v>
      </c>
      <c r="N1" s="63" t="s">
        <v>11</v>
      </c>
      <c r="O1" s="55" t="s">
        <v>12</v>
      </c>
      <c r="P1" s="55" t="s">
        <v>13</v>
      </c>
      <c r="Q1" s="55" t="s">
        <v>14</v>
      </c>
      <c r="R1" s="55" t="s">
        <v>15</v>
      </c>
      <c r="S1" s="64" t="s">
        <v>16</v>
      </c>
      <c r="T1" s="66" t="s">
        <v>332</v>
      </c>
      <c r="U1" s="66" t="s">
        <v>17</v>
      </c>
      <c r="V1" s="66" t="s">
        <v>18</v>
      </c>
      <c r="W1" s="66" t="s">
        <v>19</v>
      </c>
      <c r="X1" s="66" t="s">
        <v>20</v>
      </c>
      <c r="Y1" s="66" t="s">
        <v>21</v>
      </c>
      <c r="Z1" s="66" t="s">
        <v>22</v>
      </c>
      <c r="AA1" s="66" t="s">
        <v>23</v>
      </c>
      <c r="AB1" s="66" t="s">
        <v>24</v>
      </c>
      <c r="AC1" s="66" t="s">
        <v>25</v>
      </c>
      <c r="AD1" s="68" t="s">
        <v>26</v>
      </c>
      <c r="AE1" s="69" t="s">
        <v>27</v>
      </c>
      <c r="AF1" s="70" t="s">
        <v>28</v>
      </c>
      <c r="AG1" s="69" t="s">
        <v>29</v>
      </c>
    </row>
    <row r="2" spans="1:33" ht="15.75" customHeight="1" x14ac:dyDescent="0.2">
      <c r="A2" s="2" t="str">
        <f ca="1">IFERROR(__xludf.DUMMYFUNCTION("IFERROR(VLOOKUP(B2,IMPORTRANGE(""https://docs.google.com/spreadsheets/d/1x0DhHglkXKoEBOD2MBsuK_EyIr1ouxD2ftIpqOYFa-k/edit?usp=sharing"",""Ubiquitty-SKU-Specific Info!B1:BJ5000""),2,FALSE),"""")"),"B08LZPFZGW")</f>
        <v>B08LZPFZGW</v>
      </c>
      <c r="B2" s="3" t="s">
        <v>266</v>
      </c>
      <c r="C2" s="54"/>
      <c r="D2" s="54"/>
      <c r="E2" s="56"/>
      <c r="F2" s="54"/>
      <c r="G2" s="54"/>
      <c r="H2" s="59"/>
      <c r="I2" s="54"/>
      <c r="J2" s="54"/>
      <c r="K2" s="59"/>
      <c r="L2" s="59"/>
      <c r="M2" s="59"/>
      <c r="N2" s="54"/>
      <c r="O2" s="54"/>
      <c r="P2" s="56"/>
      <c r="Q2" s="54"/>
      <c r="R2" s="54"/>
      <c r="S2" s="65"/>
      <c r="T2" s="52"/>
      <c r="U2" s="67"/>
      <c r="V2" s="67"/>
      <c r="W2" s="52"/>
      <c r="X2" s="52"/>
      <c r="Y2" s="52"/>
      <c r="Z2" s="52"/>
      <c r="AA2" s="67"/>
      <c r="AB2" s="67"/>
      <c r="AC2" s="67"/>
      <c r="AD2" s="67"/>
      <c r="AE2" s="52"/>
      <c r="AF2" s="52"/>
      <c r="AG2" s="52"/>
    </row>
    <row r="3" spans="1:33" ht="50.25" customHeight="1" x14ac:dyDescent="0.2">
      <c r="A3" s="60" t="s">
        <v>31</v>
      </c>
      <c r="B3" s="61"/>
      <c r="C3" s="4">
        <f>((AE32+AF32)/0.85)*-1</f>
        <v>41.821056470588239</v>
      </c>
      <c r="D3" s="5">
        <f>SUM(D4:D99764)</f>
        <v>42</v>
      </c>
      <c r="E3" s="5"/>
      <c r="F3" s="6">
        <f t="shared" ref="F3:G3" si="0">SUM(F4:F99764)</f>
        <v>2240.58</v>
      </c>
      <c r="G3" s="6">
        <f t="shared" si="0"/>
        <v>-61.639999999999979</v>
      </c>
      <c r="H3" s="7">
        <f>G3/F3*-1</f>
        <v>2.751073382784814E-2</v>
      </c>
      <c r="I3" s="8">
        <f>J3/F3</f>
        <v>0.12856560208842083</v>
      </c>
      <c r="J3" s="6">
        <f>SUM(J4:J99764)</f>
        <v>288.0615167272739</v>
      </c>
      <c r="K3" s="6">
        <f>J3/D3</f>
        <v>6.8586075411255694</v>
      </c>
      <c r="L3" s="5"/>
      <c r="M3" s="9"/>
      <c r="N3" s="10"/>
      <c r="O3" s="5" t="str">
        <f ca="1">IFERROR(__xludf.DUMMYFUNCTION("IFERROR(VLOOKUP(B2,IMPORTRANGE(""https://docs.google.com/spreadsheets/d/1N8jvpEHDVkurDv7NrPxwI3eH6hQsvtb1QltGNCalRjU/edit#gid=865736387"",""Compiled Sheet!a1:g5000""),2,FALSE),"""")"),"")</f>
        <v/>
      </c>
      <c r="P3" s="5"/>
      <c r="Q3" s="11"/>
      <c r="R3" s="11"/>
      <c r="S3" s="12"/>
      <c r="T3" s="13" t="str">
        <f ca="1">IFERROR(__xludf.DUMMYFUNCTION("CONCATENATE(""Del QTY"", ""-"",IFERROR(VLOOKUP($B$2,IMPORTRANGE(""https://docs.google.com/spreadsheets/d/1_esbIR7_dYaLQXq3pOe98A6enPdKY7UPO5aCcj2tn1I/edit#gid=973934429"",""Inventory Input!A1:AD5000""),2,FALSE),""""))"),"Del QTY-")</f>
        <v>Del QTY-</v>
      </c>
      <c r="U3" s="13" t="str">
        <f ca="1">IFERROR(__xludf.DUMMYFUNCTION("CONCATENATE(""US QTY"", ""-"",iferror(VLOOKUP($B$2,IMPORTRANGE(""https://docs.google.com/spreadsheets/d/11afDUGgwIurytGWIAj1e7JPdtkZEoccxCski0CJdjqQ/edit#gid=1950799886"",""US Storage!a1:AD5000""),2,FALSE),""""))"),"US QTY-")</f>
        <v>US QTY-</v>
      </c>
      <c r="V3" s="13" t="str">
        <f ca="1">IFERROR(__xludf.DUMMYFUNCTION("CONCATENATE(""In Transit"", ""-"",IFERROR(VLOOKUP($B$2,IMPORTRANGE(""https://docs.google.com/spreadsheets/d/11afDUGgwIurytGWIAj1e7JPdtkZEoccxCski0CJdjqQ/edit#gid=1950799886"",""US Storage!a1:AD5000""),3,FALSE),""""))"),"In Transit-")</f>
        <v>In Transit-</v>
      </c>
      <c r="W3" s="5">
        <f>SUM(W4:W99764)</f>
        <v>0</v>
      </c>
      <c r="X3" s="7">
        <f>W3/D3</f>
        <v>0</v>
      </c>
      <c r="Y3" s="6"/>
      <c r="Z3" s="5"/>
      <c r="AA3" s="5"/>
      <c r="AB3" s="5"/>
      <c r="AC3" s="5"/>
      <c r="AD3" s="6">
        <f>SUM(AD4:AD99764)</f>
        <v>-60.48</v>
      </c>
      <c r="AE3" s="14"/>
      <c r="AF3" s="6">
        <f ca="1">IFERROR(__xludf.DUMMYFUNCTION("IFERROR(IFERROR(IFERROR(VLOOKUP($B$2,IMPORTRANGE(""https://docs.google.com/spreadsheets/d/1x0DhHglkXKoEBOD2MBsuK_EyIr1ouxD2ftIpqOYFa-k/edit#gid=2093395059"",""Ubiquitty-SKU-Specific Info!B2:BZ3000""),51,FALSE),VLOOKUP($B$2,IMPORTRANGE(""https://docs.googl"&amp;"e.com/spreadsheets/d/1x0DhHglkXKoEBOD2MBsuK_EyIr1ouxD2ftIpqOYFa-k/edit#gid=2093395059"",""OllieShops-SKU-Specific Info!B2:BZ3000""),36,FALSE)),VLOOKUP($B$2,IMPORTRANGE(""https://docs.google.com/spreadsheets/d/1x0DhHglkXKoEBOD2MBsuK_EyIr1ouxD2ftIpqOYFa-k/e"&amp;"dit#gid=2093395059"",""SecondStar-SKU-Specific Info!B2:BZ3000""),37,FALSE)),"""")*-1"),-20.047898)</f>
        <v>-20.047898</v>
      </c>
      <c r="AG3" s="6">
        <f>SUM(AG4:AG99764)</f>
        <v>-36.799999999999997</v>
      </c>
    </row>
    <row r="4" spans="1:33" ht="15.75" hidden="1" customHeight="1" x14ac:dyDescent="0.2">
      <c r="A4" s="15" t="s">
        <v>32</v>
      </c>
      <c r="B4" s="15"/>
      <c r="C4" s="16"/>
      <c r="D4" s="17"/>
      <c r="E4" s="17"/>
      <c r="F4" s="18"/>
      <c r="G4" s="18"/>
      <c r="H4" s="19"/>
      <c r="I4" s="19"/>
      <c r="J4" s="18"/>
      <c r="K4" s="18"/>
      <c r="L4" s="17"/>
      <c r="M4" s="20"/>
      <c r="N4" s="17"/>
      <c r="O4" s="21"/>
      <c r="P4" s="21"/>
      <c r="Q4" s="17"/>
      <c r="R4" s="17"/>
      <c r="S4" s="22"/>
      <c r="T4" s="15"/>
      <c r="U4" s="23"/>
      <c r="V4" s="24"/>
      <c r="W4" s="15"/>
      <c r="X4" s="25"/>
      <c r="Y4" s="26"/>
      <c r="Z4" s="15"/>
      <c r="AA4" s="2"/>
      <c r="AB4" s="27"/>
      <c r="AC4" s="28"/>
      <c r="AD4" s="26"/>
      <c r="AE4" s="26"/>
      <c r="AF4" s="26"/>
      <c r="AG4" s="26"/>
    </row>
    <row r="5" spans="1:33" ht="15.75" hidden="1" customHeight="1" x14ac:dyDescent="0.2">
      <c r="A5" s="29" t="s">
        <v>34</v>
      </c>
      <c r="B5" s="29"/>
      <c r="C5" s="16"/>
      <c r="D5" s="30"/>
      <c r="E5" s="30"/>
      <c r="F5" s="31"/>
      <c r="G5" s="31"/>
      <c r="H5" s="32"/>
      <c r="I5" s="32"/>
      <c r="J5" s="33"/>
      <c r="K5" s="33"/>
      <c r="L5" s="30"/>
      <c r="M5" s="34"/>
      <c r="N5" s="30"/>
      <c r="O5" s="35"/>
      <c r="P5" s="35"/>
      <c r="Q5" s="30"/>
      <c r="R5" s="30"/>
      <c r="S5" s="36"/>
      <c r="T5" s="29"/>
      <c r="U5" s="37"/>
      <c r="V5" s="38"/>
      <c r="W5" s="29"/>
      <c r="X5" s="39"/>
      <c r="Y5" s="40"/>
      <c r="Z5" s="29"/>
      <c r="AA5" s="29"/>
      <c r="AB5" s="41"/>
      <c r="AC5" s="42"/>
      <c r="AD5" s="40"/>
      <c r="AE5" s="40"/>
      <c r="AF5" s="40"/>
      <c r="AG5" s="40"/>
    </row>
    <row r="6" spans="1:33" ht="15.75" hidden="1" customHeight="1" x14ac:dyDescent="0.2">
      <c r="A6" s="29" t="s">
        <v>35</v>
      </c>
      <c r="B6" s="29"/>
      <c r="C6" s="16"/>
      <c r="D6" s="30"/>
      <c r="E6" s="30"/>
      <c r="F6" s="31"/>
      <c r="G6" s="31"/>
      <c r="H6" s="32"/>
      <c r="I6" s="32"/>
      <c r="J6" s="33"/>
      <c r="K6" s="33"/>
      <c r="L6" s="30"/>
      <c r="M6" s="34"/>
      <c r="N6" s="30"/>
      <c r="O6" s="35"/>
      <c r="P6" s="35"/>
      <c r="Q6" s="30"/>
      <c r="R6" s="30"/>
      <c r="S6" s="36"/>
      <c r="T6" s="29"/>
      <c r="U6" s="37"/>
      <c r="V6" s="38"/>
      <c r="W6" s="29"/>
      <c r="X6" s="39"/>
      <c r="Y6" s="40"/>
      <c r="Z6" s="29"/>
      <c r="AA6" s="29"/>
      <c r="AB6" s="41"/>
      <c r="AC6" s="42"/>
      <c r="AD6" s="40"/>
      <c r="AE6" s="40"/>
      <c r="AF6" s="40"/>
      <c r="AG6" s="40"/>
    </row>
    <row r="7" spans="1:33" ht="15.75" hidden="1" customHeight="1" x14ac:dyDescent="0.2">
      <c r="A7" s="29" t="s">
        <v>37</v>
      </c>
      <c r="B7" s="29"/>
      <c r="C7" s="16"/>
      <c r="D7" s="30"/>
      <c r="E7" s="30"/>
      <c r="F7" s="31"/>
      <c r="G7" s="31"/>
      <c r="H7" s="32"/>
      <c r="I7" s="32"/>
      <c r="J7" s="33"/>
      <c r="K7" s="33"/>
      <c r="L7" s="30"/>
      <c r="M7" s="34"/>
      <c r="N7" s="30"/>
      <c r="O7" s="35"/>
      <c r="P7" s="35"/>
      <c r="Q7" s="30"/>
      <c r="R7" s="30"/>
      <c r="S7" s="36"/>
      <c r="T7" s="29"/>
      <c r="U7" s="37"/>
      <c r="V7" s="38"/>
      <c r="W7" s="29"/>
      <c r="X7" s="39"/>
      <c r="Y7" s="40"/>
      <c r="Z7" s="29"/>
      <c r="AA7" s="29"/>
      <c r="AB7" s="41"/>
      <c r="AC7" s="42"/>
      <c r="AD7" s="40"/>
      <c r="AE7" s="40"/>
      <c r="AF7" s="40"/>
      <c r="AG7" s="40"/>
    </row>
    <row r="8" spans="1:33" ht="15.75" hidden="1" customHeight="1" x14ac:dyDescent="0.2">
      <c r="A8" s="29" t="s">
        <v>39</v>
      </c>
      <c r="B8" s="29"/>
      <c r="C8" s="16"/>
      <c r="D8" s="30"/>
      <c r="E8" s="30"/>
      <c r="F8" s="31"/>
      <c r="G8" s="31"/>
      <c r="H8" s="32"/>
      <c r="I8" s="32"/>
      <c r="J8" s="33"/>
      <c r="K8" s="33"/>
      <c r="L8" s="30"/>
      <c r="M8" s="34"/>
      <c r="N8" s="30"/>
      <c r="O8" s="35"/>
      <c r="P8" s="35"/>
      <c r="Q8" s="30"/>
      <c r="R8" s="30"/>
      <c r="S8" s="36"/>
      <c r="T8" s="29"/>
      <c r="U8" s="37"/>
      <c r="V8" s="38"/>
      <c r="W8" s="29"/>
      <c r="X8" s="39"/>
      <c r="Y8" s="40"/>
      <c r="Z8" s="29"/>
      <c r="AA8" s="29"/>
      <c r="AB8" s="41"/>
      <c r="AC8" s="42"/>
      <c r="AD8" s="40"/>
      <c r="AE8" s="40"/>
      <c r="AF8" s="40"/>
      <c r="AG8" s="40"/>
    </row>
    <row r="9" spans="1:33" ht="15.75" hidden="1" customHeight="1" x14ac:dyDescent="0.2">
      <c r="A9" s="29" t="s">
        <v>41</v>
      </c>
      <c r="B9" s="29"/>
      <c r="C9" s="16"/>
      <c r="D9" s="30"/>
      <c r="E9" s="30"/>
      <c r="F9" s="31"/>
      <c r="G9" s="31"/>
      <c r="H9" s="32"/>
      <c r="I9" s="32"/>
      <c r="J9" s="33"/>
      <c r="K9" s="33"/>
      <c r="L9" s="30"/>
      <c r="M9" s="34"/>
      <c r="N9" s="30"/>
      <c r="O9" s="35"/>
      <c r="P9" s="35"/>
      <c r="Q9" s="30"/>
      <c r="R9" s="30"/>
      <c r="S9" s="36"/>
      <c r="T9" s="29"/>
      <c r="U9" s="37"/>
      <c r="V9" s="38"/>
      <c r="W9" s="29"/>
      <c r="X9" s="39"/>
      <c r="Y9" s="40"/>
      <c r="Z9" s="29"/>
      <c r="AA9" s="29"/>
      <c r="AB9" s="41"/>
      <c r="AC9" s="42"/>
      <c r="AD9" s="40"/>
      <c r="AE9" s="40"/>
      <c r="AF9" s="40"/>
      <c r="AG9" s="40"/>
    </row>
    <row r="10" spans="1:33" ht="15.75" hidden="1" customHeight="1" x14ac:dyDescent="0.2">
      <c r="A10" s="29" t="s">
        <v>43</v>
      </c>
      <c r="B10" s="29"/>
      <c r="C10" s="16"/>
      <c r="D10" s="30"/>
      <c r="E10" s="30"/>
      <c r="F10" s="31"/>
      <c r="G10" s="31"/>
      <c r="H10" s="32"/>
      <c r="I10" s="32"/>
      <c r="J10" s="33"/>
      <c r="K10" s="33"/>
      <c r="L10" s="30"/>
      <c r="M10" s="34"/>
      <c r="N10" s="30"/>
      <c r="O10" s="35"/>
      <c r="P10" s="35"/>
      <c r="Q10" s="30"/>
      <c r="R10" s="30"/>
      <c r="S10" s="36"/>
      <c r="T10" s="29"/>
      <c r="U10" s="37"/>
      <c r="V10" s="38"/>
      <c r="W10" s="29"/>
      <c r="X10" s="39"/>
      <c r="Y10" s="40"/>
      <c r="Z10" s="29"/>
      <c r="AA10" s="29"/>
      <c r="AB10" s="41"/>
      <c r="AC10" s="42"/>
      <c r="AD10" s="40"/>
      <c r="AE10" s="40"/>
      <c r="AF10" s="40"/>
      <c r="AG10" s="40"/>
    </row>
    <row r="11" spans="1:33" ht="15.75" hidden="1" customHeight="1" x14ac:dyDescent="0.2">
      <c r="A11" s="29" t="s">
        <v>44</v>
      </c>
      <c r="B11" s="29"/>
      <c r="C11" s="16"/>
      <c r="D11" s="30"/>
      <c r="E11" s="30"/>
      <c r="F11" s="31"/>
      <c r="G11" s="31"/>
      <c r="H11" s="32"/>
      <c r="I11" s="32"/>
      <c r="J11" s="33"/>
      <c r="K11" s="33"/>
      <c r="L11" s="30"/>
      <c r="M11" s="34"/>
      <c r="N11" s="30"/>
      <c r="O11" s="35"/>
      <c r="P11" s="35"/>
      <c r="Q11" s="30"/>
      <c r="R11" s="30"/>
      <c r="S11" s="36"/>
      <c r="T11" s="29"/>
      <c r="U11" s="37"/>
      <c r="V11" s="38"/>
      <c r="W11" s="29"/>
      <c r="X11" s="39"/>
      <c r="Y11" s="40"/>
      <c r="Z11" s="29"/>
      <c r="AA11" s="29"/>
      <c r="AB11" s="41"/>
      <c r="AC11" s="42"/>
      <c r="AD11" s="40"/>
      <c r="AE11" s="40"/>
      <c r="AF11" s="40"/>
      <c r="AG11" s="40"/>
    </row>
    <row r="12" spans="1:33" ht="15.75" hidden="1" customHeight="1" x14ac:dyDescent="0.2">
      <c r="A12" s="29" t="s">
        <v>46</v>
      </c>
      <c r="B12" s="29"/>
      <c r="C12" s="16"/>
      <c r="D12" s="30"/>
      <c r="E12" s="30"/>
      <c r="F12" s="31"/>
      <c r="G12" s="31"/>
      <c r="H12" s="32"/>
      <c r="I12" s="32"/>
      <c r="J12" s="33"/>
      <c r="K12" s="33"/>
      <c r="L12" s="30"/>
      <c r="M12" s="34"/>
      <c r="N12" s="30"/>
      <c r="O12" s="35"/>
      <c r="P12" s="35"/>
      <c r="Q12" s="30"/>
      <c r="R12" s="30"/>
      <c r="S12" s="36"/>
      <c r="T12" s="29"/>
      <c r="U12" s="37"/>
      <c r="V12" s="38"/>
      <c r="W12" s="29"/>
      <c r="X12" s="39"/>
      <c r="Y12" s="40"/>
      <c r="Z12" s="29"/>
      <c r="AA12" s="29"/>
      <c r="AB12" s="41"/>
      <c r="AC12" s="42"/>
      <c r="AD12" s="40"/>
      <c r="AE12" s="40"/>
      <c r="AF12" s="40"/>
      <c r="AG12" s="40"/>
    </row>
    <row r="13" spans="1:33" ht="15.75" hidden="1" customHeight="1" x14ac:dyDescent="0.2">
      <c r="A13" s="29" t="s">
        <v>47</v>
      </c>
      <c r="B13" s="29"/>
      <c r="C13" s="16"/>
      <c r="D13" s="30"/>
      <c r="E13" s="30"/>
      <c r="F13" s="33"/>
      <c r="G13" s="31"/>
      <c r="H13" s="32"/>
      <c r="I13" s="32"/>
      <c r="J13" s="33"/>
      <c r="K13" s="33"/>
      <c r="L13" s="30"/>
      <c r="M13" s="34"/>
      <c r="N13" s="30"/>
      <c r="O13" s="35"/>
      <c r="P13" s="35"/>
      <c r="Q13" s="30"/>
      <c r="R13" s="30"/>
      <c r="S13" s="36"/>
      <c r="T13" s="29"/>
      <c r="U13" s="37"/>
      <c r="V13" s="38"/>
      <c r="W13" s="29"/>
      <c r="X13" s="39"/>
      <c r="Y13" s="40"/>
      <c r="Z13" s="29"/>
      <c r="AA13" s="29"/>
      <c r="AB13" s="41"/>
      <c r="AC13" s="42"/>
      <c r="AD13" s="40"/>
      <c r="AE13" s="40"/>
      <c r="AF13" s="40"/>
      <c r="AG13" s="40"/>
    </row>
    <row r="14" spans="1:33" ht="15.75" hidden="1" customHeight="1" x14ac:dyDescent="0.2">
      <c r="A14" s="29" t="s">
        <v>48</v>
      </c>
      <c r="B14" s="29"/>
      <c r="C14" s="16"/>
      <c r="D14" s="30"/>
      <c r="E14" s="30"/>
      <c r="F14" s="33"/>
      <c r="G14" s="31"/>
      <c r="H14" s="32"/>
      <c r="I14" s="32"/>
      <c r="J14" s="33"/>
      <c r="K14" s="33"/>
      <c r="L14" s="30"/>
      <c r="M14" s="34"/>
      <c r="N14" s="30"/>
      <c r="O14" s="35"/>
      <c r="P14" s="35"/>
      <c r="Q14" s="30"/>
      <c r="R14" s="30"/>
      <c r="S14" s="36"/>
      <c r="T14" s="29"/>
      <c r="U14" s="37"/>
      <c r="V14" s="38"/>
      <c r="W14" s="29"/>
      <c r="X14" s="39"/>
      <c r="Y14" s="40"/>
      <c r="Z14" s="29"/>
      <c r="AA14" s="29"/>
      <c r="AB14" s="41"/>
      <c r="AC14" s="42"/>
      <c r="AD14" s="40"/>
      <c r="AE14" s="40"/>
      <c r="AF14" s="40"/>
      <c r="AG14" s="40"/>
    </row>
    <row r="15" spans="1:33" ht="15.75" hidden="1" customHeight="1" x14ac:dyDescent="0.2">
      <c r="A15" s="29" t="s">
        <v>49</v>
      </c>
      <c r="B15" s="29"/>
      <c r="C15" s="16"/>
      <c r="D15" s="30"/>
      <c r="E15" s="30"/>
      <c r="F15" s="33"/>
      <c r="G15" s="31"/>
      <c r="H15" s="32"/>
      <c r="I15" s="32"/>
      <c r="J15" s="33"/>
      <c r="K15" s="33"/>
      <c r="L15" s="30"/>
      <c r="M15" s="34"/>
      <c r="N15" s="30"/>
      <c r="O15" s="35"/>
      <c r="P15" s="35"/>
      <c r="Q15" s="30"/>
      <c r="R15" s="30"/>
      <c r="S15" s="36"/>
      <c r="T15" s="29"/>
      <c r="U15" s="37"/>
      <c r="V15" s="38"/>
      <c r="W15" s="29"/>
      <c r="X15" s="39"/>
      <c r="Y15" s="40"/>
      <c r="Z15" s="29"/>
      <c r="AA15" s="29"/>
      <c r="AB15" s="41"/>
      <c r="AC15" s="42"/>
      <c r="AD15" s="40"/>
      <c r="AE15" s="40"/>
      <c r="AF15" s="40"/>
      <c r="AG15" s="40"/>
    </row>
    <row r="16" spans="1:33" ht="15.75" hidden="1" customHeight="1" x14ac:dyDescent="0.2">
      <c r="A16" s="29" t="s">
        <v>51</v>
      </c>
      <c r="B16" s="29"/>
      <c r="C16" s="16"/>
      <c r="D16" s="30"/>
      <c r="E16" s="30"/>
      <c r="F16" s="33"/>
      <c r="G16" s="31"/>
      <c r="H16" s="32"/>
      <c r="I16" s="32"/>
      <c r="J16" s="33"/>
      <c r="K16" s="33"/>
      <c r="L16" s="30"/>
      <c r="M16" s="34"/>
      <c r="N16" s="30"/>
      <c r="O16" s="35"/>
      <c r="P16" s="35"/>
      <c r="Q16" s="30"/>
      <c r="R16" s="30"/>
      <c r="S16" s="36"/>
      <c r="T16" s="29"/>
      <c r="U16" s="37"/>
      <c r="V16" s="38"/>
      <c r="W16" s="29"/>
      <c r="X16" s="39"/>
      <c r="Y16" s="40"/>
      <c r="Z16" s="29"/>
      <c r="AA16" s="29"/>
      <c r="AB16" s="41"/>
      <c r="AC16" s="42"/>
      <c r="AD16" s="40"/>
      <c r="AE16" s="40"/>
      <c r="AF16" s="40"/>
      <c r="AG16" s="40"/>
    </row>
    <row r="17" spans="1:33" ht="15.75" hidden="1" customHeight="1" x14ac:dyDescent="0.2">
      <c r="A17" s="29" t="s">
        <v>54</v>
      </c>
      <c r="B17" s="29"/>
      <c r="C17" s="16"/>
      <c r="D17" s="30"/>
      <c r="E17" s="30"/>
      <c r="F17" s="33"/>
      <c r="G17" s="31"/>
      <c r="H17" s="32"/>
      <c r="I17" s="32"/>
      <c r="J17" s="33"/>
      <c r="K17" s="33"/>
      <c r="L17" s="30"/>
      <c r="M17" s="34"/>
      <c r="N17" s="30"/>
      <c r="O17" s="35"/>
      <c r="P17" s="35"/>
      <c r="Q17" s="30"/>
      <c r="R17" s="30"/>
      <c r="S17" s="36"/>
      <c r="T17" s="29"/>
      <c r="U17" s="37"/>
      <c r="V17" s="38"/>
      <c r="W17" s="29"/>
      <c r="X17" s="39"/>
      <c r="Y17" s="40"/>
      <c r="Z17" s="29"/>
      <c r="AA17" s="29"/>
      <c r="AB17" s="41"/>
      <c r="AC17" s="42"/>
      <c r="AD17" s="40"/>
      <c r="AE17" s="40"/>
      <c r="AF17" s="40"/>
      <c r="AG17" s="40"/>
    </row>
    <row r="18" spans="1:33" ht="15.75" hidden="1" customHeight="1" x14ac:dyDescent="0.2">
      <c r="A18" s="29" t="s">
        <v>57</v>
      </c>
      <c r="B18" s="29"/>
      <c r="C18" s="16"/>
      <c r="D18" s="30"/>
      <c r="E18" s="30"/>
      <c r="F18" s="33"/>
      <c r="G18" s="31"/>
      <c r="H18" s="32"/>
      <c r="I18" s="32"/>
      <c r="J18" s="33"/>
      <c r="K18" s="33"/>
      <c r="L18" s="30"/>
      <c r="M18" s="34"/>
      <c r="N18" s="30"/>
      <c r="O18" s="35"/>
      <c r="P18" s="35"/>
      <c r="Q18" s="30"/>
      <c r="R18" s="30"/>
      <c r="S18" s="36"/>
      <c r="T18" s="29"/>
      <c r="U18" s="37"/>
      <c r="V18" s="38"/>
      <c r="W18" s="29"/>
      <c r="X18" s="39"/>
      <c r="Y18" s="40"/>
      <c r="Z18" s="29"/>
      <c r="AA18" s="29"/>
      <c r="AB18" s="41"/>
      <c r="AC18" s="42"/>
      <c r="AD18" s="40"/>
      <c r="AE18" s="40"/>
      <c r="AF18" s="40"/>
      <c r="AG18" s="40"/>
    </row>
    <row r="19" spans="1:33" ht="15.75" hidden="1" customHeight="1" x14ac:dyDescent="0.2">
      <c r="A19" s="29" t="s">
        <v>60</v>
      </c>
      <c r="B19" s="29"/>
      <c r="C19" s="16"/>
      <c r="D19" s="30"/>
      <c r="E19" s="30"/>
      <c r="F19" s="33"/>
      <c r="G19" s="31"/>
      <c r="H19" s="32"/>
      <c r="I19" s="32"/>
      <c r="J19" s="33"/>
      <c r="K19" s="33"/>
      <c r="L19" s="30"/>
      <c r="M19" s="34"/>
      <c r="N19" s="30"/>
      <c r="O19" s="35"/>
      <c r="P19" s="35"/>
      <c r="Q19" s="30"/>
      <c r="R19" s="30"/>
      <c r="S19" s="36"/>
      <c r="T19" s="29"/>
      <c r="U19" s="37"/>
      <c r="V19" s="38"/>
      <c r="W19" s="29"/>
      <c r="X19" s="39"/>
      <c r="Y19" s="40"/>
      <c r="Z19" s="29"/>
      <c r="AA19" s="29"/>
      <c r="AB19" s="41"/>
      <c r="AC19" s="42"/>
      <c r="AD19" s="40"/>
      <c r="AE19" s="40"/>
      <c r="AF19" s="40"/>
      <c r="AG19" s="40"/>
    </row>
    <row r="20" spans="1:33" ht="15.75" hidden="1" customHeight="1" x14ac:dyDescent="0.2">
      <c r="A20" s="29" t="s">
        <v>63</v>
      </c>
      <c r="B20" s="29"/>
      <c r="C20" s="16"/>
      <c r="D20" s="30"/>
      <c r="E20" s="30"/>
      <c r="F20" s="33"/>
      <c r="G20" s="31"/>
      <c r="H20" s="32"/>
      <c r="I20" s="32"/>
      <c r="J20" s="33"/>
      <c r="K20" s="33"/>
      <c r="L20" s="30"/>
      <c r="M20" s="34"/>
      <c r="N20" s="30"/>
      <c r="O20" s="35"/>
      <c r="P20" s="35"/>
      <c r="Q20" s="30"/>
      <c r="R20" s="30"/>
      <c r="S20" s="36"/>
      <c r="T20" s="29"/>
      <c r="U20" s="37"/>
      <c r="V20" s="38"/>
      <c r="W20" s="29"/>
      <c r="X20" s="39"/>
      <c r="Y20" s="40"/>
      <c r="Z20" s="29"/>
      <c r="AA20" s="29"/>
      <c r="AB20" s="41"/>
      <c r="AC20" s="42"/>
      <c r="AD20" s="40"/>
      <c r="AE20" s="40"/>
      <c r="AF20" s="40"/>
      <c r="AG20" s="40"/>
    </row>
    <row r="21" spans="1:33" ht="15.75" hidden="1" customHeight="1" x14ac:dyDescent="0.2">
      <c r="A21" s="29" t="s">
        <v>66</v>
      </c>
      <c r="B21" s="29"/>
      <c r="C21" s="16"/>
      <c r="D21" s="30"/>
      <c r="E21" s="30"/>
      <c r="F21" s="33"/>
      <c r="G21" s="31"/>
      <c r="H21" s="32"/>
      <c r="I21" s="32"/>
      <c r="J21" s="33"/>
      <c r="K21" s="33"/>
      <c r="L21" s="30"/>
      <c r="M21" s="34"/>
      <c r="N21" s="30"/>
      <c r="O21" s="35"/>
      <c r="P21" s="35"/>
      <c r="Q21" s="30"/>
      <c r="R21" s="30"/>
      <c r="S21" s="36"/>
      <c r="T21" s="29"/>
      <c r="U21" s="37"/>
      <c r="V21" s="38"/>
      <c r="W21" s="29"/>
      <c r="X21" s="39"/>
      <c r="Y21" s="40"/>
      <c r="Z21" s="29"/>
      <c r="AA21" s="29"/>
      <c r="AB21" s="41"/>
      <c r="AC21" s="42"/>
      <c r="AD21" s="40"/>
      <c r="AE21" s="40"/>
      <c r="AF21" s="40"/>
      <c r="AG21" s="40"/>
    </row>
    <row r="22" spans="1:33" ht="15.75" hidden="1" customHeight="1" x14ac:dyDescent="0.2">
      <c r="A22" s="29" t="s">
        <v>69</v>
      </c>
      <c r="B22" s="29"/>
      <c r="C22" s="16"/>
      <c r="D22" s="30"/>
      <c r="E22" s="30"/>
      <c r="F22" s="31"/>
      <c r="G22" s="31"/>
      <c r="H22" s="32"/>
      <c r="I22" s="32"/>
      <c r="J22" s="33"/>
      <c r="K22" s="33"/>
      <c r="L22" s="30"/>
      <c r="M22" s="34"/>
      <c r="N22" s="30"/>
      <c r="O22" s="35"/>
      <c r="P22" s="35"/>
      <c r="Q22" s="30"/>
      <c r="R22" s="30"/>
      <c r="S22" s="36"/>
      <c r="T22" s="29"/>
      <c r="U22" s="37"/>
      <c r="V22" s="38"/>
      <c r="W22" s="29"/>
      <c r="X22" s="39"/>
      <c r="Y22" s="40"/>
      <c r="Z22" s="29"/>
      <c r="AA22" s="29"/>
      <c r="AB22" s="41"/>
      <c r="AC22" s="42"/>
      <c r="AD22" s="40"/>
      <c r="AE22" s="40"/>
      <c r="AF22" s="40"/>
      <c r="AG22" s="40"/>
    </row>
    <row r="23" spans="1:33" ht="15.75" hidden="1" customHeight="1" x14ac:dyDescent="0.2">
      <c r="A23" s="29" t="s">
        <v>71</v>
      </c>
      <c r="B23" s="29"/>
      <c r="C23" s="16"/>
      <c r="D23" s="30"/>
      <c r="E23" s="30"/>
      <c r="F23" s="33"/>
      <c r="G23" s="31"/>
      <c r="H23" s="32"/>
      <c r="I23" s="32"/>
      <c r="J23" s="33"/>
      <c r="K23" s="33"/>
      <c r="L23" s="30"/>
      <c r="M23" s="34"/>
      <c r="N23" s="30"/>
      <c r="O23" s="35"/>
      <c r="P23" s="35"/>
      <c r="Q23" s="30"/>
      <c r="R23" s="30"/>
      <c r="S23" s="36"/>
      <c r="T23" s="29"/>
      <c r="U23" s="37"/>
      <c r="V23" s="38"/>
      <c r="W23" s="29"/>
      <c r="X23" s="39"/>
      <c r="Y23" s="40"/>
      <c r="Z23" s="29"/>
      <c r="AA23" s="29"/>
      <c r="AB23" s="41"/>
      <c r="AC23" s="42"/>
      <c r="AD23" s="40"/>
      <c r="AE23" s="40"/>
      <c r="AF23" s="40"/>
      <c r="AG23" s="40"/>
    </row>
    <row r="24" spans="1:33" ht="15.75" hidden="1" customHeight="1" x14ac:dyDescent="0.2">
      <c r="A24" s="29" t="s">
        <v>74</v>
      </c>
      <c r="B24" s="29"/>
      <c r="C24" s="16"/>
      <c r="D24" s="30"/>
      <c r="E24" s="30"/>
      <c r="F24" s="33"/>
      <c r="G24" s="33"/>
      <c r="H24" s="32"/>
      <c r="I24" s="32"/>
      <c r="J24" s="33"/>
      <c r="K24" s="33"/>
      <c r="L24" s="30"/>
      <c r="M24" s="34"/>
      <c r="N24" s="30"/>
      <c r="O24" s="35"/>
      <c r="P24" s="35"/>
      <c r="Q24" s="30"/>
      <c r="R24" s="30"/>
      <c r="S24" s="36"/>
      <c r="T24" s="29"/>
      <c r="U24" s="37"/>
      <c r="V24" s="38"/>
      <c r="W24" s="29"/>
      <c r="X24" s="39"/>
      <c r="Y24" s="40"/>
      <c r="Z24" s="29"/>
      <c r="AA24" s="29"/>
      <c r="AB24" s="41"/>
      <c r="AC24" s="42"/>
      <c r="AD24" s="40"/>
      <c r="AE24" s="40"/>
      <c r="AF24" s="40"/>
      <c r="AG24" s="40"/>
    </row>
    <row r="25" spans="1:33" ht="15.75" hidden="1" customHeight="1" x14ac:dyDescent="0.2">
      <c r="A25" s="29" t="s">
        <v>75</v>
      </c>
      <c r="B25" s="15"/>
      <c r="C25" s="16"/>
      <c r="D25" s="30"/>
      <c r="E25" s="30"/>
      <c r="F25" s="33"/>
      <c r="G25" s="33"/>
      <c r="H25" s="32"/>
      <c r="I25" s="32"/>
      <c r="J25" s="33"/>
      <c r="K25" s="33"/>
      <c r="L25" s="30"/>
      <c r="M25" s="34"/>
      <c r="N25" s="30"/>
      <c r="O25" s="35"/>
      <c r="P25" s="35"/>
      <c r="Q25" s="30"/>
      <c r="R25" s="30"/>
      <c r="S25" s="36"/>
      <c r="T25" s="29"/>
      <c r="U25" s="37"/>
      <c r="V25" s="38"/>
      <c r="W25" s="15"/>
      <c r="X25" s="39"/>
      <c r="Y25" s="40"/>
      <c r="Z25" s="15"/>
      <c r="AA25" s="29"/>
      <c r="AB25" s="41"/>
      <c r="AC25" s="42"/>
      <c r="AD25" s="40"/>
      <c r="AE25" s="40"/>
      <c r="AF25" s="40"/>
      <c r="AG25" s="40"/>
    </row>
    <row r="26" spans="1:33" ht="15.75" hidden="1" customHeight="1" x14ac:dyDescent="0.2">
      <c r="A26" s="15" t="s">
        <v>77</v>
      </c>
      <c r="B26" s="15"/>
      <c r="C26" s="16"/>
      <c r="D26" s="17"/>
      <c r="E26" s="17"/>
      <c r="F26" s="18"/>
      <c r="G26" s="18"/>
      <c r="H26" s="32"/>
      <c r="I26" s="32"/>
      <c r="J26" s="33"/>
      <c r="K26" s="33"/>
      <c r="L26" s="17"/>
      <c r="M26" s="34"/>
      <c r="N26" s="17"/>
      <c r="O26" s="35"/>
      <c r="P26" s="35"/>
      <c r="Q26" s="30"/>
      <c r="R26" s="30"/>
      <c r="S26" s="22"/>
      <c r="T26" s="29"/>
      <c r="U26" s="37"/>
      <c r="V26" s="38"/>
      <c r="W26" s="15"/>
      <c r="X26" s="39"/>
      <c r="Y26" s="40"/>
      <c r="Z26" s="15"/>
      <c r="AA26" s="29"/>
      <c r="AB26" s="41"/>
      <c r="AC26" s="42"/>
      <c r="AD26" s="40"/>
      <c r="AE26" s="26"/>
      <c r="AF26" s="26"/>
      <c r="AG26" s="26"/>
    </row>
    <row r="27" spans="1:33" ht="15.75" customHeight="1" x14ac:dyDescent="0.2">
      <c r="A27" s="15" t="s">
        <v>79</v>
      </c>
      <c r="B27" s="15"/>
      <c r="C27" s="16"/>
      <c r="D27" s="17"/>
      <c r="E27" s="17"/>
      <c r="F27" s="18"/>
      <c r="G27" s="18"/>
      <c r="H27" s="32"/>
      <c r="I27" s="32"/>
      <c r="J27" s="33"/>
      <c r="K27" s="33"/>
      <c r="L27" s="17"/>
      <c r="M27" s="34"/>
      <c r="N27" s="17"/>
      <c r="O27" s="35"/>
      <c r="P27" s="35"/>
      <c r="Q27" s="30"/>
      <c r="R27" s="30"/>
      <c r="S27" s="22"/>
      <c r="T27" s="29"/>
      <c r="U27" s="37"/>
      <c r="V27" s="38"/>
      <c r="W27" s="15"/>
      <c r="X27" s="39"/>
      <c r="Y27" s="40"/>
      <c r="Z27" s="15"/>
      <c r="AA27" s="29"/>
      <c r="AB27" s="41"/>
      <c r="AC27" s="42"/>
      <c r="AD27" s="40"/>
      <c r="AE27" s="26"/>
      <c r="AF27" s="26"/>
      <c r="AG27" s="26"/>
    </row>
    <row r="28" spans="1:33" ht="15.75" customHeight="1" x14ac:dyDescent="0.2">
      <c r="A28" s="15" t="s">
        <v>81</v>
      </c>
      <c r="B28" s="15"/>
      <c r="C28" s="16">
        <f t="shared" ref="C28:C32" si="1">IFERROR(F28/D28," - ")</f>
        <v>67.989999999999995</v>
      </c>
      <c r="D28" s="17">
        <v>2</v>
      </c>
      <c r="E28" s="17">
        <v>0</v>
      </c>
      <c r="F28" s="18">
        <v>135.97999999999999</v>
      </c>
      <c r="G28" s="18">
        <v>-61.389999999999979</v>
      </c>
      <c r="H28" s="32">
        <f t="shared" ref="H28:H32" si="2">G28/F28*-1</f>
        <v>0.45146345050742742</v>
      </c>
      <c r="I28" s="32">
        <f t="shared" ref="I28:I32" si="3">J28/F28</f>
        <v>-0.11937617831499187</v>
      </c>
      <c r="J28" s="33">
        <f t="shared" ref="J28:J32" si="4">F28*0.85+G28+AF28*D28+D28*AE28+AG28+AD28</f>
        <v>-16.232772727272593</v>
      </c>
      <c r="K28" s="33">
        <f t="shared" ref="K28:K32" si="5">J28/D28</f>
        <v>-8.1163863636362965</v>
      </c>
      <c r="L28" s="17">
        <v>73</v>
      </c>
      <c r="M28" s="34">
        <f t="shared" ref="M28:M32" si="6">IFERROR(D28/L28,"-")</f>
        <v>2.7397260273972601E-2</v>
      </c>
      <c r="N28" s="17">
        <v>197</v>
      </c>
      <c r="O28" s="35">
        <f t="shared" ref="O28:P28" si="7">D28/7</f>
        <v>0.2857142857142857</v>
      </c>
      <c r="P28" s="35">
        <f t="shared" si="7"/>
        <v>0</v>
      </c>
      <c r="Q28" s="30">
        <f t="shared" ref="Q28:Q32" si="8">ROUNDDOWN(N28/(O28+P28),0)</f>
        <v>689</v>
      </c>
      <c r="R28" s="30"/>
      <c r="S28" s="22">
        <v>2.02020202020202E-2</v>
      </c>
      <c r="T28" s="29">
        <v>0</v>
      </c>
      <c r="U28" s="37" t="s">
        <v>33</v>
      </c>
      <c r="V28" s="38" t="s">
        <v>33</v>
      </c>
      <c r="W28" s="15">
        <v>0</v>
      </c>
      <c r="X28" s="39">
        <f t="shared" ref="X28:X32" si="9">IFERROR(W28/D28,0)</f>
        <v>0</v>
      </c>
      <c r="Y28" s="40">
        <f t="shared" ref="Y28:Y32" si="10">IFERROR(G28/(W28+Z28)*-1,0)</f>
        <v>0</v>
      </c>
      <c r="Z28" s="15">
        <v>0</v>
      </c>
      <c r="AA28" s="29" t="s">
        <v>56</v>
      </c>
      <c r="AB28" s="41">
        <f t="shared" ref="AB28:AB32" si="11">IF(OR(AA28="UsLargeStandardSize",AA28="UsSmallStandardSize"),-0.69,-0.48)</f>
        <v>-0.48</v>
      </c>
      <c r="AC28" s="42">
        <v>1.5</v>
      </c>
      <c r="AD28" s="40">
        <f t="shared" ref="AD28:AD32" si="12">IFERROR(AB28*AC28*D28*2,0)</f>
        <v>-2.88</v>
      </c>
      <c r="AE28" s="26">
        <v>-15.5</v>
      </c>
      <c r="AF28" s="26">
        <v>-18.272886363636299</v>
      </c>
      <c r="AG28" s="26">
        <v>0</v>
      </c>
    </row>
    <row r="29" spans="1:33" ht="15.75" customHeight="1" x14ac:dyDescent="0.2">
      <c r="A29" s="29" t="s">
        <v>83</v>
      </c>
      <c r="B29" s="29"/>
      <c r="C29" s="16">
        <f t="shared" si="1"/>
        <v>60.49</v>
      </c>
      <c r="D29" s="30">
        <v>8</v>
      </c>
      <c r="E29" s="30">
        <v>0</v>
      </c>
      <c r="F29" s="33">
        <v>483.92</v>
      </c>
      <c r="G29" s="33">
        <v>0</v>
      </c>
      <c r="H29" s="32">
        <f t="shared" si="2"/>
        <v>0</v>
      </c>
      <c r="I29" s="32">
        <f t="shared" si="3"/>
        <v>0.26787260103097527</v>
      </c>
      <c r="J29" s="33">
        <f t="shared" si="4"/>
        <v>129.62890909090956</v>
      </c>
      <c r="K29" s="33">
        <f t="shared" si="5"/>
        <v>16.203613636363695</v>
      </c>
      <c r="L29" s="30">
        <v>62</v>
      </c>
      <c r="M29" s="34">
        <f t="shared" si="6"/>
        <v>0.12903225806451613</v>
      </c>
      <c r="N29" s="17">
        <v>193</v>
      </c>
      <c r="O29" s="35">
        <f t="shared" ref="O29:P29" si="13">D29/7</f>
        <v>1.1428571428571428</v>
      </c>
      <c r="P29" s="35">
        <f t="shared" si="13"/>
        <v>0</v>
      </c>
      <c r="Q29" s="30">
        <f t="shared" si="8"/>
        <v>168</v>
      </c>
      <c r="R29" s="30"/>
      <c r="S29" s="22">
        <v>0.1243523316062176</v>
      </c>
      <c r="T29" s="29">
        <v>0</v>
      </c>
      <c r="U29" s="37" t="s">
        <v>33</v>
      </c>
      <c r="V29" s="38" t="s">
        <v>33</v>
      </c>
      <c r="W29" s="15">
        <v>0</v>
      </c>
      <c r="X29" s="39">
        <f t="shared" si="9"/>
        <v>0</v>
      </c>
      <c r="Y29" s="40">
        <f t="shared" si="10"/>
        <v>0</v>
      </c>
      <c r="Z29" s="15">
        <v>0</v>
      </c>
      <c r="AA29" s="29" t="s">
        <v>56</v>
      </c>
      <c r="AB29" s="41">
        <f t="shared" si="11"/>
        <v>-0.48</v>
      </c>
      <c r="AC29" s="42">
        <v>1.5</v>
      </c>
      <c r="AD29" s="40">
        <f t="shared" si="12"/>
        <v>-11.52</v>
      </c>
      <c r="AE29" s="40">
        <v>-15.5</v>
      </c>
      <c r="AF29" s="40">
        <v>-18.272886363636299</v>
      </c>
      <c r="AG29" s="40">
        <v>0</v>
      </c>
    </row>
    <row r="30" spans="1:33" ht="15.75" customHeight="1" x14ac:dyDescent="0.2">
      <c r="A30" s="15" t="s">
        <v>84</v>
      </c>
      <c r="B30" s="15"/>
      <c r="C30" s="16">
        <f t="shared" si="1"/>
        <v>52.989999999999995</v>
      </c>
      <c r="D30" s="17">
        <v>10</v>
      </c>
      <c r="E30" s="17">
        <v>0</v>
      </c>
      <c r="F30" s="18">
        <v>529.9</v>
      </c>
      <c r="G30" s="18">
        <v>0</v>
      </c>
      <c r="H30" s="32">
        <f t="shared" si="2"/>
        <v>0</v>
      </c>
      <c r="I30" s="32">
        <f t="shared" si="3"/>
        <v>0.18548053663641617</v>
      </c>
      <c r="J30" s="33">
        <f t="shared" si="4"/>
        <v>98.286136363636928</v>
      </c>
      <c r="K30" s="33">
        <f t="shared" si="5"/>
        <v>9.8286136363636931</v>
      </c>
      <c r="L30" s="17">
        <v>48</v>
      </c>
      <c r="M30" s="34">
        <f t="shared" si="6"/>
        <v>0.20833333333333334</v>
      </c>
      <c r="N30" s="17">
        <v>187</v>
      </c>
      <c r="O30" s="35">
        <f t="shared" ref="O30:P30" si="14">D30/7</f>
        <v>1.4285714285714286</v>
      </c>
      <c r="P30" s="35">
        <f t="shared" si="14"/>
        <v>0</v>
      </c>
      <c r="Q30" s="30">
        <f t="shared" si="8"/>
        <v>130</v>
      </c>
      <c r="R30" s="30"/>
      <c r="S30" s="22">
        <v>0.23404255319148939</v>
      </c>
      <c r="T30" s="29">
        <v>0</v>
      </c>
      <c r="U30" s="37" t="s">
        <v>33</v>
      </c>
      <c r="V30" s="38" t="s">
        <v>33</v>
      </c>
      <c r="W30" s="15">
        <v>0</v>
      </c>
      <c r="X30" s="39">
        <f t="shared" si="9"/>
        <v>0</v>
      </c>
      <c r="Y30" s="40">
        <f t="shared" si="10"/>
        <v>0</v>
      </c>
      <c r="Z30" s="15">
        <v>0</v>
      </c>
      <c r="AA30" s="29" t="s">
        <v>56</v>
      </c>
      <c r="AB30" s="41">
        <f t="shared" si="11"/>
        <v>-0.48</v>
      </c>
      <c r="AC30" s="42">
        <v>1.5</v>
      </c>
      <c r="AD30" s="40">
        <f t="shared" si="12"/>
        <v>-14.399999999999999</v>
      </c>
      <c r="AE30" s="26">
        <v>-15.5</v>
      </c>
      <c r="AF30" s="40">
        <v>-18.272886363636299</v>
      </c>
      <c r="AG30" s="26">
        <v>0</v>
      </c>
    </row>
    <row r="31" spans="1:33" ht="15.75" customHeight="1" x14ac:dyDescent="0.2">
      <c r="A31" s="15" t="s">
        <v>86</v>
      </c>
      <c r="B31" s="15" t="s">
        <v>267</v>
      </c>
      <c r="C31" s="16">
        <f t="shared" si="1"/>
        <v>50.682307692307695</v>
      </c>
      <c r="D31" s="17">
        <v>13</v>
      </c>
      <c r="E31" s="17">
        <v>0</v>
      </c>
      <c r="F31" s="18">
        <v>658.87</v>
      </c>
      <c r="G31" s="43">
        <v>0</v>
      </c>
      <c r="H31" s="32">
        <f t="shared" si="2"/>
        <v>0</v>
      </c>
      <c r="I31" s="32">
        <f t="shared" si="3"/>
        <v>8.9845987827644233E-2</v>
      </c>
      <c r="J31" s="33">
        <f t="shared" si="4"/>
        <v>59.196825999999959</v>
      </c>
      <c r="K31" s="33">
        <f t="shared" si="5"/>
        <v>4.553601999999997</v>
      </c>
      <c r="L31" s="17">
        <v>72</v>
      </c>
      <c r="M31" s="34">
        <f t="shared" si="6"/>
        <v>0.18055555555555555</v>
      </c>
      <c r="N31" s="17">
        <v>170</v>
      </c>
      <c r="O31" s="35">
        <f t="shared" ref="O31:P31" si="15">D31/7</f>
        <v>1.8571428571428572</v>
      </c>
      <c r="P31" s="35">
        <f t="shared" si="15"/>
        <v>0</v>
      </c>
      <c r="Q31" s="30">
        <f t="shared" si="8"/>
        <v>91</v>
      </c>
      <c r="R31" s="30"/>
      <c r="S31" s="22">
        <v>0.23280423280423199</v>
      </c>
      <c r="T31" s="15" t="s">
        <v>33</v>
      </c>
      <c r="U31" s="23" t="s">
        <v>33</v>
      </c>
      <c r="V31" s="1" t="s">
        <v>88</v>
      </c>
      <c r="W31" s="15">
        <v>0</v>
      </c>
      <c r="X31" s="39">
        <f t="shared" si="9"/>
        <v>0</v>
      </c>
      <c r="Y31" s="40">
        <f t="shared" si="10"/>
        <v>0</v>
      </c>
      <c r="Z31" s="15">
        <v>0</v>
      </c>
      <c r="AA31" s="15" t="s">
        <v>56</v>
      </c>
      <c r="AB31" s="41">
        <f t="shared" si="11"/>
        <v>-0.48</v>
      </c>
      <c r="AC31" s="28">
        <v>1.5</v>
      </c>
      <c r="AD31" s="40">
        <f t="shared" si="12"/>
        <v>-18.72</v>
      </c>
      <c r="AE31" s="44">
        <v>-15.5</v>
      </c>
      <c r="AF31" s="44">
        <v>-20.047898</v>
      </c>
      <c r="AG31" s="26">
        <v>-20</v>
      </c>
    </row>
    <row r="32" spans="1:33" ht="15.75" customHeight="1" x14ac:dyDescent="0.2">
      <c r="A32" s="15" t="s">
        <v>89</v>
      </c>
      <c r="B32" s="48" t="s">
        <v>268</v>
      </c>
      <c r="C32" s="16">
        <f t="shared" si="1"/>
        <v>47.99</v>
      </c>
      <c r="D32" s="17">
        <v>9</v>
      </c>
      <c r="E32" s="17">
        <v>0</v>
      </c>
      <c r="F32" s="18">
        <v>431.91</v>
      </c>
      <c r="G32" s="18">
        <v>-0.25</v>
      </c>
      <c r="H32" s="32">
        <f t="shared" si="2"/>
        <v>5.7882429209789072E-4</v>
      </c>
      <c r="I32" s="32">
        <f t="shared" si="3"/>
        <v>3.9782403741520297E-2</v>
      </c>
      <c r="J32" s="33">
        <f t="shared" si="4"/>
        <v>17.182418000000034</v>
      </c>
      <c r="K32" s="33">
        <f t="shared" si="5"/>
        <v>1.9091575555555593</v>
      </c>
      <c r="L32" s="17">
        <v>59</v>
      </c>
      <c r="M32" s="34">
        <f t="shared" si="6"/>
        <v>0.15254237288135594</v>
      </c>
      <c r="N32" s="17">
        <v>163</v>
      </c>
      <c r="O32" s="35">
        <f t="shared" ref="O32:P32" si="16">D32/7</f>
        <v>1.2857142857142858</v>
      </c>
      <c r="P32" s="35">
        <f t="shared" si="16"/>
        <v>0</v>
      </c>
      <c r="Q32" s="30">
        <f t="shared" si="8"/>
        <v>126</v>
      </c>
      <c r="R32" s="30" t="str">
        <f ca="1">IFERROR(VLOOKUP($B$2,IMPORTRANGE("https://docs.google.com/spreadsheets/d/1KiWZV1ko8G7lnRucBRBd29jj3Be6ltMfljMDqzOkQmI/edit#gid=1381463014","Lookup!A:F"),6,FALSE),"")</f>
        <v/>
      </c>
      <c r="S32" s="22">
        <v>0.39669421487603312</v>
      </c>
      <c r="T32" s="15" t="str">
        <f ca="1">IFERROR(__xludf.DUMMYFUNCTION("IFERROR(VLOOKUP($B$2,IMPORTRANGE(""https://docs.google.com/spreadsheets/d/1KiWZV1ko8G7lnRucBRBd29jj3Be6ltMfljMDqzOkQmI/edit#gid=1381463014"",""Lookup!A:D""),4,FALSE),"""")"),"")</f>
        <v/>
      </c>
      <c r="U32" s="23">
        <f ca="1">IFERROR(__xludf.DUMMYFUNCTION("IFERROR(VLOOKUP($B$2,IMPORTRANGE(""https://docs.google.com/spreadsheets/d/1KiWZV1ko8G7lnRucBRBd29jj3Be6ltMfljMDqzOkQmI/edit#gid=1381463014"",""Lookup!A:D""),3,FALSE),"""")"),0)</f>
        <v>0</v>
      </c>
      <c r="V32" s="1" t="str">
        <f ca="1">IFERROR(__xludf.DUMMYFUNCTION("IFERROR(VLOOKUP($B$2,IMPORTRANGE(""https://docs.google.com/spreadsheets/d/1KiWZV1ko8G7lnRucBRBd29jj3Be6ltMfljMDqzOkQmI/edit#gid=1381463014"",""Lookup!A:D""),2,FALSE),"""")"),"| 356  - 205 units 09/17")</f>
        <v>| 356  - 205 units 09/17</v>
      </c>
      <c r="W32" s="15">
        <v>0</v>
      </c>
      <c r="X32" s="39">
        <f t="shared" si="9"/>
        <v>0</v>
      </c>
      <c r="Y32" s="40">
        <f t="shared" si="10"/>
        <v>0</v>
      </c>
      <c r="Z32" s="15">
        <v>0</v>
      </c>
      <c r="AA32" s="15" t="s">
        <v>56</v>
      </c>
      <c r="AB32" s="41">
        <f t="shared" si="11"/>
        <v>-0.48</v>
      </c>
      <c r="AC32" s="28">
        <v>1.5</v>
      </c>
      <c r="AD32" s="40">
        <f t="shared" si="12"/>
        <v>-12.959999999999999</v>
      </c>
      <c r="AE32" s="26">
        <v>-15.5</v>
      </c>
      <c r="AF32" s="26">
        <v>-20.047898</v>
      </c>
      <c r="AG32" s="26">
        <v>-16.8</v>
      </c>
    </row>
    <row r="33" spans="1:33" ht="15.75" customHeight="1" x14ac:dyDescent="0.2">
      <c r="A33" s="15"/>
      <c r="B33" s="15"/>
      <c r="C33" s="45"/>
      <c r="D33" s="17"/>
      <c r="E33" s="17"/>
      <c r="F33" s="18"/>
      <c r="G33" s="18"/>
      <c r="H33" s="18"/>
      <c r="I33" s="17"/>
      <c r="J33" s="17"/>
      <c r="K33" s="17"/>
      <c r="L33" s="17"/>
      <c r="M33" s="20"/>
      <c r="N33" s="17"/>
      <c r="O33" s="17"/>
      <c r="P33" s="17"/>
      <c r="Q33" s="17"/>
      <c r="R33" s="17"/>
      <c r="S33" s="22"/>
      <c r="T33" s="15"/>
      <c r="U33" s="23"/>
      <c r="V33" s="1"/>
      <c r="W33" s="15"/>
      <c r="X33" s="15"/>
      <c r="Y33" s="15"/>
      <c r="Z33" s="15"/>
      <c r="AA33" s="2"/>
      <c r="AB33" s="15"/>
      <c r="AC33" s="15"/>
      <c r="AD33" s="15"/>
      <c r="AE33" s="26"/>
      <c r="AF33" s="26"/>
      <c r="AG33" s="26"/>
    </row>
    <row r="34" spans="1:33" ht="15.75" customHeight="1" x14ac:dyDescent="0.2">
      <c r="A34" s="15"/>
      <c r="B34" s="15"/>
      <c r="C34" s="45"/>
      <c r="D34" s="17"/>
      <c r="E34" s="17"/>
      <c r="F34" s="18"/>
      <c r="G34" s="18"/>
      <c r="H34" s="18"/>
      <c r="I34" s="17"/>
      <c r="J34" s="17"/>
      <c r="K34" s="17"/>
      <c r="L34" s="17"/>
      <c r="M34" s="20"/>
      <c r="N34" s="17"/>
      <c r="O34" s="17"/>
      <c r="P34" s="17"/>
      <c r="Q34" s="17"/>
      <c r="R34" s="17"/>
      <c r="S34" s="22"/>
      <c r="T34" s="15"/>
      <c r="U34" s="23"/>
      <c r="V34" s="1"/>
      <c r="W34" s="15"/>
      <c r="X34" s="15"/>
      <c r="Y34" s="15"/>
      <c r="Z34" s="15"/>
      <c r="AA34" s="2"/>
      <c r="AB34" s="15"/>
      <c r="AC34" s="15"/>
      <c r="AD34" s="15"/>
      <c r="AE34" s="26"/>
      <c r="AF34" s="26"/>
      <c r="AG34" s="26"/>
    </row>
    <row r="35" spans="1:33" ht="15.75" customHeight="1" x14ac:dyDescent="0.2">
      <c r="A35" s="15"/>
      <c r="B35" s="15"/>
      <c r="C35" s="45"/>
      <c r="D35" s="17"/>
      <c r="E35" s="17"/>
      <c r="F35" s="18"/>
      <c r="G35" s="18"/>
      <c r="H35" s="18"/>
      <c r="I35" s="17"/>
      <c r="J35" s="17"/>
      <c r="K35" s="17"/>
      <c r="L35" s="17"/>
      <c r="M35" s="20"/>
      <c r="N35" s="17"/>
      <c r="O35" s="17"/>
      <c r="P35" s="17"/>
      <c r="Q35" s="17"/>
      <c r="R35" s="17"/>
      <c r="S35" s="22"/>
      <c r="T35" s="15"/>
      <c r="U35" s="23"/>
      <c r="V35" s="1"/>
      <c r="W35" s="15"/>
      <c r="X35" s="15"/>
      <c r="Y35" s="15"/>
      <c r="Z35" s="15"/>
      <c r="AA35" s="2"/>
      <c r="AB35" s="15"/>
      <c r="AC35" s="15"/>
      <c r="AD35" s="15"/>
      <c r="AE35" s="26"/>
      <c r="AF35" s="26"/>
      <c r="AG35" s="26"/>
    </row>
    <row r="36" spans="1:33" ht="15.75" customHeight="1" x14ac:dyDescent="0.2">
      <c r="A36" s="15"/>
      <c r="B36" s="15"/>
      <c r="C36" s="45"/>
      <c r="D36" s="17"/>
      <c r="E36" s="17"/>
      <c r="F36" s="18"/>
      <c r="G36" s="18"/>
      <c r="H36" s="18"/>
      <c r="I36" s="17"/>
      <c r="J36" s="17"/>
      <c r="K36" s="17"/>
      <c r="L36" s="17"/>
      <c r="M36" s="20"/>
      <c r="N36" s="17"/>
      <c r="O36" s="17"/>
      <c r="P36" s="17"/>
      <c r="Q36" s="17"/>
      <c r="R36" s="17"/>
      <c r="S36" s="22"/>
      <c r="T36" s="15"/>
      <c r="U36" s="23"/>
      <c r="V36" s="1"/>
      <c r="W36" s="15"/>
      <c r="X36" s="15"/>
      <c r="Y36" s="15"/>
      <c r="Z36" s="15"/>
      <c r="AA36" s="2"/>
      <c r="AB36" s="15"/>
      <c r="AC36" s="15"/>
      <c r="AD36" s="15"/>
      <c r="AE36" s="26"/>
      <c r="AF36" s="26"/>
      <c r="AG36" s="26"/>
    </row>
    <row r="37" spans="1:33" ht="15.75" customHeight="1" x14ac:dyDescent="0.2">
      <c r="A37" s="15"/>
      <c r="B37" s="15"/>
      <c r="C37" s="45"/>
      <c r="D37" s="17"/>
      <c r="E37" s="17"/>
      <c r="F37" s="18"/>
      <c r="G37" s="18"/>
      <c r="H37" s="18"/>
      <c r="I37" s="17"/>
      <c r="J37" s="17"/>
      <c r="K37" s="17"/>
      <c r="L37" s="17"/>
      <c r="M37" s="20"/>
      <c r="N37" s="17"/>
      <c r="O37" s="17"/>
      <c r="P37" s="17"/>
      <c r="Q37" s="17"/>
      <c r="R37" s="17"/>
      <c r="S37" s="22"/>
      <c r="T37" s="15"/>
      <c r="U37" s="23"/>
      <c r="V37" s="1"/>
      <c r="W37" s="15"/>
      <c r="X37" s="15"/>
      <c r="Y37" s="15"/>
      <c r="Z37" s="15"/>
      <c r="AA37" s="2"/>
      <c r="AB37" s="15"/>
      <c r="AC37" s="15"/>
      <c r="AD37" s="15"/>
      <c r="AE37" s="26"/>
      <c r="AF37" s="26"/>
      <c r="AG37" s="26"/>
    </row>
    <row r="38" spans="1:33" ht="15.75" customHeight="1" x14ac:dyDescent="0.2">
      <c r="A38" s="15"/>
      <c r="B38" s="15"/>
      <c r="C38" s="45"/>
      <c r="D38" s="17"/>
      <c r="E38" s="17"/>
      <c r="F38" s="18"/>
      <c r="G38" s="18"/>
      <c r="H38" s="18"/>
      <c r="I38" s="17"/>
      <c r="J38" s="17"/>
      <c r="K38" s="17"/>
      <c r="L38" s="17"/>
      <c r="M38" s="20"/>
      <c r="N38" s="17"/>
      <c r="O38" s="17"/>
      <c r="P38" s="17"/>
      <c r="Q38" s="17"/>
      <c r="R38" s="17"/>
      <c r="S38" s="22"/>
      <c r="T38" s="15"/>
      <c r="U38" s="23"/>
      <c r="V38" s="1"/>
      <c r="W38" s="15"/>
      <c r="X38" s="15"/>
      <c r="Y38" s="15"/>
      <c r="Z38" s="15"/>
      <c r="AA38" s="2"/>
      <c r="AB38" s="15"/>
      <c r="AC38" s="15"/>
      <c r="AD38" s="15"/>
      <c r="AE38" s="26"/>
      <c r="AF38" s="26"/>
      <c r="AG38" s="26"/>
    </row>
    <row r="39" spans="1:33" ht="15.75" customHeight="1" x14ac:dyDescent="0.2">
      <c r="A39" s="15"/>
      <c r="B39" s="15"/>
      <c r="C39" s="45"/>
      <c r="D39" s="17"/>
      <c r="E39" s="17"/>
      <c r="F39" s="18"/>
      <c r="G39" s="18"/>
      <c r="H39" s="18"/>
      <c r="I39" s="17"/>
      <c r="J39" s="17"/>
      <c r="K39" s="17"/>
      <c r="L39" s="17"/>
      <c r="M39" s="20"/>
      <c r="N39" s="17"/>
      <c r="O39" s="17"/>
      <c r="P39" s="17"/>
      <c r="Q39" s="17"/>
      <c r="R39" s="17"/>
      <c r="S39" s="22"/>
      <c r="T39" s="15"/>
      <c r="U39" s="23"/>
      <c r="V39" s="1"/>
      <c r="W39" s="15"/>
      <c r="X39" s="15"/>
      <c r="Y39" s="15"/>
      <c r="Z39" s="15"/>
      <c r="AA39" s="2"/>
      <c r="AB39" s="15"/>
      <c r="AC39" s="15"/>
      <c r="AD39" s="15"/>
      <c r="AE39" s="26"/>
      <c r="AF39" s="26"/>
      <c r="AG39" s="26"/>
    </row>
    <row r="40" spans="1:33" ht="15.75" customHeight="1" x14ac:dyDescent="0.2">
      <c r="A40" s="15"/>
      <c r="B40" s="15"/>
      <c r="C40" s="45"/>
      <c r="D40" s="17"/>
      <c r="E40" s="17"/>
      <c r="F40" s="18"/>
      <c r="G40" s="18"/>
      <c r="H40" s="18"/>
      <c r="I40" s="17"/>
      <c r="J40" s="17"/>
      <c r="K40" s="17"/>
      <c r="L40" s="17"/>
      <c r="M40" s="20"/>
      <c r="N40" s="17"/>
      <c r="O40" s="17"/>
      <c r="P40" s="17"/>
      <c r="Q40" s="17"/>
      <c r="R40" s="17"/>
      <c r="S40" s="22"/>
      <c r="T40" s="15"/>
      <c r="U40" s="23"/>
      <c r="V40" s="1"/>
      <c r="W40" s="15"/>
      <c r="X40" s="15"/>
      <c r="Y40" s="15"/>
      <c r="Z40" s="15"/>
      <c r="AA40" s="2"/>
      <c r="AB40" s="15"/>
      <c r="AC40" s="15"/>
      <c r="AD40" s="15"/>
      <c r="AE40" s="26"/>
      <c r="AF40" s="26"/>
      <c r="AG40" s="26"/>
    </row>
    <row r="41" spans="1:33" ht="15.75" customHeight="1" x14ac:dyDescent="0.2">
      <c r="A41" s="15"/>
      <c r="B41" s="15"/>
      <c r="C41" s="45"/>
      <c r="D41" s="17"/>
      <c r="E41" s="17"/>
      <c r="F41" s="18"/>
      <c r="G41" s="18"/>
      <c r="H41" s="18"/>
      <c r="I41" s="17"/>
      <c r="J41" s="17"/>
      <c r="K41" s="17"/>
      <c r="L41" s="17"/>
      <c r="M41" s="20"/>
      <c r="N41" s="17"/>
      <c r="O41" s="17"/>
      <c r="P41" s="17"/>
      <c r="Q41" s="17"/>
      <c r="R41" s="17"/>
      <c r="S41" s="22"/>
      <c r="T41" s="15"/>
      <c r="U41" s="23"/>
      <c r="V41" s="1"/>
      <c r="W41" s="15"/>
      <c r="X41" s="15"/>
      <c r="Y41" s="15"/>
      <c r="Z41" s="15"/>
      <c r="AA41" s="2"/>
      <c r="AB41" s="15"/>
      <c r="AC41" s="15"/>
      <c r="AD41" s="15"/>
      <c r="AE41" s="26"/>
      <c r="AF41" s="26"/>
      <c r="AG41" s="26"/>
    </row>
    <row r="42" spans="1:33" ht="15.75" customHeight="1" x14ac:dyDescent="0.2">
      <c r="A42" s="15"/>
      <c r="B42" s="15"/>
      <c r="C42" s="45"/>
      <c r="D42" s="17"/>
      <c r="E42" s="17"/>
      <c r="F42" s="18"/>
      <c r="G42" s="18"/>
      <c r="H42" s="18"/>
      <c r="I42" s="17"/>
      <c r="J42" s="17"/>
      <c r="K42" s="17"/>
      <c r="L42" s="17"/>
      <c r="M42" s="20"/>
      <c r="N42" s="17"/>
      <c r="O42" s="17"/>
      <c r="P42" s="17"/>
      <c r="Q42" s="17"/>
      <c r="R42" s="17"/>
      <c r="S42" s="22"/>
      <c r="T42" s="15"/>
      <c r="U42" s="23"/>
      <c r="V42" s="1"/>
      <c r="W42" s="15"/>
      <c r="X42" s="15"/>
      <c r="Y42" s="15"/>
      <c r="Z42" s="15"/>
      <c r="AA42" s="2"/>
      <c r="AB42" s="15"/>
      <c r="AC42" s="15"/>
      <c r="AD42" s="15"/>
      <c r="AE42" s="26"/>
      <c r="AF42" s="26"/>
      <c r="AG42" s="26"/>
    </row>
    <row r="43" spans="1:33" ht="15.75" customHeight="1" x14ac:dyDescent="0.2">
      <c r="A43" s="15"/>
      <c r="B43" s="15"/>
      <c r="C43" s="45"/>
      <c r="D43" s="17"/>
      <c r="E43" s="17"/>
      <c r="F43" s="18"/>
      <c r="G43" s="18"/>
      <c r="H43" s="18"/>
      <c r="I43" s="17"/>
      <c r="J43" s="17"/>
      <c r="K43" s="17"/>
      <c r="L43" s="17"/>
      <c r="M43" s="20"/>
      <c r="N43" s="17"/>
      <c r="O43" s="17"/>
      <c r="P43" s="17"/>
      <c r="Q43" s="17"/>
      <c r="R43" s="17"/>
      <c r="S43" s="22"/>
      <c r="T43" s="15"/>
      <c r="U43" s="23"/>
      <c r="V43" s="1"/>
      <c r="W43" s="15"/>
      <c r="X43" s="15"/>
      <c r="Y43" s="15"/>
      <c r="Z43" s="15"/>
      <c r="AA43" s="2"/>
      <c r="AB43" s="15"/>
      <c r="AC43" s="15"/>
      <c r="AD43" s="15"/>
      <c r="AE43" s="26"/>
      <c r="AF43" s="26"/>
      <c r="AG43" s="26"/>
    </row>
    <row r="44" spans="1:33" ht="15.75" customHeight="1" x14ac:dyDescent="0.2">
      <c r="A44" s="15"/>
      <c r="B44" s="15"/>
      <c r="C44" s="45"/>
      <c r="D44" s="17"/>
      <c r="E44" s="17"/>
      <c r="F44" s="18"/>
      <c r="G44" s="18"/>
      <c r="H44" s="18"/>
      <c r="I44" s="17"/>
      <c r="J44" s="17"/>
      <c r="K44" s="17"/>
      <c r="L44" s="17"/>
      <c r="M44" s="20"/>
      <c r="N44" s="17"/>
      <c r="O44" s="17"/>
      <c r="P44" s="17"/>
      <c r="Q44" s="17"/>
      <c r="R44" s="17"/>
      <c r="S44" s="22"/>
      <c r="T44" s="15"/>
      <c r="U44" s="23"/>
      <c r="V44" s="1"/>
      <c r="W44" s="15"/>
      <c r="X44" s="15"/>
      <c r="Y44" s="15"/>
      <c r="Z44" s="15"/>
      <c r="AA44" s="2"/>
      <c r="AB44" s="15"/>
      <c r="AC44" s="15"/>
      <c r="AD44" s="15"/>
      <c r="AE44" s="26"/>
      <c r="AF44" s="26"/>
      <c r="AG44" s="26"/>
    </row>
    <row r="45" spans="1:33" ht="15.75" customHeight="1" x14ac:dyDescent="0.2">
      <c r="A45" s="15"/>
      <c r="B45" s="15"/>
      <c r="C45" s="45"/>
      <c r="D45" s="17"/>
      <c r="E45" s="17"/>
      <c r="F45" s="18"/>
      <c r="G45" s="18"/>
      <c r="H45" s="18"/>
      <c r="I45" s="17"/>
      <c r="J45" s="17"/>
      <c r="K45" s="17"/>
      <c r="L45" s="17"/>
      <c r="M45" s="20"/>
      <c r="N45" s="17"/>
      <c r="O45" s="17"/>
      <c r="P45" s="17"/>
      <c r="Q45" s="17"/>
      <c r="R45" s="17"/>
      <c r="S45" s="22"/>
      <c r="T45" s="15"/>
      <c r="U45" s="23"/>
      <c r="V45" s="1"/>
      <c r="W45" s="15"/>
      <c r="X45" s="15"/>
      <c r="Y45" s="15"/>
      <c r="Z45" s="15"/>
      <c r="AA45" s="2"/>
      <c r="AB45" s="15"/>
      <c r="AC45" s="15"/>
      <c r="AD45" s="15"/>
      <c r="AE45" s="26"/>
      <c r="AF45" s="26"/>
      <c r="AG45" s="26"/>
    </row>
    <row r="46" spans="1:33" ht="15.75" customHeight="1" x14ac:dyDescent="0.2">
      <c r="A46" s="15"/>
      <c r="B46" s="15"/>
      <c r="C46" s="45"/>
      <c r="D46" s="17"/>
      <c r="E46" s="17"/>
      <c r="F46" s="18"/>
      <c r="G46" s="18"/>
      <c r="H46" s="18"/>
      <c r="I46" s="17"/>
      <c r="J46" s="17"/>
      <c r="K46" s="17"/>
      <c r="L46" s="17"/>
      <c r="M46" s="20"/>
      <c r="N46" s="17"/>
      <c r="O46" s="17"/>
      <c r="P46" s="17"/>
      <c r="Q46" s="17"/>
      <c r="R46" s="17"/>
      <c r="S46" s="22"/>
      <c r="T46" s="15"/>
      <c r="U46" s="23"/>
      <c r="V46" s="1"/>
      <c r="W46" s="15"/>
      <c r="X46" s="15"/>
      <c r="Y46" s="15"/>
      <c r="Z46" s="15"/>
      <c r="AA46" s="2"/>
      <c r="AB46" s="15"/>
      <c r="AC46" s="15"/>
      <c r="AD46" s="15"/>
      <c r="AE46" s="26"/>
      <c r="AF46" s="26"/>
      <c r="AG46" s="26"/>
    </row>
    <row r="47" spans="1:33" ht="15.75" customHeight="1" x14ac:dyDescent="0.2">
      <c r="A47" s="15"/>
      <c r="B47" s="15"/>
      <c r="C47" s="45"/>
      <c r="D47" s="17"/>
      <c r="E47" s="17"/>
      <c r="F47" s="18"/>
      <c r="G47" s="18"/>
      <c r="H47" s="18"/>
      <c r="I47" s="17"/>
      <c r="J47" s="17"/>
      <c r="K47" s="17"/>
      <c r="L47" s="17"/>
      <c r="M47" s="20"/>
      <c r="N47" s="17"/>
      <c r="O47" s="17"/>
      <c r="P47" s="17"/>
      <c r="Q47" s="17"/>
      <c r="R47" s="17"/>
      <c r="S47" s="22"/>
      <c r="T47" s="15"/>
      <c r="U47" s="23"/>
      <c r="V47" s="1"/>
      <c r="W47" s="15"/>
      <c r="X47" s="15"/>
      <c r="Y47" s="15"/>
      <c r="Z47" s="15"/>
      <c r="AA47" s="2"/>
      <c r="AB47" s="15"/>
      <c r="AC47" s="15"/>
      <c r="AD47" s="15"/>
      <c r="AE47" s="26"/>
      <c r="AF47" s="26"/>
      <c r="AG47" s="26"/>
    </row>
    <row r="48" spans="1:33" ht="15.75" customHeight="1" x14ac:dyDescent="0.2">
      <c r="A48" s="15"/>
      <c r="B48" s="15"/>
      <c r="C48" s="45"/>
      <c r="D48" s="17"/>
      <c r="E48" s="17"/>
      <c r="F48" s="18"/>
      <c r="G48" s="18"/>
      <c r="H48" s="18"/>
      <c r="I48" s="17"/>
      <c r="J48" s="17"/>
      <c r="K48" s="17"/>
      <c r="L48" s="17"/>
      <c r="M48" s="20"/>
      <c r="N48" s="17"/>
      <c r="O48" s="17"/>
      <c r="P48" s="17"/>
      <c r="Q48" s="17"/>
      <c r="R48" s="17"/>
      <c r="S48" s="22"/>
      <c r="T48" s="15"/>
      <c r="U48" s="23"/>
      <c r="V48" s="1"/>
      <c r="W48" s="15"/>
      <c r="X48" s="15"/>
      <c r="Y48" s="15"/>
      <c r="Z48" s="15"/>
      <c r="AA48" s="2"/>
      <c r="AB48" s="15"/>
      <c r="AC48" s="15"/>
      <c r="AD48" s="15"/>
      <c r="AE48" s="26"/>
      <c r="AF48" s="26"/>
      <c r="AG48" s="26"/>
    </row>
    <row r="49" spans="1:33" ht="15.75" customHeight="1" x14ac:dyDescent="0.2">
      <c r="A49" s="15"/>
      <c r="B49" s="15"/>
      <c r="C49" s="45"/>
      <c r="D49" s="17"/>
      <c r="E49" s="17"/>
      <c r="F49" s="18"/>
      <c r="G49" s="18"/>
      <c r="H49" s="18"/>
      <c r="I49" s="17"/>
      <c r="J49" s="17"/>
      <c r="K49" s="17"/>
      <c r="L49" s="17"/>
      <c r="M49" s="20"/>
      <c r="N49" s="17"/>
      <c r="O49" s="17"/>
      <c r="P49" s="17"/>
      <c r="Q49" s="17"/>
      <c r="R49" s="17"/>
      <c r="S49" s="22"/>
      <c r="T49" s="15"/>
      <c r="U49" s="23"/>
      <c r="V49" s="1"/>
      <c r="W49" s="15"/>
      <c r="X49" s="15"/>
      <c r="Y49" s="15"/>
      <c r="Z49" s="15"/>
      <c r="AA49" s="2"/>
      <c r="AB49" s="15"/>
      <c r="AC49" s="15"/>
      <c r="AD49" s="15"/>
      <c r="AE49" s="26"/>
      <c r="AF49" s="26"/>
      <c r="AG49" s="26"/>
    </row>
    <row r="50" spans="1:33" ht="15.75" customHeight="1" x14ac:dyDescent="0.2">
      <c r="A50" s="15"/>
      <c r="B50" s="15"/>
      <c r="C50" s="45"/>
      <c r="D50" s="17"/>
      <c r="E50" s="17"/>
      <c r="F50" s="18"/>
      <c r="G50" s="18"/>
      <c r="H50" s="18"/>
      <c r="I50" s="17"/>
      <c r="J50" s="17"/>
      <c r="K50" s="17"/>
      <c r="L50" s="17"/>
      <c r="M50" s="20"/>
      <c r="N50" s="17"/>
      <c r="O50" s="17"/>
      <c r="P50" s="17"/>
      <c r="Q50" s="17"/>
      <c r="R50" s="17"/>
      <c r="S50" s="22"/>
      <c r="T50" s="15"/>
      <c r="U50" s="23"/>
      <c r="V50" s="1"/>
      <c r="W50" s="15"/>
      <c r="X50" s="15"/>
      <c r="Y50" s="15"/>
      <c r="Z50" s="15"/>
      <c r="AA50" s="2"/>
      <c r="AB50" s="15"/>
      <c r="AC50" s="15"/>
      <c r="AD50" s="15"/>
      <c r="AE50" s="26"/>
      <c r="AF50" s="26"/>
      <c r="AG50" s="26"/>
    </row>
    <row r="51" spans="1:33" ht="15.75" customHeight="1" x14ac:dyDescent="0.2">
      <c r="A51" s="15"/>
      <c r="B51" s="15"/>
      <c r="C51" s="45"/>
      <c r="D51" s="17"/>
      <c r="E51" s="17"/>
      <c r="F51" s="18"/>
      <c r="G51" s="18"/>
      <c r="H51" s="18"/>
      <c r="I51" s="17"/>
      <c r="J51" s="17"/>
      <c r="K51" s="17"/>
      <c r="L51" s="17"/>
      <c r="M51" s="20"/>
      <c r="N51" s="17"/>
      <c r="O51" s="17"/>
      <c r="P51" s="17"/>
      <c r="Q51" s="17"/>
      <c r="R51" s="17"/>
      <c r="S51" s="22"/>
      <c r="T51" s="15"/>
      <c r="U51" s="23"/>
      <c r="V51" s="1"/>
      <c r="W51" s="15"/>
      <c r="X51" s="15"/>
      <c r="Y51" s="15"/>
      <c r="Z51" s="15"/>
      <c r="AA51" s="2"/>
      <c r="AB51" s="15"/>
      <c r="AC51" s="15"/>
      <c r="AD51" s="15"/>
      <c r="AE51" s="26"/>
      <c r="AF51" s="26"/>
      <c r="AG51" s="26"/>
    </row>
    <row r="52" spans="1:33" ht="15.75" customHeight="1" x14ac:dyDescent="0.2">
      <c r="A52" s="15"/>
      <c r="B52" s="15"/>
      <c r="C52" s="45"/>
      <c r="D52" s="17"/>
      <c r="E52" s="17"/>
      <c r="F52" s="18"/>
      <c r="G52" s="18"/>
      <c r="H52" s="18"/>
      <c r="I52" s="17"/>
      <c r="J52" s="17"/>
      <c r="K52" s="17"/>
      <c r="L52" s="17"/>
      <c r="M52" s="20"/>
      <c r="N52" s="17"/>
      <c r="O52" s="17"/>
      <c r="P52" s="17"/>
      <c r="Q52" s="17"/>
      <c r="R52" s="17"/>
      <c r="S52" s="22"/>
      <c r="T52" s="15"/>
      <c r="U52" s="23"/>
      <c r="V52" s="1"/>
      <c r="W52" s="15"/>
      <c r="X52" s="15"/>
      <c r="Y52" s="15"/>
      <c r="Z52" s="15"/>
      <c r="AA52" s="2"/>
      <c r="AB52" s="15"/>
      <c r="AC52" s="15"/>
      <c r="AD52" s="15"/>
      <c r="AE52" s="26"/>
      <c r="AF52" s="26"/>
      <c r="AG52" s="26"/>
    </row>
    <row r="53" spans="1:33" ht="15.75" customHeight="1" x14ac:dyDescent="0.2">
      <c r="A53" s="15"/>
      <c r="B53" s="15"/>
      <c r="C53" s="45"/>
      <c r="D53" s="17"/>
      <c r="E53" s="17"/>
      <c r="F53" s="18"/>
      <c r="G53" s="18"/>
      <c r="H53" s="18"/>
      <c r="I53" s="17"/>
      <c r="J53" s="17"/>
      <c r="K53" s="17"/>
      <c r="L53" s="17"/>
      <c r="M53" s="20"/>
      <c r="N53" s="17"/>
      <c r="O53" s="17"/>
      <c r="P53" s="17"/>
      <c r="Q53" s="17"/>
      <c r="R53" s="17"/>
      <c r="S53" s="22"/>
      <c r="T53" s="15"/>
      <c r="U53" s="23"/>
      <c r="V53" s="1"/>
      <c r="W53" s="15"/>
      <c r="X53" s="15"/>
      <c r="Y53" s="15"/>
      <c r="Z53" s="15"/>
      <c r="AA53" s="2"/>
      <c r="AB53" s="15"/>
      <c r="AC53" s="15"/>
      <c r="AD53" s="15"/>
      <c r="AE53" s="26"/>
      <c r="AF53" s="26"/>
      <c r="AG53" s="26"/>
    </row>
    <row r="54" spans="1:33" ht="15.75" customHeight="1" x14ac:dyDescent="0.2">
      <c r="A54" s="15"/>
      <c r="B54" s="15"/>
      <c r="C54" s="45"/>
      <c r="D54" s="17"/>
      <c r="E54" s="17"/>
      <c r="F54" s="18"/>
      <c r="G54" s="18"/>
      <c r="H54" s="18"/>
      <c r="I54" s="17"/>
      <c r="J54" s="17"/>
      <c r="K54" s="17"/>
      <c r="L54" s="17"/>
      <c r="M54" s="20"/>
      <c r="N54" s="17"/>
      <c r="O54" s="17"/>
      <c r="P54" s="17"/>
      <c r="Q54" s="17"/>
      <c r="R54" s="17"/>
      <c r="S54" s="22"/>
      <c r="T54" s="15"/>
      <c r="U54" s="23"/>
      <c r="V54" s="1"/>
      <c r="W54" s="15"/>
      <c r="X54" s="15"/>
      <c r="Y54" s="15"/>
      <c r="Z54" s="15"/>
      <c r="AA54" s="2"/>
      <c r="AB54" s="15"/>
      <c r="AC54" s="15"/>
      <c r="AD54" s="15"/>
      <c r="AE54" s="26"/>
      <c r="AF54" s="26"/>
      <c r="AG54" s="26"/>
    </row>
    <row r="55" spans="1:33" ht="15.75" customHeight="1" x14ac:dyDescent="0.2">
      <c r="A55" s="15"/>
      <c r="B55" s="15"/>
      <c r="C55" s="45"/>
      <c r="D55" s="17"/>
      <c r="E55" s="17"/>
      <c r="F55" s="18"/>
      <c r="G55" s="18"/>
      <c r="H55" s="18"/>
      <c r="I55" s="17"/>
      <c r="J55" s="17"/>
      <c r="K55" s="17"/>
      <c r="L55" s="17"/>
      <c r="M55" s="20"/>
      <c r="N55" s="17"/>
      <c r="O55" s="17"/>
      <c r="P55" s="17"/>
      <c r="Q55" s="17"/>
      <c r="R55" s="17"/>
      <c r="S55" s="22"/>
      <c r="T55" s="15"/>
      <c r="U55" s="23"/>
      <c r="V55" s="1"/>
      <c r="W55" s="15"/>
      <c r="X55" s="15"/>
      <c r="Y55" s="15"/>
      <c r="Z55" s="15"/>
      <c r="AA55" s="2"/>
      <c r="AB55" s="15"/>
      <c r="AC55" s="15"/>
      <c r="AD55" s="15"/>
      <c r="AE55" s="26"/>
      <c r="AF55" s="26"/>
      <c r="AG55" s="26"/>
    </row>
    <row r="56" spans="1:33" ht="15.75" customHeight="1" x14ac:dyDescent="0.2">
      <c r="A56" s="15"/>
      <c r="B56" s="15"/>
      <c r="C56" s="45"/>
      <c r="D56" s="17"/>
      <c r="E56" s="17"/>
      <c r="F56" s="18"/>
      <c r="G56" s="18"/>
      <c r="H56" s="18"/>
      <c r="I56" s="17"/>
      <c r="J56" s="17"/>
      <c r="K56" s="17"/>
      <c r="L56" s="17"/>
      <c r="M56" s="20"/>
      <c r="N56" s="17"/>
      <c r="O56" s="17"/>
      <c r="P56" s="17"/>
      <c r="Q56" s="17"/>
      <c r="R56" s="17"/>
      <c r="S56" s="22"/>
      <c r="T56" s="15"/>
      <c r="U56" s="23"/>
      <c r="V56" s="1"/>
      <c r="W56" s="15"/>
      <c r="X56" s="15"/>
      <c r="Y56" s="15"/>
      <c r="Z56" s="15"/>
      <c r="AA56" s="2"/>
      <c r="AB56" s="15"/>
      <c r="AC56" s="15"/>
      <c r="AD56" s="15"/>
      <c r="AE56" s="26"/>
      <c r="AF56" s="26"/>
      <c r="AG56" s="26"/>
    </row>
    <row r="57" spans="1:33" ht="15.75" customHeight="1" x14ac:dyDescent="0.2">
      <c r="A57" s="15"/>
      <c r="B57" s="15"/>
      <c r="C57" s="45"/>
      <c r="D57" s="17"/>
      <c r="E57" s="17"/>
      <c r="F57" s="18"/>
      <c r="G57" s="18"/>
      <c r="H57" s="18"/>
      <c r="I57" s="17"/>
      <c r="J57" s="17"/>
      <c r="K57" s="17"/>
      <c r="L57" s="17"/>
      <c r="M57" s="20"/>
      <c r="N57" s="17"/>
      <c r="O57" s="17"/>
      <c r="P57" s="17"/>
      <c r="Q57" s="17"/>
      <c r="R57" s="17"/>
      <c r="S57" s="22"/>
      <c r="T57" s="15"/>
      <c r="U57" s="23"/>
      <c r="V57" s="1"/>
      <c r="W57" s="15"/>
      <c r="X57" s="15"/>
      <c r="Y57" s="15"/>
      <c r="Z57" s="15"/>
      <c r="AA57" s="2"/>
      <c r="AB57" s="15"/>
      <c r="AC57" s="15"/>
      <c r="AD57" s="15"/>
      <c r="AE57" s="26"/>
      <c r="AF57" s="26"/>
      <c r="AG57" s="26"/>
    </row>
    <row r="58" spans="1:33" ht="15.75" customHeight="1" x14ac:dyDescent="0.2">
      <c r="A58" s="15"/>
      <c r="B58" s="15"/>
      <c r="C58" s="45"/>
      <c r="D58" s="17"/>
      <c r="E58" s="17"/>
      <c r="F58" s="18"/>
      <c r="G58" s="18"/>
      <c r="H58" s="18"/>
      <c r="I58" s="17"/>
      <c r="J58" s="17"/>
      <c r="K58" s="17"/>
      <c r="L58" s="17"/>
      <c r="M58" s="20"/>
      <c r="N58" s="17"/>
      <c r="O58" s="17"/>
      <c r="P58" s="17"/>
      <c r="Q58" s="17"/>
      <c r="R58" s="17"/>
      <c r="S58" s="22"/>
      <c r="T58" s="15"/>
      <c r="U58" s="23"/>
      <c r="V58" s="1"/>
      <c r="W58" s="15"/>
      <c r="X58" s="15"/>
      <c r="Y58" s="15"/>
      <c r="Z58" s="15"/>
      <c r="AA58" s="2"/>
      <c r="AB58" s="15"/>
      <c r="AC58" s="15"/>
      <c r="AD58" s="15"/>
      <c r="AE58" s="26"/>
      <c r="AF58" s="26"/>
      <c r="AG58" s="26"/>
    </row>
    <row r="59" spans="1:33" ht="15.75" customHeight="1" x14ac:dyDescent="0.2">
      <c r="A59" s="15"/>
      <c r="B59" s="15"/>
      <c r="C59" s="45"/>
      <c r="D59" s="17"/>
      <c r="E59" s="17"/>
      <c r="F59" s="18"/>
      <c r="G59" s="18"/>
      <c r="H59" s="18"/>
      <c r="I59" s="17"/>
      <c r="J59" s="17"/>
      <c r="K59" s="17"/>
      <c r="L59" s="17"/>
      <c r="M59" s="20"/>
      <c r="N59" s="17"/>
      <c r="O59" s="17"/>
      <c r="P59" s="17"/>
      <c r="Q59" s="17"/>
      <c r="R59" s="17"/>
      <c r="S59" s="22"/>
      <c r="T59" s="15"/>
      <c r="U59" s="23"/>
      <c r="V59" s="1"/>
      <c r="W59" s="15"/>
      <c r="X59" s="15"/>
      <c r="Y59" s="15"/>
      <c r="Z59" s="15"/>
      <c r="AA59" s="2"/>
      <c r="AB59" s="15"/>
      <c r="AC59" s="15"/>
      <c r="AD59" s="15"/>
      <c r="AE59" s="26"/>
      <c r="AF59" s="26"/>
      <c r="AG59" s="26"/>
    </row>
    <row r="60" spans="1:33" ht="15.75" customHeight="1" x14ac:dyDescent="0.2">
      <c r="A60" s="15"/>
      <c r="B60" s="15"/>
      <c r="C60" s="45"/>
      <c r="D60" s="17"/>
      <c r="E60" s="17"/>
      <c r="F60" s="18"/>
      <c r="G60" s="18"/>
      <c r="H60" s="18"/>
      <c r="I60" s="17"/>
      <c r="J60" s="17"/>
      <c r="K60" s="17"/>
      <c r="L60" s="17"/>
      <c r="M60" s="20"/>
      <c r="N60" s="17"/>
      <c r="O60" s="17"/>
      <c r="P60" s="17"/>
      <c r="Q60" s="17"/>
      <c r="R60" s="17"/>
      <c r="S60" s="22"/>
      <c r="T60" s="15"/>
      <c r="U60" s="23"/>
      <c r="V60" s="1"/>
      <c r="W60" s="15"/>
      <c r="X60" s="15"/>
      <c r="Y60" s="15"/>
      <c r="Z60" s="15"/>
      <c r="AA60" s="2"/>
      <c r="AB60" s="15"/>
      <c r="AC60" s="15"/>
      <c r="AD60" s="15"/>
      <c r="AE60" s="26"/>
      <c r="AF60" s="26"/>
      <c r="AG60" s="26"/>
    </row>
    <row r="61" spans="1:33" ht="15.75" customHeight="1" x14ac:dyDescent="0.2">
      <c r="A61" s="15"/>
      <c r="B61" s="15"/>
      <c r="C61" s="45"/>
      <c r="D61" s="17"/>
      <c r="E61" s="17"/>
      <c r="F61" s="18"/>
      <c r="G61" s="18"/>
      <c r="H61" s="18"/>
      <c r="I61" s="17"/>
      <c r="J61" s="17"/>
      <c r="K61" s="17"/>
      <c r="L61" s="17"/>
      <c r="M61" s="20"/>
      <c r="N61" s="17"/>
      <c r="O61" s="17"/>
      <c r="P61" s="17"/>
      <c r="Q61" s="17"/>
      <c r="R61" s="17"/>
      <c r="S61" s="22"/>
      <c r="T61" s="15"/>
      <c r="U61" s="23"/>
      <c r="V61" s="1"/>
      <c r="W61" s="15"/>
      <c r="X61" s="15"/>
      <c r="Y61" s="15"/>
      <c r="Z61" s="15"/>
      <c r="AA61" s="2"/>
      <c r="AB61" s="15"/>
      <c r="AC61" s="15"/>
      <c r="AD61" s="15"/>
      <c r="AE61" s="26"/>
      <c r="AF61" s="26"/>
      <c r="AG61" s="26"/>
    </row>
    <row r="62" spans="1:33" ht="15.75" customHeight="1" x14ac:dyDescent="0.2">
      <c r="A62" s="15"/>
      <c r="B62" s="15"/>
      <c r="C62" s="45"/>
      <c r="D62" s="17"/>
      <c r="E62" s="17"/>
      <c r="F62" s="18"/>
      <c r="G62" s="18"/>
      <c r="H62" s="18"/>
      <c r="I62" s="17"/>
      <c r="J62" s="17"/>
      <c r="K62" s="17"/>
      <c r="L62" s="17"/>
      <c r="M62" s="20"/>
      <c r="N62" s="17"/>
      <c r="O62" s="17"/>
      <c r="P62" s="17"/>
      <c r="Q62" s="17"/>
      <c r="R62" s="17"/>
      <c r="S62" s="22"/>
      <c r="T62" s="15"/>
      <c r="U62" s="23"/>
      <c r="V62" s="1"/>
      <c r="W62" s="15"/>
      <c r="X62" s="15"/>
      <c r="Y62" s="15"/>
      <c r="Z62" s="15"/>
      <c r="AA62" s="2"/>
      <c r="AB62" s="15"/>
      <c r="AC62" s="15"/>
      <c r="AD62" s="15"/>
      <c r="AE62" s="26"/>
      <c r="AF62" s="26"/>
      <c r="AG62" s="26"/>
    </row>
    <row r="63" spans="1:33" ht="15.75" customHeight="1" x14ac:dyDescent="0.2">
      <c r="A63" s="15"/>
      <c r="B63" s="15"/>
      <c r="C63" s="45"/>
      <c r="D63" s="17"/>
      <c r="E63" s="17"/>
      <c r="F63" s="18"/>
      <c r="G63" s="18"/>
      <c r="H63" s="18"/>
      <c r="I63" s="17"/>
      <c r="J63" s="17"/>
      <c r="K63" s="17"/>
      <c r="L63" s="17"/>
      <c r="M63" s="20"/>
      <c r="N63" s="17"/>
      <c r="O63" s="17"/>
      <c r="P63" s="17"/>
      <c r="Q63" s="17"/>
      <c r="R63" s="17"/>
      <c r="S63" s="22"/>
      <c r="T63" s="15"/>
      <c r="U63" s="23"/>
      <c r="V63" s="1"/>
      <c r="W63" s="15"/>
      <c r="X63" s="15"/>
      <c r="Y63" s="15"/>
      <c r="Z63" s="15"/>
      <c r="AA63" s="2"/>
      <c r="AB63" s="15"/>
      <c r="AC63" s="15"/>
      <c r="AD63" s="15"/>
      <c r="AE63" s="26"/>
      <c r="AF63" s="26"/>
      <c r="AG63" s="26"/>
    </row>
    <row r="64" spans="1:33" ht="15.75" customHeight="1" x14ac:dyDescent="0.2">
      <c r="A64" s="15"/>
      <c r="B64" s="15"/>
      <c r="C64" s="45"/>
      <c r="D64" s="17"/>
      <c r="E64" s="17"/>
      <c r="F64" s="18"/>
      <c r="G64" s="18"/>
      <c r="H64" s="18"/>
      <c r="I64" s="17"/>
      <c r="J64" s="17"/>
      <c r="K64" s="17"/>
      <c r="L64" s="17"/>
      <c r="M64" s="20"/>
      <c r="N64" s="17"/>
      <c r="O64" s="17"/>
      <c r="P64" s="17"/>
      <c r="Q64" s="17"/>
      <c r="R64" s="17"/>
      <c r="S64" s="22"/>
      <c r="T64" s="15"/>
      <c r="U64" s="23"/>
      <c r="V64" s="1"/>
      <c r="W64" s="15"/>
      <c r="X64" s="15"/>
      <c r="Y64" s="15"/>
      <c r="Z64" s="15"/>
      <c r="AA64" s="2"/>
      <c r="AB64" s="15"/>
      <c r="AC64" s="15"/>
      <c r="AD64" s="15"/>
      <c r="AE64" s="26"/>
      <c r="AF64" s="26"/>
      <c r="AG64" s="26"/>
    </row>
    <row r="65" spans="1:33" ht="15.75" customHeight="1" x14ac:dyDescent="0.2">
      <c r="A65" s="15"/>
      <c r="B65" s="15"/>
      <c r="C65" s="45"/>
      <c r="D65" s="17"/>
      <c r="E65" s="17"/>
      <c r="F65" s="18"/>
      <c r="G65" s="18"/>
      <c r="H65" s="18"/>
      <c r="I65" s="17"/>
      <c r="J65" s="17"/>
      <c r="K65" s="17"/>
      <c r="L65" s="17"/>
      <c r="M65" s="20"/>
      <c r="N65" s="17"/>
      <c r="O65" s="17"/>
      <c r="P65" s="17"/>
      <c r="Q65" s="17"/>
      <c r="R65" s="17"/>
      <c r="S65" s="22"/>
      <c r="T65" s="15"/>
      <c r="U65" s="23"/>
      <c r="V65" s="1"/>
      <c r="W65" s="15"/>
      <c r="X65" s="15"/>
      <c r="Y65" s="15"/>
      <c r="Z65" s="15"/>
      <c r="AA65" s="2"/>
      <c r="AB65" s="15"/>
      <c r="AC65" s="15"/>
      <c r="AD65" s="15"/>
      <c r="AE65" s="26"/>
      <c r="AF65" s="26"/>
      <c r="AG65" s="26"/>
    </row>
    <row r="66" spans="1:33" ht="15.75" customHeight="1" x14ac:dyDescent="0.2">
      <c r="A66" s="15"/>
      <c r="B66" s="15"/>
      <c r="C66" s="45"/>
      <c r="D66" s="17"/>
      <c r="E66" s="17"/>
      <c r="F66" s="18"/>
      <c r="G66" s="18"/>
      <c r="H66" s="18"/>
      <c r="I66" s="17"/>
      <c r="J66" s="17"/>
      <c r="K66" s="17"/>
      <c r="L66" s="17"/>
      <c r="M66" s="20"/>
      <c r="N66" s="17"/>
      <c r="O66" s="17"/>
      <c r="P66" s="17"/>
      <c r="Q66" s="17"/>
      <c r="R66" s="17"/>
      <c r="S66" s="22"/>
      <c r="T66" s="15"/>
      <c r="U66" s="23"/>
      <c r="V66" s="1"/>
      <c r="W66" s="15"/>
      <c r="X66" s="15"/>
      <c r="Y66" s="15"/>
      <c r="Z66" s="15"/>
      <c r="AA66" s="2"/>
      <c r="AB66" s="15"/>
      <c r="AC66" s="15"/>
      <c r="AD66" s="15"/>
      <c r="AE66" s="26"/>
      <c r="AF66" s="26"/>
      <c r="AG66" s="26"/>
    </row>
    <row r="67" spans="1:33" ht="15.75" customHeight="1" x14ac:dyDescent="0.2">
      <c r="A67" s="15"/>
      <c r="B67" s="15"/>
      <c r="C67" s="45"/>
      <c r="D67" s="17"/>
      <c r="E67" s="17"/>
      <c r="F67" s="18"/>
      <c r="G67" s="18"/>
      <c r="H67" s="18"/>
      <c r="I67" s="17"/>
      <c r="J67" s="17"/>
      <c r="K67" s="17"/>
      <c r="L67" s="17"/>
      <c r="M67" s="20"/>
      <c r="N67" s="17"/>
      <c r="O67" s="17"/>
      <c r="P67" s="17"/>
      <c r="Q67" s="17"/>
      <c r="R67" s="17"/>
      <c r="S67" s="22"/>
      <c r="T67" s="15"/>
      <c r="U67" s="23"/>
      <c r="V67" s="1"/>
      <c r="W67" s="15"/>
      <c r="X67" s="15"/>
      <c r="Y67" s="15"/>
      <c r="Z67" s="15"/>
      <c r="AA67" s="2"/>
      <c r="AB67" s="15"/>
      <c r="AC67" s="15"/>
      <c r="AD67" s="15"/>
      <c r="AE67" s="26"/>
      <c r="AF67" s="26"/>
      <c r="AG67" s="26"/>
    </row>
    <row r="68" spans="1:33" ht="15.75" customHeight="1" x14ac:dyDescent="0.2">
      <c r="A68" s="15"/>
      <c r="B68" s="15"/>
      <c r="C68" s="45"/>
      <c r="D68" s="17"/>
      <c r="E68" s="17"/>
      <c r="F68" s="18"/>
      <c r="G68" s="18"/>
      <c r="H68" s="18"/>
      <c r="I68" s="17"/>
      <c r="J68" s="17"/>
      <c r="K68" s="17"/>
      <c r="L68" s="17"/>
      <c r="M68" s="20"/>
      <c r="N68" s="17"/>
      <c r="O68" s="17"/>
      <c r="P68" s="17"/>
      <c r="Q68" s="17"/>
      <c r="R68" s="17"/>
      <c r="S68" s="22"/>
      <c r="T68" s="15"/>
      <c r="U68" s="23"/>
      <c r="V68" s="1"/>
      <c r="W68" s="15"/>
      <c r="X68" s="15"/>
      <c r="Y68" s="15"/>
      <c r="Z68" s="15"/>
      <c r="AA68" s="2"/>
      <c r="AB68" s="15"/>
      <c r="AC68" s="15"/>
      <c r="AD68" s="15"/>
      <c r="AE68" s="26"/>
      <c r="AF68" s="26"/>
      <c r="AG68" s="26"/>
    </row>
    <row r="69" spans="1:33" ht="15.75" customHeight="1" x14ac:dyDescent="0.2">
      <c r="A69" s="15"/>
      <c r="B69" s="15"/>
      <c r="C69" s="45"/>
      <c r="D69" s="17"/>
      <c r="E69" s="17"/>
      <c r="F69" s="18"/>
      <c r="G69" s="18"/>
      <c r="H69" s="18"/>
      <c r="I69" s="17"/>
      <c r="J69" s="17"/>
      <c r="K69" s="17"/>
      <c r="L69" s="17"/>
      <c r="M69" s="20"/>
      <c r="N69" s="17"/>
      <c r="O69" s="17"/>
      <c r="P69" s="17"/>
      <c r="Q69" s="17"/>
      <c r="R69" s="17"/>
      <c r="S69" s="22"/>
      <c r="T69" s="15"/>
      <c r="U69" s="23"/>
      <c r="V69" s="1"/>
      <c r="W69" s="15"/>
      <c r="X69" s="15"/>
      <c r="Y69" s="15"/>
      <c r="Z69" s="15"/>
      <c r="AA69" s="2"/>
      <c r="AB69" s="15"/>
      <c r="AC69" s="15"/>
      <c r="AD69" s="15"/>
      <c r="AE69" s="26"/>
      <c r="AF69" s="26"/>
      <c r="AG69" s="26"/>
    </row>
    <row r="70" spans="1:33" ht="15.75" customHeight="1" x14ac:dyDescent="0.2">
      <c r="A70" s="15"/>
      <c r="B70" s="15"/>
      <c r="C70" s="45"/>
      <c r="D70" s="17"/>
      <c r="E70" s="17"/>
      <c r="F70" s="18"/>
      <c r="G70" s="18"/>
      <c r="H70" s="18"/>
      <c r="I70" s="17"/>
      <c r="J70" s="17"/>
      <c r="K70" s="17"/>
      <c r="L70" s="17"/>
      <c r="M70" s="20"/>
      <c r="N70" s="17"/>
      <c r="O70" s="17"/>
      <c r="P70" s="17"/>
      <c r="Q70" s="17"/>
      <c r="R70" s="17"/>
      <c r="S70" s="22"/>
      <c r="T70" s="15"/>
      <c r="U70" s="23"/>
      <c r="V70" s="1"/>
      <c r="W70" s="15"/>
      <c r="X70" s="15"/>
      <c r="Y70" s="15"/>
      <c r="Z70" s="15"/>
      <c r="AA70" s="2"/>
      <c r="AB70" s="15"/>
      <c r="AC70" s="15"/>
      <c r="AD70" s="15"/>
      <c r="AE70" s="26"/>
      <c r="AF70" s="26"/>
      <c r="AG70" s="26"/>
    </row>
    <row r="71" spans="1:33" ht="15.75" customHeight="1" x14ac:dyDescent="0.2">
      <c r="A71" s="15"/>
      <c r="B71" s="15"/>
      <c r="C71" s="45"/>
      <c r="D71" s="17"/>
      <c r="E71" s="17"/>
      <c r="F71" s="18"/>
      <c r="G71" s="18"/>
      <c r="H71" s="18"/>
      <c r="I71" s="17"/>
      <c r="J71" s="17"/>
      <c r="K71" s="17"/>
      <c r="L71" s="17"/>
      <c r="M71" s="20"/>
      <c r="N71" s="17"/>
      <c r="O71" s="17"/>
      <c r="P71" s="17"/>
      <c r="Q71" s="17"/>
      <c r="R71" s="17"/>
      <c r="S71" s="22"/>
      <c r="T71" s="15"/>
      <c r="U71" s="23"/>
      <c r="V71" s="1"/>
      <c r="W71" s="15"/>
      <c r="X71" s="15"/>
      <c r="Y71" s="15"/>
      <c r="Z71" s="15"/>
      <c r="AA71" s="2"/>
      <c r="AB71" s="15"/>
      <c r="AC71" s="15"/>
      <c r="AD71" s="15"/>
      <c r="AE71" s="26"/>
      <c r="AF71" s="26"/>
      <c r="AG71" s="26"/>
    </row>
    <row r="72" spans="1:33" ht="15.75" customHeight="1" x14ac:dyDescent="0.2">
      <c r="A72" s="15"/>
      <c r="B72" s="15"/>
      <c r="C72" s="45"/>
      <c r="D72" s="17"/>
      <c r="E72" s="17"/>
      <c r="F72" s="18"/>
      <c r="G72" s="18"/>
      <c r="H72" s="18"/>
      <c r="I72" s="17"/>
      <c r="J72" s="17"/>
      <c r="K72" s="17"/>
      <c r="L72" s="17"/>
      <c r="M72" s="20"/>
      <c r="N72" s="17"/>
      <c r="O72" s="17"/>
      <c r="P72" s="17"/>
      <c r="Q72" s="17"/>
      <c r="R72" s="17"/>
      <c r="S72" s="22"/>
      <c r="T72" s="15"/>
      <c r="U72" s="23"/>
      <c r="V72" s="1"/>
      <c r="W72" s="15"/>
      <c r="X72" s="15"/>
      <c r="Y72" s="15"/>
      <c r="Z72" s="15"/>
      <c r="AA72" s="2"/>
      <c r="AB72" s="15"/>
      <c r="AC72" s="15"/>
      <c r="AD72" s="15"/>
      <c r="AE72" s="26"/>
      <c r="AF72" s="26"/>
      <c r="AG72" s="26"/>
    </row>
    <row r="73" spans="1:33" ht="15.75" customHeight="1" x14ac:dyDescent="0.2">
      <c r="A73" s="15"/>
      <c r="B73" s="15"/>
      <c r="C73" s="45"/>
      <c r="D73" s="17"/>
      <c r="E73" s="17"/>
      <c r="F73" s="18"/>
      <c r="G73" s="18"/>
      <c r="H73" s="18"/>
      <c r="I73" s="17"/>
      <c r="J73" s="17"/>
      <c r="K73" s="17"/>
      <c r="L73" s="17"/>
      <c r="M73" s="20"/>
      <c r="N73" s="17"/>
      <c r="O73" s="17"/>
      <c r="P73" s="17"/>
      <c r="Q73" s="17"/>
      <c r="R73" s="17"/>
      <c r="S73" s="22"/>
      <c r="T73" s="15"/>
      <c r="U73" s="23"/>
      <c r="V73" s="1"/>
      <c r="W73" s="15"/>
      <c r="X73" s="15"/>
      <c r="Y73" s="15"/>
      <c r="Z73" s="15"/>
      <c r="AA73" s="2"/>
      <c r="AB73" s="15"/>
      <c r="AC73" s="15"/>
      <c r="AD73" s="15"/>
      <c r="AE73" s="26"/>
      <c r="AF73" s="26"/>
      <c r="AG73" s="26"/>
    </row>
    <row r="74" spans="1:33" ht="15.75" customHeight="1" x14ac:dyDescent="0.2">
      <c r="A74" s="15"/>
      <c r="B74" s="15"/>
      <c r="C74" s="45"/>
      <c r="D74" s="17"/>
      <c r="E74" s="17"/>
      <c r="F74" s="18"/>
      <c r="G74" s="18"/>
      <c r="H74" s="18"/>
      <c r="I74" s="17"/>
      <c r="J74" s="17"/>
      <c r="K74" s="17"/>
      <c r="L74" s="17"/>
      <c r="M74" s="20"/>
      <c r="N74" s="17"/>
      <c r="O74" s="17"/>
      <c r="P74" s="17"/>
      <c r="Q74" s="17"/>
      <c r="R74" s="17"/>
      <c r="S74" s="22"/>
      <c r="T74" s="15"/>
      <c r="U74" s="23"/>
      <c r="V74" s="1"/>
      <c r="W74" s="15"/>
      <c r="X74" s="15"/>
      <c r="Y74" s="15"/>
      <c r="Z74" s="15"/>
      <c r="AA74" s="2"/>
      <c r="AB74" s="15"/>
      <c r="AC74" s="15"/>
      <c r="AD74" s="15"/>
      <c r="AE74" s="26"/>
      <c r="AF74" s="26"/>
      <c r="AG74" s="26"/>
    </row>
    <row r="75" spans="1:33" ht="15.75" customHeight="1" x14ac:dyDescent="0.2">
      <c r="A75" s="15"/>
      <c r="B75" s="15"/>
      <c r="C75" s="45"/>
      <c r="D75" s="17"/>
      <c r="E75" s="17"/>
      <c r="F75" s="18"/>
      <c r="G75" s="18"/>
      <c r="H75" s="18"/>
      <c r="I75" s="17"/>
      <c r="J75" s="17"/>
      <c r="K75" s="17"/>
      <c r="L75" s="17"/>
      <c r="M75" s="20"/>
      <c r="N75" s="17"/>
      <c r="O75" s="17"/>
      <c r="P75" s="17"/>
      <c r="Q75" s="17"/>
      <c r="R75" s="17"/>
      <c r="S75" s="22"/>
      <c r="T75" s="15"/>
      <c r="U75" s="23"/>
      <c r="V75" s="1"/>
      <c r="W75" s="15"/>
      <c r="X75" s="15"/>
      <c r="Y75" s="15"/>
      <c r="Z75" s="15"/>
      <c r="AA75" s="2"/>
      <c r="AB75" s="15"/>
      <c r="AC75" s="15"/>
      <c r="AD75" s="15"/>
      <c r="AE75" s="26"/>
      <c r="AF75" s="26"/>
      <c r="AG75" s="26"/>
    </row>
    <row r="76" spans="1:33" ht="15.75" customHeight="1" x14ac:dyDescent="0.2">
      <c r="A76" s="15"/>
      <c r="B76" s="15"/>
      <c r="C76" s="45"/>
      <c r="D76" s="17"/>
      <c r="E76" s="17"/>
      <c r="F76" s="18"/>
      <c r="G76" s="18"/>
      <c r="H76" s="18"/>
      <c r="I76" s="17"/>
      <c r="J76" s="17"/>
      <c r="K76" s="17"/>
      <c r="L76" s="17"/>
      <c r="M76" s="20"/>
      <c r="N76" s="17"/>
      <c r="O76" s="17"/>
      <c r="P76" s="17"/>
      <c r="Q76" s="17"/>
      <c r="R76" s="17"/>
      <c r="S76" s="22"/>
      <c r="T76" s="15"/>
      <c r="U76" s="23"/>
      <c r="V76" s="1"/>
      <c r="W76" s="15"/>
      <c r="X76" s="15"/>
      <c r="Y76" s="15"/>
      <c r="Z76" s="15"/>
      <c r="AA76" s="2"/>
      <c r="AB76" s="15"/>
      <c r="AC76" s="15"/>
      <c r="AD76" s="15"/>
      <c r="AE76" s="26"/>
      <c r="AF76" s="26"/>
      <c r="AG76" s="26"/>
    </row>
    <row r="77" spans="1:33" ht="15.75" customHeight="1" x14ac:dyDescent="0.2">
      <c r="A77" s="15"/>
      <c r="B77" s="15"/>
      <c r="C77" s="45"/>
      <c r="D77" s="17"/>
      <c r="E77" s="17"/>
      <c r="F77" s="18"/>
      <c r="G77" s="18"/>
      <c r="H77" s="18"/>
      <c r="I77" s="17"/>
      <c r="J77" s="17"/>
      <c r="K77" s="17"/>
      <c r="L77" s="17"/>
      <c r="M77" s="20"/>
      <c r="N77" s="17"/>
      <c r="O77" s="17"/>
      <c r="P77" s="17"/>
      <c r="Q77" s="17"/>
      <c r="R77" s="17"/>
      <c r="S77" s="22"/>
      <c r="T77" s="15"/>
      <c r="U77" s="23"/>
      <c r="V77" s="1"/>
      <c r="W77" s="15"/>
      <c r="X77" s="15"/>
      <c r="Y77" s="15"/>
      <c r="Z77" s="15"/>
      <c r="AA77" s="2"/>
      <c r="AB77" s="15"/>
      <c r="AC77" s="15"/>
      <c r="AD77" s="15"/>
      <c r="AE77" s="26"/>
      <c r="AF77" s="26"/>
      <c r="AG77" s="26"/>
    </row>
    <row r="78" spans="1:33" ht="15.75" customHeight="1" x14ac:dyDescent="0.2">
      <c r="A78" s="15"/>
      <c r="B78" s="15"/>
      <c r="C78" s="45"/>
      <c r="D78" s="17"/>
      <c r="E78" s="17"/>
      <c r="F78" s="18"/>
      <c r="G78" s="18"/>
      <c r="H78" s="18"/>
      <c r="I78" s="17"/>
      <c r="J78" s="17"/>
      <c r="K78" s="17"/>
      <c r="L78" s="17"/>
      <c r="M78" s="20"/>
      <c r="N78" s="17"/>
      <c r="O78" s="17"/>
      <c r="P78" s="17"/>
      <c r="Q78" s="17"/>
      <c r="R78" s="17"/>
      <c r="S78" s="22"/>
      <c r="T78" s="15"/>
      <c r="U78" s="23"/>
      <c r="V78" s="1"/>
      <c r="W78" s="15"/>
      <c r="X78" s="15"/>
      <c r="Y78" s="15"/>
      <c r="Z78" s="15"/>
      <c r="AA78" s="2"/>
      <c r="AB78" s="15"/>
      <c r="AC78" s="15"/>
      <c r="AD78" s="15"/>
      <c r="AE78" s="26"/>
      <c r="AF78" s="26"/>
      <c r="AG78" s="26"/>
    </row>
    <row r="79" spans="1:33" ht="15.75" customHeight="1" x14ac:dyDescent="0.2">
      <c r="A79" s="15"/>
      <c r="B79" s="15"/>
      <c r="C79" s="45"/>
      <c r="D79" s="17"/>
      <c r="E79" s="17"/>
      <c r="F79" s="18"/>
      <c r="G79" s="18"/>
      <c r="H79" s="18"/>
      <c r="I79" s="17"/>
      <c r="J79" s="17"/>
      <c r="K79" s="17"/>
      <c r="L79" s="17"/>
      <c r="M79" s="20"/>
      <c r="N79" s="17"/>
      <c r="O79" s="17"/>
      <c r="P79" s="17"/>
      <c r="Q79" s="17"/>
      <c r="R79" s="17"/>
      <c r="S79" s="22"/>
      <c r="T79" s="15"/>
      <c r="U79" s="23"/>
      <c r="V79" s="1"/>
      <c r="W79" s="15"/>
      <c r="X79" s="15"/>
      <c r="Y79" s="15"/>
      <c r="Z79" s="15"/>
      <c r="AA79" s="2"/>
      <c r="AB79" s="15"/>
      <c r="AC79" s="15"/>
      <c r="AD79" s="15"/>
      <c r="AE79" s="26"/>
      <c r="AF79" s="26"/>
      <c r="AG79" s="26"/>
    </row>
    <row r="80" spans="1:33" ht="15.75" customHeight="1" x14ac:dyDescent="0.2">
      <c r="A80" s="15"/>
      <c r="B80" s="15"/>
      <c r="C80" s="45"/>
      <c r="D80" s="17"/>
      <c r="E80" s="17"/>
      <c r="F80" s="18"/>
      <c r="G80" s="18"/>
      <c r="H80" s="18"/>
      <c r="I80" s="17"/>
      <c r="J80" s="17"/>
      <c r="K80" s="17"/>
      <c r="L80" s="17"/>
      <c r="M80" s="20"/>
      <c r="N80" s="17"/>
      <c r="O80" s="17"/>
      <c r="P80" s="17"/>
      <c r="Q80" s="17"/>
      <c r="R80" s="17"/>
      <c r="S80" s="22"/>
      <c r="T80" s="15"/>
      <c r="U80" s="23"/>
      <c r="V80" s="1"/>
      <c r="W80" s="15"/>
      <c r="X80" s="15"/>
      <c r="Y80" s="15"/>
      <c r="Z80" s="15"/>
      <c r="AA80" s="2"/>
      <c r="AB80" s="15"/>
      <c r="AC80" s="15"/>
      <c r="AD80" s="15"/>
      <c r="AE80" s="26"/>
      <c r="AF80" s="26"/>
      <c r="AG80" s="26"/>
    </row>
    <row r="81" spans="1:33" ht="15.75" customHeight="1" x14ac:dyDescent="0.2">
      <c r="A81" s="15"/>
      <c r="B81" s="15"/>
      <c r="C81" s="45"/>
      <c r="D81" s="17"/>
      <c r="E81" s="17"/>
      <c r="F81" s="18"/>
      <c r="G81" s="18"/>
      <c r="H81" s="18"/>
      <c r="I81" s="17"/>
      <c r="J81" s="17"/>
      <c r="K81" s="17"/>
      <c r="L81" s="17"/>
      <c r="M81" s="20"/>
      <c r="N81" s="17"/>
      <c r="O81" s="17"/>
      <c r="P81" s="17"/>
      <c r="Q81" s="17"/>
      <c r="R81" s="17"/>
      <c r="S81" s="22"/>
      <c r="T81" s="15"/>
      <c r="U81" s="23"/>
      <c r="V81" s="1"/>
      <c r="W81" s="15"/>
      <c r="X81" s="15"/>
      <c r="Y81" s="15"/>
      <c r="Z81" s="15"/>
      <c r="AA81" s="2"/>
      <c r="AB81" s="15"/>
      <c r="AC81" s="15"/>
      <c r="AD81" s="15"/>
      <c r="AE81" s="26"/>
      <c r="AF81" s="26"/>
      <c r="AG81" s="26"/>
    </row>
    <row r="82" spans="1:33" ht="15.75" customHeight="1" x14ac:dyDescent="0.2">
      <c r="A82" s="15"/>
      <c r="B82" s="15"/>
      <c r="C82" s="45"/>
      <c r="D82" s="17"/>
      <c r="E82" s="17"/>
      <c r="F82" s="18"/>
      <c r="G82" s="18"/>
      <c r="H82" s="18"/>
      <c r="I82" s="17"/>
      <c r="J82" s="17"/>
      <c r="K82" s="17"/>
      <c r="L82" s="17"/>
      <c r="M82" s="20"/>
      <c r="N82" s="17"/>
      <c r="O82" s="17"/>
      <c r="P82" s="17"/>
      <c r="Q82" s="17"/>
      <c r="R82" s="17"/>
      <c r="S82" s="22"/>
      <c r="T82" s="15"/>
      <c r="U82" s="23"/>
      <c r="V82" s="1"/>
      <c r="W82" s="15"/>
      <c r="X82" s="15"/>
      <c r="Y82" s="15"/>
      <c r="Z82" s="15"/>
      <c r="AA82" s="2"/>
      <c r="AB82" s="15"/>
      <c r="AC82" s="15"/>
      <c r="AD82" s="15"/>
      <c r="AE82" s="26"/>
      <c r="AF82" s="26"/>
      <c r="AG82" s="26"/>
    </row>
    <row r="83" spans="1:33" ht="15.75" customHeight="1" x14ac:dyDescent="0.2">
      <c r="A83" s="15"/>
      <c r="B83" s="15"/>
      <c r="C83" s="45"/>
      <c r="D83" s="17"/>
      <c r="E83" s="17"/>
      <c r="F83" s="18"/>
      <c r="G83" s="18"/>
      <c r="H83" s="18"/>
      <c r="I83" s="17"/>
      <c r="J83" s="17"/>
      <c r="K83" s="17"/>
      <c r="L83" s="17"/>
      <c r="M83" s="20"/>
      <c r="N83" s="17"/>
      <c r="O83" s="17"/>
      <c r="P83" s="17"/>
      <c r="Q83" s="17"/>
      <c r="R83" s="17"/>
      <c r="S83" s="22"/>
      <c r="T83" s="15"/>
      <c r="U83" s="23"/>
      <c r="V83" s="1"/>
      <c r="W83" s="15"/>
      <c r="X83" s="15"/>
      <c r="Y83" s="15"/>
      <c r="Z83" s="15"/>
      <c r="AA83" s="2"/>
      <c r="AB83" s="15"/>
      <c r="AC83" s="15"/>
      <c r="AD83" s="15"/>
      <c r="AE83" s="26"/>
      <c r="AF83" s="26"/>
      <c r="AG83" s="26"/>
    </row>
    <row r="84" spans="1:33" ht="15.75" customHeight="1" x14ac:dyDescent="0.2">
      <c r="A84" s="15"/>
      <c r="B84" s="15"/>
      <c r="C84" s="45"/>
      <c r="D84" s="17"/>
      <c r="E84" s="17"/>
      <c r="F84" s="18"/>
      <c r="G84" s="18"/>
      <c r="H84" s="18"/>
      <c r="I84" s="17"/>
      <c r="J84" s="17"/>
      <c r="K84" s="17"/>
      <c r="L84" s="17"/>
      <c r="M84" s="20"/>
      <c r="N84" s="17"/>
      <c r="O84" s="17"/>
      <c r="P84" s="17"/>
      <c r="Q84" s="17"/>
      <c r="R84" s="17"/>
      <c r="S84" s="22"/>
      <c r="T84" s="15"/>
      <c r="U84" s="23"/>
      <c r="V84" s="1"/>
      <c r="W84" s="15"/>
      <c r="X84" s="15"/>
      <c r="Y84" s="15"/>
      <c r="Z84" s="15"/>
      <c r="AA84" s="2"/>
      <c r="AB84" s="15"/>
      <c r="AC84" s="15"/>
      <c r="AD84" s="15"/>
      <c r="AE84" s="26"/>
      <c r="AF84" s="26"/>
      <c r="AG84" s="26"/>
    </row>
    <row r="85" spans="1:33" ht="15.75" customHeight="1" x14ac:dyDescent="0.2">
      <c r="A85" s="15"/>
      <c r="B85" s="15"/>
      <c r="C85" s="45"/>
      <c r="D85" s="17"/>
      <c r="E85" s="17"/>
      <c r="F85" s="18"/>
      <c r="G85" s="18"/>
      <c r="H85" s="18"/>
      <c r="I85" s="17"/>
      <c r="J85" s="17"/>
      <c r="K85" s="17"/>
      <c r="L85" s="17"/>
      <c r="M85" s="20"/>
      <c r="N85" s="17"/>
      <c r="O85" s="17"/>
      <c r="P85" s="17"/>
      <c r="Q85" s="17"/>
      <c r="R85" s="17"/>
      <c r="S85" s="22"/>
      <c r="T85" s="15"/>
      <c r="U85" s="23"/>
      <c r="V85" s="1"/>
      <c r="W85" s="15"/>
      <c r="X85" s="15"/>
      <c r="Y85" s="15"/>
      <c r="Z85" s="15"/>
      <c r="AA85" s="2"/>
      <c r="AB85" s="15"/>
      <c r="AC85" s="15"/>
      <c r="AD85" s="15"/>
      <c r="AE85" s="26"/>
      <c r="AF85" s="26"/>
      <c r="AG85" s="26"/>
    </row>
    <row r="86" spans="1:33" ht="15.75" customHeight="1" x14ac:dyDescent="0.2">
      <c r="A86" s="15"/>
      <c r="B86" s="15"/>
      <c r="C86" s="45"/>
      <c r="D86" s="17"/>
      <c r="E86" s="17"/>
      <c r="F86" s="18"/>
      <c r="G86" s="18"/>
      <c r="H86" s="18"/>
      <c r="I86" s="17"/>
      <c r="J86" s="17"/>
      <c r="K86" s="17"/>
      <c r="L86" s="17"/>
      <c r="M86" s="20"/>
      <c r="N86" s="17"/>
      <c r="O86" s="17"/>
      <c r="P86" s="17"/>
      <c r="Q86" s="17"/>
      <c r="R86" s="17"/>
      <c r="S86" s="22"/>
      <c r="T86" s="15"/>
      <c r="U86" s="23"/>
      <c r="V86" s="1"/>
      <c r="W86" s="15"/>
      <c r="X86" s="15"/>
      <c r="Y86" s="15"/>
      <c r="Z86" s="15"/>
      <c r="AA86" s="2"/>
      <c r="AB86" s="15"/>
      <c r="AC86" s="15"/>
      <c r="AD86" s="15"/>
      <c r="AE86" s="26"/>
      <c r="AF86" s="26"/>
      <c r="AG86" s="26"/>
    </row>
    <row r="87" spans="1:33" ht="15.75" customHeight="1" x14ac:dyDescent="0.2">
      <c r="A87" s="15"/>
      <c r="B87" s="15"/>
      <c r="C87" s="45"/>
      <c r="D87" s="17"/>
      <c r="E87" s="17"/>
      <c r="F87" s="18"/>
      <c r="G87" s="18"/>
      <c r="H87" s="18"/>
      <c r="I87" s="17"/>
      <c r="J87" s="17"/>
      <c r="K87" s="17"/>
      <c r="L87" s="17"/>
      <c r="M87" s="20"/>
      <c r="N87" s="17"/>
      <c r="O87" s="17"/>
      <c r="P87" s="17"/>
      <c r="Q87" s="17"/>
      <c r="R87" s="17"/>
      <c r="S87" s="22"/>
      <c r="T87" s="15"/>
      <c r="U87" s="23"/>
      <c r="V87" s="1"/>
      <c r="W87" s="15"/>
      <c r="X87" s="15"/>
      <c r="Y87" s="15"/>
      <c r="Z87" s="15"/>
      <c r="AA87" s="2"/>
      <c r="AB87" s="15"/>
      <c r="AC87" s="15"/>
      <c r="AD87" s="15"/>
      <c r="AE87" s="26"/>
      <c r="AF87" s="26"/>
      <c r="AG87" s="26"/>
    </row>
    <row r="88" spans="1:33" ht="15.75" customHeight="1" x14ac:dyDescent="0.2">
      <c r="A88" s="15"/>
      <c r="B88" s="15"/>
      <c r="C88" s="45"/>
      <c r="D88" s="17"/>
      <c r="E88" s="17"/>
      <c r="F88" s="18"/>
      <c r="G88" s="18"/>
      <c r="H88" s="18"/>
      <c r="I88" s="17"/>
      <c r="J88" s="17"/>
      <c r="K88" s="17"/>
      <c r="L88" s="17"/>
      <c r="M88" s="20"/>
      <c r="N88" s="17"/>
      <c r="O88" s="17"/>
      <c r="P88" s="17"/>
      <c r="Q88" s="17"/>
      <c r="R88" s="17"/>
      <c r="S88" s="22"/>
      <c r="T88" s="15"/>
      <c r="U88" s="23"/>
      <c r="V88" s="1"/>
      <c r="W88" s="15"/>
      <c r="X88" s="15"/>
      <c r="Y88" s="15"/>
      <c r="Z88" s="15"/>
      <c r="AA88" s="2"/>
      <c r="AB88" s="15"/>
      <c r="AC88" s="15"/>
      <c r="AD88" s="15"/>
      <c r="AE88" s="26"/>
      <c r="AF88" s="26"/>
      <c r="AG88" s="26"/>
    </row>
    <row r="89" spans="1:33" ht="15.75" customHeight="1" x14ac:dyDescent="0.2">
      <c r="A89" s="15"/>
      <c r="B89" s="15"/>
      <c r="C89" s="45"/>
      <c r="D89" s="17"/>
      <c r="E89" s="17"/>
      <c r="F89" s="18"/>
      <c r="G89" s="18"/>
      <c r="H89" s="18"/>
      <c r="I89" s="17"/>
      <c r="J89" s="17"/>
      <c r="K89" s="17"/>
      <c r="L89" s="17"/>
      <c r="M89" s="20"/>
      <c r="N89" s="17"/>
      <c r="O89" s="17"/>
      <c r="P89" s="17"/>
      <c r="Q89" s="17"/>
      <c r="R89" s="17"/>
      <c r="S89" s="22"/>
      <c r="T89" s="15"/>
      <c r="U89" s="23"/>
      <c r="V89" s="1"/>
      <c r="W89" s="15"/>
      <c r="X89" s="15"/>
      <c r="Y89" s="15"/>
      <c r="Z89" s="15"/>
      <c r="AA89" s="2"/>
      <c r="AB89" s="15"/>
      <c r="AC89" s="15"/>
      <c r="AD89" s="15"/>
      <c r="AE89" s="26"/>
      <c r="AF89" s="26"/>
      <c r="AG89" s="26"/>
    </row>
    <row r="90" spans="1:33" ht="15.75" customHeight="1" x14ac:dyDescent="0.2">
      <c r="A90" s="15"/>
      <c r="B90" s="15"/>
      <c r="C90" s="45"/>
      <c r="D90" s="17"/>
      <c r="E90" s="17"/>
      <c r="F90" s="18"/>
      <c r="G90" s="18"/>
      <c r="H90" s="18"/>
      <c r="I90" s="17"/>
      <c r="J90" s="17"/>
      <c r="K90" s="17"/>
      <c r="L90" s="17"/>
      <c r="M90" s="20"/>
      <c r="N90" s="17"/>
      <c r="O90" s="17"/>
      <c r="P90" s="17"/>
      <c r="Q90" s="17"/>
      <c r="R90" s="17"/>
      <c r="S90" s="22"/>
      <c r="T90" s="15"/>
      <c r="U90" s="23"/>
      <c r="V90" s="1"/>
      <c r="W90" s="15"/>
      <c r="X90" s="15"/>
      <c r="Y90" s="15"/>
      <c r="Z90" s="15"/>
      <c r="AA90" s="2"/>
      <c r="AB90" s="15"/>
      <c r="AC90" s="15"/>
      <c r="AD90" s="15"/>
      <c r="AE90" s="26"/>
      <c r="AF90" s="26"/>
      <c r="AG90" s="26"/>
    </row>
    <row r="91" spans="1:33" ht="15.75" customHeight="1" x14ac:dyDescent="0.2">
      <c r="A91" s="15"/>
      <c r="B91" s="15"/>
      <c r="C91" s="45"/>
      <c r="D91" s="17"/>
      <c r="E91" s="17"/>
      <c r="F91" s="18"/>
      <c r="G91" s="18"/>
      <c r="H91" s="18"/>
      <c r="I91" s="17"/>
      <c r="J91" s="17"/>
      <c r="K91" s="17"/>
      <c r="L91" s="17"/>
      <c r="M91" s="20"/>
      <c r="N91" s="17"/>
      <c r="O91" s="17"/>
      <c r="P91" s="17"/>
      <c r="Q91" s="17"/>
      <c r="R91" s="17"/>
      <c r="S91" s="22"/>
      <c r="T91" s="15"/>
      <c r="U91" s="23"/>
      <c r="V91" s="1"/>
      <c r="W91" s="15"/>
      <c r="X91" s="15"/>
      <c r="Y91" s="15"/>
      <c r="Z91" s="15"/>
      <c r="AA91" s="2"/>
      <c r="AB91" s="15"/>
      <c r="AC91" s="15"/>
      <c r="AD91" s="15"/>
      <c r="AE91" s="26"/>
      <c r="AF91" s="26"/>
      <c r="AG91" s="26"/>
    </row>
    <row r="92" spans="1:33" ht="15.75" customHeight="1" x14ac:dyDescent="0.2">
      <c r="A92" s="15"/>
      <c r="B92" s="15"/>
      <c r="C92" s="45"/>
      <c r="D92" s="17"/>
      <c r="E92" s="17"/>
      <c r="F92" s="18"/>
      <c r="G92" s="18"/>
      <c r="H92" s="18"/>
      <c r="I92" s="17"/>
      <c r="J92" s="17"/>
      <c r="K92" s="17"/>
      <c r="L92" s="17"/>
      <c r="M92" s="20"/>
      <c r="N92" s="17"/>
      <c r="O92" s="17"/>
      <c r="P92" s="17"/>
      <c r="Q92" s="17"/>
      <c r="R92" s="17"/>
      <c r="S92" s="22"/>
      <c r="T92" s="15"/>
      <c r="U92" s="23"/>
      <c r="V92" s="1"/>
      <c r="W92" s="15"/>
      <c r="X92" s="15"/>
      <c r="Y92" s="15"/>
      <c r="Z92" s="15"/>
      <c r="AA92" s="2"/>
      <c r="AB92" s="15"/>
      <c r="AC92" s="15"/>
      <c r="AD92" s="15"/>
      <c r="AE92" s="26"/>
      <c r="AF92" s="26"/>
      <c r="AG92" s="26"/>
    </row>
    <row r="93" spans="1:33" ht="15.75" customHeight="1" x14ac:dyDescent="0.2">
      <c r="A93" s="15"/>
      <c r="B93" s="15"/>
      <c r="C93" s="45"/>
      <c r="D93" s="17"/>
      <c r="E93" s="17"/>
      <c r="F93" s="18"/>
      <c r="G93" s="18"/>
      <c r="H93" s="18"/>
      <c r="I93" s="17"/>
      <c r="J93" s="17"/>
      <c r="K93" s="17"/>
      <c r="L93" s="17"/>
      <c r="M93" s="20"/>
      <c r="N93" s="17"/>
      <c r="O93" s="17"/>
      <c r="P93" s="17"/>
      <c r="Q93" s="17"/>
      <c r="R93" s="17"/>
      <c r="S93" s="22"/>
      <c r="T93" s="15"/>
      <c r="U93" s="23"/>
      <c r="V93" s="1"/>
      <c r="W93" s="15"/>
      <c r="X93" s="15"/>
      <c r="Y93" s="15"/>
      <c r="Z93" s="15"/>
      <c r="AA93" s="2"/>
      <c r="AB93" s="15"/>
      <c r="AC93" s="15"/>
      <c r="AD93" s="15"/>
      <c r="AE93" s="26"/>
      <c r="AF93" s="26"/>
      <c r="AG93" s="26"/>
    </row>
    <row r="94" spans="1:33" ht="15.75" customHeight="1" x14ac:dyDescent="0.2">
      <c r="A94" s="15"/>
      <c r="B94" s="15"/>
      <c r="C94" s="45"/>
      <c r="D94" s="17"/>
      <c r="E94" s="17"/>
      <c r="F94" s="18"/>
      <c r="G94" s="18"/>
      <c r="H94" s="18"/>
      <c r="I94" s="17"/>
      <c r="J94" s="17"/>
      <c r="K94" s="17"/>
      <c r="L94" s="17"/>
      <c r="M94" s="20"/>
      <c r="N94" s="17"/>
      <c r="O94" s="17"/>
      <c r="P94" s="17"/>
      <c r="Q94" s="17"/>
      <c r="R94" s="17"/>
      <c r="S94" s="22"/>
      <c r="T94" s="15"/>
      <c r="U94" s="23"/>
      <c r="V94" s="1"/>
      <c r="W94" s="15"/>
      <c r="X94" s="15"/>
      <c r="Y94" s="15"/>
      <c r="Z94" s="15"/>
      <c r="AA94" s="2"/>
      <c r="AB94" s="15"/>
      <c r="AC94" s="15"/>
      <c r="AD94" s="15"/>
      <c r="AE94" s="26"/>
      <c r="AF94" s="26"/>
      <c r="AG94" s="26"/>
    </row>
    <row r="95" spans="1:33" ht="15.75" customHeight="1" x14ac:dyDescent="0.2">
      <c r="A95" s="15"/>
      <c r="B95" s="15"/>
      <c r="C95" s="45"/>
      <c r="D95" s="17"/>
      <c r="E95" s="17"/>
      <c r="F95" s="18"/>
      <c r="G95" s="18"/>
      <c r="H95" s="18"/>
      <c r="I95" s="17"/>
      <c r="J95" s="17"/>
      <c r="K95" s="17"/>
      <c r="L95" s="17"/>
      <c r="M95" s="20"/>
      <c r="N95" s="17"/>
      <c r="O95" s="17"/>
      <c r="P95" s="17"/>
      <c r="Q95" s="17"/>
      <c r="R95" s="17"/>
      <c r="S95" s="22"/>
      <c r="T95" s="15"/>
      <c r="U95" s="23"/>
      <c r="V95" s="1"/>
      <c r="W95" s="15"/>
      <c r="X95" s="15"/>
      <c r="Y95" s="15"/>
      <c r="Z95" s="15"/>
      <c r="AA95" s="2"/>
      <c r="AB95" s="15"/>
      <c r="AC95" s="15"/>
      <c r="AD95" s="15"/>
      <c r="AE95" s="26"/>
      <c r="AF95" s="26"/>
      <c r="AG95" s="26"/>
    </row>
    <row r="96" spans="1:33" ht="15.75" customHeight="1" x14ac:dyDescent="0.2">
      <c r="A96" s="15"/>
      <c r="B96" s="15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46"/>
      <c r="R96" s="46"/>
      <c r="S96" s="22"/>
      <c r="T96" s="15"/>
      <c r="U96" s="15"/>
      <c r="V96" s="15"/>
      <c r="W96" s="15"/>
      <c r="X96" s="15"/>
      <c r="Y96" s="15"/>
      <c r="Z96" s="15"/>
      <c r="AA96" s="2"/>
      <c r="AB96" s="15"/>
      <c r="AC96" s="15"/>
      <c r="AD96" s="15"/>
      <c r="AE96" s="15"/>
      <c r="AF96" s="15"/>
      <c r="AG96" s="15"/>
    </row>
    <row r="97" spans="1:33" ht="15.75" customHeight="1" x14ac:dyDescent="0.2">
      <c r="A97" s="15"/>
      <c r="B97" s="15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46"/>
      <c r="R97" s="46"/>
      <c r="S97" s="22"/>
      <c r="T97" s="15"/>
      <c r="U97" s="15"/>
      <c r="V97" s="15"/>
      <c r="W97" s="15"/>
      <c r="X97" s="15"/>
      <c r="Y97" s="15"/>
      <c r="Z97" s="15"/>
      <c r="AA97" s="2"/>
      <c r="AB97" s="15"/>
      <c r="AC97" s="15"/>
      <c r="AD97" s="15"/>
      <c r="AE97" s="15"/>
      <c r="AF97" s="15"/>
      <c r="AG97" s="15"/>
    </row>
    <row r="98" spans="1:33" ht="15.75" customHeight="1" x14ac:dyDescent="0.2">
      <c r="A98" s="15"/>
      <c r="B98" s="15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46"/>
      <c r="R98" s="46"/>
      <c r="S98" s="22"/>
      <c r="T98" s="15"/>
      <c r="U98" s="15"/>
      <c r="V98" s="15"/>
      <c r="W98" s="15"/>
      <c r="X98" s="15"/>
      <c r="Y98" s="15"/>
      <c r="Z98" s="15"/>
      <c r="AA98" s="2"/>
      <c r="AB98" s="15"/>
      <c r="AC98" s="15"/>
      <c r="AD98" s="15"/>
      <c r="AE98" s="15"/>
      <c r="AF98" s="15"/>
      <c r="AG98" s="15"/>
    </row>
    <row r="99" spans="1:33" ht="15.75" customHeight="1" x14ac:dyDescent="0.2">
      <c r="A99" s="15"/>
      <c r="B99" s="15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46"/>
      <c r="R99" s="46"/>
      <c r="S99" s="22"/>
      <c r="T99" s="15"/>
      <c r="U99" s="15"/>
      <c r="V99" s="15"/>
      <c r="W99" s="15"/>
      <c r="X99" s="15"/>
      <c r="Y99" s="15"/>
      <c r="Z99" s="15"/>
      <c r="AA99" s="2"/>
      <c r="AB99" s="15"/>
      <c r="AC99" s="15"/>
      <c r="AD99" s="15"/>
      <c r="AE99" s="15"/>
      <c r="AF99" s="15"/>
      <c r="AG99" s="15"/>
    </row>
    <row r="100" spans="1:33" ht="15.75" customHeight="1" x14ac:dyDescent="0.2">
      <c r="A100" s="15"/>
      <c r="B100" s="15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46"/>
      <c r="R100" s="46"/>
      <c r="S100" s="22"/>
      <c r="T100" s="15"/>
      <c r="U100" s="15"/>
      <c r="V100" s="15"/>
      <c r="W100" s="15"/>
      <c r="X100" s="15"/>
      <c r="Y100" s="15"/>
      <c r="Z100" s="15"/>
      <c r="AA100" s="2"/>
      <c r="AB100" s="15"/>
      <c r="AC100" s="15"/>
      <c r="AD100" s="15"/>
      <c r="AE100" s="15"/>
      <c r="AF100" s="15"/>
      <c r="AG100" s="15"/>
    </row>
    <row r="101" spans="1:33" ht="15.75" customHeight="1" x14ac:dyDescent="0.2">
      <c r="A101" s="15"/>
      <c r="B101" s="15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46"/>
      <c r="R101" s="46"/>
      <c r="S101" s="22"/>
      <c r="T101" s="15"/>
      <c r="U101" s="15"/>
      <c r="V101" s="15"/>
      <c r="W101" s="15"/>
      <c r="X101" s="15"/>
      <c r="Y101" s="15"/>
      <c r="Z101" s="15"/>
      <c r="AA101" s="2"/>
      <c r="AB101" s="15"/>
      <c r="AC101" s="15"/>
      <c r="AD101" s="15"/>
      <c r="AE101" s="15"/>
      <c r="AF101" s="15"/>
      <c r="AG101" s="15"/>
    </row>
    <row r="102" spans="1:33" ht="15.75" customHeight="1" x14ac:dyDescent="0.2">
      <c r="A102" s="15"/>
      <c r="B102" s="15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46"/>
      <c r="R102" s="46"/>
      <c r="S102" s="22"/>
      <c r="T102" s="15"/>
      <c r="U102" s="15"/>
      <c r="V102" s="15"/>
      <c r="W102" s="15"/>
      <c r="X102" s="15"/>
      <c r="Y102" s="15"/>
      <c r="Z102" s="15"/>
      <c r="AA102" s="2"/>
      <c r="AB102" s="15"/>
      <c r="AC102" s="15"/>
      <c r="AD102" s="15"/>
      <c r="AE102" s="15"/>
      <c r="AF102" s="15"/>
      <c r="AG102" s="15"/>
    </row>
    <row r="103" spans="1:33" ht="15.75" customHeight="1" x14ac:dyDescent="0.2">
      <c r="A103" s="15"/>
      <c r="B103" s="15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46"/>
      <c r="R103" s="46"/>
      <c r="S103" s="22"/>
      <c r="T103" s="15"/>
      <c r="U103" s="15"/>
      <c r="V103" s="15"/>
      <c r="W103" s="15"/>
      <c r="X103" s="15"/>
      <c r="Y103" s="15"/>
      <c r="Z103" s="15"/>
      <c r="AA103" s="2"/>
      <c r="AB103" s="15"/>
      <c r="AC103" s="15"/>
      <c r="AD103" s="15"/>
      <c r="AE103" s="15"/>
      <c r="AF103" s="15"/>
      <c r="AG103" s="15"/>
    </row>
    <row r="104" spans="1:33" ht="15.75" customHeight="1" x14ac:dyDescent="0.2">
      <c r="A104" s="15"/>
      <c r="B104" s="15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46"/>
      <c r="R104" s="46"/>
      <c r="S104" s="22"/>
      <c r="T104" s="15"/>
      <c r="U104" s="15"/>
      <c r="V104" s="15"/>
      <c r="W104" s="15"/>
      <c r="X104" s="15"/>
      <c r="Y104" s="15"/>
      <c r="Z104" s="15"/>
      <c r="AA104" s="2"/>
      <c r="AB104" s="15"/>
      <c r="AC104" s="15"/>
      <c r="AD104" s="15"/>
      <c r="AE104" s="15"/>
      <c r="AF104" s="15"/>
      <c r="AG104" s="15"/>
    </row>
    <row r="105" spans="1:33" ht="15.75" customHeight="1" x14ac:dyDescent="0.2">
      <c r="A105" s="15"/>
      <c r="B105" s="15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46"/>
      <c r="R105" s="46"/>
      <c r="S105" s="22"/>
      <c r="T105" s="15"/>
      <c r="U105" s="15"/>
      <c r="V105" s="15"/>
      <c r="W105" s="15"/>
      <c r="X105" s="15"/>
      <c r="Y105" s="15"/>
      <c r="Z105" s="15"/>
      <c r="AA105" s="2"/>
      <c r="AB105" s="15"/>
      <c r="AC105" s="15"/>
      <c r="AD105" s="15"/>
      <c r="AE105" s="15"/>
      <c r="AF105" s="15"/>
      <c r="AG105" s="15"/>
    </row>
    <row r="106" spans="1:33" ht="15.75" customHeight="1" x14ac:dyDescent="0.2">
      <c r="A106" s="15"/>
      <c r="B106" s="15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46"/>
      <c r="R106" s="46"/>
      <c r="S106" s="22"/>
      <c r="T106" s="15"/>
      <c r="U106" s="15"/>
      <c r="V106" s="15"/>
      <c r="W106" s="15"/>
      <c r="X106" s="15"/>
      <c r="Y106" s="15"/>
      <c r="Z106" s="15"/>
      <c r="AA106" s="2"/>
      <c r="AB106" s="15"/>
      <c r="AC106" s="15"/>
      <c r="AD106" s="15"/>
      <c r="AE106" s="15"/>
      <c r="AF106" s="15"/>
      <c r="AG106" s="15"/>
    </row>
    <row r="107" spans="1:33" ht="15.75" customHeight="1" x14ac:dyDescent="0.2">
      <c r="A107" s="15"/>
      <c r="B107" s="15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46"/>
      <c r="R107" s="46"/>
      <c r="S107" s="22"/>
      <c r="T107" s="15"/>
      <c r="U107" s="15"/>
      <c r="V107" s="15"/>
      <c r="W107" s="15"/>
      <c r="X107" s="15"/>
      <c r="Y107" s="15"/>
      <c r="Z107" s="15"/>
      <c r="AA107" s="2"/>
      <c r="AB107" s="15"/>
      <c r="AC107" s="15"/>
      <c r="AD107" s="15"/>
      <c r="AE107" s="15"/>
      <c r="AF107" s="15"/>
      <c r="AG107" s="15"/>
    </row>
    <row r="108" spans="1:33" ht="15.75" customHeight="1" x14ac:dyDescent="0.2">
      <c r="A108" s="15"/>
      <c r="B108" s="15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46"/>
      <c r="R108" s="46"/>
      <c r="S108" s="22"/>
      <c r="T108" s="15"/>
      <c r="U108" s="15"/>
      <c r="V108" s="15"/>
      <c r="W108" s="15"/>
      <c r="X108" s="15"/>
      <c r="Y108" s="15"/>
      <c r="Z108" s="15"/>
      <c r="AA108" s="2"/>
      <c r="AB108" s="15"/>
      <c r="AC108" s="15"/>
      <c r="AD108" s="15"/>
      <c r="AE108" s="15"/>
      <c r="AF108" s="15"/>
      <c r="AG108" s="15"/>
    </row>
    <row r="109" spans="1:33" ht="15.75" customHeight="1" x14ac:dyDescent="0.2">
      <c r="A109" s="15"/>
      <c r="B109" s="15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46"/>
      <c r="R109" s="46"/>
      <c r="S109" s="22"/>
      <c r="T109" s="15"/>
      <c r="U109" s="15"/>
      <c r="V109" s="15"/>
      <c r="W109" s="15"/>
      <c r="X109" s="15"/>
      <c r="Y109" s="15"/>
      <c r="Z109" s="15"/>
      <c r="AA109" s="2"/>
      <c r="AB109" s="15"/>
      <c r="AC109" s="15"/>
      <c r="AD109" s="15"/>
      <c r="AE109" s="15"/>
      <c r="AF109" s="15"/>
      <c r="AG109" s="15"/>
    </row>
    <row r="110" spans="1:33" ht="15.75" customHeight="1" x14ac:dyDescent="0.2">
      <c r="A110" s="15"/>
      <c r="B110" s="15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46"/>
      <c r="R110" s="46"/>
      <c r="S110" s="22"/>
      <c r="T110" s="15"/>
      <c r="U110" s="15"/>
      <c r="V110" s="15"/>
      <c r="W110" s="15"/>
      <c r="X110" s="15"/>
      <c r="Y110" s="15"/>
      <c r="Z110" s="15"/>
      <c r="AA110" s="2"/>
      <c r="AB110" s="15"/>
      <c r="AC110" s="15"/>
      <c r="AD110" s="15"/>
      <c r="AE110" s="15"/>
      <c r="AF110" s="15"/>
      <c r="AG110" s="15"/>
    </row>
    <row r="111" spans="1:33" ht="15.75" customHeight="1" x14ac:dyDescent="0.2">
      <c r="A111" s="15"/>
      <c r="B111" s="15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46"/>
      <c r="R111" s="46"/>
      <c r="S111" s="22"/>
      <c r="T111" s="15"/>
      <c r="U111" s="15"/>
      <c r="V111" s="15"/>
      <c r="W111" s="15"/>
      <c r="X111" s="15"/>
      <c r="Y111" s="15"/>
      <c r="Z111" s="15"/>
      <c r="AA111" s="2"/>
      <c r="AB111" s="15"/>
      <c r="AC111" s="15"/>
      <c r="AD111" s="15"/>
      <c r="AE111" s="15"/>
      <c r="AF111" s="15"/>
      <c r="AG111" s="15"/>
    </row>
    <row r="112" spans="1:33" ht="15.75" customHeight="1" x14ac:dyDescent="0.2">
      <c r="A112" s="15"/>
      <c r="B112" s="15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46"/>
      <c r="R112" s="46"/>
      <c r="S112" s="22"/>
      <c r="T112" s="15"/>
      <c r="U112" s="15"/>
      <c r="V112" s="15"/>
      <c r="W112" s="15"/>
      <c r="X112" s="15"/>
      <c r="Y112" s="15"/>
      <c r="Z112" s="15"/>
      <c r="AA112" s="2"/>
      <c r="AB112" s="15"/>
      <c r="AC112" s="15"/>
      <c r="AD112" s="15"/>
      <c r="AE112" s="15"/>
      <c r="AF112" s="15"/>
      <c r="AG112" s="15"/>
    </row>
    <row r="113" spans="1:33" ht="15.75" customHeight="1" x14ac:dyDescent="0.2">
      <c r="A113" s="15"/>
      <c r="B113" s="15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46"/>
      <c r="R113" s="46"/>
      <c r="S113" s="22"/>
      <c r="T113" s="15"/>
      <c r="U113" s="15"/>
      <c r="V113" s="15"/>
      <c r="W113" s="15"/>
      <c r="X113" s="15"/>
      <c r="Y113" s="15"/>
      <c r="Z113" s="15"/>
      <c r="AA113" s="2"/>
      <c r="AB113" s="15"/>
      <c r="AC113" s="15"/>
      <c r="AD113" s="15"/>
      <c r="AE113" s="15"/>
      <c r="AF113" s="15"/>
      <c r="AG113" s="15"/>
    </row>
    <row r="114" spans="1:33" ht="15.75" customHeight="1" x14ac:dyDescent="0.2">
      <c r="A114" s="15"/>
      <c r="B114" s="15"/>
      <c r="C114" s="46"/>
      <c r="D114" s="46"/>
      <c r="E114" s="46"/>
      <c r="F114" s="46"/>
      <c r="G114" s="46"/>
      <c r="H114" s="46"/>
      <c r="I114" s="46"/>
      <c r="J114" s="46"/>
      <c r="K114" s="46"/>
      <c r="L114" s="46"/>
      <c r="M114" s="46"/>
      <c r="N114" s="46"/>
      <c r="O114" s="46"/>
      <c r="P114" s="46"/>
      <c r="Q114" s="46"/>
      <c r="R114" s="46"/>
      <c r="S114" s="22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</row>
    <row r="115" spans="1:33" ht="15.75" customHeight="1" x14ac:dyDescent="0.2">
      <c r="A115" s="15"/>
      <c r="B115" s="15"/>
      <c r="C115" s="46"/>
      <c r="D115" s="46"/>
      <c r="E115" s="46"/>
      <c r="F115" s="46"/>
      <c r="G115" s="46"/>
      <c r="H115" s="46"/>
      <c r="I115" s="46"/>
      <c r="J115" s="46"/>
      <c r="K115" s="46"/>
      <c r="L115" s="46"/>
      <c r="M115" s="46"/>
      <c r="N115" s="46"/>
      <c r="O115" s="46"/>
      <c r="P115" s="46"/>
      <c r="Q115" s="46"/>
      <c r="R115" s="46"/>
      <c r="S115" s="22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  <c r="AD115" s="15"/>
      <c r="AE115" s="15"/>
      <c r="AF115" s="15"/>
      <c r="AG115" s="15"/>
    </row>
    <row r="116" spans="1:33" ht="15.75" customHeight="1" x14ac:dyDescent="0.2">
      <c r="A116" s="15"/>
      <c r="B116" s="15"/>
      <c r="C116" s="46"/>
      <c r="D116" s="46"/>
      <c r="E116" s="46"/>
      <c r="F116" s="46"/>
      <c r="G116" s="46"/>
      <c r="H116" s="46"/>
      <c r="I116" s="46"/>
      <c r="J116" s="46"/>
      <c r="K116" s="46"/>
      <c r="L116" s="46"/>
      <c r="M116" s="46"/>
      <c r="N116" s="46"/>
      <c r="O116" s="46"/>
      <c r="P116" s="46"/>
      <c r="Q116" s="46"/>
      <c r="R116" s="46"/>
      <c r="S116" s="22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</row>
    <row r="117" spans="1:33" ht="15.75" customHeight="1" x14ac:dyDescent="0.2">
      <c r="A117" s="15"/>
      <c r="B117" s="15"/>
      <c r="C117" s="46"/>
      <c r="D117" s="46"/>
      <c r="E117" s="46"/>
      <c r="F117" s="46"/>
      <c r="G117" s="46"/>
      <c r="H117" s="46"/>
      <c r="I117" s="46"/>
      <c r="J117" s="46"/>
      <c r="K117" s="46"/>
      <c r="L117" s="46"/>
      <c r="M117" s="46"/>
      <c r="N117" s="46"/>
      <c r="O117" s="46"/>
      <c r="P117" s="46"/>
      <c r="Q117" s="46"/>
      <c r="R117" s="46"/>
      <c r="S117" s="22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  <c r="AD117" s="15"/>
      <c r="AE117" s="15"/>
      <c r="AF117" s="15"/>
      <c r="AG117" s="15"/>
    </row>
    <row r="118" spans="1:33" ht="15.75" customHeight="1" x14ac:dyDescent="0.2">
      <c r="A118" s="15"/>
      <c r="B118" s="15"/>
      <c r="C118" s="46"/>
      <c r="D118" s="46"/>
      <c r="E118" s="46"/>
      <c r="F118" s="46"/>
      <c r="G118" s="46"/>
      <c r="H118" s="46"/>
      <c r="I118" s="46"/>
      <c r="J118" s="46"/>
      <c r="K118" s="46"/>
      <c r="L118" s="46"/>
      <c r="M118" s="46"/>
      <c r="N118" s="46"/>
      <c r="O118" s="46"/>
      <c r="P118" s="46"/>
      <c r="Q118" s="46"/>
      <c r="R118" s="46"/>
      <c r="S118" s="22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</row>
    <row r="119" spans="1:33" ht="15.75" customHeight="1" x14ac:dyDescent="0.2">
      <c r="A119" s="15"/>
      <c r="B119" s="15"/>
      <c r="C119" s="46"/>
      <c r="D119" s="46"/>
      <c r="E119" s="46"/>
      <c r="F119" s="46"/>
      <c r="G119" s="46"/>
      <c r="H119" s="46"/>
      <c r="I119" s="46"/>
      <c r="J119" s="46"/>
      <c r="K119" s="46"/>
      <c r="L119" s="46"/>
      <c r="M119" s="46"/>
      <c r="N119" s="46"/>
      <c r="O119" s="46"/>
      <c r="P119" s="46"/>
      <c r="Q119" s="46"/>
      <c r="R119" s="46"/>
      <c r="S119" s="22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  <c r="AD119" s="15"/>
      <c r="AE119" s="15"/>
      <c r="AF119" s="15"/>
      <c r="AG119" s="15"/>
    </row>
    <row r="120" spans="1:33" ht="15.75" customHeight="1" x14ac:dyDescent="0.2">
      <c r="A120" s="15"/>
      <c r="B120" s="15"/>
      <c r="C120" s="46"/>
      <c r="D120" s="46"/>
      <c r="E120" s="46"/>
      <c r="F120" s="46"/>
      <c r="G120" s="46"/>
      <c r="H120" s="46"/>
      <c r="I120" s="46"/>
      <c r="J120" s="46"/>
      <c r="K120" s="46"/>
      <c r="L120" s="46"/>
      <c r="M120" s="46"/>
      <c r="N120" s="46"/>
      <c r="O120" s="46"/>
      <c r="P120" s="46"/>
      <c r="Q120" s="46"/>
      <c r="R120" s="46"/>
      <c r="S120" s="22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</row>
    <row r="121" spans="1:33" ht="15.75" customHeight="1" x14ac:dyDescent="0.2">
      <c r="A121" s="15"/>
      <c r="B121" s="15"/>
      <c r="C121" s="46"/>
      <c r="D121" s="46"/>
      <c r="E121" s="46"/>
      <c r="F121" s="46"/>
      <c r="G121" s="46"/>
      <c r="H121" s="46"/>
      <c r="I121" s="46"/>
      <c r="J121" s="46"/>
      <c r="K121" s="46"/>
      <c r="L121" s="46"/>
      <c r="M121" s="46"/>
      <c r="N121" s="46"/>
      <c r="O121" s="46"/>
      <c r="P121" s="46"/>
      <c r="Q121" s="46"/>
      <c r="R121" s="46"/>
      <c r="S121" s="22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  <c r="AD121" s="15"/>
      <c r="AE121" s="15"/>
      <c r="AF121" s="15"/>
      <c r="AG121" s="15"/>
    </row>
    <row r="122" spans="1:33" ht="15.75" customHeight="1" x14ac:dyDescent="0.2">
      <c r="A122" s="15"/>
      <c r="B122" s="15"/>
      <c r="C122" s="46"/>
      <c r="D122" s="46"/>
      <c r="E122" s="46"/>
      <c r="F122" s="46"/>
      <c r="G122" s="46"/>
      <c r="H122" s="46"/>
      <c r="I122" s="46"/>
      <c r="J122" s="46"/>
      <c r="K122" s="46"/>
      <c r="L122" s="46"/>
      <c r="M122" s="46"/>
      <c r="N122" s="46"/>
      <c r="O122" s="46"/>
      <c r="P122" s="46"/>
      <c r="Q122" s="46"/>
      <c r="R122" s="46"/>
      <c r="S122" s="22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</row>
    <row r="123" spans="1:33" ht="15.75" customHeight="1" x14ac:dyDescent="0.2">
      <c r="A123" s="15"/>
      <c r="B123" s="15"/>
      <c r="C123" s="46"/>
      <c r="D123" s="46"/>
      <c r="E123" s="46"/>
      <c r="F123" s="46"/>
      <c r="G123" s="46"/>
      <c r="H123" s="46"/>
      <c r="I123" s="46"/>
      <c r="J123" s="46"/>
      <c r="K123" s="46"/>
      <c r="L123" s="46"/>
      <c r="M123" s="46"/>
      <c r="N123" s="46"/>
      <c r="O123" s="46"/>
      <c r="P123" s="46"/>
      <c r="Q123" s="46"/>
      <c r="R123" s="46"/>
      <c r="S123" s="22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  <c r="AD123" s="15"/>
      <c r="AE123" s="15"/>
      <c r="AF123" s="15"/>
      <c r="AG123" s="15"/>
    </row>
    <row r="124" spans="1:33" ht="15.75" customHeight="1" x14ac:dyDescent="0.2">
      <c r="A124" s="15"/>
      <c r="B124" s="15"/>
      <c r="C124" s="46"/>
      <c r="D124" s="46"/>
      <c r="E124" s="46"/>
      <c r="F124" s="46"/>
      <c r="G124" s="46"/>
      <c r="H124" s="46"/>
      <c r="I124" s="46"/>
      <c r="J124" s="46"/>
      <c r="K124" s="46"/>
      <c r="L124" s="46"/>
      <c r="M124" s="46"/>
      <c r="N124" s="46"/>
      <c r="O124" s="46"/>
      <c r="P124" s="46"/>
      <c r="Q124" s="46"/>
      <c r="R124" s="46"/>
      <c r="S124" s="22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  <c r="AG124" s="15"/>
    </row>
    <row r="125" spans="1:33" ht="15.75" customHeight="1" x14ac:dyDescent="0.2">
      <c r="A125" s="15"/>
      <c r="B125" s="15"/>
      <c r="C125" s="46"/>
      <c r="D125" s="46"/>
      <c r="E125" s="46"/>
      <c r="F125" s="46"/>
      <c r="G125" s="46"/>
      <c r="H125" s="46"/>
      <c r="I125" s="46"/>
      <c r="J125" s="46"/>
      <c r="K125" s="46"/>
      <c r="L125" s="46"/>
      <c r="M125" s="46"/>
      <c r="N125" s="46"/>
      <c r="O125" s="46"/>
      <c r="P125" s="46"/>
      <c r="Q125" s="46"/>
      <c r="R125" s="46"/>
      <c r="S125" s="22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  <c r="AD125" s="15"/>
      <c r="AE125" s="15"/>
      <c r="AF125" s="15"/>
      <c r="AG125" s="15"/>
    </row>
    <row r="126" spans="1:33" ht="15.75" customHeight="1" x14ac:dyDescent="0.2">
      <c r="A126" s="15"/>
      <c r="B126" s="15"/>
      <c r="C126" s="46"/>
      <c r="D126" s="46"/>
      <c r="E126" s="46"/>
      <c r="F126" s="46"/>
      <c r="G126" s="46"/>
      <c r="H126" s="46"/>
      <c r="I126" s="46"/>
      <c r="J126" s="46"/>
      <c r="K126" s="46"/>
      <c r="L126" s="46"/>
      <c r="M126" s="46"/>
      <c r="N126" s="46"/>
      <c r="O126" s="46"/>
      <c r="P126" s="46"/>
      <c r="Q126" s="46"/>
      <c r="R126" s="46"/>
      <c r="S126" s="22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</row>
    <row r="127" spans="1:33" ht="15.75" customHeight="1" x14ac:dyDescent="0.2">
      <c r="A127" s="15"/>
      <c r="B127" s="15"/>
      <c r="C127" s="46"/>
      <c r="D127" s="46"/>
      <c r="E127" s="46"/>
      <c r="F127" s="46"/>
      <c r="G127" s="46"/>
      <c r="H127" s="46"/>
      <c r="I127" s="46"/>
      <c r="J127" s="46"/>
      <c r="K127" s="46"/>
      <c r="L127" s="46"/>
      <c r="M127" s="46"/>
      <c r="N127" s="46"/>
      <c r="O127" s="46"/>
      <c r="P127" s="46"/>
      <c r="Q127" s="46"/>
      <c r="R127" s="46"/>
      <c r="S127" s="22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  <c r="AD127" s="15"/>
      <c r="AE127" s="15"/>
      <c r="AF127" s="15"/>
      <c r="AG127" s="15"/>
    </row>
    <row r="128" spans="1:33" ht="15.75" customHeight="1" x14ac:dyDescent="0.2">
      <c r="A128" s="15"/>
      <c r="B128" s="15"/>
      <c r="C128" s="46"/>
      <c r="D128" s="46"/>
      <c r="E128" s="46"/>
      <c r="F128" s="46"/>
      <c r="G128" s="46"/>
      <c r="H128" s="46"/>
      <c r="I128" s="46"/>
      <c r="J128" s="46"/>
      <c r="K128" s="46"/>
      <c r="L128" s="46"/>
      <c r="M128" s="46"/>
      <c r="N128" s="46"/>
      <c r="O128" s="46"/>
      <c r="P128" s="46"/>
      <c r="Q128" s="46"/>
      <c r="R128" s="46"/>
      <c r="S128" s="22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  <c r="AG128" s="15"/>
    </row>
    <row r="129" spans="1:33" ht="15.75" customHeight="1" x14ac:dyDescent="0.2">
      <c r="A129" s="15"/>
      <c r="B129" s="15"/>
      <c r="C129" s="46"/>
      <c r="D129" s="46"/>
      <c r="E129" s="46"/>
      <c r="F129" s="46"/>
      <c r="G129" s="46"/>
      <c r="H129" s="46"/>
      <c r="I129" s="46"/>
      <c r="J129" s="46"/>
      <c r="K129" s="46"/>
      <c r="L129" s="46"/>
      <c r="M129" s="46"/>
      <c r="N129" s="46"/>
      <c r="O129" s="46"/>
      <c r="P129" s="46"/>
      <c r="Q129" s="46"/>
      <c r="R129" s="46"/>
      <c r="S129" s="22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  <c r="AD129" s="15"/>
      <c r="AE129" s="15"/>
      <c r="AF129" s="15"/>
      <c r="AG129" s="15"/>
    </row>
    <row r="130" spans="1:33" ht="15.75" customHeight="1" x14ac:dyDescent="0.2">
      <c r="A130" s="15"/>
      <c r="B130" s="15"/>
      <c r="C130" s="46"/>
      <c r="D130" s="46"/>
      <c r="E130" s="46"/>
      <c r="F130" s="46"/>
      <c r="G130" s="46"/>
      <c r="H130" s="46"/>
      <c r="I130" s="46"/>
      <c r="J130" s="46"/>
      <c r="K130" s="46"/>
      <c r="L130" s="46"/>
      <c r="M130" s="46"/>
      <c r="N130" s="46"/>
      <c r="O130" s="46"/>
      <c r="P130" s="46"/>
      <c r="Q130" s="46"/>
      <c r="R130" s="46"/>
      <c r="S130" s="22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  <c r="AG130" s="15"/>
    </row>
    <row r="131" spans="1:33" ht="15.75" customHeight="1" x14ac:dyDescent="0.2">
      <c r="A131" s="15"/>
      <c r="B131" s="15"/>
      <c r="C131" s="46"/>
      <c r="D131" s="46"/>
      <c r="E131" s="46"/>
      <c r="F131" s="46"/>
      <c r="G131" s="46"/>
      <c r="H131" s="46"/>
      <c r="I131" s="46"/>
      <c r="J131" s="46"/>
      <c r="K131" s="46"/>
      <c r="L131" s="46"/>
      <c r="M131" s="46"/>
      <c r="N131" s="46"/>
      <c r="O131" s="46"/>
      <c r="P131" s="46"/>
      <c r="Q131" s="46"/>
      <c r="R131" s="46"/>
      <c r="S131" s="22"/>
      <c r="T131" s="15"/>
      <c r="U131" s="15"/>
      <c r="V131" s="15"/>
      <c r="W131" s="15"/>
      <c r="X131" s="15"/>
      <c r="Y131" s="15"/>
      <c r="Z131" s="15"/>
      <c r="AA131" s="15"/>
      <c r="AB131" s="15"/>
      <c r="AC131" s="15"/>
      <c r="AD131" s="15"/>
      <c r="AE131" s="15"/>
      <c r="AF131" s="15"/>
      <c r="AG131" s="15"/>
    </row>
    <row r="132" spans="1:33" ht="15.75" customHeight="1" x14ac:dyDescent="0.2">
      <c r="A132" s="15"/>
      <c r="B132" s="15"/>
      <c r="C132" s="46"/>
      <c r="D132" s="46"/>
      <c r="E132" s="46"/>
      <c r="F132" s="46"/>
      <c r="G132" s="46"/>
      <c r="H132" s="46"/>
      <c r="I132" s="46"/>
      <c r="J132" s="46"/>
      <c r="K132" s="46"/>
      <c r="L132" s="46"/>
      <c r="M132" s="46"/>
      <c r="N132" s="46"/>
      <c r="O132" s="46"/>
      <c r="P132" s="46"/>
      <c r="Q132" s="46"/>
      <c r="R132" s="46"/>
      <c r="S132" s="22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  <c r="AF132" s="15"/>
      <c r="AG132" s="15"/>
    </row>
    <row r="133" spans="1:33" ht="15.75" customHeight="1" x14ac:dyDescent="0.2">
      <c r="A133" s="15"/>
      <c r="B133" s="15"/>
      <c r="C133" s="46"/>
      <c r="D133" s="46"/>
      <c r="E133" s="46"/>
      <c r="F133" s="46"/>
      <c r="G133" s="46"/>
      <c r="H133" s="46"/>
      <c r="I133" s="46"/>
      <c r="J133" s="46"/>
      <c r="K133" s="46"/>
      <c r="L133" s="46"/>
      <c r="M133" s="46"/>
      <c r="N133" s="46"/>
      <c r="O133" s="46"/>
      <c r="P133" s="46"/>
      <c r="Q133" s="46"/>
      <c r="R133" s="46"/>
      <c r="S133" s="22"/>
      <c r="T133" s="15"/>
      <c r="U133" s="15"/>
      <c r="V133" s="15"/>
      <c r="W133" s="15"/>
      <c r="X133" s="15"/>
      <c r="Y133" s="15"/>
      <c r="Z133" s="15"/>
      <c r="AA133" s="15"/>
      <c r="AB133" s="15"/>
      <c r="AC133" s="15"/>
      <c r="AD133" s="15"/>
      <c r="AE133" s="15"/>
      <c r="AF133" s="15"/>
      <c r="AG133" s="15"/>
    </row>
    <row r="134" spans="1:33" ht="15.75" customHeight="1" x14ac:dyDescent="0.2">
      <c r="A134" s="15"/>
      <c r="B134" s="15"/>
      <c r="C134" s="46"/>
      <c r="D134" s="46"/>
      <c r="E134" s="46"/>
      <c r="F134" s="46"/>
      <c r="G134" s="46"/>
      <c r="H134" s="46"/>
      <c r="I134" s="46"/>
      <c r="J134" s="46"/>
      <c r="K134" s="46"/>
      <c r="L134" s="46"/>
      <c r="M134" s="46"/>
      <c r="N134" s="46"/>
      <c r="O134" s="46"/>
      <c r="P134" s="46"/>
      <c r="Q134" s="46"/>
      <c r="R134" s="46"/>
      <c r="S134" s="22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  <c r="AF134" s="15"/>
      <c r="AG134" s="15"/>
    </row>
    <row r="135" spans="1:33" ht="15.75" customHeight="1" x14ac:dyDescent="0.2">
      <c r="A135" s="15"/>
      <c r="B135" s="15"/>
      <c r="C135" s="46"/>
      <c r="D135" s="46"/>
      <c r="E135" s="46"/>
      <c r="F135" s="46"/>
      <c r="G135" s="46"/>
      <c r="H135" s="46"/>
      <c r="I135" s="46"/>
      <c r="J135" s="46"/>
      <c r="K135" s="46"/>
      <c r="L135" s="46"/>
      <c r="M135" s="46"/>
      <c r="N135" s="46"/>
      <c r="O135" s="46"/>
      <c r="P135" s="46"/>
      <c r="Q135" s="46"/>
      <c r="R135" s="46"/>
      <c r="S135" s="22"/>
      <c r="T135" s="15"/>
      <c r="U135" s="15"/>
      <c r="V135" s="15"/>
      <c r="W135" s="15"/>
      <c r="X135" s="15"/>
      <c r="Y135" s="15"/>
      <c r="Z135" s="15"/>
      <c r="AA135" s="15"/>
      <c r="AB135" s="15"/>
      <c r="AC135" s="15"/>
      <c r="AD135" s="15"/>
      <c r="AE135" s="15"/>
      <c r="AF135" s="15"/>
      <c r="AG135" s="15"/>
    </row>
    <row r="136" spans="1:33" ht="15.75" customHeight="1" x14ac:dyDescent="0.2">
      <c r="A136" s="15"/>
      <c r="B136" s="15"/>
      <c r="C136" s="46"/>
      <c r="D136" s="46"/>
      <c r="E136" s="46"/>
      <c r="F136" s="46"/>
      <c r="G136" s="46"/>
      <c r="H136" s="46"/>
      <c r="I136" s="46"/>
      <c r="J136" s="46"/>
      <c r="K136" s="46"/>
      <c r="L136" s="46"/>
      <c r="M136" s="46"/>
      <c r="N136" s="46"/>
      <c r="O136" s="46"/>
      <c r="P136" s="46"/>
      <c r="Q136" s="46"/>
      <c r="R136" s="46"/>
      <c r="S136" s="22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  <c r="AE136" s="15"/>
      <c r="AF136" s="15"/>
      <c r="AG136" s="15"/>
    </row>
    <row r="137" spans="1:33" ht="15.75" customHeight="1" x14ac:dyDescent="0.2">
      <c r="A137" s="15"/>
      <c r="B137" s="15"/>
      <c r="C137" s="46"/>
      <c r="D137" s="46"/>
      <c r="E137" s="46"/>
      <c r="F137" s="46"/>
      <c r="G137" s="46"/>
      <c r="H137" s="46"/>
      <c r="I137" s="46"/>
      <c r="J137" s="46"/>
      <c r="K137" s="46"/>
      <c r="L137" s="46"/>
      <c r="M137" s="46"/>
      <c r="N137" s="46"/>
      <c r="O137" s="46"/>
      <c r="P137" s="46"/>
      <c r="Q137" s="46"/>
      <c r="R137" s="46"/>
      <c r="S137" s="22"/>
      <c r="T137" s="15"/>
      <c r="U137" s="15"/>
      <c r="V137" s="15"/>
      <c r="W137" s="15"/>
      <c r="X137" s="15"/>
      <c r="Y137" s="15"/>
      <c r="Z137" s="15"/>
      <c r="AA137" s="15"/>
      <c r="AB137" s="15"/>
      <c r="AC137" s="15"/>
      <c r="AD137" s="15"/>
      <c r="AE137" s="15"/>
      <c r="AF137" s="15"/>
      <c r="AG137" s="15"/>
    </row>
    <row r="138" spans="1:33" ht="15.75" customHeight="1" x14ac:dyDescent="0.2">
      <c r="A138" s="15"/>
      <c r="B138" s="15"/>
      <c r="C138" s="46"/>
      <c r="D138" s="46"/>
      <c r="E138" s="46"/>
      <c r="F138" s="46"/>
      <c r="G138" s="46"/>
      <c r="H138" s="46"/>
      <c r="I138" s="46"/>
      <c r="J138" s="46"/>
      <c r="K138" s="46"/>
      <c r="L138" s="46"/>
      <c r="M138" s="46"/>
      <c r="N138" s="46"/>
      <c r="O138" s="46"/>
      <c r="P138" s="46"/>
      <c r="Q138" s="46"/>
      <c r="R138" s="46"/>
      <c r="S138" s="22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  <c r="AE138" s="15"/>
      <c r="AF138" s="15"/>
      <c r="AG138" s="15"/>
    </row>
    <row r="139" spans="1:33" ht="15.75" customHeight="1" x14ac:dyDescent="0.2">
      <c r="A139" s="15"/>
      <c r="B139" s="15"/>
      <c r="C139" s="46"/>
      <c r="D139" s="46"/>
      <c r="E139" s="46"/>
      <c r="F139" s="46"/>
      <c r="G139" s="46"/>
      <c r="H139" s="46"/>
      <c r="I139" s="46"/>
      <c r="J139" s="46"/>
      <c r="K139" s="46"/>
      <c r="L139" s="46"/>
      <c r="M139" s="46"/>
      <c r="N139" s="46"/>
      <c r="O139" s="46"/>
      <c r="P139" s="46"/>
      <c r="Q139" s="46"/>
      <c r="R139" s="46"/>
      <c r="S139" s="22"/>
      <c r="T139" s="15"/>
      <c r="U139" s="15"/>
      <c r="V139" s="15"/>
      <c r="W139" s="15"/>
      <c r="X139" s="15"/>
      <c r="Y139" s="15"/>
      <c r="Z139" s="15"/>
      <c r="AA139" s="15"/>
      <c r="AB139" s="15"/>
      <c r="AC139" s="15"/>
      <c r="AD139" s="15"/>
      <c r="AE139" s="15"/>
      <c r="AF139" s="15"/>
      <c r="AG139" s="15"/>
    </row>
    <row r="140" spans="1:33" ht="15.75" customHeight="1" x14ac:dyDescent="0.2">
      <c r="A140" s="15"/>
      <c r="B140" s="15"/>
      <c r="C140" s="46"/>
      <c r="D140" s="46"/>
      <c r="E140" s="46"/>
      <c r="F140" s="46"/>
      <c r="G140" s="46"/>
      <c r="H140" s="46"/>
      <c r="I140" s="46"/>
      <c r="J140" s="46"/>
      <c r="K140" s="46"/>
      <c r="L140" s="46"/>
      <c r="M140" s="46"/>
      <c r="N140" s="46"/>
      <c r="O140" s="46"/>
      <c r="P140" s="46"/>
      <c r="Q140" s="46"/>
      <c r="R140" s="46"/>
      <c r="S140" s="22"/>
      <c r="T140" s="15"/>
      <c r="U140" s="15"/>
      <c r="V140" s="15"/>
      <c r="W140" s="15"/>
      <c r="X140" s="15"/>
      <c r="Y140" s="15"/>
      <c r="Z140" s="15"/>
      <c r="AA140" s="15"/>
      <c r="AB140" s="15"/>
      <c r="AC140" s="15"/>
      <c r="AD140" s="15"/>
      <c r="AE140" s="15"/>
      <c r="AF140" s="15"/>
      <c r="AG140" s="15"/>
    </row>
    <row r="141" spans="1:33" ht="15.75" customHeight="1" x14ac:dyDescent="0.2">
      <c r="A141" s="15"/>
      <c r="B141" s="15"/>
      <c r="C141" s="46"/>
      <c r="D141" s="46"/>
      <c r="E141" s="46"/>
      <c r="F141" s="46"/>
      <c r="G141" s="46"/>
      <c r="H141" s="46"/>
      <c r="I141" s="46"/>
      <c r="J141" s="46"/>
      <c r="K141" s="46"/>
      <c r="L141" s="46"/>
      <c r="M141" s="46"/>
      <c r="N141" s="46"/>
      <c r="O141" s="46"/>
      <c r="P141" s="46"/>
      <c r="Q141" s="46"/>
      <c r="R141" s="46"/>
      <c r="S141" s="22"/>
      <c r="T141" s="15"/>
      <c r="U141" s="15"/>
      <c r="V141" s="15"/>
      <c r="W141" s="15"/>
      <c r="X141" s="15"/>
      <c r="Y141" s="15"/>
      <c r="Z141" s="15"/>
      <c r="AA141" s="15"/>
      <c r="AB141" s="15"/>
      <c r="AC141" s="15"/>
      <c r="AD141" s="15"/>
      <c r="AE141" s="15"/>
      <c r="AF141" s="15"/>
      <c r="AG141" s="15"/>
    </row>
    <row r="142" spans="1:33" ht="15.75" customHeight="1" x14ac:dyDescent="0.2">
      <c r="A142" s="15"/>
      <c r="B142" s="15"/>
      <c r="C142" s="46"/>
      <c r="D142" s="46"/>
      <c r="E142" s="46"/>
      <c r="F142" s="46"/>
      <c r="G142" s="46"/>
      <c r="H142" s="46"/>
      <c r="I142" s="46"/>
      <c r="J142" s="46"/>
      <c r="K142" s="46"/>
      <c r="L142" s="46"/>
      <c r="M142" s="46"/>
      <c r="N142" s="46"/>
      <c r="O142" s="46"/>
      <c r="P142" s="46"/>
      <c r="Q142" s="46"/>
      <c r="R142" s="46"/>
      <c r="S142" s="22"/>
      <c r="T142" s="15"/>
      <c r="U142" s="15"/>
      <c r="V142" s="15"/>
      <c r="W142" s="15"/>
      <c r="X142" s="15"/>
      <c r="Y142" s="15"/>
      <c r="Z142" s="15"/>
      <c r="AA142" s="15"/>
      <c r="AB142" s="15"/>
      <c r="AC142" s="15"/>
      <c r="AD142" s="15"/>
      <c r="AE142" s="15"/>
      <c r="AF142" s="15"/>
      <c r="AG142" s="15"/>
    </row>
    <row r="143" spans="1:33" ht="15.75" customHeight="1" x14ac:dyDescent="0.2">
      <c r="A143" s="15"/>
      <c r="B143" s="15"/>
      <c r="C143" s="46"/>
      <c r="D143" s="46"/>
      <c r="E143" s="46"/>
      <c r="F143" s="46"/>
      <c r="G143" s="46"/>
      <c r="H143" s="46"/>
      <c r="I143" s="46"/>
      <c r="J143" s="46"/>
      <c r="K143" s="46"/>
      <c r="L143" s="46"/>
      <c r="M143" s="46"/>
      <c r="N143" s="46"/>
      <c r="O143" s="46"/>
      <c r="P143" s="46"/>
      <c r="Q143" s="46"/>
      <c r="R143" s="46"/>
      <c r="S143" s="22"/>
      <c r="T143" s="15"/>
      <c r="U143" s="15"/>
      <c r="V143" s="15"/>
      <c r="W143" s="15"/>
      <c r="X143" s="15"/>
      <c r="Y143" s="15"/>
      <c r="Z143" s="15"/>
      <c r="AA143" s="15"/>
      <c r="AB143" s="15"/>
      <c r="AC143" s="15"/>
      <c r="AD143" s="15"/>
      <c r="AE143" s="15"/>
      <c r="AF143" s="15"/>
      <c r="AG143" s="15"/>
    </row>
    <row r="144" spans="1:33" ht="15.75" customHeight="1" x14ac:dyDescent="0.2">
      <c r="A144" s="15"/>
      <c r="B144" s="15"/>
      <c r="C144" s="46"/>
      <c r="D144" s="46"/>
      <c r="E144" s="46"/>
      <c r="F144" s="46"/>
      <c r="G144" s="46"/>
      <c r="H144" s="46"/>
      <c r="I144" s="46"/>
      <c r="J144" s="46"/>
      <c r="K144" s="46"/>
      <c r="L144" s="46"/>
      <c r="M144" s="46"/>
      <c r="N144" s="46"/>
      <c r="O144" s="46"/>
      <c r="P144" s="46"/>
      <c r="Q144" s="46"/>
      <c r="R144" s="46"/>
      <c r="S144" s="22"/>
      <c r="T144" s="15"/>
      <c r="U144" s="15"/>
      <c r="V144" s="15"/>
      <c r="W144" s="15"/>
      <c r="X144" s="15"/>
      <c r="Y144" s="15"/>
      <c r="Z144" s="15"/>
      <c r="AA144" s="15"/>
      <c r="AB144" s="15"/>
      <c r="AC144" s="15"/>
      <c r="AD144" s="15"/>
      <c r="AE144" s="15"/>
      <c r="AF144" s="15"/>
      <c r="AG144" s="15"/>
    </row>
    <row r="145" spans="1:33" ht="15.75" customHeight="1" x14ac:dyDescent="0.2">
      <c r="A145" s="15"/>
      <c r="B145" s="15"/>
      <c r="C145" s="46"/>
      <c r="D145" s="46"/>
      <c r="E145" s="46"/>
      <c r="F145" s="46"/>
      <c r="G145" s="46"/>
      <c r="H145" s="46"/>
      <c r="I145" s="46"/>
      <c r="J145" s="46"/>
      <c r="K145" s="46"/>
      <c r="L145" s="46"/>
      <c r="M145" s="46"/>
      <c r="N145" s="46"/>
      <c r="O145" s="46"/>
      <c r="P145" s="46"/>
      <c r="Q145" s="46"/>
      <c r="R145" s="46"/>
      <c r="S145" s="22"/>
      <c r="T145" s="15"/>
      <c r="U145" s="15"/>
      <c r="V145" s="15"/>
      <c r="W145" s="15"/>
      <c r="X145" s="15"/>
      <c r="Y145" s="15"/>
      <c r="Z145" s="15"/>
      <c r="AA145" s="15"/>
      <c r="AB145" s="15"/>
      <c r="AC145" s="15"/>
      <c r="AD145" s="15"/>
      <c r="AE145" s="15"/>
      <c r="AF145" s="15"/>
      <c r="AG145" s="15"/>
    </row>
    <row r="146" spans="1:33" ht="15.75" customHeight="1" x14ac:dyDescent="0.2">
      <c r="A146" s="15"/>
      <c r="B146" s="15"/>
      <c r="C146" s="46"/>
      <c r="D146" s="46"/>
      <c r="E146" s="46"/>
      <c r="F146" s="46"/>
      <c r="G146" s="46"/>
      <c r="H146" s="46"/>
      <c r="I146" s="46"/>
      <c r="J146" s="46"/>
      <c r="K146" s="46"/>
      <c r="L146" s="46"/>
      <c r="M146" s="46"/>
      <c r="N146" s="46"/>
      <c r="O146" s="46"/>
      <c r="P146" s="46"/>
      <c r="Q146" s="46"/>
      <c r="R146" s="46"/>
      <c r="S146" s="22"/>
      <c r="T146" s="15"/>
      <c r="U146" s="15"/>
      <c r="V146" s="15"/>
      <c r="W146" s="15"/>
      <c r="X146" s="15"/>
      <c r="Y146" s="15"/>
      <c r="Z146" s="15"/>
      <c r="AA146" s="15"/>
      <c r="AB146" s="15"/>
      <c r="AC146" s="15"/>
      <c r="AD146" s="15"/>
      <c r="AE146" s="15"/>
      <c r="AF146" s="15"/>
      <c r="AG146" s="15"/>
    </row>
    <row r="147" spans="1:33" ht="15.75" customHeight="1" x14ac:dyDescent="0.2">
      <c r="A147" s="15"/>
      <c r="B147" s="15"/>
      <c r="C147" s="46"/>
      <c r="D147" s="46"/>
      <c r="E147" s="46"/>
      <c r="F147" s="46"/>
      <c r="G147" s="46"/>
      <c r="H147" s="46"/>
      <c r="I147" s="46"/>
      <c r="J147" s="46"/>
      <c r="K147" s="46"/>
      <c r="L147" s="46"/>
      <c r="M147" s="46"/>
      <c r="N147" s="46"/>
      <c r="O147" s="46"/>
      <c r="P147" s="46"/>
      <c r="Q147" s="46"/>
      <c r="R147" s="46"/>
      <c r="S147" s="22"/>
      <c r="T147" s="15"/>
      <c r="U147" s="15"/>
      <c r="V147" s="15"/>
      <c r="W147" s="15"/>
      <c r="X147" s="15"/>
      <c r="Y147" s="15"/>
      <c r="Z147" s="15"/>
      <c r="AA147" s="15"/>
      <c r="AB147" s="15"/>
      <c r="AC147" s="15"/>
      <c r="AD147" s="15"/>
      <c r="AE147" s="15"/>
      <c r="AF147" s="15"/>
      <c r="AG147" s="15"/>
    </row>
    <row r="148" spans="1:33" ht="15.75" customHeight="1" x14ac:dyDescent="0.2">
      <c r="A148" s="15"/>
      <c r="B148" s="15"/>
      <c r="C148" s="46"/>
      <c r="D148" s="46"/>
      <c r="E148" s="46"/>
      <c r="F148" s="46"/>
      <c r="G148" s="46"/>
      <c r="H148" s="46"/>
      <c r="I148" s="46"/>
      <c r="J148" s="46"/>
      <c r="K148" s="46"/>
      <c r="L148" s="46"/>
      <c r="M148" s="46"/>
      <c r="N148" s="46"/>
      <c r="O148" s="46"/>
      <c r="P148" s="46"/>
      <c r="Q148" s="46"/>
      <c r="R148" s="46"/>
      <c r="S148" s="22"/>
      <c r="T148" s="15"/>
      <c r="U148" s="15"/>
      <c r="V148" s="15"/>
      <c r="W148" s="15"/>
      <c r="X148" s="15"/>
      <c r="Y148" s="15"/>
      <c r="Z148" s="15"/>
      <c r="AA148" s="15"/>
      <c r="AB148" s="15"/>
      <c r="AC148" s="15"/>
      <c r="AD148" s="15"/>
      <c r="AE148" s="15"/>
      <c r="AF148" s="15"/>
      <c r="AG148" s="15"/>
    </row>
    <row r="149" spans="1:33" ht="15.75" customHeight="1" x14ac:dyDescent="0.2">
      <c r="A149" s="15"/>
      <c r="B149" s="15"/>
      <c r="C149" s="46"/>
      <c r="D149" s="46"/>
      <c r="E149" s="46"/>
      <c r="F149" s="46"/>
      <c r="G149" s="46"/>
      <c r="H149" s="46"/>
      <c r="I149" s="46"/>
      <c r="J149" s="46"/>
      <c r="K149" s="46"/>
      <c r="L149" s="46"/>
      <c r="M149" s="46"/>
      <c r="N149" s="46"/>
      <c r="O149" s="46"/>
      <c r="P149" s="46"/>
      <c r="Q149" s="46"/>
      <c r="R149" s="46"/>
      <c r="S149" s="22"/>
      <c r="T149" s="15"/>
      <c r="U149" s="15"/>
      <c r="V149" s="15"/>
      <c r="W149" s="15"/>
      <c r="X149" s="15"/>
      <c r="Y149" s="15"/>
      <c r="Z149" s="15"/>
      <c r="AA149" s="15"/>
      <c r="AB149" s="15"/>
      <c r="AC149" s="15"/>
      <c r="AD149" s="15"/>
      <c r="AE149" s="15"/>
      <c r="AF149" s="15"/>
      <c r="AG149" s="15"/>
    </row>
    <row r="150" spans="1:33" ht="15.75" customHeight="1" x14ac:dyDescent="0.2">
      <c r="A150" s="15"/>
      <c r="B150" s="15"/>
      <c r="C150" s="46"/>
      <c r="D150" s="46"/>
      <c r="E150" s="46"/>
      <c r="F150" s="46"/>
      <c r="G150" s="46"/>
      <c r="H150" s="46"/>
      <c r="I150" s="46"/>
      <c r="J150" s="46"/>
      <c r="K150" s="46"/>
      <c r="L150" s="46"/>
      <c r="M150" s="46"/>
      <c r="N150" s="46"/>
      <c r="O150" s="46"/>
      <c r="P150" s="46"/>
      <c r="Q150" s="46"/>
      <c r="R150" s="46"/>
      <c r="S150" s="22"/>
      <c r="T150" s="15"/>
      <c r="U150" s="15"/>
      <c r="V150" s="15"/>
      <c r="W150" s="15"/>
      <c r="X150" s="15"/>
      <c r="Y150" s="15"/>
      <c r="Z150" s="15"/>
      <c r="AA150" s="15"/>
      <c r="AB150" s="15"/>
      <c r="AC150" s="15"/>
      <c r="AD150" s="15"/>
      <c r="AE150" s="15"/>
      <c r="AF150" s="15"/>
      <c r="AG150" s="15"/>
    </row>
    <row r="151" spans="1:33" ht="15.75" customHeight="1" x14ac:dyDescent="0.2">
      <c r="A151" s="15"/>
      <c r="B151" s="15"/>
      <c r="C151" s="46"/>
      <c r="D151" s="46"/>
      <c r="E151" s="46"/>
      <c r="F151" s="46"/>
      <c r="G151" s="46"/>
      <c r="H151" s="46"/>
      <c r="I151" s="46"/>
      <c r="J151" s="46"/>
      <c r="K151" s="46"/>
      <c r="L151" s="46"/>
      <c r="M151" s="46"/>
      <c r="N151" s="46"/>
      <c r="O151" s="46"/>
      <c r="P151" s="46"/>
      <c r="Q151" s="46"/>
      <c r="R151" s="46"/>
      <c r="S151" s="22"/>
      <c r="T151" s="15"/>
      <c r="U151" s="15"/>
      <c r="V151" s="15"/>
      <c r="W151" s="15"/>
      <c r="X151" s="15"/>
      <c r="Y151" s="15"/>
      <c r="Z151" s="15"/>
      <c r="AA151" s="15"/>
      <c r="AB151" s="15"/>
      <c r="AC151" s="15"/>
      <c r="AD151" s="15"/>
      <c r="AE151" s="15"/>
      <c r="AF151" s="15"/>
      <c r="AG151" s="15"/>
    </row>
    <row r="152" spans="1:33" ht="15.75" customHeight="1" x14ac:dyDescent="0.2">
      <c r="A152" s="15"/>
      <c r="B152" s="15"/>
      <c r="C152" s="46"/>
      <c r="D152" s="46"/>
      <c r="E152" s="46"/>
      <c r="F152" s="46"/>
      <c r="G152" s="46"/>
      <c r="H152" s="46"/>
      <c r="I152" s="46"/>
      <c r="J152" s="46"/>
      <c r="K152" s="46"/>
      <c r="L152" s="46"/>
      <c r="M152" s="46"/>
      <c r="N152" s="46"/>
      <c r="O152" s="46"/>
      <c r="P152" s="46"/>
      <c r="Q152" s="46"/>
      <c r="R152" s="46"/>
      <c r="S152" s="22"/>
      <c r="T152" s="15"/>
      <c r="U152" s="15"/>
      <c r="V152" s="15"/>
      <c r="W152" s="15"/>
      <c r="X152" s="15"/>
      <c r="Y152" s="15"/>
      <c r="Z152" s="15"/>
      <c r="AA152" s="15"/>
      <c r="AB152" s="15"/>
      <c r="AC152" s="15"/>
      <c r="AD152" s="15"/>
      <c r="AE152" s="15"/>
      <c r="AF152" s="15"/>
      <c r="AG152" s="15"/>
    </row>
    <row r="153" spans="1:33" ht="15.75" customHeight="1" x14ac:dyDescent="0.2">
      <c r="A153" s="15"/>
      <c r="B153" s="15"/>
      <c r="C153" s="46"/>
      <c r="D153" s="46"/>
      <c r="E153" s="46"/>
      <c r="F153" s="46"/>
      <c r="G153" s="46"/>
      <c r="H153" s="46"/>
      <c r="I153" s="46"/>
      <c r="J153" s="46"/>
      <c r="K153" s="46"/>
      <c r="L153" s="46"/>
      <c r="M153" s="46"/>
      <c r="N153" s="46"/>
      <c r="O153" s="46"/>
      <c r="P153" s="46"/>
      <c r="Q153" s="46"/>
      <c r="R153" s="46"/>
      <c r="S153" s="22"/>
      <c r="T153" s="15"/>
      <c r="U153" s="15"/>
      <c r="V153" s="15"/>
      <c r="W153" s="15"/>
      <c r="X153" s="15"/>
      <c r="Y153" s="15"/>
      <c r="Z153" s="15"/>
      <c r="AA153" s="15"/>
      <c r="AB153" s="15"/>
      <c r="AC153" s="15"/>
      <c r="AD153" s="15"/>
      <c r="AE153" s="15"/>
      <c r="AF153" s="15"/>
      <c r="AG153" s="15"/>
    </row>
    <row r="154" spans="1:33" ht="15.75" customHeight="1" x14ac:dyDescent="0.2">
      <c r="A154" s="15"/>
      <c r="B154" s="15"/>
      <c r="C154" s="46"/>
      <c r="D154" s="46"/>
      <c r="E154" s="46"/>
      <c r="F154" s="46"/>
      <c r="G154" s="46"/>
      <c r="H154" s="46"/>
      <c r="I154" s="46"/>
      <c r="J154" s="46"/>
      <c r="K154" s="46"/>
      <c r="L154" s="46"/>
      <c r="M154" s="46"/>
      <c r="N154" s="46"/>
      <c r="O154" s="46"/>
      <c r="P154" s="46"/>
      <c r="Q154" s="46"/>
      <c r="R154" s="46"/>
      <c r="S154" s="22"/>
      <c r="T154" s="15"/>
      <c r="U154" s="15"/>
      <c r="V154" s="15"/>
      <c r="W154" s="15"/>
      <c r="X154" s="15"/>
      <c r="Y154" s="15"/>
      <c r="Z154" s="15"/>
      <c r="AA154" s="15"/>
      <c r="AB154" s="15"/>
      <c r="AC154" s="15"/>
      <c r="AD154" s="15"/>
      <c r="AE154" s="15"/>
      <c r="AF154" s="15"/>
      <c r="AG154" s="15"/>
    </row>
    <row r="155" spans="1:33" ht="15.75" customHeight="1" x14ac:dyDescent="0.2">
      <c r="A155" s="15"/>
      <c r="B155" s="15"/>
      <c r="C155" s="46"/>
      <c r="D155" s="46"/>
      <c r="E155" s="46"/>
      <c r="F155" s="46"/>
      <c r="G155" s="46"/>
      <c r="H155" s="46"/>
      <c r="I155" s="46"/>
      <c r="J155" s="46"/>
      <c r="K155" s="46"/>
      <c r="L155" s="46"/>
      <c r="M155" s="46"/>
      <c r="N155" s="46"/>
      <c r="O155" s="46"/>
      <c r="P155" s="46"/>
      <c r="Q155" s="46"/>
      <c r="R155" s="46"/>
      <c r="S155" s="22"/>
      <c r="T155" s="15"/>
      <c r="U155" s="15"/>
      <c r="V155" s="15"/>
      <c r="W155" s="15"/>
      <c r="X155" s="15"/>
      <c r="Y155" s="15"/>
      <c r="Z155" s="15"/>
      <c r="AA155" s="15"/>
      <c r="AB155" s="15"/>
      <c r="AC155" s="15"/>
      <c r="AD155" s="15"/>
      <c r="AE155" s="15"/>
      <c r="AF155" s="15"/>
      <c r="AG155" s="15"/>
    </row>
    <row r="156" spans="1:33" ht="15.75" customHeight="1" x14ac:dyDescent="0.2">
      <c r="A156" s="15"/>
      <c r="B156" s="15"/>
      <c r="C156" s="46"/>
      <c r="D156" s="46"/>
      <c r="E156" s="46"/>
      <c r="F156" s="46"/>
      <c r="G156" s="46"/>
      <c r="H156" s="46"/>
      <c r="I156" s="46"/>
      <c r="J156" s="46"/>
      <c r="K156" s="46"/>
      <c r="L156" s="46"/>
      <c r="M156" s="46"/>
      <c r="N156" s="46"/>
      <c r="O156" s="46"/>
      <c r="P156" s="46"/>
      <c r="Q156" s="46"/>
      <c r="R156" s="46"/>
      <c r="S156" s="22"/>
      <c r="T156" s="15"/>
      <c r="U156" s="15"/>
      <c r="V156" s="15"/>
      <c r="W156" s="15"/>
      <c r="X156" s="15"/>
      <c r="Y156" s="15"/>
      <c r="Z156" s="15"/>
      <c r="AA156" s="15"/>
      <c r="AB156" s="15"/>
      <c r="AC156" s="15"/>
      <c r="AD156" s="15"/>
      <c r="AE156" s="15"/>
      <c r="AF156" s="15"/>
      <c r="AG156" s="15"/>
    </row>
    <row r="157" spans="1:33" ht="15.75" customHeight="1" x14ac:dyDescent="0.2">
      <c r="A157" s="15"/>
      <c r="B157" s="15"/>
      <c r="C157" s="46"/>
      <c r="D157" s="46"/>
      <c r="E157" s="46"/>
      <c r="F157" s="46"/>
      <c r="G157" s="46"/>
      <c r="H157" s="46"/>
      <c r="I157" s="46"/>
      <c r="J157" s="46"/>
      <c r="K157" s="46"/>
      <c r="L157" s="46"/>
      <c r="M157" s="46"/>
      <c r="N157" s="46"/>
      <c r="O157" s="46"/>
      <c r="P157" s="46"/>
      <c r="Q157" s="46"/>
      <c r="R157" s="46"/>
      <c r="S157" s="22"/>
      <c r="T157" s="15"/>
      <c r="U157" s="15"/>
      <c r="V157" s="15"/>
      <c r="W157" s="15"/>
      <c r="X157" s="15"/>
      <c r="Y157" s="15"/>
      <c r="Z157" s="15"/>
      <c r="AA157" s="15"/>
      <c r="AB157" s="15"/>
      <c r="AC157" s="15"/>
      <c r="AD157" s="15"/>
      <c r="AE157" s="15"/>
      <c r="AF157" s="15"/>
      <c r="AG157" s="15"/>
    </row>
    <row r="158" spans="1:33" ht="15.75" customHeight="1" x14ac:dyDescent="0.2">
      <c r="A158" s="15"/>
      <c r="B158" s="15"/>
      <c r="C158" s="46"/>
      <c r="D158" s="46"/>
      <c r="E158" s="46"/>
      <c r="F158" s="46"/>
      <c r="G158" s="46"/>
      <c r="H158" s="46"/>
      <c r="I158" s="46"/>
      <c r="J158" s="46"/>
      <c r="K158" s="46"/>
      <c r="L158" s="46"/>
      <c r="M158" s="46"/>
      <c r="N158" s="46"/>
      <c r="O158" s="46"/>
      <c r="P158" s="46"/>
      <c r="Q158" s="46"/>
      <c r="R158" s="46"/>
      <c r="S158" s="22"/>
      <c r="T158" s="15"/>
      <c r="U158" s="15"/>
      <c r="V158" s="15"/>
      <c r="W158" s="15"/>
      <c r="X158" s="15"/>
      <c r="Y158" s="15"/>
      <c r="Z158" s="15"/>
      <c r="AA158" s="15"/>
      <c r="AB158" s="15"/>
      <c r="AC158" s="15"/>
      <c r="AD158" s="15"/>
      <c r="AE158" s="15"/>
      <c r="AF158" s="15"/>
      <c r="AG158" s="15"/>
    </row>
    <row r="159" spans="1:33" ht="15.75" customHeight="1" x14ac:dyDescent="0.2">
      <c r="A159" s="15"/>
      <c r="B159" s="15"/>
      <c r="C159" s="46"/>
      <c r="D159" s="46"/>
      <c r="E159" s="46"/>
      <c r="F159" s="46"/>
      <c r="G159" s="46"/>
      <c r="H159" s="46"/>
      <c r="I159" s="46"/>
      <c r="J159" s="46"/>
      <c r="K159" s="46"/>
      <c r="L159" s="46"/>
      <c r="M159" s="46"/>
      <c r="N159" s="46"/>
      <c r="O159" s="46"/>
      <c r="P159" s="46"/>
      <c r="Q159" s="46"/>
      <c r="R159" s="46"/>
      <c r="S159" s="22"/>
      <c r="T159" s="15"/>
      <c r="U159" s="15"/>
      <c r="V159" s="15"/>
      <c r="W159" s="15"/>
      <c r="X159" s="15"/>
      <c r="Y159" s="15"/>
      <c r="Z159" s="15"/>
      <c r="AA159" s="15"/>
      <c r="AB159" s="15"/>
      <c r="AC159" s="15"/>
      <c r="AD159" s="15"/>
      <c r="AE159" s="15"/>
      <c r="AF159" s="15"/>
      <c r="AG159" s="15"/>
    </row>
    <row r="160" spans="1:33" ht="15.75" customHeight="1" x14ac:dyDescent="0.2">
      <c r="A160" s="15"/>
      <c r="B160" s="15"/>
      <c r="C160" s="46"/>
      <c r="D160" s="46"/>
      <c r="E160" s="46"/>
      <c r="F160" s="46"/>
      <c r="G160" s="46"/>
      <c r="H160" s="46"/>
      <c r="I160" s="46"/>
      <c r="J160" s="46"/>
      <c r="K160" s="46"/>
      <c r="L160" s="46"/>
      <c r="M160" s="46"/>
      <c r="N160" s="46"/>
      <c r="O160" s="46"/>
      <c r="P160" s="46"/>
      <c r="Q160" s="46"/>
      <c r="R160" s="46"/>
      <c r="S160" s="22"/>
      <c r="T160" s="15"/>
      <c r="U160" s="15"/>
      <c r="V160" s="15"/>
      <c r="W160" s="15"/>
      <c r="X160" s="15"/>
      <c r="Y160" s="15"/>
      <c r="Z160" s="15"/>
      <c r="AA160" s="15"/>
      <c r="AB160" s="15"/>
      <c r="AC160" s="15"/>
      <c r="AD160" s="15"/>
      <c r="AE160" s="15"/>
      <c r="AF160" s="15"/>
      <c r="AG160" s="15"/>
    </row>
    <row r="161" spans="1:33" ht="15.75" customHeight="1" x14ac:dyDescent="0.2">
      <c r="A161" s="15"/>
      <c r="B161" s="15"/>
      <c r="C161" s="46"/>
      <c r="D161" s="46"/>
      <c r="E161" s="46"/>
      <c r="F161" s="46"/>
      <c r="G161" s="46"/>
      <c r="H161" s="46"/>
      <c r="I161" s="46"/>
      <c r="J161" s="46"/>
      <c r="K161" s="46"/>
      <c r="L161" s="46"/>
      <c r="M161" s="46"/>
      <c r="N161" s="46"/>
      <c r="O161" s="46"/>
      <c r="P161" s="46"/>
      <c r="Q161" s="46"/>
      <c r="R161" s="46"/>
      <c r="S161" s="22"/>
      <c r="T161" s="15"/>
      <c r="U161" s="15"/>
      <c r="V161" s="15"/>
      <c r="W161" s="15"/>
      <c r="X161" s="15"/>
      <c r="Y161" s="15"/>
      <c r="Z161" s="15"/>
      <c r="AA161" s="15"/>
      <c r="AB161" s="15"/>
      <c r="AC161" s="15"/>
      <c r="AD161" s="15"/>
      <c r="AE161" s="15"/>
      <c r="AF161" s="15"/>
      <c r="AG161" s="15"/>
    </row>
    <row r="162" spans="1:33" ht="15.75" customHeight="1" x14ac:dyDescent="0.2">
      <c r="A162" s="15"/>
      <c r="B162" s="15"/>
      <c r="C162" s="46"/>
      <c r="D162" s="46"/>
      <c r="E162" s="46"/>
      <c r="F162" s="46"/>
      <c r="G162" s="46"/>
      <c r="H162" s="46"/>
      <c r="I162" s="46"/>
      <c r="J162" s="46"/>
      <c r="K162" s="46"/>
      <c r="L162" s="46"/>
      <c r="M162" s="46"/>
      <c r="N162" s="46"/>
      <c r="O162" s="46"/>
      <c r="P162" s="46"/>
      <c r="Q162" s="46"/>
      <c r="R162" s="46"/>
      <c r="S162" s="22"/>
      <c r="T162" s="15"/>
      <c r="U162" s="15"/>
      <c r="V162" s="15"/>
      <c r="W162" s="15"/>
      <c r="X162" s="15"/>
      <c r="Y162" s="15"/>
      <c r="Z162" s="15"/>
      <c r="AA162" s="15"/>
      <c r="AB162" s="15"/>
      <c r="AC162" s="15"/>
      <c r="AD162" s="15"/>
      <c r="AE162" s="15"/>
      <c r="AF162" s="15"/>
      <c r="AG162" s="15"/>
    </row>
    <row r="163" spans="1:33" ht="15.75" customHeight="1" x14ac:dyDescent="0.2">
      <c r="A163" s="15"/>
      <c r="B163" s="15"/>
      <c r="C163" s="46"/>
      <c r="D163" s="46"/>
      <c r="E163" s="46"/>
      <c r="F163" s="46"/>
      <c r="G163" s="46"/>
      <c r="H163" s="46"/>
      <c r="I163" s="46"/>
      <c r="J163" s="46"/>
      <c r="K163" s="46"/>
      <c r="L163" s="46"/>
      <c r="M163" s="46"/>
      <c r="N163" s="46"/>
      <c r="O163" s="46"/>
      <c r="P163" s="46"/>
      <c r="Q163" s="46"/>
      <c r="R163" s="46"/>
      <c r="S163" s="22"/>
      <c r="T163" s="15"/>
      <c r="U163" s="15"/>
      <c r="V163" s="15"/>
      <c r="W163" s="15"/>
      <c r="X163" s="15"/>
      <c r="Y163" s="15"/>
      <c r="Z163" s="15"/>
      <c r="AA163" s="15"/>
      <c r="AB163" s="15"/>
      <c r="AC163" s="15"/>
      <c r="AD163" s="15"/>
      <c r="AE163" s="15"/>
      <c r="AF163" s="15"/>
      <c r="AG163" s="15"/>
    </row>
    <row r="164" spans="1:33" ht="15.75" customHeight="1" x14ac:dyDescent="0.2">
      <c r="A164" s="15"/>
      <c r="B164" s="15"/>
      <c r="C164" s="46"/>
      <c r="D164" s="46"/>
      <c r="E164" s="46"/>
      <c r="F164" s="46"/>
      <c r="G164" s="46"/>
      <c r="H164" s="46"/>
      <c r="I164" s="46"/>
      <c r="J164" s="46"/>
      <c r="K164" s="46"/>
      <c r="L164" s="46"/>
      <c r="M164" s="46"/>
      <c r="N164" s="46"/>
      <c r="O164" s="46"/>
      <c r="P164" s="46"/>
      <c r="Q164" s="46"/>
      <c r="R164" s="46"/>
      <c r="S164" s="22"/>
      <c r="T164" s="15"/>
      <c r="U164" s="15"/>
      <c r="V164" s="15"/>
      <c r="W164" s="15"/>
      <c r="X164" s="15"/>
      <c r="Y164" s="15"/>
      <c r="Z164" s="15"/>
      <c r="AA164" s="15"/>
      <c r="AB164" s="15"/>
      <c r="AC164" s="15"/>
      <c r="AD164" s="15"/>
      <c r="AE164" s="15"/>
      <c r="AF164" s="15"/>
      <c r="AG164" s="15"/>
    </row>
    <row r="165" spans="1:33" ht="15.75" customHeight="1" x14ac:dyDescent="0.2">
      <c r="A165" s="15"/>
      <c r="B165" s="15"/>
      <c r="C165" s="46"/>
      <c r="D165" s="46"/>
      <c r="E165" s="46"/>
      <c r="F165" s="46"/>
      <c r="G165" s="46"/>
      <c r="H165" s="46"/>
      <c r="I165" s="46"/>
      <c r="J165" s="46"/>
      <c r="K165" s="46"/>
      <c r="L165" s="46"/>
      <c r="M165" s="46"/>
      <c r="N165" s="46"/>
      <c r="O165" s="46"/>
      <c r="P165" s="46"/>
      <c r="Q165" s="46"/>
      <c r="R165" s="46"/>
      <c r="S165" s="22"/>
      <c r="T165" s="15"/>
      <c r="U165" s="15"/>
      <c r="V165" s="15"/>
      <c r="W165" s="15"/>
      <c r="X165" s="15"/>
      <c r="Y165" s="15"/>
      <c r="Z165" s="15"/>
      <c r="AA165" s="15"/>
      <c r="AB165" s="15"/>
      <c r="AC165" s="15"/>
      <c r="AD165" s="15"/>
      <c r="AE165" s="15"/>
      <c r="AF165" s="15"/>
      <c r="AG165" s="15"/>
    </row>
    <row r="166" spans="1:33" ht="15.75" customHeight="1" x14ac:dyDescent="0.2">
      <c r="A166" s="15"/>
      <c r="B166" s="15"/>
      <c r="C166" s="46"/>
      <c r="D166" s="46"/>
      <c r="E166" s="46"/>
      <c r="F166" s="46"/>
      <c r="G166" s="46"/>
      <c r="H166" s="46"/>
      <c r="I166" s="46"/>
      <c r="J166" s="46"/>
      <c r="K166" s="46"/>
      <c r="L166" s="46"/>
      <c r="M166" s="46"/>
      <c r="N166" s="46"/>
      <c r="O166" s="46"/>
      <c r="P166" s="46"/>
      <c r="Q166" s="46"/>
      <c r="R166" s="46"/>
      <c r="S166" s="22"/>
      <c r="T166" s="15"/>
      <c r="U166" s="15"/>
      <c r="V166" s="15"/>
      <c r="W166" s="15"/>
      <c r="X166" s="15"/>
      <c r="Y166" s="15"/>
      <c r="Z166" s="15"/>
      <c r="AA166" s="15"/>
      <c r="AB166" s="15"/>
      <c r="AC166" s="15"/>
      <c r="AD166" s="15"/>
      <c r="AE166" s="15"/>
      <c r="AF166" s="15"/>
      <c r="AG166" s="15"/>
    </row>
    <row r="167" spans="1:33" ht="15.75" customHeight="1" x14ac:dyDescent="0.2">
      <c r="A167" s="15"/>
      <c r="B167" s="15"/>
      <c r="C167" s="46"/>
      <c r="D167" s="46"/>
      <c r="E167" s="46"/>
      <c r="F167" s="46"/>
      <c r="G167" s="46"/>
      <c r="H167" s="46"/>
      <c r="I167" s="46"/>
      <c r="J167" s="46"/>
      <c r="K167" s="46"/>
      <c r="L167" s="46"/>
      <c r="M167" s="46"/>
      <c r="N167" s="46"/>
      <c r="O167" s="46"/>
      <c r="P167" s="46"/>
      <c r="Q167" s="46"/>
      <c r="R167" s="46"/>
      <c r="S167" s="22"/>
      <c r="T167" s="15"/>
      <c r="U167" s="15"/>
      <c r="V167" s="15"/>
      <c r="W167" s="15"/>
      <c r="X167" s="15"/>
      <c r="Y167" s="15"/>
      <c r="Z167" s="15"/>
      <c r="AA167" s="15"/>
      <c r="AB167" s="15"/>
      <c r="AC167" s="15"/>
      <c r="AD167" s="15"/>
      <c r="AE167" s="15"/>
      <c r="AF167" s="15"/>
      <c r="AG167" s="15"/>
    </row>
    <row r="168" spans="1:33" ht="15.75" customHeight="1" x14ac:dyDescent="0.2">
      <c r="A168" s="15"/>
      <c r="B168" s="15"/>
      <c r="C168" s="46"/>
      <c r="D168" s="46"/>
      <c r="E168" s="46"/>
      <c r="F168" s="46"/>
      <c r="G168" s="46"/>
      <c r="H168" s="46"/>
      <c r="I168" s="46"/>
      <c r="J168" s="46"/>
      <c r="K168" s="46"/>
      <c r="L168" s="46"/>
      <c r="M168" s="46"/>
      <c r="N168" s="46"/>
      <c r="O168" s="46"/>
      <c r="P168" s="46"/>
      <c r="Q168" s="46"/>
      <c r="R168" s="46"/>
      <c r="S168" s="22"/>
      <c r="T168" s="15"/>
      <c r="U168" s="15"/>
      <c r="V168" s="15"/>
      <c r="W168" s="15"/>
      <c r="X168" s="15"/>
      <c r="Y168" s="15"/>
      <c r="Z168" s="15"/>
      <c r="AA168" s="15"/>
      <c r="AB168" s="15"/>
      <c r="AC168" s="15"/>
      <c r="AD168" s="15"/>
      <c r="AE168" s="15"/>
      <c r="AF168" s="15"/>
      <c r="AG168" s="15"/>
    </row>
    <row r="169" spans="1:33" ht="15.75" customHeight="1" x14ac:dyDescent="0.2">
      <c r="A169" s="15"/>
      <c r="B169" s="15"/>
      <c r="C169" s="46"/>
      <c r="D169" s="46"/>
      <c r="E169" s="46"/>
      <c r="F169" s="46"/>
      <c r="G169" s="46"/>
      <c r="H169" s="46"/>
      <c r="I169" s="46"/>
      <c r="J169" s="46"/>
      <c r="K169" s="46"/>
      <c r="L169" s="46"/>
      <c r="M169" s="46"/>
      <c r="N169" s="46"/>
      <c r="O169" s="46"/>
      <c r="P169" s="46"/>
      <c r="Q169" s="46"/>
      <c r="R169" s="46"/>
      <c r="S169" s="22"/>
      <c r="T169" s="15"/>
      <c r="U169" s="15"/>
      <c r="V169" s="15"/>
      <c r="W169" s="15"/>
      <c r="X169" s="15"/>
      <c r="Y169" s="15"/>
      <c r="Z169" s="15"/>
      <c r="AA169" s="15"/>
      <c r="AB169" s="15"/>
      <c r="AC169" s="15"/>
      <c r="AD169" s="15"/>
      <c r="AE169" s="15"/>
      <c r="AF169" s="15"/>
      <c r="AG169" s="15"/>
    </row>
    <row r="170" spans="1:33" ht="15.75" customHeight="1" x14ac:dyDescent="0.2">
      <c r="A170" s="15"/>
      <c r="B170" s="15"/>
      <c r="C170" s="46"/>
      <c r="D170" s="46"/>
      <c r="E170" s="46"/>
      <c r="F170" s="46"/>
      <c r="G170" s="46"/>
      <c r="H170" s="46"/>
      <c r="I170" s="46"/>
      <c r="J170" s="46"/>
      <c r="K170" s="46"/>
      <c r="L170" s="46"/>
      <c r="M170" s="46"/>
      <c r="N170" s="46"/>
      <c r="O170" s="46"/>
      <c r="P170" s="46"/>
      <c r="Q170" s="46"/>
      <c r="R170" s="46"/>
      <c r="S170" s="22"/>
      <c r="T170" s="15"/>
      <c r="U170" s="15"/>
      <c r="V170" s="15"/>
      <c r="W170" s="15"/>
      <c r="X170" s="15"/>
      <c r="Y170" s="15"/>
      <c r="Z170" s="15"/>
      <c r="AA170" s="15"/>
      <c r="AB170" s="15"/>
      <c r="AC170" s="15"/>
      <c r="AD170" s="15"/>
      <c r="AE170" s="15"/>
      <c r="AF170" s="15"/>
      <c r="AG170" s="15"/>
    </row>
    <row r="171" spans="1:33" ht="15.75" customHeight="1" x14ac:dyDescent="0.2">
      <c r="A171" s="15"/>
      <c r="B171" s="15"/>
      <c r="C171" s="46"/>
      <c r="D171" s="46"/>
      <c r="E171" s="46"/>
      <c r="F171" s="46"/>
      <c r="G171" s="46"/>
      <c r="H171" s="46"/>
      <c r="I171" s="46"/>
      <c r="J171" s="46"/>
      <c r="K171" s="46"/>
      <c r="L171" s="46"/>
      <c r="M171" s="46"/>
      <c r="N171" s="46"/>
      <c r="O171" s="46"/>
      <c r="P171" s="46"/>
      <c r="Q171" s="46"/>
      <c r="R171" s="46"/>
      <c r="S171" s="22"/>
      <c r="T171" s="15"/>
      <c r="U171" s="15"/>
      <c r="V171" s="15"/>
      <c r="W171" s="15"/>
      <c r="X171" s="15"/>
      <c r="Y171" s="15"/>
      <c r="Z171" s="15"/>
      <c r="AA171" s="15"/>
      <c r="AB171" s="15"/>
      <c r="AC171" s="15"/>
      <c r="AD171" s="15"/>
      <c r="AE171" s="15"/>
      <c r="AF171" s="15"/>
      <c r="AG171" s="15"/>
    </row>
    <row r="172" spans="1:33" ht="15.75" customHeight="1" x14ac:dyDescent="0.2">
      <c r="A172" s="15"/>
      <c r="B172" s="15"/>
      <c r="C172" s="46"/>
      <c r="D172" s="46"/>
      <c r="E172" s="46"/>
      <c r="F172" s="46"/>
      <c r="G172" s="46"/>
      <c r="H172" s="46"/>
      <c r="I172" s="46"/>
      <c r="J172" s="46"/>
      <c r="K172" s="46"/>
      <c r="L172" s="46"/>
      <c r="M172" s="46"/>
      <c r="N172" s="46"/>
      <c r="O172" s="46"/>
      <c r="P172" s="46"/>
      <c r="Q172" s="46"/>
      <c r="R172" s="46"/>
      <c r="S172" s="22"/>
      <c r="T172" s="15"/>
      <c r="U172" s="15"/>
      <c r="V172" s="15"/>
      <c r="W172" s="15"/>
      <c r="X172" s="15"/>
      <c r="Y172" s="15"/>
      <c r="Z172" s="15"/>
      <c r="AA172" s="15"/>
      <c r="AB172" s="15"/>
      <c r="AC172" s="15"/>
      <c r="AD172" s="15"/>
      <c r="AE172" s="15"/>
      <c r="AF172" s="15"/>
      <c r="AG172" s="15"/>
    </row>
    <row r="173" spans="1:33" ht="15.75" customHeight="1" x14ac:dyDescent="0.2">
      <c r="A173" s="15"/>
      <c r="B173" s="15"/>
      <c r="C173" s="46"/>
      <c r="D173" s="46"/>
      <c r="E173" s="46"/>
      <c r="F173" s="46"/>
      <c r="G173" s="46"/>
      <c r="H173" s="46"/>
      <c r="I173" s="46"/>
      <c r="J173" s="46"/>
      <c r="K173" s="46"/>
      <c r="L173" s="46"/>
      <c r="M173" s="46"/>
      <c r="N173" s="46"/>
      <c r="O173" s="46"/>
      <c r="P173" s="46"/>
      <c r="Q173" s="46"/>
      <c r="R173" s="46"/>
      <c r="S173" s="22"/>
      <c r="T173" s="15"/>
      <c r="U173" s="15"/>
      <c r="V173" s="15"/>
      <c r="W173" s="15"/>
      <c r="X173" s="15"/>
      <c r="Y173" s="15"/>
      <c r="Z173" s="15"/>
      <c r="AA173" s="15"/>
      <c r="AB173" s="15"/>
      <c r="AC173" s="15"/>
      <c r="AD173" s="15"/>
      <c r="AE173" s="15"/>
      <c r="AF173" s="15"/>
      <c r="AG173" s="15"/>
    </row>
    <row r="174" spans="1:33" ht="15.75" customHeight="1" x14ac:dyDescent="0.2">
      <c r="A174" s="15"/>
      <c r="B174" s="15"/>
      <c r="C174" s="46"/>
      <c r="D174" s="46"/>
      <c r="E174" s="46"/>
      <c r="F174" s="46"/>
      <c r="G174" s="46"/>
      <c r="H174" s="46"/>
      <c r="I174" s="46"/>
      <c r="J174" s="46"/>
      <c r="K174" s="46"/>
      <c r="L174" s="46"/>
      <c r="M174" s="46"/>
      <c r="N174" s="46"/>
      <c r="O174" s="46"/>
      <c r="P174" s="46"/>
      <c r="Q174" s="46"/>
      <c r="R174" s="46"/>
      <c r="S174" s="22"/>
      <c r="T174" s="15"/>
      <c r="U174" s="15"/>
      <c r="V174" s="15"/>
      <c r="W174" s="15"/>
      <c r="X174" s="15"/>
      <c r="Y174" s="15"/>
      <c r="Z174" s="15"/>
      <c r="AA174" s="15"/>
      <c r="AB174" s="15"/>
      <c r="AC174" s="15"/>
      <c r="AD174" s="15"/>
      <c r="AE174" s="15"/>
      <c r="AF174" s="15"/>
      <c r="AG174" s="15"/>
    </row>
    <row r="175" spans="1:33" ht="15.75" customHeight="1" x14ac:dyDescent="0.2">
      <c r="A175" s="15"/>
      <c r="B175" s="15"/>
      <c r="C175" s="46"/>
      <c r="D175" s="46"/>
      <c r="E175" s="46"/>
      <c r="F175" s="46"/>
      <c r="G175" s="46"/>
      <c r="H175" s="46"/>
      <c r="I175" s="46"/>
      <c r="J175" s="46"/>
      <c r="K175" s="46"/>
      <c r="L175" s="46"/>
      <c r="M175" s="46"/>
      <c r="N175" s="46"/>
      <c r="O175" s="46"/>
      <c r="P175" s="46"/>
      <c r="Q175" s="46"/>
      <c r="R175" s="46"/>
      <c r="S175" s="22"/>
      <c r="T175" s="15"/>
      <c r="U175" s="15"/>
      <c r="V175" s="15"/>
      <c r="W175" s="15"/>
      <c r="X175" s="15"/>
      <c r="Y175" s="15"/>
      <c r="Z175" s="15"/>
      <c r="AA175" s="15"/>
      <c r="AB175" s="15"/>
      <c r="AC175" s="15"/>
      <c r="AD175" s="15"/>
      <c r="AE175" s="15"/>
      <c r="AF175" s="15"/>
      <c r="AG175" s="15"/>
    </row>
    <row r="176" spans="1:33" ht="15.75" customHeight="1" x14ac:dyDescent="0.2">
      <c r="A176" s="15"/>
      <c r="B176" s="15"/>
      <c r="C176" s="46"/>
      <c r="D176" s="46"/>
      <c r="E176" s="46"/>
      <c r="F176" s="46"/>
      <c r="G176" s="46"/>
      <c r="H176" s="46"/>
      <c r="I176" s="46"/>
      <c r="J176" s="46"/>
      <c r="K176" s="46"/>
      <c r="L176" s="46"/>
      <c r="M176" s="46"/>
      <c r="N176" s="46"/>
      <c r="O176" s="46"/>
      <c r="P176" s="46"/>
      <c r="Q176" s="46"/>
      <c r="R176" s="46"/>
      <c r="S176" s="22"/>
      <c r="T176" s="15"/>
      <c r="U176" s="15"/>
      <c r="V176" s="15"/>
      <c r="W176" s="15"/>
      <c r="X176" s="15"/>
      <c r="Y176" s="15"/>
      <c r="Z176" s="15"/>
      <c r="AA176" s="15"/>
      <c r="AB176" s="15"/>
      <c r="AC176" s="15"/>
      <c r="AD176" s="15"/>
      <c r="AE176" s="15"/>
      <c r="AF176" s="15"/>
      <c r="AG176" s="15"/>
    </row>
    <row r="177" spans="1:33" ht="15.75" customHeight="1" x14ac:dyDescent="0.2">
      <c r="A177" s="15"/>
      <c r="B177" s="15"/>
      <c r="C177" s="46"/>
      <c r="D177" s="46"/>
      <c r="E177" s="46"/>
      <c r="F177" s="46"/>
      <c r="G177" s="46"/>
      <c r="H177" s="46"/>
      <c r="I177" s="46"/>
      <c r="J177" s="46"/>
      <c r="K177" s="46"/>
      <c r="L177" s="46"/>
      <c r="M177" s="46"/>
      <c r="N177" s="46"/>
      <c r="O177" s="46"/>
      <c r="P177" s="46"/>
      <c r="Q177" s="46"/>
      <c r="R177" s="46"/>
      <c r="S177" s="22"/>
      <c r="T177" s="15"/>
      <c r="U177" s="15"/>
      <c r="V177" s="15"/>
      <c r="W177" s="15"/>
      <c r="X177" s="15"/>
      <c r="Y177" s="15"/>
      <c r="Z177" s="15"/>
      <c r="AA177" s="15"/>
      <c r="AB177" s="15"/>
      <c r="AC177" s="15"/>
      <c r="AD177" s="15"/>
      <c r="AE177" s="15"/>
      <c r="AF177" s="15"/>
      <c r="AG177" s="15"/>
    </row>
    <row r="178" spans="1:33" ht="15.75" customHeight="1" x14ac:dyDescent="0.2">
      <c r="A178" s="15"/>
      <c r="B178" s="15"/>
      <c r="C178" s="46"/>
      <c r="D178" s="46"/>
      <c r="E178" s="46"/>
      <c r="F178" s="46"/>
      <c r="G178" s="46"/>
      <c r="H178" s="46"/>
      <c r="I178" s="46"/>
      <c r="J178" s="46"/>
      <c r="K178" s="46"/>
      <c r="L178" s="46"/>
      <c r="M178" s="46"/>
      <c r="N178" s="46"/>
      <c r="O178" s="46"/>
      <c r="P178" s="46"/>
      <c r="Q178" s="46"/>
      <c r="R178" s="46"/>
      <c r="S178" s="22"/>
      <c r="T178" s="15"/>
      <c r="U178" s="15"/>
      <c r="V178" s="15"/>
      <c r="W178" s="15"/>
      <c r="X178" s="15"/>
      <c r="Y178" s="15"/>
      <c r="Z178" s="15"/>
      <c r="AA178" s="15"/>
      <c r="AB178" s="15"/>
      <c r="AC178" s="15"/>
      <c r="AD178" s="15"/>
      <c r="AE178" s="15"/>
      <c r="AF178" s="15"/>
      <c r="AG178" s="15"/>
    </row>
    <row r="179" spans="1:33" ht="15.75" customHeight="1" x14ac:dyDescent="0.2">
      <c r="A179" s="15"/>
      <c r="B179" s="15"/>
      <c r="C179" s="46"/>
      <c r="D179" s="46"/>
      <c r="E179" s="46"/>
      <c r="F179" s="46"/>
      <c r="G179" s="46"/>
      <c r="H179" s="46"/>
      <c r="I179" s="46"/>
      <c r="J179" s="46"/>
      <c r="K179" s="46"/>
      <c r="L179" s="46"/>
      <c r="M179" s="46"/>
      <c r="N179" s="46"/>
      <c r="O179" s="46"/>
      <c r="P179" s="46"/>
      <c r="Q179" s="46"/>
      <c r="R179" s="46"/>
      <c r="S179" s="22"/>
      <c r="T179" s="15"/>
      <c r="U179" s="15"/>
      <c r="V179" s="15"/>
      <c r="W179" s="15"/>
      <c r="X179" s="15"/>
      <c r="Y179" s="15"/>
      <c r="Z179" s="15"/>
      <c r="AA179" s="15"/>
      <c r="AB179" s="15"/>
      <c r="AC179" s="15"/>
      <c r="AD179" s="15"/>
      <c r="AE179" s="15"/>
      <c r="AF179" s="15"/>
      <c r="AG179" s="15"/>
    </row>
    <row r="180" spans="1:33" ht="15.75" customHeight="1" x14ac:dyDescent="0.2">
      <c r="A180" s="15"/>
      <c r="B180" s="15"/>
      <c r="C180" s="46"/>
      <c r="D180" s="46"/>
      <c r="E180" s="46"/>
      <c r="F180" s="46"/>
      <c r="G180" s="46"/>
      <c r="H180" s="46"/>
      <c r="I180" s="46"/>
      <c r="J180" s="46"/>
      <c r="K180" s="46"/>
      <c r="L180" s="46"/>
      <c r="M180" s="46"/>
      <c r="N180" s="46"/>
      <c r="O180" s="46"/>
      <c r="P180" s="46"/>
      <c r="Q180" s="46"/>
      <c r="R180" s="46"/>
      <c r="S180" s="22"/>
      <c r="T180" s="15"/>
      <c r="U180" s="15"/>
      <c r="V180" s="15"/>
      <c r="W180" s="15"/>
      <c r="X180" s="15"/>
      <c r="Y180" s="15"/>
      <c r="Z180" s="15"/>
      <c r="AA180" s="15"/>
      <c r="AB180" s="15"/>
      <c r="AC180" s="15"/>
      <c r="AD180" s="15"/>
      <c r="AE180" s="15"/>
      <c r="AF180" s="15"/>
      <c r="AG180" s="15"/>
    </row>
    <row r="181" spans="1:33" ht="15.75" customHeight="1" x14ac:dyDescent="0.2">
      <c r="A181" s="15"/>
      <c r="B181" s="15"/>
      <c r="C181" s="46"/>
      <c r="D181" s="46"/>
      <c r="E181" s="46"/>
      <c r="F181" s="46"/>
      <c r="G181" s="46"/>
      <c r="H181" s="46"/>
      <c r="I181" s="46"/>
      <c r="J181" s="46"/>
      <c r="K181" s="46"/>
      <c r="L181" s="46"/>
      <c r="M181" s="46"/>
      <c r="N181" s="46"/>
      <c r="O181" s="46"/>
      <c r="P181" s="46"/>
      <c r="Q181" s="46"/>
      <c r="R181" s="46"/>
      <c r="S181" s="22"/>
      <c r="T181" s="15"/>
      <c r="U181" s="15"/>
      <c r="V181" s="15"/>
      <c r="W181" s="15"/>
      <c r="X181" s="15"/>
      <c r="Y181" s="15"/>
      <c r="Z181" s="15"/>
      <c r="AA181" s="15"/>
      <c r="AB181" s="15"/>
      <c r="AC181" s="15"/>
      <c r="AD181" s="15"/>
      <c r="AE181" s="15"/>
      <c r="AF181" s="15"/>
      <c r="AG181" s="15"/>
    </row>
    <row r="182" spans="1:33" ht="15.75" customHeight="1" x14ac:dyDescent="0.2">
      <c r="A182" s="15"/>
      <c r="B182" s="15"/>
      <c r="C182" s="46"/>
      <c r="D182" s="46"/>
      <c r="E182" s="46"/>
      <c r="F182" s="46"/>
      <c r="G182" s="46"/>
      <c r="H182" s="46"/>
      <c r="I182" s="46"/>
      <c r="J182" s="46"/>
      <c r="K182" s="46"/>
      <c r="L182" s="46"/>
      <c r="M182" s="46"/>
      <c r="N182" s="46"/>
      <c r="O182" s="46"/>
      <c r="P182" s="46"/>
      <c r="Q182" s="46"/>
      <c r="R182" s="46"/>
      <c r="S182" s="22"/>
      <c r="T182" s="15"/>
      <c r="U182" s="15"/>
      <c r="V182" s="15"/>
      <c r="W182" s="15"/>
      <c r="X182" s="15"/>
      <c r="Y182" s="15"/>
      <c r="Z182" s="15"/>
      <c r="AA182" s="15"/>
      <c r="AB182" s="15"/>
      <c r="AC182" s="15"/>
      <c r="AD182" s="15"/>
      <c r="AE182" s="15"/>
      <c r="AF182" s="15"/>
      <c r="AG182" s="15"/>
    </row>
    <row r="183" spans="1:33" ht="15.75" customHeight="1" x14ac:dyDescent="0.2">
      <c r="A183" s="15"/>
      <c r="B183" s="15"/>
      <c r="C183" s="46"/>
      <c r="D183" s="46"/>
      <c r="E183" s="46"/>
      <c r="F183" s="46"/>
      <c r="G183" s="46"/>
      <c r="H183" s="46"/>
      <c r="I183" s="46"/>
      <c r="J183" s="46"/>
      <c r="K183" s="46"/>
      <c r="L183" s="46"/>
      <c r="M183" s="46"/>
      <c r="N183" s="46"/>
      <c r="O183" s="46"/>
      <c r="P183" s="46"/>
      <c r="Q183" s="46"/>
      <c r="R183" s="46"/>
      <c r="S183" s="22"/>
      <c r="T183" s="15"/>
      <c r="U183" s="15"/>
      <c r="V183" s="15"/>
      <c r="W183" s="15"/>
      <c r="X183" s="15"/>
      <c r="Y183" s="15"/>
      <c r="Z183" s="15"/>
      <c r="AA183" s="15"/>
      <c r="AB183" s="15"/>
      <c r="AC183" s="15"/>
      <c r="AD183" s="15"/>
      <c r="AE183" s="15"/>
      <c r="AF183" s="15"/>
      <c r="AG183" s="15"/>
    </row>
    <row r="184" spans="1:33" ht="15.75" customHeight="1" x14ac:dyDescent="0.2">
      <c r="A184" s="15"/>
      <c r="B184" s="15"/>
      <c r="C184" s="46"/>
      <c r="D184" s="46"/>
      <c r="E184" s="46"/>
      <c r="F184" s="46"/>
      <c r="G184" s="46"/>
      <c r="H184" s="46"/>
      <c r="I184" s="46"/>
      <c r="J184" s="46"/>
      <c r="K184" s="46"/>
      <c r="L184" s="46"/>
      <c r="M184" s="46"/>
      <c r="N184" s="46"/>
      <c r="O184" s="46"/>
      <c r="P184" s="46"/>
      <c r="Q184" s="46"/>
      <c r="R184" s="46"/>
      <c r="S184" s="22"/>
      <c r="T184" s="15"/>
      <c r="U184" s="15"/>
      <c r="V184" s="15"/>
      <c r="W184" s="15"/>
      <c r="X184" s="15"/>
      <c r="Y184" s="15"/>
      <c r="Z184" s="15"/>
      <c r="AA184" s="15"/>
      <c r="AB184" s="15"/>
      <c r="AC184" s="15"/>
      <c r="AD184" s="15"/>
      <c r="AE184" s="15"/>
      <c r="AF184" s="15"/>
      <c r="AG184" s="15"/>
    </row>
    <row r="185" spans="1:33" ht="15.75" customHeight="1" x14ac:dyDescent="0.2">
      <c r="A185" s="15"/>
      <c r="B185" s="15"/>
      <c r="C185" s="46"/>
      <c r="D185" s="46"/>
      <c r="E185" s="46"/>
      <c r="F185" s="46"/>
      <c r="G185" s="46"/>
      <c r="H185" s="46"/>
      <c r="I185" s="46"/>
      <c r="J185" s="46"/>
      <c r="K185" s="46"/>
      <c r="L185" s="46"/>
      <c r="M185" s="46"/>
      <c r="N185" s="46"/>
      <c r="O185" s="46"/>
      <c r="P185" s="46"/>
      <c r="Q185" s="46"/>
      <c r="R185" s="46"/>
      <c r="S185" s="22"/>
      <c r="T185" s="15"/>
      <c r="U185" s="15"/>
      <c r="V185" s="15"/>
      <c r="W185" s="15"/>
      <c r="X185" s="15"/>
      <c r="Y185" s="15"/>
      <c r="Z185" s="15"/>
      <c r="AA185" s="15"/>
      <c r="AB185" s="15"/>
      <c r="AC185" s="15"/>
      <c r="AD185" s="15"/>
      <c r="AE185" s="15"/>
      <c r="AF185" s="15"/>
      <c r="AG185" s="15"/>
    </row>
    <row r="186" spans="1:33" ht="15.75" customHeight="1" x14ac:dyDescent="0.2">
      <c r="A186" s="15"/>
      <c r="B186" s="15"/>
      <c r="C186" s="46"/>
      <c r="D186" s="46"/>
      <c r="E186" s="46"/>
      <c r="F186" s="46"/>
      <c r="G186" s="46"/>
      <c r="H186" s="46"/>
      <c r="I186" s="46"/>
      <c r="J186" s="46"/>
      <c r="K186" s="46"/>
      <c r="L186" s="46"/>
      <c r="M186" s="46"/>
      <c r="N186" s="46"/>
      <c r="O186" s="46"/>
      <c r="P186" s="46"/>
      <c r="Q186" s="46"/>
      <c r="R186" s="46"/>
      <c r="S186" s="22"/>
      <c r="T186" s="15"/>
      <c r="U186" s="15"/>
      <c r="V186" s="15"/>
      <c r="W186" s="15"/>
      <c r="X186" s="15"/>
      <c r="Y186" s="15"/>
      <c r="Z186" s="15"/>
      <c r="AA186" s="15"/>
      <c r="AB186" s="15"/>
      <c r="AC186" s="15"/>
      <c r="AD186" s="15"/>
      <c r="AE186" s="15"/>
      <c r="AF186" s="15"/>
      <c r="AG186" s="15"/>
    </row>
    <row r="187" spans="1:33" ht="15.75" customHeight="1" x14ac:dyDescent="0.2">
      <c r="A187" s="15"/>
      <c r="B187" s="15"/>
      <c r="C187" s="46"/>
      <c r="D187" s="46"/>
      <c r="E187" s="46"/>
      <c r="F187" s="46"/>
      <c r="G187" s="46"/>
      <c r="H187" s="46"/>
      <c r="I187" s="46"/>
      <c r="J187" s="46"/>
      <c r="K187" s="46"/>
      <c r="L187" s="46"/>
      <c r="M187" s="46"/>
      <c r="N187" s="46"/>
      <c r="O187" s="46"/>
      <c r="P187" s="46"/>
      <c r="Q187" s="46"/>
      <c r="R187" s="46"/>
      <c r="S187" s="22"/>
      <c r="T187" s="15"/>
      <c r="U187" s="15"/>
      <c r="V187" s="15"/>
      <c r="W187" s="15"/>
      <c r="X187" s="15"/>
      <c r="Y187" s="15"/>
      <c r="Z187" s="15"/>
      <c r="AA187" s="15"/>
      <c r="AB187" s="15"/>
      <c r="AC187" s="15"/>
      <c r="AD187" s="15"/>
      <c r="AE187" s="15"/>
      <c r="AF187" s="15"/>
      <c r="AG187" s="15"/>
    </row>
    <row r="188" spans="1:33" ht="15.75" customHeight="1" x14ac:dyDescent="0.2">
      <c r="A188" s="15"/>
      <c r="B188" s="15"/>
      <c r="C188" s="46"/>
      <c r="D188" s="46"/>
      <c r="E188" s="46"/>
      <c r="F188" s="46"/>
      <c r="G188" s="46"/>
      <c r="H188" s="46"/>
      <c r="I188" s="46"/>
      <c r="J188" s="46"/>
      <c r="K188" s="46"/>
      <c r="L188" s="46"/>
      <c r="M188" s="46"/>
      <c r="N188" s="46"/>
      <c r="O188" s="46"/>
      <c r="P188" s="46"/>
      <c r="Q188" s="46"/>
      <c r="R188" s="46"/>
      <c r="S188" s="22"/>
      <c r="T188" s="15"/>
      <c r="U188" s="15"/>
      <c r="V188" s="15"/>
      <c r="W188" s="15"/>
      <c r="X188" s="15"/>
      <c r="Y188" s="15"/>
      <c r="Z188" s="15"/>
      <c r="AA188" s="15"/>
      <c r="AB188" s="15"/>
      <c r="AC188" s="15"/>
      <c r="AD188" s="15"/>
      <c r="AE188" s="15"/>
      <c r="AF188" s="15"/>
      <c r="AG188" s="15"/>
    </row>
    <row r="189" spans="1:33" ht="15.75" customHeight="1" x14ac:dyDescent="0.2">
      <c r="A189" s="15"/>
      <c r="B189" s="15"/>
      <c r="C189" s="46"/>
      <c r="D189" s="46"/>
      <c r="E189" s="46"/>
      <c r="F189" s="46"/>
      <c r="G189" s="46"/>
      <c r="H189" s="46"/>
      <c r="I189" s="46"/>
      <c r="J189" s="46"/>
      <c r="K189" s="46"/>
      <c r="L189" s="46"/>
      <c r="M189" s="46"/>
      <c r="N189" s="46"/>
      <c r="O189" s="46"/>
      <c r="P189" s="46"/>
      <c r="Q189" s="46"/>
      <c r="R189" s="46"/>
      <c r="S189" s="22"/>
      <c r="T189" s="15"/>
      <c r="U189" s="15"/>
      <c r="V189" s="15"/>
      <c r="W189" s="15"/>
      <c r="X189" s="15"/>
      <c r="Y189" s="15"/>
      <c r="Z189" s="15"/>
      <c r="AA189" s="15"/>
      <c r="AB189" s="15"/>
      <c r="AC189" s="15"/>
      <c r="AD189" s="15"/>
      <c r="AE189" s="15"/>
      <c r="AF189" s="15"/>
      <c r="AG189" s="15"/>
    </row>
    <row r="190" spans="1:33" ht="15.75" customHeight="1" x14ac:dyDescent="0.2">
      <c r="A190" s="15"/>
      <c r="B190" s="15"/>
      <c r="C190" s="46"/>
      <c r="D190" s="46"/>
      <c r="E190" s="46"/>
      <c r="F190" s="46"/>
      <c r="G190" s="46"/>
      <c r="H190" s="46"/>
      <c r="I190" s="46"/>
      <c r="J190" s="46"/>
      <c r="K190" s="46"/>
      <c r="L190" s="46"/>
      <c r="M190" s="46"/>
      <c r="N190" s="46"/>
      <c r="O190" s="46"/>
      <c r="P190" s="46"/>
      <c r="Q190" s="46"/>
      <c r="R190" s="46"/>
      <c r="S190" s="22"/>
      <c r="T190" s="15"/>
      <c r="U190" s="15"/>
      <c r="V190" s="15"/>
      <c r="W190" s="15"/>
      <c r="X190" s="15"/>
      <c r="Y190" s="15"/>
      <c r="Z190" s="15"/>
      <c r="AA190" s="15"/>
      <c r="AB190" s="15"/>
      <c r="AC190" s="15"/>
      <c r="AD190" s="15"/>
      <c r="AE190" s="15"/>
      <c r="AF190" s="15"/>
      <c r="AG190" s="15"/>
    </row>
    <row r="191" spans="1:33" ht="15.75" customHeight="1" x14ac:dyDescent="0.2">
      <c r="A191" s="15"/>
      <c r="B191" s="15"/>
      <c r="C191" s="46"/>
      <c r="D191" s="46"/>
      <c r="E191" s="46"/>
      <c r="F191" s="46"/>
      <c r="G191" s="46"/>
      <c r="H191" s="46"/>
      <c r="I191" s="46"/>
      <c r="J191" s="46"/>
      <c r="K191" s="46"/>
      <c r="L191" s="46"/>
      <c r="M191" s="46"/>
      <c r="N191" s="46"/>
      <c r="O191" s="46"/>
      <c r="P191" s="46"/>
      <c r="Q191" s="46"/>
      <c r="R191" s="46"/>
      <c r="S191" s="22"/>
      <c r="T191" s="15"/>
      <c r="U191" s="15"/>
      <c r="V191" s="15"/>
      <c r="W191" s="15"/>
      <c r="X191" s="15"/>
      <c r="Y191" s="15"/>
      <c r="Z191" s="15"/>
      <c r="AA191" s="15"/>
      <c r="AB191" s="15"/>
      <c r="AC191" s="15"/>
      <c r="AD191" s="15"/>
      <c r="AE191" s="15"/>
      <c r="AF191" s="15"/>
      <c r="AG191" s="15"/>
    </row>
    <row r="192" spans="1:33" ht="15.75" customHeight="1" x14ac:dyDescent="0.2">
      <c r="A192" s="15"/>
      <c r="B192" s="15"/>
      <c r="C192" s="46"/>
      <c r="D192" s="46"/>
      <c r="E192" s="46"/>
      <c r="F192" s="46"/>
      <c r="G192" s="46"/>
      <c r="H192" s="46"/>
      <c r="I192" s="46"/>
      <c r="J192" s="46"/>
      <c r="K192" s="46"/>
      <c r="L192" s="46"/>
      <c r="M192" s="46"/>
      <c r="N192" s="46"/>
      <c r="O192" s="46"/>
      <c r="P192" s="46"/>
      <c r="Q192" s="46"/>
      <c r="R192" s="46"/>
      <c r="S192" s="22"/>
      <c r="T192" s="15"/>
      <c r="U192" s="15"/>
      <c r="V192" s="15"/>
      <c r="W192" s="15"/>
      <c r="X192" s="15"/>
      <c r="Y192" s="15"/>
      <c r="Z192" s="15"/>
      <c r="AA192" s="15"/>
      <c r="AB192" s="15"/>
      <c r="AC192" s="15"/>
      <c r="AD192" s="15"/>
      <c r="AE192" s="15"/>
      <c r="AF192" s="15"/>
      <c r="AG192" s="15"/>
    </row>
    <row r="193" spans="1:33" ht="15.75" customHeight="1" x14ac:dyDescent="0.2">
      <c r="A193" s="15"/>
      <c r="B193" s="15"/>
      <c r="C193" s="46"/>
      <c r="D193" s="46"/>
      <c r="E193" s="46"/>
      <c r="F193" s="46"/>
      <c r="G193" s="46"/>
      <c r="H193" s="46"/>
      <c r="I193" s="46"/>
      <c r="J193" s="46"/>
      <c r="K193" s="46"/>
      <c r="L193" s="46"/>
      <c r="M193" s="46"/>
      <c r="N193" s="46"/>
      <c r="O193" s="46"/>
      <c r="P193" s="46"/>
      <c r="Q193" s="46"/>
      <c r="R193" s="46"/>
      <c r="S193" s="22"/>
      <c r="T193" s="15"/>
      <c r="U193" s="15"/>
      <c r="V193" s="15"/>
      <c r="W193" s="15"/>
      <c r="X193" s="15"/>
      <c r="Y193" s="15"/>
      <c r="Z193" s="15"/>
      <c r="AA193" s="15"/>
      <c r="AB193" s="15"/>
      <c r="AC193" s="15"/>
      <c r="AD193" s="15"/>
      <c r="AE193" s="15"/>
      <c r="AF193" s="15"/>
      <c r="AG193" s="15"/>
    </row>
    <row r="194" spans="1:33" ht="15.75" customHeight="1" x14ac:dyDescent="0.2">
      <c r="A194" s="15"/>
      <c r="B194" s="15"/>
      <c r="C194" s="46"/>
      <c r="D194" s="46"/>
      <c r="E194" s="46"/>
      <c r="F194" s="46"/>
      <c r="G194" s="46"/>
      <c r="H194" s="46"/>
      <c r="I194" s="46"/>
      <c r="J194" s="46"/>
      <c r="K194" s="46"/>
      <c r="L194" s="46"/>
      <c r="M194" s="46"/>
      <c r="N194" s="46"/>
      <c r="O194" s="46"/>
      <c r="P194" s="46"/>
      <c r="Q194" s="46"/>
      <c r="R194" s="46"/>
      <c r="S194" s="22"/>
      <c r="T194" s="15"/>
      <c r="U194" s="15"/>
      <c r="V194" s="15"/>
      <c r="W194" s="15"/>
      <c r="X194" s="15"/>
      <c r="Y194" s="15"/>
      <c r="Z194" s="15"/>
      <c r="AA194" s="15"/>
      <c r="AB194" s="15"/>
      <c r="AC194" s="15"/>
      <c r="AD194" s="15"/>
      <c r="AE194" s="15"/>
      <c r="AF194" s="15"/>
      <c r="AG194" s="15"/>
    </row>
    <row r="195" spans="1:33" ht="15.75" customHeight="1" x14ac:dyDescent="0.2">
      <c r="A195" s="15"/>
      <c r="B195" s="15"/>
      <c r="C195" s="46"/>
      <c r="D195" s="46"/>
      <c r="E195" s="46"/>
      <c r="F195" s="46"/>
      <c r="G195" s="46"/>
      <c r="H195" s="46"/>
      <c r="I195" s="46"/>
      <c r="J195" s="46"/>
      <c r="K195" s="46"/>
      <c r="L195" s="46"/>
      <c r="M195" s="46"/>
      <c r="N195" s="46"/>
      <c r="O195" s="46"/>
      <c r="P195" s="46"/>
      <c r="Q195" s="46"/>
      <c r="R195" s="46"/>
      <c r="S195" s="22"/>
      <c r="T195" s="15"/>
      <c r="U195" s="15"/>
      <c r="V195" s="15"/>
      <c r="W195" s="15"/>
      <c r="X195" s="15"/>
      <c r="Y195" s="15"/>
      <c r="Z195" s="15"/>
      <c r="AA195" s="15"/>
      <c r="AB195" s="15"/>
      <c r="AC195" s="15"/>
      <c r="AD195" s="15"/>
      <c r="AE195" s="15"/>
      <c r="AF195" s="15"/>
      <c r="AG195" s="15"/>
    </row>
    <row r="196" spans="1:33" ht="15.75" customHeight="1" x14ac:dyDescent="0.2">
      <c r="A196" s="15"/>
      <c r="B196" s="15"/>
      <c r="C196" s="46"/>
      <c r="D196" s="46"/>
      <c r="E196" s="46"/>
      <c r="F196" s="46"/>
      <c r="G196" s="46"/>
      <c r="H196" s="46"/>
      <c r="I196" s="46"/>
      <c r="J196" s="46"/>
      <c r="K196" s="46"/>
      <c r="L196" s="46"/>
      <c r="M196" s="46"/>
      <c r="N196" s="46"/>
      <c r="O196" s="46"/>
      <c r="P196" s="46"/>
      <c r="Q196" s="46"/>
      <c r="R196" s="46"/>
      <c r="S196" s="22"/>
      <c r="T196" s="15"/>
      <c r="U196" s="15"/>
      <c r="V196" s="15"/>
      <c r="W196" s="15"/>
      <c r="X196" s="15"/>
      <c r="Y196" s="15"/>
      <c r="Z196" s="15"/>
      <c r="AA196" s="15"/>
      <c r="AB196" s="15"/>
      <c r="AC196" s="15"/>
      <c r="AD196" s="15"/>
      <c r="AE196" s="15"/>
      <c r="AF196" s="15"/>
      <c r="AG196" s="15"/>
    </row>
    <row r="197" spans="1:33" ht="15.75" customHeight="1" x14ac:dyDescent="0.2">
      <c r="A197" s="15"/>
      <c r="B197" s="15"/>
      <c r="C197" s="46"/>
      <c r="D197" s="46"/>
      <c r="E197" s="46"/>
      <c r="F197" s="46"/>
      <c r="G197" s="46"/>
      <c r="H197" s="46"/>
      <c r="I197" s="46"/>
      <c r="J197" s="46"/>
      <c r="K197" s="46"/>
      <c r="L197" s="46"/>
      <c r="M197" s="46"/>
      <c r="N197" s="46"/>
      <c r="O197" s="46"/>
      <c r="P197" s="46"/>
      <c r="Q197" s="46"/>
      <c r="R197" s="46"/>
      <c r="S197" s="22"/>
      <c r="T197" s="15"/>
      <c r="U197" s="15"/>
      <c r="V197" s="15"/>
      <c r="W197" s="15"/>
      <c r="X197" s="15"/>
      <c r="Y197" s="15"/>
      <c r="Z197" s="15"/>
      <c r="AA197" s="15"/>
      <c r="AB197" s="15"/>
      <c r="AC197" s="15"/>
      <c r="AD197" s="15"/>
      <c r="AE197" s="15"/>
      <c r="AF197" s="15"/>
      <c r="AG197" s="15"/>
    </row>
    <row r="198" spans="1:33" ht="15.75" customHeight="1" x14ac:dyDescent="0.2">
      <c r="A198" s="15"/>
      <c r="B198" s="15"/>
      <c r="C198" s="46"/>
      <c r="D198" s="46"/>
      <c r="E198" s="46"/>
      <c r="F198" s="46"/>
      <c r="G198" s="46"/>
      <c r="H198" s="46"/>
      <c r="I198" s="46"/>
      <c r="J198" s="46"/>
      <c r="K198" s="46"/>
      <c r="L198" s="46"/>
      <c r="M198" s="46"/>
      <c r="N198" s="46"/>
      <c r="O198" s="46"/>
      <c r="P198" s="46"/>
      <c r="Q198" s="46"/>
      <c r="R198" s="46"/>
      <c r="S198" s="22"/>
      <c r="T198" s="15"/>
      <c r="U198" s="15"/>
      <c r="V198" s="15"/>
      <c r="W198" s="15"/>
      <c r="X198" s="15"/>
      <c r="Y198" s="15"/>
      <c r="Z198" s="15"/>
      <c r="AA198" s="15"/>
      <c r="AB198" s="15"/>
      <c r="AC198" s="15"/>
      <c r="AD198" s="15"/>
      <c r="AE198" s="15"/>
      <c r="AF198" s="15"/>
      <c r="AG198" s="15"/>
    </row>
    <row r="199" spans="1:33" ht="15.75" customHeight="1" x14ac:dyDescent="0.2">
      <c r="A199" s="15"/>
      <c r="B199" s="15"/>
      <c r="C199" s="46"/>
      <c r="D199" s="46"/>
      <c r="E199" s="46"/>
      <c r="F199" s="46"/>
      <c r="G199" s="46"/>
      <c r="H199" s="46"/>
      <c r="I199" s="46"/>
      <c r="J199" s="46"/>
      <c r="K199" s="46"/>
      <c r="L199" s="46"/>
      <c r="M199" s="46"/>
      <c r="N199" s="46"/>
      <c r="O199" s="46"/>
      <c r="P199" s="46"/>
      <c r="Q199" s="46"/>
      <c r="R199" s="46"/>
      <c r="S199" s="22"/>
      <c r="T199" s="15"/>
      <c r="U199" s="15"/>
      <c r="V199" s="15"/>
      <c r="W199" s="15"/>
      <c r="X199" s="15"/>
      <c r="Y199" s="15"/>
      <c r="Z199" s="15"/>
      <c r="AA199" s="15"/>
      <c r="AB199" s="15"/>
      <c r="AC199" s="15"/>
      <c r="AD199" s="15"/>
      <c r="AE199" s="15"/>
      <c r="AF199" s="15"/>
      <c r="AG199" s="15"/>
    </row>
    <row r="200" spans="1:33" ht="15.75" customHeight="1" x14ac:dyDescent="0.2">
      <c r="A200" s="15"/>
      <c r="B200" s="15"/>
      <c r="C200" s="46"/>
      <c r="D200" s="46"/>
      <c r="E200" s="46"/>
      <c r="F200" s="46"/>
      <c r="G200" s="46"/>
      <c r="H200" s="46"/>
      <c r="I200" s="46"/>
      <c r="J200" s="46"/>
      <c r="K200" s="46"/>
      <c r="L200" s="46"/>
      <c r="M200" s="46"/>
      <c r="N200" s="46"/>
      <c r="O200" s="46"/>
      <c r="P200" s="46"/>
      <c r="Q200" s="46"/>
      <c r="R200" s="46"/>
      <c r="S200" s="22"/>
      <c r="T200" s="15"/>
      <c r="U200" s="15"/>
      <c r="V200" s="15"/>
      <c r="W200" s="15"/>
      <c r="X200" s="15"/>
      <c r="Y200" s="15"/>
      <c r="Z200" s="15"/>
      <c r="AA200" s="15"/>
      <c r="AB200" s="15"/>
      <c r="AC200" s="15"/>
      <c r="AD200" s="15"/>
      <c r="AE200" s="15"/>
      <c r="AF200" s="15"/>
      <c r="AG200" s="15"/>
    </row>
    <row r="201" spans="1:33" ht="15.75" customHeight="1" x14ac:dyDescent="0.2">
      <c r="A201" s="15"/>
      <c r="B201" s="15"/>
      <c r="C201" s="46"/>
      <c r="D201" s="46"/>
      <c r="E201" s="46"/>
      <c r="F201" s="46"/>
      <c r="G201" s="46"/>
      <c r="H201" s="46"/>
      <c r="I201" s="46"/>
      <c r="J201" s="46"/>
      <c r="K201" s="46"/>
      <c r="L201" s="46"/>
      <c r="M201" s="46"/>
      <c r="N201" s="46"/>
      <c r="O201" s="46"/>
      <c r="P201" s="46"/>
      <c r="Q201" s="46"/>
      <c r="R201" s="46"/>
      <c r="S201" s="22"/>
      <c r="T201" s="15"/>
      <c r="U201" s="15"/>
      <c r="V201" s="15"/>
      <c r="W201" s="15"/>
      <c r="X201" s="15"/>
      <c r="Y201" s="15"/>
      <c r="Z201" s="15"/>
      <c r="AA201" s="15"/>
      <c r="AB201" s="15"/>
      <c r="AC201" s="15"/>
      <c r="AD201" s="15"/>
      <c r="AE201" s="15"/>
      <c r="AF201" s="15"/>
      <c r="AG201" s="15"/>
    </row>
    <row r="202" spans="1:33" ht="15.75" customHeight="1" x14ac:dyDescent="0.2">
      <c r="A202" s="15"/>
      <c r="B202" s="15"/>
      <c r="C202" s="46"/>
      <c r="D202" s="46"/>
      <c r="E202" s="46"/>
      <c r="F202" s="46"/>
      <c r="G202" s="46"/>
      <c r="H202" s="46"/>
      <c r="I202" s="46"/>
      <c r="J202" s="46"/>
      <c r="K202" s="46"/>
      <c r="L202" s="46"/>
      <c r="M202" s="46"/>
      <c r="N202" s="46"/>
      <c r="O202" s="46"/>
      <c r="P202" s="46"/>
      <c r="Q202" s="46"/>
      <c r="R202" s="46"/>
      <c r="S202" s="22"/>
      <c r="T202" s="15"/>
      <c r="U202" s="15"/>
      <c r="V202" s="15"/>
      <c r="W202" s="15"/>
      <c r="X202" s="15"/>
      <c r="Y202" s="15"/>
      <c r="Z202" s="15"/>
      <c r="AA202" s="15"/>
      <c r="AB202" s="15"/>
      <c r="AC202" s="15"/>
      <c r="AD202" s="15"/>
      <c r="AE202" s="15"/>
      <c r="AF202" s="15"/>
      <c r="AG202" s="15"/>
    </row>
    <row r="203" spans="1:33" ht="15.75" customHeight="1" x14ac:dyDescent="0.2">
      <c r="A203" s="15"/>
      <c r="B203" s="15"/>
      <c r="C203" s="46"/>
      <c r="D203" s="46"/>
      <c r="E203" s="46"/>
      <c r="F203" s="46"/>
      <c r="G203" s="46"/>
      <c r="H203" s="46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22"/>
      <c r="T203" s="15"/>
      <c r="U203" s="15"/>
      <c r="V203" s="15"/>
      <c r="W203" s="15"/>
      <c r="X203" s="15"/>
      <c r="Y203" s="15"/>
      <c r="Z203" s="15"/>
      <c r="AA203" s="15"/>
      <c r="AB203" s="15"/>
      <c r="AC203" s="15"/>
      <c r="AD203" s="15"/>
      <c r="AE203" s="15"/>
      <c r="AF203" s="15"/>
      <c r="AG203" s="15"/>
    </row>
    <row r="204" spans="1:33" ht="15.75" customHeight="1" x14ac:dyDescent="0.2">
      <c r="A204" s="15"/>
      <c r="B204" s="15"/>
      <c r="C204" s="46"/>
      <c r="D204" s="46"/>
      <c r="E204" s="46"/>
      <c r="F204" s="46"/>
      <c r="G204" s="46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22"/>
      <c r="T204" s="15"/>
      <c r="U204" s="15"/>
      <c r="V204" s="15"/>
      <c r="W204" s="15"/>
      <c r="X204" s="15"/>
      <c r="Y204" s="15"/>
      <c r="Z204" s="15"/>
      <c r="AA204" s="15"/>
      <c r="AB204" s="15"/>
      <c r="AC204" s="15"/>
      <c r="AD204" s="15"/>
      <c r="AE204" s="15"/>
      <c r="AF204" s="15"/>
      <c r="AG204" s="15"/>
    </row>
    <row r="205" spans="1:33" ht="15.75" customHeight="1" x14ac:dyDescent="0.2">
      <c r="A205" s="15"/>
      <c r="B205" s="15"/>
      <c r="C205" s="46"/>
      <c r="D205" s="46"/>
      <c r="E205" s="46"/>
      <c r="F205" s="46"/>
      <c r="G205" s="46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22"/>
      <c r="T205" s="15"/>
      <c r="U205" s="15"/>
      <c r="V205" s="15"/>
      <c r="W205" s="15"/>
      <c r="X205" s="15"/>
      <c r="Y205" s="15"/>
      <c r="Z205" s="15"/>
      <c r="AA205" s="15"/>
      <c r="AB205" s="15"/>
      <c r="AC205" s="15"/>
      <c r="AD205" s="15"/>
      <c r="AE205" s="15"/>
      <c r="AF205" s="15"/>
      <c r="AG205" s="15"/>
    </row>
    <row r="206" spans="1:33" ht="15.75" customHeight="1" x14ac:dyDescent="0.2">
      <c r="A206" s="15"/>
      <c r="B206" s="15"/>
      <c r="C206" s="46"/>
      <c r="D206" s="46"/>
      <c r="E206" s="46"/>
      <c r="F206" s="46"/>
      <c r="G206" s="46"/>
      <c r="H206" s="46"/>
      <c r="I206" s="46"/>
      <c r="J206" s="46"/>
      <c r="K206" s="46"/>
      <c r="L206" s="46"/>
      <c r="M206" s="46"/>
      <c r="N206" s="46"/>
      <c r="O206" s="46"/>
      <c r="P206" s="46"/>
      <c r="Q206" s="46"/>
      <c r="R206" s="46"/>
      <c r="S206" s="22"/>
      <c r="T206" s="15"/>
      <c r="U206" s="15"/>
      <c r="V206" s="15"/>
      <c r="W206" s="15"/>
      <c r="X206" s="15"/>
      <c r="Y206" s="15"/>
      <c r="Z206" s="15"/>
      <c r="AA206" s="15"/>
      <c r="AB206" s="15"/>
      <c r="AC206" s="15"/>
      <c r="AD206" s="15"/>
      <c r="AE206" s="15"/>
      <c r="AF206" s="15"/>
      <c r="AG206" s="15"/>
    </row>
    <row r="207" spans="1:33" ht="15.75" customHeight="1" x14ac:dyDescent="0.2">
      <c r="A207" s="15"/>
      <c r="B207" s="15"/>
      <c r="C207" s="46"/>
      <c r="D207" s="46"/>
      <c r="E207" s="46"/>
      <c r="F207" s="46"/>
      <c r="G207" s="46"/>
      <c r="H207" s="46"/>
      <c r="I207" s="46"/>
      <c r="J207" s="46"/>
      <c r="K207" s="46"/>
      <c r="L207" s="46"/>
      <c r="M207" s="46"/>
      <c r="N207" s="46"/>
      <c r="O207" s="46"/>
      <c r="P207" s="46"/>
      <c r="Q207" s="46"/>
      <c r="R207" s="46"/>
      <c r="S207" s="22"/>
      <c r="T207" s="15"/>
      <c r="U207" s="15"/>
      <c r="V207" s="15"/>
      <c r="W207" s="15"/>
      <c r="X207" s="15"/>
      <c r="Y207" s="15"/>
      <c r="Z207" s="15"/>
      <c r="AA207" s="15"/>
      <c r="AB207" s="15"/>
      <c r="AC207" s="15"/>
      <c r="AD207" s="15"/>
      <c r="AE207" s="15"/>
      <c r="AF207" s="15"/>
      <c r="AG207" s="15"/>
    </row>
    <row r="208" spans="1:33" ht="15.75" customHeight="1" x14ac:dyDescent="0.2">
      <c r="A208" s="15"/>
      <c r="B208" s="15"/>
      <c r="C208" s="46"/>
      <c r="D208" s="46"/>
      <c r="E208" s="46"/>
      <c r="F208" s="46"/>
      <c r="G208" s="46"/>
      <c r="H208" s="46"/>
      <c r="I208" s="46"/>
      <c r="J208" s="46"/>
      <c r="K208" s="46"/>
      <c r="L208" s="46"/>
      <c r="M208" s="46"/>
      <c r="N208" s="46"/>
      <c r="O208" s="46"/>
      <c r="P208" s="46"/>
      <c r="Q208" s="46"/>
      <c r="R208" s="46"/>
      <c r="S208" s="22"/>
      <c r="T208" s="15"/>
      <c r="U208" s="15"/>
      <c r="V208" s="15"/>
      <c r="W208" s="15"/>
      <c r="X208" s="15"/>
      <c r="Y208" s="15"/>
      <c r="Z208" s="15"/>
      <c r="AA208" s="15"/>
      <c r="AB208" s="15"/>
      <c r="AC208" s="15"/>
      <c r="AD208" s="15"/>
      <c r="AE208" s="15"/>
      <c r="AF208" s="15"/>
      <c r="AG208" s="15"/>
    </row>
    <row r="209" spans="1:33" ht="15.75" customHeight="1" x14ac:dyDescent="0.2">
      <c r="A209" s="15"/>
      <c r="B209" s="15"/>
      <c r="C209" s="46"/>
      <c r="D209" s="46"/>
      <c r="E209" s="46"/>
      <c r="F209" s="46"/>
      <c r="G209" s="46"/>
      <c r="H209" s="46"/>
      <c r="I209" s="46"/>
      <c r="J209" s="46"/>
      <c r="K209" s="46"/>
      <c r="L209" s="46"/>
      <c r="M209" s="46"/>
      <c r="N209" s="46"/>
      <c r="O209" s="46"/>
      <c r="P209" s="46"/>
      <c r="Q209" s="46"/>
      <c r="R209" s="46"/>
      <c r="S209" s="22"/>
      <c r="T209" s="15"/>
      <c r="U209" s="15"/>
      <c r="V209" s="15"/>
      <c r="W209" s="15"/>
      <c r="X209" s="15"/>
      <c r="Y209" s="15"/>
      <c r="Z209" s="15"/>
      <c r="AA209" s="15"/>
      <c r="AB209" s="15"/>
      <c r="AC209" s="15"/>
      <c r="AD209" s="15"/>
      <c r="AE209" s="15"/>
      <c r="AF209" s="15"/>
      <c r="AG209" s="15"/>
    </row>
    <row r="210" spans="1:33" ht="15.75" customHeight="1" x14ac:dyDescent="0.2">
      <c r="A210" s="15"/>
      <c r="B210" s="15"/>
      <c r="C210" s="46"/>
      <c r="D210" s="46"/>
      <c r="E210" s="46"/>
      <c r="F210" s="46"/>
      <c r="G210" s="46"/>
      <c r="H210" s="46"/>
      <c r="I210" s="46"/>
      <c r="J210" s="46"/>
      <c r="K210" s="46"/>
      <c r="L210" s="46"/>
      <c r="M210" s="46"/>
      <c r="N210" s="46"/>
      <c r="O210" s="46"/>
      <c r="P210" s="46"/>
      <c r="Q210" s="46"/>
      <c r="R210" s="46"/>
      <c r="S210" s="22"/>
      <c r="T210" s="15"/>
      <c r="U210" s="15"/>
      <c r="V210" s="15"/>
      <c r="W210" s="15"/>
      <c r="X210" s="15"/>
      <c r="Y210" s="15"/>
      <c r="Z210" s="15"/>
      <c r="AA210" s="15"/>
      <c r="AB210" s="15"/>
      <c r="AC210" s="15"/>
      <c r="AD210" s="15"/>
      <c r="AE210" s="15"/>
      <c r="AF210" s="15"/>
      <c r="AG210" s="15"/>
    </row>
    <row r="211" spans="1:33" ht="15.75" customHeight="1" x14ac:dyDescent="0.2">
      <c r="A211" s="15"/>
      <c r="B211" s="15"/>
      <c r="C211" s="46"/>
      <c r="D211" s="46"/>
      <c r="E211" s="46"/>
      <c r="F211" s="46"/>
      <c r="G211" s="46"/>
      <c r="H211" s="46"/>
      <c r="I211" s="46"/>
      <c r="J211" s="46"/>
      <c r="K211" s="46"/>
      <c r="L211" s="46"/>
      <c r="M211" s="46"/>
      <c r="N211" s="46"/>
      <c r="O211" s="46"/>
      <c r="P211" s="46"/>
      <c r="Q211" s="46"/>
      <c r="R211" s="46"/>
      <c r="S211" s="22"/>
      <c r="T211" s="15"/>
      <c r="U211" s="15"/>
      <c r="V211" s="15"/>
      <c r="W211" s="15"/>
      <c r="X211" s="15"/>
      <c r="Y211" s="15"/>
      <c r="Z211" s="15"/>
      <c r="AA211" s="15"/>
      <c r="AB211" s="15"/>
      <c r="AC211" s="15"/>
      <c r="AD211" s="15"/>
      <c r="AE211" s="15"/>
      <c r="AF211" s="15"/>
      <c r="AG211" s="15"/>
    </row>
    <row r="212" spans="1:33" ht="15.75" customHeight="1" x14ac:dyDescent="0.2">
      <c r="A212" s="15"/>
      <c r="B212" s="15"/>
      <c r="C212" s="46"/>
      <c r="D212" s="46"/>
      <c r="E212" s="46"/>
      <c r="F212" s="46"/>
      <c r="G212" s="46"/>
      <c r="H212" s="46"/>
      <c r="I212" s="46"/>
      <c r="J212" s="46"/>
      <c r="K212" s="46"/>
      <c r="L212" s="46"/>
      <c r="M212" s="46"/>
      <c r="N212" s="46"/>
      <c r="O212" s="46"/>
      <c r="P212" s="46"/>
      <c r="Q212" s="46"/>
      <c r="R212" s="46"/>
      <c r="S212" s="22"/>
      <c r="T212" s="15"/>
      <c r="U212" s="15"/>
      <c r="V212" s="15"/>
      <c r="W212" s="15"/>
      <c r="X212" s="15"/>
      <c r="Y212" s="15"/>
      <c r="Z212" s="15"/>
      <c r="AA212" s="15"/>
      <c r="AB212" s="15"/>
      <c r="AC212" s="15"/>
      <c r="AD212" s="15"/>
      <c r="AE212" s="15"/>
      <c r="AF212" s="15"/>
      <c r="AG212" s="15"/>
    </row>
    <row r="213" spans="1:33" ht="15.75" customHeight="1" x14ac:dyDescent="0.2">
      <c r="A213" s="15"/>
      <c r="B213" s="15"/>
      <c r="C213" s="46"/>
      <c r="D213" s="46"/>
      <c r="E213" s="46"/>
      <c r="F213" s="46"/>
      <c r="G213" s="46"/>
      <c r="H213" s="46"/>
      <c r="I213" s="46"/>
      <c r="J213" s="46"/>
      <c r="K213" s="46"/>
      <c r="L213" s="46"/>
      <c r="M213" s="46"/>
      <c r="N213" s="46"/>
      <c r="O213" s="46"/>
      <c r="P213" s="46"/>
      <c r="Q213" s="46"/>
      <c r="R213" s="46"/>
      <c r="S213" s="22"/>
      <c r="T213" s="15"/>
      <c r="U213" s="15"/>
      <c r="V213" s="15"/>
      <c r="W213" s="15"/>
      <c r="X213" s="15"/>
      <c r="Y213" s="15"/>
      <c r="Z213" s="15"/>
      <c r="AA213" s="15"/>
      <c r="AB213" s="15"/>
      <c r="AC213" s="15"/>
      <c r="AD213" s="15"/>
      <c r="AE213" s="15"/>
      <c r="AF213" s="15"/>
      <c r="AG213" s="15"/>
    </row>
    <row r="214" spans="1:33" ht="15.75" customHeight="1" x14ac:dyDescent="0.2">
      <c r="A214" s="15"/>
      <c r="B214" s="15"/>
      <c r="C214" s="46"/>
      <c r="D214" s="46"/>
      <c r="E214" s="46"/>
      <c r="F214" s="46"/>
      <c r="G214" s="46"/>
      <c r="H214" s="46"/>
      <c r="I214" s="46"/>
      <c r="J214" s="46"/>
      <c r="K214" s="46"/>
      <c r="L214" s="46"/>
      <c r="M214" s="46"/>
      <c r="N214" s="46"/>
      <c r="O214" s="46"/>
      <c r="P214" s="46"/>
      <c r="Q214" s="46"/>
      <c r="R214" s="46"/>
      <c r="S214" s="22"/>
      <c r="T214" s="15"/>
      <c r="U214" s="15"/>
      <c r="V214" s="15"/>
      <c r="W214" s="15"/>
      <c r="X214" s="15"/>
      <c r="Y214" s="15"/>
      <c r="Z214" s="15"/>
      <c r="AA214" s="15"/>
      <c r="AB214" s="15"/>
      <c r="AC214" s="15"/>
      <c r="AD214" s="15"/>
      <c r="AE214" s="15"/>
      <c r="AF214" s="15"/>
      <c r="AG214" s="15"/>
    </row>
    <row r="215" spans="1:33" ht="15.75" customHeight="1" x14ac:dyDescent="0.2">
      <c r="A215" s="15"/>
      <c r="B215" s="15"/>
      <c r="C215" s="46"/>
      <c r="D215" s="46"/>
      <c r="E215" s="46"/>
      <c r="F215" s="46"/>
      <c r="G215" s="46"/>
      <c r="H215" s="46"/>
      <c r="I215" s="46"/>
      <c r="J215" s="46"/>
      <c r="K215" s="46"/>
      <c r="L215" s="46"/>
      <c r="M215" s="46"/>
      <c r="N215" s="46"/>
      <c r="O215" s="46"/>
      <c r="P215" s="46"/>
      <c r="Q215" s="46"/>
      <c r="R215" s="46"/>
      <c r="S215" s="22"/>
      <c r="T215" s="15"/>
      <c r="U215" s="15"/>
      <c r="V215" s="15"/>
      <c r="W215" s="15"/>
      <c r="X215" s="15"/>
      <c r="Y215" s="15"/>
      <c r="Z215" s="15"/>
      <c r="AA215" s="15"/>
      <c r="AB215" s="15"/>
      <c r="AC215" s="15"/>
      <c r="AD215" s="15"/>
      <c r="AE215" s="15"/>
      <c r="AF215" s="15"/>
      <c r="AG215" s="15"/>
    </row>
    <row r="216" spans="1:33" ht="15.75" customHeight="1" x14ac:dyDescent="0.2">
      <c r="A216" s="15"/>
      <c r="B216" s="15"/>
      <c r="C216" s="46"/>
      <c r="D216" s="46"/>
      <c r="E216" s="46"/>
      <c r="F216" s="46"/>
      <c r="G216" s="46"/>
      <c r="H216" s="46"/>
      <c r="I216" s="46"/>
      <c r="J216" s="46"/>
      <c r="K216" s="46"/>
      <c r="L216" s="46"/>
      <c r="M216" s="46"/>
      <c r="N216" s="46"/>
      <c r="O216" s="46"/>
      <c r="P216" s="46"/>
      <c r="Q216" s="46"/>
      <c r="R216" s="46"/>
      <c r="S216" s="22"/>
      <c r="T216" s="15"/>
      <c r="U216" s="15"/>
      <c r="V216" s="15"/>
      <c r="W216" s="15"/>
      <c r="X216" s="15"/>
      <c r="Y216" s="15"/>
      <c r="Z216" s="15"/>
      <c r="AA216" s="15"/>
      <c r="AB216" s="15"/>
      <c r="AC216" s="15"/>
      <c r="AD216" s="15"/>
      <c r="AE216" s="15"/>
      <c r="AF216" s="15"/>
      <c r="AG216" s="15"/>
    </row>
    <row r="217" spans="1:33" ht="15.75" customHeight="1" x14ac:dyDescent="0.2">
      <c r="A217" s="15"/>
      <c r="B217" s="15"/>
      <c r="C217" s="46"/>
      <c r="D217" s="46"/>
      <c r="E217" s="46"/>
      <c r="F217" s="46"/>
      <c r="G217" s="46"/>
      <c r="H217" s="46"/>
      <c r="I217" s="46"/>
      <c r="J217" s="46"/>
      <c r="K217" s="46"/>
      <c r="L217" s="46"/>
      <c r="M217" s="46"/>
      <c r="N217" s="46"/>
      <c r="O217" s="46"/>
      <c r="P217" s="46"/>
      <c r="Q217" s="46"/>
      <c r="R217" s="46"/>
      <c r="S217" s="22"/>
      <c r="T217" s="15"/>
      <c r="U217" s="15"/>
      <c r="V217" s="15"/>
      <c r="W217" s="15"/>
      <c r="X217" s="15"/>
      <c r="Y217" s="15"/>
      <c r="Z217" s="15"/>
      <c r="AA217" s="15"/>
      <c r="AB217" s="15"/>
      <c r="AC217" s="15"/>
      <c r="AD217" s="15"/>
      <c r="AE217" s="15"/>
      <c r="AF217" s="15"/>
      <c r="AG217" s="15"/>
    </row>
    <row r="218" spans="1:33" ht="15.75" customHeight="1" x14ac:dyDescent="0.2">
      <c r="A218" s="15"/>
      <c r="B218" s="15"/>
      <c r="C218" s="46"/>
      <c r="D218" s="46"/>
      <c r="E218" s="46"/>
      <c r="F218" s="46"/>
      <c r="G218" s="46"/>
      <c r="H218" s="46"/>
      <c r="I218" s="46"/>
      <c r="J218" s="46"/>
      <c r="K218" s="46"/>
      <c r="L218" s="46"/>
      <c r="M218" s="46"/>
      <c r="N218" s="46"/>
      <c r="O218" s="46"/>
      <c r="P218" s="46"/>
      <c r="Q218" s="46"/>
      <c r="R218" s="46"/>
      <c r="S218" s="22"/>
      <c r="T218" s="15"/>
      <c r="U218" s="15"/>
      <c r="V218" s="15"/>
      <c r="W218" s="15"/>
      <c r="X218" s="15"/>
      <c r="Y218" s="15"/>
      <c r="Z218" s="15"/>
      <c r="AA218" s="15"/>
      <c r="AB218" s="15"/>
      <c r="AC218" s="15"/>
      <c r="AD218" s="15"/>
      <c r="AE218" s="15"/>
      <c r="AF218" s="15"/>
      <c r="AG218" s="15"/>
    </row>
    <row r="219" spans="1:33" ht="15.75" customHeight="1" x14ac:dyDescent="0.2">
      <c r="A219" s="15"/>
      <c r="B219" s="15"/>
      <c r="C219" s="46"/>
      <c r="D219" s="46"/>
      <c r="E219" s="46"/>
      <c r="F219" s="46"/>
      <c r="G219" s="46"/>
      <c r="H219" s="46"/>
      <c r="I219" s="46"/>
      <c r="J219" s="46"/>
      <c r="K219" s="46"/>
      <c r="L219" s="46"/>
      <c r="M219" s="46"/>
      <c r="N219" s="46"/>
      <c r="O219" s="46"/>
      <c r="P219" s="46"/>
      <c r="Q219" s="46"/>
      <c r="R219" s="46"/>
      <c r="S219" s="22"/>
      <c r="T219" s="15"/>
      <c r="U219" s="15"/>
      <c r="V219" s="15"/>
      <c r="W219" s="15"/>
      <c r="X219" s="15"/>
      <c r="Y219" s="15"/>
      <c r="Z219" s="15"/>
      <c r="AA219" s="15"/>
      <c r="AB219" s="15"/>
      <c r="AC219" s="15"/>
      <c r="AD219" s="15"/>
      <c r="AE219" s="15"/>
      <c r="AF219" s="15"/>
      <c r="AG219" s="15"/>
    </row>
    <row r="220" spans="1:33" ht="15.75" customHeight="1" x14ac:dyDescent="0.2">
      <c r="A220" s="15"/>
      <c r="B220" s="15"/>
      <c r="C220" s="46"/>
      <c r="D220" s="46"/>
      <c r="E220" s="46"/>
      <c r="F220" s="46"/>
      <c r="G220" s="46"/>
      <c r="H220" s="46"/>
      <c r="I220" s="46"/>
      <c r="J220" s="46"/>
      <c r="K220" s="46"/>
      <c r="L220" s="46"/>
      <c r="M220" s="46"/>
      <c r="N220" s="46"/>
      <c r="O220" s="46"/>
      <c r="P220" s="46"/>
      <c r="Q220" s="46"/>
      <c r="R220" s="46"/>
      <c r="S220" s="22"/>
      <c r="T220" s="15"/>
      <c r="U220" s="15"/>
      <c r="V220" s="15"/>
      <c r="W220" s="15"/>
      <c r="X220" s="15"/>
      <c r="Y220" s="15"/>
      <c r="Z220" s="15"/>
      <c r="AA220" s="15"/>
      <c r="AB220" s="15"/>
      <c r="AC220" s="15"/>
      <c r="AD220" s="15"/>
      <c r="AE220" s="15"/>
      <c r="AF220" s="15"/>
      <c r="AG220" s="15"/>
    </row>
    <row r="221" spans="1:33" ht="15.75" customHeight="1" x14ac:dyDescent="0.2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22"/>
      <c r="T221" s="15"/>
      <c r="U221" s="15"/>
      <c r="V221" s="15"/>
      <c r="W221" s="15"/>
      <c r="X221" s="15"/>
      <c r="Y221" s="15"/>
      <c r="Z221" s="15"/>
      <c r="AA221" s="15"/>
      <c r="AB221" s="15"/>
      <c r="AC221" s="15"/>
      <c r="AD221" s="15"/>
      <c r="AE221" s="15"/>
      <c r="AF221" s="15"/>
      <c r="AG221" s="15"/>
    </row>
    <row r="222" spans="1:33" ht="15.75" customHeight="1" x14ac:dyDescent="0.2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22"/>
      <c r="T222" s="15"/>
      <c r="U222" s="15"/>
      <c r="V222" s="15"/>
      <c r="W222" s="15"/>
      <c r="X222" s="15"/>
      <c r="Y222" s="15"/>
      <c r="Z222" s="15"/>
      <c r="AA222" s="15"/>
      <c r="AB222" s="15"/>
      <c r="AC222" s="15"/>
      <c r="AD222" s="15"/>
      <c r="AE222" s="15"/>
      <c r="AF222" s="15"/>
      <c r="AG222" s="15"/>
    </row>
    <row r="223" spans="1:33" ht="15.75" customHeight="1" x14ac:dyDescent="0.2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22"/>
      <c r="T223" s="15"/>
      <c r="U223" s="15"/>
      <c r="V223" s="15"/>
      <c r="W223" s="15"/>
      <c r="X223" s="15"/>
      <c r="Y223" s="15"/>
      <c r="Z223" s="15"/>
      <c r="AA223" s="15"/>
      <c r="AB223" s="15"/>
      <c r="AC223" s="15"/>
      <c r="AD223" s="15"/>
      <c r="AE223" s="15"/>
      <c r="AF223" s="15"/>
      <c r="AG223" s="15"/>
    </row>
    <row r="224" spans="1:33" ht="15.75" customHeight="1" x14ac:dyDescent="0.2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22"/>
      <c r="T224" s="15"/>
      <c r="U224" s="15"/>
      <c r="V224" s="15"/>
      <c r="W224" s="15"/>
      <c r="X224" s="15"/>
      <c r="Y224" s="15"/>
      <c r="Z224" s="15"/>
      <c r="AA224" s="15"/>
      <c r="AB224" s="15"/>
      <c r="AC224" s="15"/>
      <c r="AD224" s="15"/>
      <c r="AE224" s="15"/>
      <c r="AF224" s="15"/>
      <c r="AG224" s="15"/>
    </row>
    <row r="225" spans="1:33" ht="15.75" customHeight="1" x14ac:dyDescent="0.2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  <c r="AA225" s="15"/>
      <c r="AB225" s="15"/>
      <c r="AC225" s="15"/>
      <c r="AD225" s="15"/>
      <c r="AE225" s="15"/>
      <c r="AF225" s="15"/>
      <c r="AG225" s="15"/>
    </row>
    <row r="226" spans="1:33" ht="15.75" customHeight="1" x14ac:dyDescent="0.2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  <c r="AB226" s="15"/>
      <c r="AC226" s="15"/>
      <c r="AD226" s="15"/>
      <c r="AE226" s="15"/>
      <c r="AF226" s="15"/>
      <c r="AG226" s="15"/>
    </row>
    <row r="227" spans="1:33" ht="15.75" customHeight="1" x14ac:dyDescent="0.2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  <c r="AA227" s="15"/>
      <c r="AB227" s="15"/>
      <c r="AC227" s="15"/>
      <c r="AD227" s="15"/>
      <c r="AE227" s="15"/>
      <c r="AF227" s="15"/>
      <c r="AG227" s="15"/>
    </row>
    <row r="228" spans="1:33" ht="15.75" customHeight="1" x14ac:dyDescent="0.2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  <c r="AA228" s="15"/>
      <c r="AB228" s="15"/>
      <c r="AC228" s="15"/>
      <c r="AD228" s="15"/>
      <c r="AE228" s="15"/>
      <c r="AF228" s="15"/>
      <c r="AG228" s="15"/>
    </row>
    <row r="229" spans="1:33" ht="15.75" customHeight="1" x14ac:dyDescent="0.2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  <c r="AA229" s="15"/>
      <c r="AB229" s="15"/>
      <c r="AC229" s="15"/>
      <c r="AD229" s="15"/>
      <c r="AE229" s="15"/>
      <c r="AF229" s="15"/>
      <c r="AG229" s="15"/>
    </row>
    <row r="230" spans="1:33" ht="15.75" customHeight="1" x14ac:dyDescent="0.2">
      <c r="R230" s="15"/>
    </row>
    <row r="231" spans="1:33" ht="15.75" customHeight="1" x14ac:dyDescent="0.2">
      <c r="R231" s="15"/>
    </row>
    <row r="232" spans="1:33" ht="15.75" customHeight="1" x14ac:dyDescent="0.2">
      <c r="R232" s="15"/>
    </row>
    <row r="233" spans="1:33" ht="15.75" customHeight="1" x14ac:dyDescent="0.2">
      <c r="R233" s="15"/>
    </row>
    <row r="234" spans="1:33" ht="15.75" customHeight="1" x14ac:dyDescent="0.2">
      <c r="R234" s="15"/>
    </row>
    <row r="235" spans="1:33" ht="15.75" customHeight="1" x14ac:dyDescent="0.2">
      <c r="R235" s="15"/>
    </row>
    <row r="236" spans="1:33" ht="15.75" customHeight="1" x14ac:dyDescent="0.2">
      <c r="R236" s="15"/>
    </row>
    <row r="237" spans="1:33" ht="15.75" customHeight="1" x14ac:dyDescent="0.2">
      <c r="R237" s="15"/>
    </row>
    <row r="238" spans="1:33" ht="15.75" customHeight="1" x14ac:dyDescent="0.2">
      <c r="R238" s="15"/>
    </row>
    <row r="239" spans="1:33" ht="15.75" customHeight="1" x14ac:dyDescent="0.2">
      <c r="R239" s="15"/>
    </row>
    <row r="240" spans="1:33" ht="15.75" customHeight="1" x14ac:dyDescent="0.2">
      <c r="R240" s="15"/>
    </row>
    <row r="241" spans="18:18" ht="15.75" customHeight="1" x14ac:dyDescent="0.2">
      <c r="R241" s="15"/>
    </row>
    <row r="242" spans="18:18" ht="15.75" customHeight="1" x14ac:dyDescent="0.2">
      <c r="R242" s="15"/>
    </row>
    <row r="243" spans="18:18" ht="15.75" customHeight="1" x14ac:dyDescent="0.2">
      <c r="R243" s="15"/>
    </row>
    <row r="244" spans="18:18" ht="15.75" customHeight="1" x14ac:dyDescent="0.2">
      <c r="R244" s="15"/>
    </row>
    <row r="245" spans="18:18" ht="15.75" customHeight="1" x14ac:dyDescent="0.2">
      <c r="R245" s="15"/>
    </row>
    <row r="246" spans="18:18" ht="15.75" customHeight="1" x14ac:dyDescent="0.2">
      <c r="R246" s="15"/>
    </row>
    <row r="247" spans="18:18" ht="15.75" customHeight="1" x14ac:dyDescent="0.2">
      <c r="R247" s="15"/>
    </row>
    <row r="248" spans="18:18" ht="15.75" customHeight="1" x14ac:dyDescent="0.2">
      <c r="R248" s="15"/>
    </row>
    <row r="249" spans="18:18" ht="15.75" customHeight="1" x14ac:dyDescent="0.2">
      <c r="R249" s="15"/>
    </row>
    <row r="250" spans="18:18" ht="15.75" customHeight="1" x14ac:dyDescent="0.2">
      <c r="R250" s="15"/>
    </row>
    <row r="251" spans="18:18" ht="15.75" customHeight="1" x14ac:dyDescent="0.2">
      <c r="R251" s="15"/>
    </row>
    <row r="252" spans="18:18" ht="15.75" customHeight="1" x14ac:dyDescent="0.2">
      <c r="R252" s="15"/>
    </row>
    <row r="253" spans="18:18" ht="15.75" customHeight="1" x14ac:dyDescent="0.2">
      <c r="R253" s="15"/>
    </row>
    <row r="254" spans="18:18" ht="15.75" customHeight="1" x14ac:dyDescent="0.2">
      <c r="R254" s="15"/>
    </row>
    <row r="255" spans="18:18" ht="15.75" customHeight="1" x14ac:dyDescent="0.2">
      <c r="R255" s="15"/>
    </row>
    <row r="256" spans="18:18" ht="15.75" customHeight="1" x14ac:dyDescent="0.2">
      <c r="R256" s="15"/>
    </row>
    <row r="257" spans="18:18" ht="15.75" customHeight="1" x14ac:dyDescent="0.2">
      <c r="R257" s="15"/>
    </row>
    <row r="258" spans="18:18" ht="15.75" customHeight="1" x14ac:dyDescent="0.2">
      <c r="R258" s="15"/>
    </row>
    <row r="259" spans="18:18" ht="15.75" customHeight="1" x14ac:dyDescent="0.2">
      <c r="R259" s="15"/>
    </row>
    <row r="260" spans="18:18" ht="15.75" customHeight="1" x14ac:dyDescent="0.2">
      <c r="R260" s="15"/>
    </row>
    <row r="261" spans="18:18" ht="15.75" customHeight="1" x14ac:dyDescent="0.2">
      <c r="R261" s="15"/>
    </row>
    <row r="262" spans="18:18" ht="15.75" customHeight="1" x14ac:dyDescent="0.2">
      <c r="R262" s="15"/>
    </row>
    <row r="263" spans="18:18" ht="15.75" customHeight="1" x14ac:dyDescent="0.2">
      <c r="R263" s="15"/>
    </row>
    <row r="264" spans="18:18" ht="15.75" customHeight="1" x14ac:dyDescent="0.2">
      <c r="R264" s="15"/>
    </row>
    <row r="265" spans="18:18" ht="15.75" customHeight="1" x14ac:dyDescent="0.2">
      <c r="R265" s="15"/>
    </row>
    <row r="266" spans="18:18" ht="15.75" customHeight="1" x14ac:dyDescent="0.2">
      <c r="R266" s="15"/>
    </row>
    <row r="267" spans="18:18" ht="15.75" customHeight="1" x14ac:dyDescent="0.2">
      <c r="R267" s="15"/>
    </row>
    <row r="268" spans="18:18" ht="15.75" customHeight="1" x14ac:dyDescent="0.2">
      <c r="R268" s="15"/>
    </row>
    <row r="269" spans="18:18" ht="15.75" customHeight="1" x14ac:dyDescent="0.2">
      <c r="R269" s="15"/>
    </row>
    <row r="270" spans="18:18" ht="15.75" customHeight="1" x14ac:dyDescent="0.2">
      <c r="R270" s="15"/>
    </row>
    <row r="271" spans="18:18" ht="15.75" customHeight="1" x14ac:dyDescent="0.2">
      <c r="R271" s="15"/>
    </row>
    <row r="272" spans="18:18" ht="15.75" customHeight="1" x14ac:dyDescent="0.2">
      <c r="R272" s="15"/>
    </row>
    <row r="273" spans="18:18" ht="15.75" customHeight="1" x14ac:dyDescent="0.2">
      <c r="R273" s="15"/>
    </row>
    <row r="274" spans="18:18" ht="15.75" customHeight="1" x14ac:dyDescent="0.2">
      <c r="R274" s="15"/>
    </row>
    <row r="275" spans="18:18" ht="15.75" customHeight="1" x14ac:dyDescent="0.2">
      <c r="R275" s="15"/>
    </row>
    <row r="276" spans="18:18" ht="15.75" customHeight="1" x14ac:dyDescent="0.2">
      <c r="R276" s="15"/>
    </row>
    <row r="277" spans="18:18" ht="15.75" customHeight="1" x14ac:dyDescent="0.2">
      <c r="R277" s="15"/>
    </row>
    <row r="278" spans="18:18" ht="15.75" customHeight="1" x14ac:dyDescent="0.2">
      <c r="R278" s="15"/>
    </row>
    <row r="279" spans="18:18" ht="15.75" customHeight="1" x14ac:dyDescent="0.2">
      <c r="R279" s="15"/>
    </row>
    <row r="280" spans="18:18" ht="15.75" customHeight="1" x14ac:dyDescent="0.2">
      <c r="R280" s="15"/>
    </row>
    <row r="281" spans="18:18" ht="15.75" customHeight="1" x14ac:dyDescent="0.2">
      <c r="R281" s="15"/>
    </row>
    <row r="282" spans="18:18" ht="15.75" customHeight="1" x14ac:dyDescent="0.2">
      <c r="R282" s="15"/>
    </row>
    <row r="283" spans="18:18" ht="15.75" customHeight="1" x14ac:dyDescent="0.2">
      <c r="R283" s="15"/>
    </row>
    <row r="284" spans="18:18" ht="15.75" customHeight="1" x14ac:dyDescent="0.2">
      <c r="R284" s="15"/>
    </row>
    <row r="285" spans="18:18" ht="15.75" customHeight="1" x14ac:dyDescent="0.2">
      <c r="R285" s="15"/>
    </row>
    <row r="286" spans="18:18" ht="15.75" customHeight="1" x14ac:dyDescent="0.2">
      <c r="R286" s="15"/>
    </row>
    <row r="287" spans="18:18" ht="15.75" customHeight="1" x14ac:dyDescent="0.2">
      <c r="R287" s="15"/>
    </row>
    <row r="288" spans="18:18" ht="15.75" customHeight="1" x14ac:dyDescent="0.2">
      <c r="R288" s="15"/>
    </row>
    <row r="289" spans="18:18" ht="15.75" customHeight="1" x14ac:dyDescent="0.2">
      <c r="R289" s="15"/>
    </row>
    <row r="290" spans="18:18" ht="15.75" customHeight="1" x14ac:dyDescent="0.2">
      <c r="R290" s="15"/>
    </row>
    <row r="291" spans="18:18" ht="15.75" customHeight="1" x14ac:dyDescent="0.2">
      <c r="R291" s="15"/>
    </row>
    <row r="292" spans="18:18" ht="15.75" customHeight="1" x14ac:dyDescent="0.2">
      <c r="R292" s="15"/>
    </row>
    <row r="293" spans="18:18" ht="15.75" customHeight="1" x14ac:dyDescent="0.2">
      <c r="R293" s="15"/>
    </row>
    <row r="294" spans="18:18" ht="15.75" customHeight="1" x14ac:dyDescent="0.2">
      <c r="R294" s="15"/>
    </row>
    <row r="295" spans="18:18" ht="15.75" customHeight="1" x14ac:dyDescent="0.2">
      <c r="R295" s="15"/>
    </row>
    <row r="296" spans="18:18" ht="15.75" customHeight="1" x14ac:dyDescent="0.2">
      <c r="R296" s="15"/>
    </row>
    <row r="297" spans="18:18" ht="15.75" customHeight="1" x14ac:dyDescent="0.2">
      <c r="R297" s="15"/>
    </row>
    <row r="298" spans="18:18" ht="15.75" customHeight="1" x14ac:dyDescent="0.2">
      <c r="R298" s="15"/>
    </row>
    <row r="299" spans="18:18" ht="15.75" customHeight="1" x14ac:dyDescent="0.2">
      <c r="R299" s="15"/>
    </row>
    <row r="300" spans="18:18" ht="15.75" customHeight="1" x14ac:dyDescent="0.2">
      <c r="R300" s="15"/>
    </row>
    <row r="301" spans="18:18" ht="15.75" customHeight="1" x14ac:dyDescent="0.2">
      <c r="R301" s="15"/>
    </row>
    <row r="302" spans="18:18" ht="15.75" customHeight="1" x14ac:dyDescent="0.2">
      <c r="R302" s="15"/>
    </row>
    <row r="303" spans="18:18" ht="15.75" customHeight="1" x14ac:dyDescent="0.2">
      <c r="R303" s="15"/>
    </row>
    <row r="304" spans="18:18" ht="15.75" customHeight="1" x14ac:dyDescent="0.2">
      <c r="R304" s="15"/>
    </row>
    <row r="305" spans="18:18" ht="15.75" customHeight="1" x14ac:dyDescent="0.2">
      <c r="R305" s="15"/>
    </row>
    <row r="306" spans="18:18" ht="15.75" customHeight="1" x14ac:dyDescent="0.2">
      <c r="R306" s="15"/>
    </row>
    <row r="307" spans="18:18" ht="15.75" customHeight="1" x14ac:dyDescent="0.2">
      <c r="R307" s="15"/>
    </row>
    <row r="308" spans="18:18" ht="15.75" customHeight="1" x14ac:dyDescent="0.2">
      <c r="R308" s="15"/>
    </row>
    <row r="309" spans="18:18" ht="15.75" customHeight="1" x14ac:dyDescent="0.2">
      <c r="R309" s="15"/>
    </row>
    <row r="310" spans="18:18" ht="15.75" customHeight="1" x14ac:dyDescent="0.2">
      <c r="R310" s="15"/>
    </row>
    <row r="311" spans="18:18" ht="15.75" customHeight="1" x14ac:dyDescent="0.2">
      <c r="R311" s="15"/>
    </row>
    <row r="312" spans="18:18" ht="15.75" customHeight="1" x14ac:dyDescent="0.2">
      <c r="R312" s="15"/>
    </row>
    <row r="313" spans="18:18" ht="15.75" customHeight="1" x14ac:dyDescent="0.2">
      <c r="R313" s="15"/>
    </row>
    <row r="314" spans="18:18" ht="15.75" customHeight="1" x14ac:dyDescent="0.2">
      <c r="R314" s="15"/>
    </row>
    <row r="315" spans="18:18" ht="15.75" customHeight="1" x14ac:dyDescent="0.2">
      <c r="R315" s="15"/>
    </row>
    <row r="316" spans="18:18" ht="15.75" customHeight="1" x14ac:dyDescent="0.2">
      <c r="R316" s="15"/>
    </row>
    <row r="317" spans="18:18" ht="15.75" customHeight="1" x14ac:dyDescent="0.2">
      <c r="R317" s="15"/>
    </row>
    <row r="318" spans="18:18" ht="15.75" customHeight="1" x14ac:dyDescent="0.2">
      <c r="R318" s="15"/>
    </row>
    <row r="319" spans="18:18" ht="15.75" customHeight="1" x14ac:dyDescent="0.2">
      <c r="R319" s="15"/>
    </row>
    <row r="320" spans="18:18" ht="15.75" customHeight="1" x14ac:dyDescent="0.2">
      <c r="R320" s="15"/>
    </row>
    <row r="321" spans="18:18" ht="15.75" customHeight="1" x14ac:dyDescent="0.2">
      <c r="R321" s="15"/>
    </row>
    <row r="322" spans="18:18" ht="15.75" customHeight="1" x14ac:dyDescent="0.2">
      <c r="R322" s="15"/>
    </row>
    <row r="323" spans="18:18" ht="15.75" customHeight="1" x14ac:dyDescent="0.2">
      <c r="R323" s="15"/>
    </row>
    <row r="324" spans="18:18" ht="15.75" customHeight="1" x14ac:dyDescent="0.2">
      <c r="R324" s="15"/>
    </row>
    <row r="325" spans="18:18" ht="15.75" customHeight="1" x14ac:dyDescent="0.2">
      <c r="R325" s="15"/>
    </row>
    <row r="326" spans="18:18" ht="15.75" customHeight="1" x14ac:dyDescent="0.2">
      <c r="R326" s="15"/>
    </row>
    <row r="327" spans="18:18" ht="15.75" customHeight="1" x14ac:dyDescent="0.2">
      <c r="R327" s="15"/>
    </row>
    <row r="328" spans="18:18" ht="15.75" customHeight="1" x14ac:dyDescent="0.2">
      <c r="R328" s="15"/>
    </row>
    <row r="329" spans="18:18" ht="15.75" customHeight="1" x14ac:dyDescent="0.2">
      <c r="R329" s="15"/>
    </row>
    <row r="330" spans="18:18" ht="15.75" customHeight="1" x14ac:dyDescent="0.2">
      <c r="R330" s="15"/>
    </row>
    <row r="331" spans="18:18" ht="15.75" customHeight="1" x14ac:dyDescent="0.2">
      <c r="R331" s="15"/>
    </row>
    <row r="332" spans="18:18" ht="15.75" customHeight="1" x14ac:dyDescent="0.2">
      <c r="R332" s="15"/>
    </row>
    <row r="333" spans="18:18" ht="15.75" customHeight="1" x14ac:dyDescent="0.2">
      <c r="R333" s="15"/>
    </row>
    <row r="334" spans="18:18" ht="15.75" customHeight="1" x14ac:dyDescent="0.2">
      <c r="R334" s="15"/>
    </row>
    <row r="335" spans="18:18" ht="15.75" customHeight="1" x14ac:dyDescent="0.2">
      <c r="R335" s="15"/>
    </row>
    <row r="336" spans="18:18" ht="15.75" customHeight="1" x14ac:dyDescent="0.2">
      <c r="R336" s="15"/>
    </row>
    <row r="337" spans="18:18" ht="15.75" customHeight="1" x14ac:dyDescent="0.2">
      <c r="R337" s="15"/>
    </row>
    <row r="338" spans="18:18" ht="15.75" customHeight="1" x14ac:dyDescent="0.2">
      <c r="R338" s="15"/>
    </row>
    <row r="339" spans="18:18" ht="15.75" customHeight="1" x14ac:dyDescent="0.2">
      <c r="R339" s="15"/>
    </row>
    <row r="340" spans="18:18" ht="15.75" customHeight="1" x14ac:dyDescent="0.2">
      <c r="R340" s="15"/>
    </row>
    <row r="341" spans="18:18" ht="15.75" customHeight="1" x14ac:dyDescent="0.2">
      <c r="R341" s="15"/>
    </row>
    <row r="342" spans="18:18" ht="15.75" customHeight="1" x14ac:dyDescent="0.2">
      <c r="R342" s="15"/>
    </row>
    <row r="343" spans="18:18" ht="15.75" customHeight="1" x14ac:dyDescent="0.2">
      <c r="R343" s="15"/>
    </row>
    <row r="344" spans="18:18" ht="15.75" customHeight="1" x14ac:dyDescent="0.2">
      <c r="R344" s="15"/>
    </row>
    <row r="345" spans="18:18" ht="15.75" customHeight="1" x14ac:dyDescent="0.2">
      <c r="R345" s="15"/>
    </row>
    <row r="346" spans="18:18" ht="15.75" customHeight="1" x14ac:dyDescent="0.2">
      <c r="R346" s="15"/>
    </row>
    <row r="347" spans="18:18" ht="15.75" customHeight="1" x14ac:dyDescent="0.2">
      <c r="R347" s="15"/>
    </row>
    <row r="348" spans="18:18" ht="15.75" customHeight="1" x14ac:dyDescent="0.2">
      <c r="R348" s="15"/>
    </row>
    <row r="349" spans="18:18" ht="15.75" customHeight="1" x14ac:dyDescent="0.2">
      <c r="R349" s="15"/>
    </row>
    <row r="350" spans="18:18" ht="15.75" customHeight="1" x14ac:dyDescent="0.2">
      <c r="R350" s="15"/>
    </row>
    <row r="351" spans="18:18" ht="15.75" customHeight="1" x14ac:dyDescent="0.2">
      <c r="R351" s="15"/>
    </row>
    <row r="352" spans="18:18" ht="15.75" customHeight="1" x14ac:dyDescent="0.2">
      <c r="R352" s="15"/>
    </row>
    <row r="353" spans="18:18" ht="15.75" customHeight="1" x14ac:dyDescent="0.2">
      <c r="R353" s="15"/>
    </row>
    <row r="354" spans="18:18" ht="15.75" customHeight="1" x14ac:dyDescent="0.2">
      <c r="R354" s="15"/>
    </row>
    <row r="355" spans="18:18" ht="15.75" customHeight="1" x14ac:dyDescent="0.2">
      <c r="R355" s="15"/>
    </row>
    <row r="356" spans="18:18" ht="15.75" customHeight="1" x14ac:dyDescent="0.2">
      <c r="R356" s="15"/>
    </row>
    <row r="357" spans="18:18" ht="15.75" customHeight="1" x14ac:dyDescent="0.2">
      <c r="R357" s="15"/>
    </row>
    <row r="358" spans="18:18" ht="15.75" customHeight="1" x14ac:dyDescent="0.2">
      <c r="R358" s="15"/>
    </row>
    <row r="359" spans="18:18" ht="15.75" customHeight="1" x14ac:dyDescent="0.2">
      <c r="R359" s="15"/>
    </row>
    <row r="360" spans="18:18" ht="15.75" customHeight="1" x14ac:dyDescent="0.2">
      <c r="R360" s="15"/>
    </row>
    <row r="361" spans="18:18" ht="15.75" customHeight="1" x14ac:dyDescent="0.2">
      <c r="R361" s="15"/>
    </row>
    <row r="362" spans="18:18" ht="15.75" customHeight="1" x14ac:dyDescent="0.2">
      <c r="R362" s="15"/>
    </row>
    <row r="363" spans="18:18" ht="15.75" customHeight="1" x14ac:dyDescent="0.2">
      <c r="R363" s="15"/>
    </row>
    <row r="364" spans="18:18" ht="15.75" customHeight="1" x14ac:dyDescent="0.2">
      <c r="R364" s="15"/>
    </row>
    <row r="365" spans="18:18" ht="15.75" customHeight="1" x14ac:dyDescent="0.2">
      <c r="R365" s="15"/>
    </row>
    <row r="366" spans="18:18" ht="15.75" customHeight="1" x14ac:dyDescent="0.2">
      <c r="R366" s="15"/>
    </row>
    <row r="367" spans="18:18" ht="15.75" customHeight="1" x14ac:dyDescent="0.2">
      <c r="R367" s="15"/>
    </row>
    <row r="368" spans="18:18" ht="15.75" customHeight="1" x14ac:dyDescent="0.2">
      <c r="R368" s="15"/>
    </row>
    <row r="369" spans="18:18" ht="15.75" customHeight="1" x14ac:dyDescent="0.2">
      <c r="R369" s="15"/>
    </row>
    <row r="370" spans="18:18" ht="15.75" customHeight="1" x14ac:dyDescent="0.2">
      <c r="R370" s="15"/>
    </row>
    <row r="371" spans="18:18" ht="15.75" customHeight="1" x14ac:dyDescent="0.2">
      <c r="R371" s="15"/>
    </row>
    <row r="372" spans="18:18" ht="15.75" customHeight="1" x14ac:dyDescent="0.2">
      <c r="R372" s="15"/>
    </row>
    <row r="373" spans="18:18" ht="15.75" customHeight="1" x14ac:dyDescent="0.2">
      <c r="R373" s="15"/>
    </row>
    <row r="374" spans="18:18" ht="15.75" customHeight="1" x14ac:dyDescent="0.2">
      <c r="R374" s="15"/>
    </row>
    <row r="375" spans="18:18" ht="15.75" customHeight="1" x14ac:dyDescent="0.2">
      <c r="R375" s="15"/>
    </row>
    <row r="376" spans="18:18" ht="15.75" customHeight="1" x14ac:dyDescent="0.2">
      <c r="R376" s="15"/>
    </row>
    <row r="377" spans="18:18" ht="15.75" customHeight="1" x14ac:dyDescent="0.2">
      <c r="R377" s="15"/>
    </row>
    <row r="378" spans="18:18" ht="15.75" customHeight="1" x14ac:dyDescent="0.2">
      <c r="R378" s="15"/>
    </row>
    <row r="379" spans="18:18" ht="15.75" customHeight="1" x14ac:dyDescent="0.2">
      <c r="R379" s="15"/>
    </row>
    <row r="380" spans="18:18" ht="15.75" customHeight="1" x14ac:dyDescent="0.2">
      <c r="R380" s="15"/>
    </row>
    <row r="381" spans="18:18" ht="15.75" customHeight="1" x14ac:dyDescent="0.2">
      <c r="R381" s="15"/>
    </row>
    <row r="382" spans="18:18" ht="15.75" customHeight="1" x14ac:dyDescent="0.2">
      <c r="R382" s="15"/>
    </row>
    <row r="383" spans="18:18" ht="15.75" customHeight="1" x14ac:dyDescent="0.2">
      <c r="R383" s="15"/>
    </row>
    <row r="384" spans="18:18" ht="15.75" customHeight="1" x14ac:dyDescent="0.2">
      <c r="R384" s="15"/>
    </row>
    <row r="385" spans="18:18" ht="15.75" customHeight="1" x14ac:dyDescent="0.2">
      <c r="R385" s="15"/>
    </row>
    <row r="386" spans="18:18" ht="15.75" customHeight="1" x14ac:dyDescent="0.2">
      <c r="R386" s="15"/>
    </row>
    <row r="387" spans="18:18" ht="15.75" customHeight="1" x14ac:dyDescent="0.2">
      <c r="R387" s="15"/>
    </row>
    <row r="388" spans="18:18" ht="15.75" customHeight="1" x14ac:dyDescent="0.2">
      <c r="R388" s="15"/>
    </row>
    <row r="389" spans="18:18" ht="15.75" customHeight="1" x14ac:dyDescent="0.2">
      <c r="R389" s="15"/>
    </row>
    <row r="390" spans="18:18" ht="15.75" customHeight="1" x14ac:dyDescent="0.2">
      <c r="R390" s="15"/>
    </row>
    <row r="391" spans="18:18" ht="15.75" customHeight="1" x14ac:dyDescent="0.2">
      <c r="R391" s="15"/>
    </row>
    <row r="392" spans="18:18" ht="15.75" customHeight="1" x14ac:dyDescent="0.2">
      <c r="R392" s="15"/>
    </row>
    <row r="393" spans="18:18" ht="15.75" customHeight="1" x14ac:dyDescent="0.2">
      <c r="R393" s="15"/>
    </row>
    <row r="394" spans="18:18" ht="15.75" customHeight="1" x14ac:dyDescent="0.2">
      <c r="R394" s="15"/>
    </row>
    <row r="395" spans="18:18" ht="15.75" customHeight="1" x14ac:dyDescent="0.2">
      <c r="R395" s="15"/>
    </row>
    <row r="396" spans="18:18" ht="15.75" customHeight="1" x14ac:dyDescent="0.2">
      <c r="R396" s="15"/>
    </row>
    <row r="397" spans="18:18" ht="15.75" customHeight="1" x14ac:dyDescent="0.2">
      <c r="R397" s="15"/>
    </row>
    <row r="398" spans="18:18" ht="15.75" customHeight="1" x14ac:dyDescent="0.2">
      <c r="R398" s="15"/>
    </row>
    <row r="399" spans="18:18" ht="15.75" customHeight="1" x14ac:dyDescent="0.2">
      <c r="R399" s="15"/>
    </row>
    <row r="400" spans="18:18" ht="15.75" customHeight="1" x14ac:dyDescent="0.2">
      <c r="R400" s="15"/>
    </row>
    <row r="401" spans="18:18" ht="15.75" customHeight="1" x14ac:dyDescent="0.2">
      <c r="R401" s="15"/>
    </row>
    <row r="402" spans="18:18" ht="15.75" customHeight="1" x14ac:dyDescent="0.2">
      <c r="R402" s="15"/>
    </row>
    <row r="403" spans="18:18" ht="15.75" customHeight="1" x14ac:dyDescent="0.2">
      <c r="R403" s="15"/>
    </row>
    <row r="404" spans="18:18" ht="15.75" customHeight="1" x14ac:dyDescent="0.2">
      <c r="R404" s="15"/>
    </row>
    <row r="405" spans="18:18" ht="15.75" customHeight="1" x14ac:dyDescent="0.2">
      <c r="R405" s="15"/>
    </row>
    <row r="406" spans="18:18" ht="15.75" customHeight="1" x14ac:dyDescent="0.2">
      <c r="R406" s="15"/>
    </row>
    <row r="407" spans="18:18" ht="15.75" customHeight="1" x14ac:dyDescent="0.2">
      <c r="R407" s="15"/>
    </row>
    <row r="408" spans="18:18" ht="15.75" customHeight="1" x14ac:dyDescent="0.2">
      <c r="R408" s="15"/>
    </row>
    <row r="409" spans="18:18" ht="15.75" customHeight="1" x14ac:dyDescent="0.2">
      <c r="R409" s="15"/>
    </row>
    <row r="410" spans="18:18" ht="15.75" customHeight="1" x14ac:dyDescent="0.2">
      <c r="R410" s="15"/>
    </row>
    <row r="411" spans="18:18" ht="15.75" customHeight="1" x14ac:dyDescent="0.2">
      <c r="R411" s="15"/>
    </row>
    <row r="412" spans="18:18" ht="15.75" customHeight="1" x14ac:dyDescent="0.2">
      <c r="R412" s="15"/>
    </row>
    <row r="413" spans="18:18" ht="15.75" customHeight="1" x14ac:dyDescent="0.2">
      <c r="R413" s="15"/>
    </row>
    <row r="414" spans="18:18" ht="15.75" customHeight="1" x14ac:dyDescent="0.2">
      <c r="R414" s="15"/>
    </row>
    <row r="415" spans="18:18" ht="15.75" customHeight="1" x14ac:dyDescent="0.2">
      <c r="R415" s="15"/>
    </row>
    <row r="416" spans="18:18" ht="15.75" customHeight="1" x14ac:dyDescent="0.2">
      <c r="R416" s="15"/>
    </row>
    <row r="417" spans="18:18" ht="15.75" customHeight="1" x14ac:dyDescent="0.2">
      <c r="R417" s="15"/>
    </row>
    <row r="418" spans="18:18" ht="15.75" customHeight="1" x14ac:dyDescent="0.2">
      <c r="R418" s="15"/>
    </row>
    <row r="419" spans="18:18" ht="15.75" customHeight="1" x14ac:dyDescent="0.2">
      <c r="R419" s="15"/>
    </row>
    <row r="420" spans="18:18" ht="15.75" customHeight="1" x14ac:dyDescent="0.2">
      <c r="R420" s="15"/>
    </row>
    <row r="421" spans="18:18" ht="15.75" customHeight="1" x14ac:dyDescent="0.2">
      <c r="R421" s="15"/>
    </row>
    <row r="422" spans="18:18" ht="15.75" customHeight="1" x14ac:dyDescent="0.2">
      <c r="R422" s="15"/>
    </row>
    <row r="423" spans="18:18" ht="15.75" customHeight="1" x14ac:dyDescent="0.2">
      <c r="R423" s="15"/>
    </row>
    <row r="424" spans="18:18" ht="15.75" customHeight="1" x14ac:dyDescent="0.2">
      <c r="R424" s="15"/>
    </row>
    <row r="425" spans="18:18" ht="15.75" customHeight="1" x14ac:dyDescent="0.2">
      <c r="R425" s="15"/>
    </row>
    <row r="426" spans="18:18" ht="15.75" customHeight="1" x14ac:dyDescent="0.2">
      <c r="R426" s="15"/>
    </row>
    <row r="427" spans="18:18" ht="15.75" customHeight="1" x14ac:dyDescent="0.2">
      <c r="R427" s="15"/>
    </row>
    <row r="428" spans="18:18" ht="15.75" customHeight="1" x14ac:dyDescent="0.2">
      <c r="R428" s="15"/>
    </row>
    <row r="429" spans="18:18" ht="15.75" customHeight="1" x14ac:dyDescent="0.2">
      <c r="R429" s="15"/>
    </row>
    <row r="430" spans="18:18" ht="15.75" customHeight="1" x14ac:dyDescent="0.2">
      <c r="R430" s="15"/>
    </row>
    <row r="431" spans="18:18" ht="15.75" customHeight="1" x14ac:dyDescent="0.2">
      <c r="R431" s="15"/>
    </row>
    <row r="432" spans="18:18" ht="15.75" customHeight="1" x14ac:dyDescent="0.2">
      <c r="R432" s="15"/>
    </row>
    <row r="433" spans="18:18" ht="15.75" customHeight="1" x14ac:dyDescent="0.2">
      <c r="R433" s="15"/>
    </row>
    <row r="434" spans="18:18" ht="15.75" customHeight="1" x14ac:dyDescent="0.2">
      <c r="R434" s="15"/>
    </row>
    <row r="435" spans="18:18" ht="15.75" customHeight="1" x14ac:dyDescent="0.2">
      <c r="R435" s="15"/>
    </row>
    <row r="436" spans="18:18" ht="15.75" customHeight="1" x14ac:dyDescent="0.2">
      <c r="R436" s="15"/>
    </row>
    <row r="437" spans="18:18" ht="15.75" customHeight="1" x14ac:dyDescent="0.2">
      <c r="R437" s="15"/>
    </row>
    <row r="438" spans="18:18" ht="15.75" customHeight="1" x14ac:dyDescent="0.2">
      <c r="R438" s="15"/>
    </row>
    <row r="439" spans="18:18" ht="15.75" customHeight="1" x14ac:dyDescent="0.2">
      <c r="R439" s="15"/>
    </row>
    <row r="440" spans="18:18" ht="15.75" customHeight="1" x14ac:dyDescent="0.2">
      <c r="R440" s="15"/>
    </row>
    <row r="441" spans="18:18" ht="15.75" customHeight="1" x14ac:dyDescent="0.2">
      <c r="R441" s="15"/>
    </row>
    <row r="442" spans="18:18" ht="15.75" customHeight="1" x14ac:dyDescent="0.2">
      <c r="R442" s="15"/>
    </row>
    <row r="443" spans="18:18" ht="15.75" customHeight="1" x14ac:dyDescent="0.2">
      <c r="R443" s="15"/>
    </row>
    <row r="444" spans="18:18" ht="15.75" customHeight="1" x14ac:dyDescent="0.2">
      <c r="R444" s="15"/>
    </row>
    <row r="445" spans="18:18" ht="15.75" customHeight="1" x14ac:dyDescent="0.2">
      <c r="R445" s="15"/>
    </row>
    <row r="446" spans="18:18" ht="15.75" customHeight="1" x14ac:dyDescent="0.2">
      <c r="R446" s="15"/>
    </row>
    <row r="447" spans="18:18" ht="15.75" customHeight="1" x14ac:dyDescent="0.2">
      <c r="R447" s="15"/>
    </row>
    <row r="448" spans="18:18" ht="15.75" customHeight="1" x14ac:dyDescent="0.2">
      <c r="R448" s="15"/>
    </row>
    <row r="449" spans="18:18" ht="15.75" customHeight="1" x14ac:dyDescent="0.2">
      <c r="R449" s="15"/>
    </row>
    <row r="450" spans="18:18" ht="15.75" customHeight="1" x14ac:dyDescent="0.2">
      <c r="R450" s="15"/>
    </row>
    <row r="451" spans="18:18" ht="15.75" customHeight="1" x14ac:dyDescent="0.2">
      <c r="R451" s="15"/>
    </row>
    <row r="452" spans="18:18" ht="15.75" customHeight="1" x14ac:dyDescent="0.2">
      <c r="R452" s="15"/>
    </row>
    <row r="453" spans="18:18" ht="15.75" customHeight="1" x14ac:dyDescent="0.2">
      <c r="R453" s="15"/>
    </row>
    <row r="454" spans="18:18" ht="15.75" customHeight="1" x14ac:dyDescent="0.2">
      <c r="R454" s="15"/>
    </row>
    <row r="455" spans="18:18" ht="15.75" customHeight="1" x14ac:dyDescent="0.2">
      <c r="R455" s="15"/>
    </row>
    <row r="456" spans="18:18" ht="15.75" customHeight="1" x14ac:dyDescent="0.2">
      <c r="R456" s="15"/>
    </row>
    <row r="457" spans="18:18" ht="15.75" customHeight="1" x14ac:dyDescent="0.2">
      <c r="R457" s="15"/>
    </row>
    <row r="458" spans="18:18" ht="15.75" customHeight="1" x14ac:dyDescent="0.2">
      <c r="R458" s="15"/>
    </row>
    <row r="459" spans="18:18" ht="15.75" customHeight="1" x14ac:dyDescent="0.2">
      <c r="R459" s="15"/>
    </row>
    <row r="460" spans="18:18" ht="15.75" customHeight="1" x14ac:dyDescent="0.2">
      <c r="R460" s="15"/>
    </row>
    <row r="461" spans="18:18" ht="15.75" customHeight="1" x14ac:dyDescent="0.2">
      <c r="R461" s="15"/>
    </row>
    <row r="462" spans="18:18" ht="15.75" customHeight="1" x14ac:dyDescent="0.2">
      <c r="R462" s="15"/>
    </row>
    <row r="463" spans="18:18" ht="15.75" customHeight="1" x14ac:dyDescent="0.2">
      <c r="R463" s="15"/>
    </row>
    <row r="464" spans="18:18" ht="15.75" customHeight="1" x14ac:dyDescent="0.2">
      <c r="R464" s="15"/>
    </row>
    <row r="465" spans="18:18" ht="15.75" customHeight="1" x14ac:dyDescent="0.2">
      <c r="R465" s="15"/>
    </row>
    <row r="466" spans="18:18" ht="15.75" customHeight="1" x14ac:dyDescent="0.2">
      <c r="R466" s="15"/>
    </row>
    <row r="467" spans="18:18" ht="15.75" customHeight="1" x14ac:dyDescent="0.2">
      <c r="R467" s="15"/>
    </row>
    <row r="468" spans="18:18" ht="15.75" customHeight="1" x14ac:dyDescent="0.2">
      <c r="R468" s="15"/>
    </row>
    <row r="469" spans="18:18" ht="15.75" customHeight="1" x14ac:dyDescent="0.2">
      <c r="R469" s="15"/>
    </row>
    <row r="470" spans="18:18" ht="15.75" customHeight="1" x14ac:dyDescent="0.2">
      <c r="R470" s="15"/>
    </row>
    <row r="471" spans="18:18" ht="15.75" customHeight="1" x14ac:dyDescent="0.2">
      <c r="R471" s="15"/>
    </row>
    <row r="472" spans="18:18" ht="15.75" customHeight="1" x14ac:dyDescent="0.2">
      <c r="R472" s="15"/>
    </row>
    <row r="473" spans="18:18" ht="15.75" customHeight="1" x14ac:dyDescent="0.2">
      <c r="R473" s="15"/>
    </row>
    <row r="474" spans="18:18" ht="15.75" customHeight="1" x14ac:dyDescent="0.2">
      <c r="R474" s="15"/>
    </row>
    <row r="475" spans="18:18" ht="15.75" customHeight="1" x14ac:dyDescent="0.2">
      <c r="R475" s="15"/>
    </row>
    <row r="476" spans="18:18" ht="15.75" customHeight="1" x14ac:dyDescent="0.2">
      <c r="R476" s="15"/>
    </row>
    <row r="477" spans="18:18" ht="15.75" customHeight="1" x14ac:dyDescent="0.2">
      <c r="R477" s="15"/>
    </row>
    <row r="478" spans="18:18" ht="15.75" customHeight="1" x14ac:dyDescent="0.2">
      <c r="R478" s="15"/>
    </row>
    <row r="479" spans="18:18" ht="15.75" customHeight="1" x14ac:dyDescent="0.2">
      <c r="R479" s="15"/>
    </row>
    <row r="480" spans="18:18" ht="15.75" customHeight="1" x14ac:dyDescent="0.2">
      <c r="R480" s="15"/>
    </row>
    <row r="481" spans="18:18" ht="15.75" customHeight="1" x14ac:dyDescent="0.2">
      <c r="R481" s="15"/>
    </row>
    <row r="482" spans="18:18" ht="15.75" customHeight="1" x14ac:dyDescent="0.2">
      <c r="R482" s="15"/>
    </row>
    <row r="483" spans="18:18" ht="15.75" customHeight="1" x14ac:dyDescent="0.2">
      <c r="R483" s="15"/>
    </row>
    <row r="484" spans="18:18" ht="15.75" customHeight="1" x14ac:dyDescent="0.2">
      <c r="R484" s="15"/>
    </row>
    <row r="485" spans="18:18" ht="15.75" customHeight="1" x14ac:dyDescent="0.2">
      <c r="R485" s="15"/>
    </row>
    <row r="486" spans="18:18" ht="15.75" customHeight="1" x14ac:dyDescent="0.2">
      <c r="R486" s="15"/>
    </row>
    <row r="487" spans="18:18" ht="15.75" customHeight="1" x14ac:dyDescent="0.2">
      <c r="R487" s="15"/>
    </row>
    <row r="488" spans="18:18" ht="15.75" customHeight="1" x14ac:dyDescent="0.2">
      <c r="R488" s="15"/>
    </row>
    <row r="489" spans="18:18" ht="15.75" customHeight="1" x14ac:dyDescent="0.2">
      <c r="R489" s="15"/>
    </row>
    <row r="490" spans="18:18" ht="15.75" customHeight="1" x14ac:dyDescent="0.2">
      <c r="R490" s="15"/>
    </row>
    <row r="491" spans="18:18" ht="15.75" customHeight="1" x14ac:dyDescent="0.2">
      <c r="R491" s="15"/>
    </row>
    <row r="492" spans="18:18" ht="15.75" customHeight="1" x14ac:dyDescent="0.2">
      <c r="R492" s="15"/>
    </row>
    <row r="493" spans="18:18" ht="15.75" customHeight="1" x14ac:dyDescent="0.2">
      <c r="R493" s="15"/>
    </row>
    <row r="494" spans="18:18" ht="15.75" customHeight="1" x14ac:dyDescent="0.2">
      <c r="R494" s="15"/>
    </row>
    <row r="495" spans="18:18" ht="15.75" customHeight="1" x14ac:dyDescent="0.2">
      <c r="R495" s="15"/>
    </row>
    <row r="496" spans="18:18" ht="15.75" customHeight="1" x14ac:dyDescent="0.2">
      <c r="R496" s="15"/>
    </row>
    <row r="497" spans="18:18" ht="15.75" customHeight="1" x14ac:dyDescent="0.2">
      <c r="R497" s="15"/>
    </row>
    <row r="498" spans="18:18" ht="15.75" customHeight="1" x14ac:dyDescent="0.2">
      <c r="R498" s="15"/>
    </row>
    <row r="499" spans="18:18" ht="15.75" customHeight="1" x14ac:dyDescent="0.2">
      <c r="R499" s="15"/>
    </row>
    <row r="500" spans="18:18" ht="15.75" customHeight="1" x14ac:dyDescent="0.2">
      <c r="R500" s="15"/>
    </row>
    <row r="501" spans="18:18" ht="15.75" customHeight="1" x14ac:dyDescent="0.2">
      <c r="R501" s="15"/>
    </row>
    <row r="502" spans="18:18" ht="15.75" customHeight="1" x14ac:dyDescent="0.2">
      <c r="R502" s="15"/>
    </row>
    <row r="503" spans="18:18" ht="15.75" customHeight="1" x14ac:dyDescent="0.2">
      <c r="R503" s="15"/>
    </row>
    <row r="504" spans="18:18" ht="15.75" customHeight="1" x14ac:dyDescent="0.2">
      <c r="R504" s="15"/>
    </row>
    <row r="505" spans="18:18" ht="15.75" customHeight="1" x14ac:dyDescent="0.2">
      <c r="R505" s="15"/>
    </row>
    <row r="506" spans="18:18" ht="15.75" customHeight="1" x14ac:dyDescent="0.2">
      <c r="R506" s="15"/>
    </row>
    <row r="507" spans="18:18" ht="15.75" customHeight="1" x14ac:dyDescent="0.2">
      <c r="R507" s="15"/>
    </row>
    <row r="508" spans="18:18" ht="15.75" customHeight="1" x14ac:dyDescent="0.2">
      <c r="R508" s="15"/>
    </row>
    <row r="509" spans="18:18" ht="15.75" customHeight="1" x14ac:dyDescent="0.2">
      <c r="R509" s="15"/>
    </row>
    <row r="510" spans="18:18" ht="15.75" customHeight="1" x14ac:dyDescent="0.2">
      <c r="R510" s="15"/>
    </row>
    <row r="511" spans="18:18" ht="15.75" customHeight="1" x14ac:dyDescent="0.2">
      <c r="R511" s="15"/>
    </row>
    <row r="512" spans="18:18" ht="15.75" customHeight="1" x14ac:dyDescent="0.2">
      <c r="R512" s="15"/>
    </row>
    <row r="513" spans="18:18" ht="15.75" customHeight="1" x14ac:dyDescent="0.2">
      <c r="R513" s="15"/>
    </row>
    <row r="514" spans="18:18" ht="15.75" customHeight="1" x14ac:dyDescent="0.2">
      <c r="R514" s="15"/>
    </row>
    <row r="515" spans="18:18" ht="15.75" customHeight="1" x14ac:dyDescent="0.2">
      <c r="R515" s="15"/>
    </row>
    <row r="516" spans="18:18" ht="15.75" customHeight="1" x14ac:dyDescent="0.2">
      <c r="R516" s="15"/>
    </row>
    <row r="517" spans="18:18" ht="15.75" customHeight="1" x14ac:dyDescent="0.2">
      <c r="R517" s="15"/>
    </row>
    <row r="518" spans="18:18" ht="15.75" customHeight="1" x14ac:dyDescent="0.2">
      <c r="R518" s="15"/>
    </row>
    <row r="519" spans="18:18" ht="15.75" customHeight="1" x14ac:dyDescent="0.2">
      <c r="R519" s="15"/>
    </row>
    <row r="520" spans="18:18" ht="15.75" customHeight="1" x14ac:dyDescent="0.2">
      <c r="R520" s="15"/>
    </row>
    <row r="521" spans="18:18" ht="15.75" customHeight="1" x14ac:dyDescent="0.2">
      <c r="R521" s="15"/>
    </row>
    <row r="522" spans="18:18" ht="15.75" customHeight="1" x14ac:dyDescent="0.2">
      <c r="R522" s="15"/>
    </row>
    <row r="523" spans="18:18" ht="15.75" customHeight="1" x14ac:dyDescent="0.2">
      <c r="R523" s="15"/>
    </row>
    <row r="524" spans="18:18" ht="15.75" customHeight="1" x14ac:dyDescent="0.2">
      <c r="R524" s="15"/>
    </row>
    <row r="525" spans="18:18" ht="15.75" customHeight="1" x14ac:dyDescent="0.2">
      <c r="R525" s="15"/>
    </row>
    <row r="526" spans="18:18" ht="15.75" customHeight="1" x14ac:dyDescent="0.2">
      <c r="R526" s="15"/>
    </row>
    <row r="527" spans="18:18" ht="15.75" customHeight="1" x14ac:dyDescent="0.2">
      <c r="R527" s="15"/>
    </row>
    <row r="528" spans="18:18" ht="15.75" customHeight="1" x14ac:dyDescent="0.2">
      <c r="R528" s="15"/>
    </row>
    <row r="529" spans="18:18" ht="15.75" customHeight="1" x14ac:dyDescent="0.2">
      <c r="R529" s="15"/>
    </row>
    <row r="530" spans="18:18" ht="15.75" customHeight="1" x14ac:dyDescent="0.2">
      <c r="R530" s="15"/>
    </row>
    <row r="531" spans="18:18" ht="15.75" customHeight="1" x14ac:dyDescent="0.2">
      <c r="R531" s="15"/>
    </row>
    <row r="532" spans="18:18" ht="15.75" customHeight="1" x14ac:dyDescent="0.2">
      <c r="R532" s="15"/>
    </row>
    <row r="533" spans="18:18" ht="15.75" customHeight="1" x14ac:dyDescent="0.2">
      <c r="R533" s="15"/>
    </row>
    <row r="534" spans="18:18" ht="15.75" customHeight="1" x14ac:dyDescent="0.2">
      <c r="R534" s="15"/>
    </row>
    <row r="535" spans="18:18" ht="15.75" customHeight="1" x14ac:dyDescent="0.2">
      <c r="R535" s="15"/>
    </row>
    <row r="536" spans="18:18" ht="15.75" customHeight="1" x14ac:dyDescent="0.2">
      <c r="R536" s="15"/>
    </row>
    <row r="537" spans="18:18" ht="15.75" customHeight="1" x14ac:dyDescent="0.2">
      <c r="R537" s="15"/>
    </row>
    <row r="538" spans="18:18" ht="15.75" customHeight="1" x14ac:dyDescent="0.2">
      <c r="R538" s="15"/>
    </row>
    <row r="539" spans="18:18" ht="15.75" customHeight="1" x14ac:dyDescent="0.2">
      <c r="R539" s="15"/>
    </row>
    <row r="540" spans="18:18" ht="15.75" customHeight="1" x14ac:dyDescent="0.2">
      <c r="R540" s="15"/>
    </row>
    <row r="541" spans="18:18" ht="15.75" customHeight="1" x14ac:dyDescent="0.2">
      <c r="R541" s="15"/>
    </row>
    <row r="542" spans="18:18" ht="15.75" customHeight="1" x14ac:dyDescent="0.2">
      <c r="R542" s="15"/>
    </row>
    <row r="543" spans="18:18" ht="15.75" customHeight="1" x14ac:dyDescent="0.2">
      <c r="R543" s="15"/>
    </row>
    <row r="544" spans="18:18" ht="15.75" customHeight="1" x14ac:dyDescent="0.2">
      <c r="R544" s="15"/>
    </row>
    <row r="545" spans="18:18" ht="15.75" customHeight="1" x14ac:dyDescent="0.2">
      <c r="R545" s="15"/>
    </row>
    <row r="546" spans="18:18" ht="15.75" customHeight="1" x14ac:dyDescent="0.2">
      <c r="R546" s="15"/>
    </row>
    <row r="547" spans="18:18" ht="15.75" customHeight="1" x14ac:dyDescent="0.2">
      <c r="R547" s="15"/>
    </row>
    <row r="548" spans="18:18" ht="15.75" customHeight="1" x14ac:dyDescent="0.2">
      <c r="R548" s="15"/>
    </row>
    <row r="549" spans="18:18" ht="15.75" customHeight="1" x14ac:dyDescent="0.2">
      <c r="R549" s="15"/>
    </row>
    <row r="550" spans="18:18" ht="15.75" customHeight="1" x14ac:dyDescent="0.2">
      <c r="R550" s="15"/>
    </row>
    <row r="551" spans="18:18" ht="15.75" customHeight="1" x14ac:dyDescent="0.2">
      <c r="R551" s="15"/>
    </row>
    <row r="552" spans="18:18" ht="15.75" customHeight="1" x14ac:dyDescent="0.2">
      <c r="R552" s="15"/>
    </row>
    <row r="553" spans="18:18" ht="15.75" customHeight="1" x14ac:dyDescent="0.2">
      <c r="R553" s="15"/>
    </row>
    <row r="554" spans="18:18" ht="15.75" customHeight="1" x14ac:dyDescent="0.2">
      <c r="R554" s="15"/>
    </row>
    <row r="555" spans="18:18" ht="15.75" customHeight="1" x14ac:dyDescent="0.2">
      <c r="R555" s="15"/>
    </row>
    <row r="556" spans="18:18" ht="15.75" customHeight="1" x14ac:dyDescent="0.2">
      <c r="R556" s="15"/>
    </row>
    <row r="557" spans="18:18" ht="15.75" customHeight="1" x14ac:dyDescent="0.2">
      <c r="R557" s="15"/>
    </row>
    <row r="558" spans="18:18" ht="15.75" customHeight="1" x14ac:dyDescent="0.2">
      <c r="R558" s="15"/>
    </row>
    <row r="559" spans="18:18" ht="15.75" customHeight="1" x14ac:dyDescent="0.2">
      <c r="R559" s="15"/>
    </row>
    <row r="560" spans="18:18" ht="15.75" customHeight="1" x14ac:dyDescent="0.2">
      <c r="R560" s="15"/>
    </row>
    <row r="561" spans="18:18" ht="15.75" customHeight="1" x14ac:dyDescent="0.2">
      <c r="R561" s="15"/>
    </row>
    <row r="562" spans="18:18" ht="15.75" customHeight="1" x14ac:dyDescent="0.2">
      <c r="R562" s="15"/>
    </row>
    <row r="563" spans="18:18" ht="15.75" customHeight="1" x14ac:dyDescent="0.2">
      <c r="R563" s="15"/>
    </row>
    <row r="564" spans="18:18" ht="15.75" customHeight="1" x14ac:dyDescent="0.2">
      <c r="R564" s="15"/>
    </row>
    <row r="565" spans="18:18" ht="15.75" customHeight="1" x14ac:dyDescent="0.2">
      <c r="R565" s="15"/>
    </row>
    <row r="566" spans="18:18" ht="15.75" customHeight="1" x14ac:dyDescent="0.2">
      <c r="R566" s="15"/>
    </row>
    <row r="567" spans="18:18" ht="15.75" customHeight="1" x14ac:dyDescent="0.2">
      <c r="R567" s="15"/>
    </row>
    <row r="568" spans="18:18" ht="15.75" customHeight="1" x14ac:dyDescent="0.2">
      <c r="R568" s="15"/>
    </row>
    <row r="569" spans="18:18" ht="15.75" customHeight="1" x14ac:dyDescent="0.2">
      <c r="R569" s="15"/>
    </row>
    <row r="570" spans="18:18" ht="15.75" customHeight="1" x14ac:dyDescent="0.2">
      <c r="R570" s="15"/>
    </row>
    <row r="571" spans="18:18" ht="15.75" customHeight="1" x14ac:dyDescent="0.2">
      <c r="R571" s="15"/>
    </row>
    <row r="572" spans="18:18" ht="15.75" customHeight="1" x14ac:dyDescent="0.2">
      <c r="R572" s="15"/>
    </row>
    <row r="573" spans="18:18" ht="15.75" customHeight="1" x14ac:dyDescent="0.2">
      <c r="R573" s="15"/>
    </row>
    <row r="574" spans="18:18" ht="15.75" customHeight="1" x14ac:dyDescent="0.2">
      <c r="R574" s="15"/>
    </row>
    <row r="575" spans="18:18" ht="15.75" customHeight="1" x14ac:dyDescent="0.2">
      <c r="R575" s="15"/>
    </row>
    <row r="576" spans="18:18" ht="15.75" customHeight="1" x14ac:dyDescent="0.2">
      <c r="R576" s="15"/>
    </row>
    <row r="577" spans="18:18" ht="15.75" customHeight="1" x14ac:dyDescent="0.2">
      <c r="R577" s="15"/>
    </row>
    <row r="578" spans="18:18" ht="15.75" customHeight="1" x14ac:dyDescent="0.2">
      <c r="R578" s="15"/>
    </row>
    <row r="579" spans="18:18" ht="15.75" customHeight="1" x14ac:dyDescent="0.2">
      <c r="R579" s="15"/>
    </row>
    <row r="580" spans="18:18" ht="15.75" customHeight="1" x14ac:dyDescent="0.2">
      <c r="R580" s="15"/>
    </row>
    <row r="581" spans="18:18" ht="15.75" customHeight="1" x14ac:dyDescent="0.2">
      <c r="R581" s="15"/>
    </row>
    <row r="582" spans="18:18" ht="15.75" customHeight="1" x14ac:dyDescent="0.2">
      <c r="R582" s="15"/>
    </row>
    <row r="583" spans="18:18" ht="15.75" customHeight="1" x14ac:dyDescent="0.2">
      <c r="R583" s="15"/>
    </row>
    <row r="584" spans="18:18" ht="15.75" customHeight="1" x14ac:dyDescent="0.2">
      <c r="R584" s="15"/>
    </row>
    <row r="585" spans="18:18" ht="15.75" customHeight="1" x14ac:dyDescent="0.2">
      <c r="R585" s="15"/>
    </row>
    <row r="586" spans="18:18" ht="15.75" customHeight="1" x14ac:dyDescent="0.2">
      <c r="R586" s="15"/>
    </row>
    <row r="587" spans="18:18" ht="15.75" customHeight="1" x14ac:dyDescent="0.2">
      <c r="R587" s="15"/>
    </row>
    <row r="588" spans="18:18" ht="15.75" customHeight="1" x14ac:dyDescent="0.2">
      <c r="R588" s="15"/>
    </row>
    <row r="589" spans="18:18" ht="15.75" customHeight="1" x14ac:dyDescent="0.2">
      <c r="R589" s="15"/>
    </row>
    <row r="590" spans="18:18" ht="15.75" customHeight="1" x14ac:dyDescent="0.2">
      <c r="R590" s="15"/>
    </row>
    <row r="591" spans="18:18" ht="15.75" customHeight="1" x14ac:dyDescent="0.2">
      <c r="R591" s="15"/>
    </row>
    <row r="592" spans="18:18" ht="15.75" customHeight="1" x14ac:dyDescent="0.2">
      <c r="R592" s="15"/>
    </row>
    <row r="593" spans="18:18" ht="15.75" customHeight="1" x14ac:dyDescent="0.2">
      <c r="R593" s="15"/>
    </row>
    <row r="594" spans="18:18" ht="15.75" customHeight="1" x14ac:dyDescent="0.2">
      <c r="R594" s="15"/>
    </row>
    <row r="595" spans="18:18" ht="15.75" customHeight="1" x14ac:dyDescent="0.2">
      <c r="R595" s="15"/>
    </row>
    <row r="596" spans="18:18" ht="15.75" customHeight="1" x14ac:dyDescent="0.2">
      <c r="R596" s="15"/>
    </row>
    <row r="597" spans="18:18" ht="15.75" customHeight="1" x14ac:dyDescent="0.2">
      <c r="R597" s="15"/>
    </row>
    <row r="598" spans="18:18" ht="15.75" customHeight="1" x14ac:dyDescent="0.2">
      <c r="R598" s="15"/>
    </row>
    <row r="599" spans="18:18" ht="15.75" customHeight="1" x14ac:dyDescent="0.2">
      <c r="R599" s="15"/>
    </row>
    <row r="600" spans="18:18" ht="15.75" customHeight="1" x14ac:dyDescent="0.2">
      <c r="R600" s="15"/>
    </row>
    <row r="601" spans="18:18" ht="15.75" customHeight="1" x14ac:dyDescent="0.2">
      <c r="R601" s="15"/>
    </row>
    <row r="602" spans="18:18" ht="15.75" customHeight="1" x14ac:dyDescent="0.2">
      <c r="R602" s="15"/>
    </row>
    <row r="603" spans="18:18" ht="15.75" customHeight="1" x14ac:dyDescent="0.2">
      <c r="R603" s="15"/>
    </row>
    <row r="604" spans="18:18" ht="15.75" customHeight="1" x14ac:dyDescent="0.2">
      <c r="R604" s="15"/>
    </row>
    <row r="605" spans="18:18" ht="15.75" customHeight="1" x14ac:dyDescent="0.2">
      <c r="R605" s="15"/>
    </row>
    <row r="606" spans="18:18" ht="15.75" customHeight="1" x14ac:dyDescent="0.2">
      <c r="R606" s="15"/>
    </row>
    <row r="607" spans="18:18" ht="15.75" customHeight="1" x14ac:dyDescent="0.2">
      <c r="R607" s="15"/>
    </row>
    <row r="608" spans="18:18" ht="15.75" customHeight="1" x14ac:dyDescent="0.2">
      <c r="R608" s="15"/>
    </row>
    <row r="609" spans="18:18" ht="15.75" customHeight="1" x14ac:dyDescent="0.2">
      <c r="R609" s="15"/>
    </row>
    <row r="610" spans="18:18" ht="15.75" customHeight="1" x14ac:dyDescent="0.2">
      <c r="R610" s="15"/>
    </row>
    <row r="611" spans="18:18" ht="15.75" customHeight="1" x14ac:dyDescent="0.2">
      <c r="R611" s="15"/>
    </row>
    <row r="612" spans="18:18" ht="15.75" customHeight="1" x14ac:dyDescent="0.2">
      <c r="R612" s="15"/>
    </row>
    <row r="613" spans="18:18" ht="15.75" customHeight="1" x14ac:dyDescent="0.2">
      <c r="R613" s="15"/>
    </row>
    <row r="614" spans="18:18" ht="15.75" customHeight="1" x14ac:dyDescent="0.2">
      <c r="R614" s="15"/>
    </row>
    <row r="615" spans="18:18" ht="15.75" customHeight="1" x14ac:dyDescent="0.2">
      <c r="R615" s="15"/>
    </row>
    <row r="616" spans="18:18" ht="15.75" customHeight="1" x14ac:dyDescent="0.2">
      <c r="R616" s="15"/>
    </row>
    <row r="617" spans="18:18" ht="15.75" customHeight="1" x14ac:dyDescent="0.2">
      <c r="R617" s="15"/>
    </row>
    <row r="618" spans="18:18" ht="15.75" customHeight="1" x14ac:dyDescent="0.2">
      <c r="R618" s="15"/>
    </row>
    <row r="619" spans="18:18" ht="15.75" customHeight="1" x14ac:dyDescent="0.2">
      <c r="R619" s="15"/>
    </row>
    <row r="620" spans="18:18" ht="15.75" customHeight="1" x14ac:dyDescent="0.2">
      <c r="R620" s="15"/>
    </row>
    <row r="621" spans="18:18" ht="15.75" customHeight="1" x14ac:dyDescent="0.2">
      <c r="R621" s="15"/>
    </row>
    <row r="622" spans="18:18" ht="15.75" customHeight="1" x14ac:dyDescent="0.2">
      <c r="R622" s="15"/>
    </row>
    <row r="623" spans="18:18" ht="15.75" customHeight="1" x14ac:dyDescent="0.2">
      <c r="R623" s="15"/>
    </row>
    <row r="624" spans="18:18" ht="15.75" customHeight="1" x14ac:dyDescent="0.2">
      <c r="R624" s="15"/>
    </row>
    <row r="625" spans="18:18" ht="15.75" customHeight="1" x14ac:dyDescent="0.2">
      <c r="R625" s="15"/>
    </row>
    <row r="626" spans="18:18" ht="15.75" customHeight="1" x14ac:dyDescent="0.2">
      <c r="R626" s="15"/>
    </row>
    <row r="627" spans="18:18" ht="15.75" customHeight="1" x14ac:dyDescent="0.2">
      <c r="R627" s="15"/>
    </row>
    <row r="628" spans="18:18" ht="15.75" customHeight="1" x14ac:dyDescent="0.2">
      <c r="R628" s="15"/>
    </row>
    <row r="629" spans="18:18" ht="15.75" customHeight="1" x14ac:dyDescent="0.2">
      <c r="R629" s="15"/>
    </row>
    <row r="630" spans="18:18" ht="15.75" customHeight="1" x14ac:dyDescent="0.2">
      <c r="R630" s="15"/>
    </row>
    <row r="631" spans="18:18" ht="15.75" customHeight="1" x14ac:dyDescent="0.2">
      <c r="R631" s="15"/>
    </row>
    <row r="632" spans="18:18" ht="15.75" customHeight="1" x14ac:dyDescent="0.2">
      <c r="R632" s="15"/>
    </row>
    <row r="633" spans="18:18" ht="15.75" customHeight="1" x14ac:dyDescent="0.2">
      <c r="R633" s="15"/>
    </row>
    <row r="634" spans="18:18" ht="15.75" customHeight="1" x14ac:dyDescent="0.2">
      <c r="R634" s="15"/>
    </row>
    <row r="635" spans="18:18" ht="15.75" customHeight="1" x14ac:dyDescent="0.2">
      <c r="R635" s="15"/>
    </row>
    <row r="636" spans="18:18" ht="15.75" customHeight="1" x14ac:dyDescent="0.2">
      <c r="R636" s="15"/>
    </row>
    <row r="637" spans="18:18" ht="15.75" customHeight="1" x14ac:dyDescent="0.2">
      <c r="R637" s="15"/>
    </row>
    <row r="638" spans="18:18" ht="15.75" customHeight="1" x14ac:dyDescent="0.2">
      <c r="R638" s="15"/>
    </row>
    <row r="639" spans="18:18" ht="15.75" customHeight="1" x14ac:dyDescent="0.2">
      <c r="R639" s="15"/>
    </row>
    <row r="640" spans="18:18" ht="15.75" customHeight="1" x14ac:dyDescent="0.2">
      <c r="R640" s="15"/>
    </row>
    <row r="641" spans="18:18" ht="15.75" customHeight="1" x14ac:dyDescent="0.2">
      <c r="R641" s="15"/>
    </row>
    <row r="642" spans="18:18" ht="15.75" customHeight="1" x14ac:dyDescent="0.2">
      <c r="R642" s="15"/>
    </row>
    <row r="643" spans="18:18" ht="15.75" customHeight="1" x14ac:dyDescent="0.2">
      <c r="R643" s="15"/>
    </row>
    <row r="644" spans="18:18" ht="15.75" customHeight="1" x14ac:dyDescent="0.2">
      <c r="R644" s="15"/>
    </row>
    <row r="645" spans="18:18" ht="15.75" customHeight="1" x14ac:dyDescent="0.2">
      <c r="R645" s="15"/>
    </row>
    <row r="646" spans="18:18" ht="15.75" customHeight="1" x14ac:dyDescent="0.2">
      <c r="R646" s="15"/>
    </row>
    <row r="647" spans="18:18" ht="15.75" customHeight="1" x14ac:dyDescent="0.2">
      <c r="R647" s="15"/>
    </row>
    <row r="648" spans="18:18" ht="15.75" customHeight="1" x14ac:dyDescent="0.2">
      <c r="R648" s="15"/>
    </row>
    <row r="649" spans="18:18" ht="15.75" customHeight="1" x14ac:dyDescent="0.2">
      <c r="R649" s="15"/>
    </row>
    <row r="650" spans="18:18" ht="15.75" customHeight="1" x14ac:dyDescent="0.2">
      <c r="R650" s="15"/>
    </row>
    <row r="651" spans="18:18" ht="15.75" customHeight="1" x14ac:dyDescent="0.2">
      <c r="R651" s="15"/>
    </row>
    <row r="652" spans="18:18" ht="15.75" customHeight="1" x14ac:dyDescent="0.2">
      <c r="R652" s="15"/>
    </row>
    <row r="653" spans="18:18" ht="15.75" customHeight="1" x14ac:dyDescent="0.2">
      <c r="R653" s="15"/>
    </row>
    <row r="654" spans="18:18" ht="15.75" customHeight="1" x14ac:dyDescent="0.2">
      <c r="R654" s="15"/>
    </row>
    <row r="655" spans="18:18" ht="15.75" customHeight="1" x14ac:dyDescent="0.2">
      <c r="R655" s="15"/>
    </row>
    <row r="656" spans="18:18" ht="15.75" customHeight="1" x14ac:dyDescent="0.2">
      <c r="R656" s="15"/>
    </row>
    <row r="657" spans="18:18" ht="15.75" customHeight="1" x14ac:dyDescent="0.2">
      <c r="R657" s="15"/>
    </row>
    <row r="658" spans="18:18" ht="15.75" customHeight="1" x14ac:dyDescent="0.2">
      <c r="R658" s="15"/>
    </row>
    <row r="659" spans="18:18" ht="15.75" customHeight="1" x14ac:dyDescent="0.2">
      <c r="R659" s="15"/>
    </row>
    <row r="660" spans="18:18" ht="15.75" customHeight="1" x14ac:dyDescent="0.2">
      <c r="R660" s="15"/>
    </row>
    <row r="661" spans="18:18" ht="15.75" customHeight="1" x14ac:dyDescent="0.2">
      <c r="R661" s="15"/>
    </row>
    <row r="662" spans="18:18" ht="15.75" customHeight="1" x14ac:dyDescent="0.2">
      <c r="R662" s="15"/>
    </row>
    <row r="663" spans="18:18" ht="15.75" customHeight="1" x14ac:dyDescent="0.2">
      <c r="R663" s="15"/>
    </row>
    <row r="664" spans="18:18" ht="15.75" customHeight="1" x14ac:dyDescent="0.2">
      <c r="R664" s="15"/>
    </row>
    <row r="665" spans="18:18" ht="15.75" customHeight="1" x14ac:dyDescent="0.2">
      <c r="R665" s="15"/>
    </row>
    <row r="666" spans="18:18" ht="15.75" customHeight="1" x14ac:dyDescent="0.2">
      <c r="R666" s="15"/>
    </row>
    <row r="667" spans="18:18" ht="15.75" customHeight="1" x14ac:dyDescent="0.2">
      <c r="R667" s="15"/>
    </row>
    <row r="668" spans="18:18" ht="15.75" customHeight="1" x14ac:dyDescent="0.2">
      <c r="R668" s="15"/>
    </row>
    <row r="669" spans="18:18" ht="15.75" customHeight="1" x14ac:dyDescent="0.2">
      <c r="R669" s="15"/>
    </row>
    <row r="670" spans="18:18" ht="15.75" customHeight="1" x14ac:dyDescent="0.2">
      <c r="R670" s="15"/>
    </row>
    <row r="671" spans="18:18" ht="15.75" customHeight="1" x14ac:dyDescent="0.2">
      <c r="R671" s="15"/>
    </row>
    <row r="672" spans="18:18" ht="15.75" customHeight="1" x14ac:dyDescent="0.2">
      <c r="R672" s="15"/>
    </row>
    <row r="673" spans="18:18" ht="15.75" customHeight="1" x14ac:dyDescent="0.2">
      <c r="R673" s="15"/>
    </row>
    <row r="674" spans="18:18" ht="15.75" customHeight="1" x14ac:dyDescent="0.2">
      <c r="R674" s="15"/>
    </row>
    <row r="675" spans="18:18" ht="15.75" customHeight="1" x14ac:dyDescent="0.2">
      <c r="R675" s="15"/>
    </row>
    <row r="676" spans="18:18" ht="15.75" customHeight="1" x14ac:dyDescent="0.2">
      <c r="R676" s="15"/>
    </row>
    <row r="677" spans="18:18" ht="15.75" customHeight="1" x14ac:dyDescent="0.2">
      <c r="R677" s="15"/>
    </row>
    <row r="678" spans="18:18" ht="15.75" customHeight="1" x14ac:dyDescent="0.2">
      <c r="R678" s="15"/>
    </row>
    <row r="679" spans="18:18" ht="15.75" customHeight="1" x14ac:dyDescent="0.2">
      <c r="R679" s="15"/>
    </row>
    <row r="680" spans="18:18" ht="15.75" customHeight="1" x14ac:dyDescent="0.2">
      <c r="R680" s="15"/>
    </row>
    <row r="681" spans="18:18" ht="15.75" customHeight="1" x14ac:dyDescent="0.2">
      <c r="R681" s="15"/>
    </row>
    <row r="682" spans="18:18" ht="15.75" customHeight="1" x14ac:dyDescent="0.2">
      <c r="R682" s="15"/>
    </row>
    <row r="683" spans="18:18" ht="15.75" customHeight="1" x14ac:dyDescent="0.2">
      <c r="R683" s="15"/>
    </row>
    <row r="684" spans="18:18" ht="15.75" customHeight="1" x14ac:dyDescent="0.2">
      <c r="R684" s="15"/>
    </row>
    <row r="685" spans="18:18" ht="15.75" customHeight="1" x14ac:dyDescent="0.2">
      <c r="R685" s="15"/>
    </row>
    <row r="686" spans="18:18" ht="15.75" customHeight="1" x14ac:dyDescent="0.2">
      <c r="R686" s="15"/>
    </row>
    <row r="687" spans="18:18" ht="15.75" customHeight="1" x14ac:dyDescent="0.2">
      <c r="R687" s="15"/>
    </row>
    <row r="688" spans="18:18" ht="15.75" customHeight="1" x14ac:dyDescent="0.2">
      <c r="R688" s="15"/>
    </row>
    <row r="689" spans="18:18" ht="15.75" customHeight="1" x14ac:dyDescent="0.2">
      <c r="R689" s="15"/>
    </row>
    <row r="690" spans="18:18" ht="15.75" customHeight="1" x14ac:dyDescent="0.2">
      <c r="R690" s="15"/>
    </row>
    <row r="691" spans="18:18" ht="15.75" customHeight="1" x14ac:dyDescent="0.2">
      <c r="R691" s="15"/>
    </row>
    <row r="692" spans="18:18" ht="15.75" customHeight="1" x14ac:dyDescent="0.2">
      <c r="R692" s="15"/>
    </row>
    <row r="693" spans="18:18" ht="15.75" customHeight="1" x14ac:dyDescent="0.2">
      <c r="R693" s="15"/>
    </row>
    <row r="694" spans="18:18" ht="15.75" customHeight="1" x14ac:dyDescent="0.2">
      <c r="R694" s="15"/>
    </row>
    <row r="695" spans="18:18" ht="15.75" customHeight="1" x14ac:dyDescent="0.2">
      <c r="R695" s="15"/>
    </row>
    <row r="696" spans="18:18" ht="15.75" customHeight="1" x14ac:dyDescent="0.2">
      <c r="R696" s="15"/>
    </row>
    <row r="697" spans="18:18" ht="15.75" customHeight="1" x14ac:dyDescent="0.2">
      <c r="R697" s="15"/>
    </row>
    <row r="698" spans="18:18" ht="15.75" customHeight="1" x14ac:dyDescent="0.2">
      <c r="R698" s="15"/>
    </row>
    <row r="699" spans="18:18" ht="15.75" customHeight="1" x14ac:dyDescent="0.2">
      <c r="R699" s="15"/>
    </row>
    <row r="700" spans="18:18" ht="15.75" customHeight="1" x14ac:dyDescent="0.2">
      <c r="R700" s="15"/>
    </row>
    <row r="701" spans="18:18" ht="15.75" customHeight="1" x14ac:dyDescent="0.2">
      <c r="R701" s="15"/>
    </row>
    <row r="702" spans="18:18" ht="15.75" customHeight="1" x14ac:dyDescent="0.2">
      <c r="R702" s="15"/>
    </row>
    <row r="703" spans="18:18" ht="15.75" customHeight="1" x14ac:dyDescent="0.2">
      <c r="R703" s="15"/>
    </row>
    <row r="704" spans="18:18" ht="15.75" customHeight="1" x14ac:dyDescent="0.2">
      <c r="R704" s="15"/>
    </row>
    <row r="705" spans="18:18" ht="15.75" customHeight="1" x14ac:dyDescent="0.2">
      <c r="R705" s="15"/>
    </row>
    <row r="706" spans="18:18" ht="15.75" customHeight="1" x14ac:dyDescent="0.2">
      <c r="R706" s="15"/>
    </row>
    <row r="707" spans="18:18" ht="15.75" customHeight="1" x14ac:dyDescent="0.2">
      <c r="R707" s="15"/>
    </row>
    <row r="708" spans="18:18" ht="15.75" customHeight="1" x14ac:dyDescent="0.2">
      <c r="R708" s="15"/>
    </row>
    <row r="709" spans="18:18" ht="15.75" customHeight="1" x14ac:dyDescent="0.2">
      <c r="R709" s="15"/>
    </row>
    <row r="710" spans="18:18" ht="15.75" customHeight="1" x14ac:dyDescent="0.2">
      <c r="R710" s="15"/>
    </row>
    <row r="711" spans="18:18" ht="15.75" customHeight="1" x14ac:dyDescent="0.2">
      <c r="R711" s="15"/>
    </row>
    <row r="712" spans="18:18" ht="15.75" customHeight="1" x14ac:dyDescent="0.2">
      <c r="R712" s="15"/>
    </row>
    <row r="713" spans="18:18" ht="15.75" customHeight="1" x14ac:dyDescent="0.2">
      <c r="R713" s="15"/>
    </row>
    <row r="714" spans="18:18" ht="15.75" customHeight="1" x14ac:dyDescent="0.2">
      <c r="R714" s="15"/>
    </row>
    <row r="715" spans="18:18" ht="15.75" customHeight="1" x14ac:dyDescent="0.2">
      <c r="R715" s="15"/>
    </row>
    <row r="716" spans="18:18" ht="15.75" customHeight="1" x14ac:dyDescent="0.2">
      <c r="R716" s="15"/>
    </row>
    <row r="717" spans="18:18" ht="15.75" customHeight="1" x14ac:dyDescent="0.2">
      <c r="R717" s="15"/>
    </row>
    <row r="718" spans="18:18" ht="15.75" customHeight="1" x14ac:dyDescent="0.2">
      <c r="R718" s="15"/>
    </row>
    <row r="719" spans="18:18" ht="15.75" customHeight="1" x14ac:dyDescent="0.2">
      <c r="R719" s="15"/>
    </row>
    <row r="720" spans="18:18" ht="15.75" customHeight="1" x14ac:dyDescent="0.2">
      <c r="R720" s="15"/>
    </row>
    <row r="721" spans="18:18" ht="15.75" customHeight="1" x14ac:dyDescent="0.2">
      <c r="R721" s="15"/>
    </row>
    <row r="722" spans="18:18" ht="15.75" customHeight="1" x14ac:dyDescent="0.2">
      <c r="R722" s="15"/>
    </row>
    <row r="723" spans="18:18" ht="15.75" customHeight="1" x14ac:dyDescent="0.2">
      <c r="R723" s="15"/>
    </row>
    <row r="724" spans="18:18" ht="15.75" customHeight="1" x14ac:dyDescent="0.2">
      <c r="R724" s="15"/>
    </row>
    <row r="725" spans="18:18" ht="15.75" customHeight="1" x14ac:dyDescent="0.2">
      <c r="R725" s="15"/>
    </row>
    <row r="726" spans="18:18" ht="15.75" customHeight="1" x14ac:dyDescent="0.2">
      <c r="R726" s="15"/>
    </row>
    <row r="727" spans="18:18" ht="15.75" customHeight="1" x14ac:dyDescent="0.2">
      <c r="R727" s="15"/>
    </row>
    <row r="728" spans="18:18" ht="15.75" customHeight="1" x14ac:dyDescent="0.2">
      <c r="R728" s="15"/>
    </row>
    <row r="729" spans="18:18" ht="15.75" customHeight="1" x14ac:dyDescent="0.2">
      <c r="R729" s="15"/>
    </row>
    <row r="730" spans="18:18" ht="15.75" customHeight="1" x14ac:dyDescent="0.2">
      <c r="R730" s="15"/>
    </row>
    <row r="731" spans="18:18" ht="15.75" customHeight="1" x14ac:dyDescent="0.2">
      <c r="R731" s="15"/>
    </row>
    <row r="732" spans="18:18" ht="15.75" customHeight="1" x14ac:dyDescent="0.2">
      <c r="R732" s="15"/>
    </row>
    <row r="733" spans="18:18" ht="15.75" customHeight="1" x14ac:dyDescent="0.2">
      <c r="R733" s="15"/>
    </row>
    <row r="734" spans="18:18" ht="15.75" customHeight="1" x14ac:dyDescent="0.2">
      <c r="R734" s="15"/>
    </row>
    <row r="735" spans="18:18" ht="15.75" customHeight="1" x14ac:dyDescent="0.2">
      <c r="R735" s="15"/>
    </row>
    <row r="736" spans="18:18" ht="15.75" customHeight="1" x14ac:dyDescent="0.2">
      <c r="R736" s="15"/>
    </row>
    <row r="737" spans="18:18" ht="15.75" customHeight="1" x14ac:dyDescent="0.2">
      <c r="R737" s="15"/>
    </row>
    <row r="738" spans="18:18" ht="15.75" customHeight="1" x14ac:dyDescent="0.2">
      <c r="R738" s="15"/>
    </row>
    <row r="739" spans="18:18" ht="15.75" customHeight="1" x14ac:dyDescent="0.2">
      <c r="R739" s="15"/>
    </row>
    <row r="740" spans="18:18" ht="15.75" customHeight="1" x14ac:dyDescent="0.2">
      <c r="R740" s="15"/>
    </row>
    <row r="741" spans="18:18" ht="15.75" customHeight="1" x14ac:dyDescent="0.2">
      <c r="R741" s="15"/>
    </row>
    <row r="742" spans="18:18" ht="15.75" customHeight="1" x14ac:dyDescent="0.2">
      <c r="R742" s="15"/>
    </row>
    <row r="743" spans="18:18" ht="15.75" customHeight="1" x14ac:dyDescent="0.2">
      <c r="R743" s="15"/>
    </row>
    <row r="744" spans="18:18" ht="15.75" customHeight="1" x14ac:dyDescent="0.2">
      <c r="R744" s="15"/>
    </row>
    <row r="745" spans="18:18" ht="15.75" customHeight="1" x14ac:dyDescent="0.2">
      <c r="R745" s="15"/>
    </row>
    <row r="746" spans="18:18" ht="15.75" customHeight="1" x14ac:dyDescent="0.2">
      <c r="R746" s="15"/>
    </row>
    <row r="747" spans="18:18" ht="15.75" customHeight="1" x14ac:dyDescent="0.2">
      <c r="R747" s="15"/>
    </row>
    <row r="748" spans="18:18" ht="15.75" customHeight="1" x14ac:dyDescent="0.2">
      <c r="R748" s="15"/>
    </row>
    <row r="749" spans="18:18" ht="15.75" customHeight="1" x14ac:dyDescent="0.2">
      <c r="R749" s="15"/>
    </row>
    <row r="750" spans="18:18" ht="15.75" customHeight="1" x14ac:dyDescent="0.2">
      <c r="R750" s="15"/>
    </row>
    <row r="751" spans="18:18" ht="15.75" customHeight="1" x14ac:dyDescent="0.2">
      <c r="R751" s="15"/>
    </row>
    <row r="752" spans="18:18" ht="15.75" customHeight="1" x14ac:dyDescent="0.2">
      <c r="R752" s="15"/>
    </row>
    <row r="753" spans="18:18" ht="15.75" customHeight="1" x14ac:dyDescent="0.2">
      <c r="R753" s="15"/>
    </row>
    <row r="754" spans="18:18" ht="15.75" customHeight="1" x14ac:dyDescent="0.2">
      <c r="R754" s="15"/>
    </row>
    <row r="755" spans="18:18" ht="15.75" customHeight="1" x14ac:dyDescent="0.2">
      <c r="R755" s="15"/>
    </row>
    <row r="756" spans="18:18" ht="15.75" customHeight="1" x14ac:dyDescent="0.2">
      <c r="R756" s="15"/>
    </row>
    <row r="757" spans="18:18" ht="15.75" customHeight="1" x14ac:dyDescent="0.2">
      <c r="R757" s="15"/>
    </row>
    <row r="758" spans="18:18" ht="15.75" customHeight="1" x14ac:dyDescent="0.2">
      <c r="R758" s="15"/>
    </row>
    <row r="759" spans="18:18" ht="15.75" customHeight="1" x14ac:dyDescent="0.2">
      <c r="R759" s="15"/>
    </row>
    <row r="760" spans="18:18" ht="15.75" customHeight="1" x14ac:dyDescent="0.2">
      <c r="R760" s="15"/>
    </row>
    <row r="761" spans="18:18" ht="15.75" customHeight="1" x14ac:dyDescent="0.2">
      <c r="R761" s="15"/>
    </row>
    <row r="762" spans="18:18" ht="15.75" customHeight="1" x14ac:dyDescent="0.2">
      <c r="R762" s="15"/>
    </row>
    <row r="763" spans="18:18" ht="15.75" customHeight="1" x14ac:dyDescent="0.2">
      <c r="R763" s="15"/>
    </row>
    <row r="764" spans="18:18" ht="15.75" customHeight="1" x14ac:dyDescent="0.2">
      <c r="R764" s="15"/>
    </row>
    <row r="765" spans="18:18" ht="15.75" customHeight="1" x14ac:dyDescent="0.2">
      <c r="R765" s="15"/>
    </row>
    <row r="766" spans="18:18" ht="15.75" customHeight="1" x14ac:dyDescent="0.2">
      <c r="R766" s="15"/>
    </row>
    <row r="767" spans="18:18" ht="15.75" customHeight="1" x14ac:dyDescent="0.2">
      <c r="R767" s="15"/>
    </row>
    <row r="768" spans="18:18" ht="15.75" customHeight="1" x14ac:dyDescent="0.2">
      <c r="R768" s="15"/>
    </row>
    <row r="769" spans="18:18" ht="15.75" customHeight="1" x14ac:dyDescent="0.2">
      <c r="R769" s="15"/>
    </row>
    <row r="770" spans="18:18" ht="15.75" customHeight="1" x14ac:dyDescent="0.2">
      <c r="R770" s="15"/>
    </row>
    <row r="771" spans="18:18" ht="15.75" customHeight="1" x14ac:dyDescent="0.2">
      <c r="R771" s="15"/>
    </row>
    <row r="772" spans="18:18" ht="15.75" customHeight="1" x14ac:dyDescent="0.2">
      <c r="R772" s="15"/>
    </row>
    <row r="773" spans="18:18" ht="15.75" customHeight="1" x14ac:dyDescent="0.2">
      <c r="R773" s="15"/>
    </row>
    <row r="774" spans="18:18" ht="15.75" customHeight="1" x14ac:dyDescent="0.2">
      <c r="R774" s="15"/>
    </row>
    <row r="775" spans="18:18" ht="15.75" customHeight="1" x14ac:dyDescent="0.2">
      <c r="R775" s="15"/>
    </row>
    <row r="776" spans="18:18" ht="15.75" customHeight="1" x14ac:dyDescent="0.2">
      <c r="R776" s="15"/>
    </row>
    <row r="777" spans="18:18" ht="15.75" customHeight="1" x14ac:dyDescent="0.2">
      <c r="R777" s="15"/>
    </row>
    <row r="778" spans="18:18" ht="15.75" customHeight="1" x14ac:dyDescent="0.2">
      <c r="R778" s="15"/>
    </row>
    <row r="779" spans="18:18" ht="15.75" customHeight="1" x14ac:dyDescent="0.2">
      <c r="R779" s="15"/>
    </row>
    <row r="780" spans="18:18" ht="15.75" customHeight="1" x14ac:dyDescent="0.2">
      <c r="R780" s="15"/>
    </row>
    <row r="781" spans="18:18" ht="15.75" customHeight="1" x14ac:dyDescent="0.2">
      <c r="R781" s="15"/>
    </row>
    <row r="782" spans="18:18" ht="15.75" customHeight="1" x14ac:dyDescent="0.2">
      <c r="R782" s="15"/>
    </row>
    <row r="783" spans="18:18" ht="15.75" customHeight="1" x14ac:dyDescent="0.2">
      <c r="R783" s="15"/>
    </row>
    <row r="784" spans="18:18" ht="15.75" customHeight="1" x14ac:dyDescent="0.2">
      <c r="R784" s="15"/>
    </row>
    <row r="785" spans="18:18" ht="15.75" customHeight="1" x14ac:dyDescent="0.2">
      <c r="R785" s="15"/>
    </row>
    <row r="786" spans="18:18" ht="15.75" customHeight="1" x14ac:dyDescent="0.2">
      <c r="R786" s="15"/>
    </row>
    <row r="787" spans="18:18" ht="15.75" customHeight="1" x14ac:dyDescent="0.2">
      <c r="R787" s="15"/>
    </row>
    <row r="788" spans="18:18" ht="15.75" customHeight="1" x14ac:dyDescent="0.2">
      <c r="R788" s="15"/>
    </row>
    <row r="789" spans="18:18" ht="15.75" customHeight="1" x14ac:dyDescent="0.2">
      <c r="R789" s="15"/>
    </row>
    <row r="790" spans="18:18" ht="15.75" customHeight="1" x14ac:dyDescent="0.2">
      <c r="R790" s="15"/>
    </row>
    <row r="791" spans="18:18" ht="15.75" customHeight="1" x14ac:dyDescent="0.2">
      <c r="R791" s="15"/>
    </row>
    <row r="792" spans="18:18" ht="15.75" customHeight="1" x14ac:dyDescent="0.2">
      <c r="R792" s="15"/>
    </row>
    <row r="793" spans="18:18" ht="15.75" customHeight="1" x14ac:dyDescent="0.2">
      <c r="R793" s="15"/>
    </row>
    <row r="794" spans="18:18" ht="15.75" customHeight="1" x14ac:dyDescent="0.2">
      <c r="R794" s="15"/>
    </row>
    <row r="795" spans="18:18" ht="15.75" customHeight="1" x14ac:dyDescent="0.2">
      <c r="R795" s="15"/>
    </row>
    <row r="796" spans="18:18" ht="15.75" customHeight="1" x14ac:dyDescent="0.2">
      <c r="R796" s="15"/>
    </row>
    <row r="797" spans="18:18" ht="15.75" customHeight="1" x14ac:dyDescent="0.2">
      <c r="R797" s="15"/>
    </row>
    <row r="798" spans="18:18" ht="15.75" customHeight="1" x14ac:dyDescent="0.2">
      <c r="R798" s="15"/>
    </row>
    <row r="799" spans="18:18" ht="15.75" customHeight="1" x14ac:dyDescent="0.2">
      <c r="R799" s="15"/>
    </row>
    <row r="800" spans="18:18" ht="15.75" customHeight="1" x14ac:dyDescent="0.2">
      <c r="R800" s="15"/>
    </row>
    <row r="801" spans="18:18" ht="15.75" customHeight="1" x14ac:dyDescent="0.2">
      <c r="R801" s="15"/>
    </row>
    <row r="802" spans="18:18" ht="15.75" customHeight="1" x14ac:dyDescent="0.2">
      <c r="R802" s="15"/>
    </row>
    <row r="803" spans="18:18" ht="15.75" customHeight="1" x14ac:dyDescent="0.2">
      <c r="R803" s="15"/>
    </row>
    <row r="804" spans="18:18" ht="15.75" customHeight="1" x14ac:dyDescent="0.2">
      <c r="R804" s="15"/>
    </row>
    <row r="805" spans="18:18" ht="15.75" customHeight="1" x14ac:dyDescent="0.2">
      <c r="R805" s="15"/>
    </row>
    <row r="806" spans="18:18" ht="15.75" customHeight="1" x14ac:dyDescent="0.2">
      <c r="R806" s="15"/>
    </row>
    <row r="807" spans="18:18" ht="15.75" customHeight="1" x14ac:dyDescent="0.2">
      <c r="R807" s="15"/>
    </row>
    <row r="808" spans="18:18" ht="15.75" customHeight="1" x14ac:dyDescent="0.2">
      <c r="R808" s="15"/>
    </row>
    <row r="809" spans="18:18" ht="15.75" customHeight="1" x14ac:dyDescent="0.2">
      <c r="R809" s="15"/>
    </row>
    <row r="810" spans="18:18" ht="15.75" customHeight="1" x14ac:dyDescent="0.2">
      <c r="R810" s="15"/>
    </row>
    <row r="811" spans="18:18" ht="15.75" customHeight="1" x14ac:dyDescent="0.2">
      <c r="R811" s="15"/>
    </row>
    <row r="812" spans="18:18" ht="15.75" customHeight="1" x14ac:dyDescent="0.2">
      <c r="R812" s="15"/>
    </row>
    <row r="813" spans="18:18" ht="15.75" customHeight="1" x14ac:dyDescent="0.2">
      <c r="R813" s="15"/>
    </row>
    <row r="814" spans="18:18" ht="15.75" customHeight="1" x14ac:dyDescent="0.2">
      <c r="R814" s="15"/>
    </row>
    <row r="815" spans="18:18" ht="15.75" customHeight="1" x14ac:dyDescent="0.2">
      <c r="R815" s="15"/>
    </row>
    <row r="816" spans="18:18" ht="15.75" customHeight="1" x14ac:dyDescent="0.2">
      <c r="R816" s="15"/>
    </row>
    <row r="817" spans="18:18" ht="15.75" customHeight="1" x14ac:dyDescent="0.2">
      <c r="R817" s="15"/>
    </row>
    <row r="818" spans="18:18" ht="15.75" customHeight="1" x14ac:dyDescent="0.2">
      <c r="R818" s="15"/>
    </row>
    <row r="819" spans="18:18" ht="15.75" customHeight="1" x14ac:dyDescent="0.2">
      <c r="R819" s="15"/>
    </row>
    <row r="820" spans="18:18" ht="15.75" customHeight="1" x14ac:dyDescent="0.2">
      <c r="R820" s="15"/>
    </row>
    <row r="821" spans="18:18" ht="15.75" customHeight="1" x14ac:dyDescent="0.2">
      <c r="R821" s="15"/>
    </row>
    <row r="822" spans="18:18" ht="15.75" customHeight="1" x14ac:dyDescent="0.2">
      <c r="R822" s="15"/>
    </row>
    <row r="823" spans="18:18" ht="15.75" customHeight="1" x14ac:dyDescent="0.2">
      <c r="R823" s="15"/>
    </row>
    <row r="824" spans="18:18" ht="15.75" customHeight="1" x14ac:dyDescent="0.2">
      <c r="R824" s="15"/>
    </row>
    <row r="825" spans="18:18" ht="15.75" customHeight="1" x14ac:dyDescent="0.2">
      <c r="R825" s="15"/>
    </row>
    <row r="826" spans="18:18" ht="15.75" customHeight="1" x14ac:dyDescent="0.2">
      <c r="R826" s="15"/>
    </row>
    <row r="827" spans="18:18" ht="15.75" customHeight="1" x14ac:dyDescent="0.2">
      <c r="R827" s="15"/>
    </row>
    <row r="828" spans="18:18" ht="15.75" customHeight="1" x14ac:dyDescent="0.2">
      <c r="R828" s="15"/>
    </row>
    <row r="829" spans="18:18" ht="15.75" customHeight="1" x14ac:dyDescent="0.2">
      <c r="R829" s="15"/>
    </row>
    <row r="830" spans="18:18" ht="15.75" customHeight="1" x14ac:dyDescent="0.2">
      <c r="R830" s="15"/>
    </row>
    <row r="831" spans="18:18" ht="15.75" customHeight="1" x14ac:dyDescent="0.2">
      <c r="R831" s="15"/>
    </row>
    <row r="832" spans="18:18" ht="15.75" customHeight="1" x14ac:dyDescent="0.2">
      <c r="R832" s="15"/>
    </row>
    <row r="833" spans="18:18" ht="15.75" customHeight="1" x14ac:dyDescent="0.2">
      <c r="R833" s="15"/>
    </row>
    <row r="834" spans="18:18" ht="15.75" customHeight="1" x14ac:dyDescent="0.2">
      <c r="R834" s="15"/>
    </row>
    <row r="835" spans="18:18" ht="15.75" customHeight="1" x14ac:dyDescent="0.2">
      <c r="R835" s="15"/>
    </row>
    <row r="836" spans="18:18" ht="15.75" customHeight="1" x14ac:dyDescent="0.2">
      <c r="R836" s="15"/>
    </row>
    <row r="837" spans="18:18" ht="15.75" customHeight="1" x14ac:dyDescent="0.2">
      <c r="R837" s="15"/>
    </row>
    <row r="838" spans="18:18" ht="15.75" customHeight="1" x14ac:dyDescent="0.2">
      <c r="R838" s="15"/>
    </row>
    <row r="839" spans="18:18" ht="15.75" customHeight="1" x14ac:dyDescent="0.2">
      <c r="R839" s="15"/>
    </row>
    <row r="840" spans="18:18" ht="15.75" customHeight="1" x14ac:dyDescent="0.2">
      <c r="R840" s="15"/>
    </row>
    <row r="841" spans="18:18" ht="15.75" customHeight="1" x14ac:dyDescent="0.2">
      <c r="R841" s="15"/>
    </row>
    <row r="842" spans="18:18" ht="15.75" customHeight="1" x14ac:dyDescent="0.2">
      <c r="R842" s="15"/>
    </row>
    <row r="843" spans="18:18" ht="15.75" customHeight="1" x14ac:dyDescent="0.2">
      <c r="R843" s="15"/>
    </row>
    <row r="844" spans="18:18" ht="15.75" customHeight="1" x14ac:dyDescent="0.2">
      <c r="R844" s="15"/>
    </row>
    <row r="845" spans="18:18" ht="15.75" customHeight="1" x14ac:dyDescent="0.2">
      <c r="R845" s="15"/>
    </row>
    <row r="846" spans="18:18" ht="15.75" customHeight="1" x14ac:dyDescent="0.2">
      <c r="R846" s="15"/>
    </row>
    <row r="847" spans="18:18" ht="15.75" customHeight="1" x14ac:dyDescent="0.2">
      <c r="R847" s="15"/>
    </row>
    <row r="848" spans="18:18" ht="15.75" customHeight="1" x14ac:dyDescent="0.2">
      <c r="R848" s="15"/>
    </row>
    <row r="849" spans="18:18" ht="15.75" customHeight="1" x14ac:dyDescent="0.2">
      <c r="R849" s="15"/>
    </row>
    <row r="850" spans="18:18" ht="15.75" customHeight="1" x14ac:dyDescent="0.2">
      <c r="R850" s="15"/>
    </row>
    <row r="851" spans="18:18" ht="15.75" customHeight="1" x14ac:dyDescent="0.2">
      <c r="R851" s="15"/>
    </row>
    <row r="852" spans="18:18" ht="15.75" customHeight="1" x14ac:dyDescent="0.2">
      <c r="R852" s="15"/>
    </row>
    <row r="853" spans="18:18" ht="15.75" customHeight="1" x14ac:dyDescent="0.2">
      <c r="R853" s="15"/>
    </row>
    <row r="854" spans="18:18" ht="15.75" customHeight="1" x14ac:dyDescent="0.2">
      <c r="R854" s="15"/>
    </row>
    <row r="855" spans="18:18" ht="15.75" customHeight="1" x14ac:dyDescent="0.2">
      <c r="R855" s="15"/>
    </row>
    <row r="856" spans="18:18" ht="15.75" customHeight="1" x14ac:dyDescent="0.2">
      <c r="R856" s="15"/>
    </row>
    <row r="857" spans="18:18" ht="15.75" customHeight="1" x14ac:dyDescent="0.2">
      <c r="R857" s="15"/>
    </row>
    <row r="858" spans="18:18" ht="15.75" customHeight="1" x14ac:dyDescent="0.2">
      <c r="R858" s="15"/>
    </row>
    <row r="859" spans="18:18" ht="15.75" customHeight="1" x14ac:dyDescent="0.2">
      <c r="R859" s="15"/>
    </row>
    <row r="860" spans="18:18" ht="15.75" customHeight="1" x14ac:dyDescent="0.2">
      <c r="R860" s="15"/>
    </row>
    <row r="861" spans="18:18" ht="15.75" customHeight="1" x14ac:dyDescent="0.2">
      <c r="R861" s="15"/>
    </row>
    <row r="862" spans="18:18" ht="15.75" customHeight="1" x14ac:dyDescent="0.2">
      <c r="R862" s="15"/>
    </row>
    <row r="863" spans="18:18" ht="15.75" customHeight="1" x14ac:dyDescent="0.2">
      <c r="R863" s="15"/>
    </row>
    <row r="864" spans="18:18" ht="15.75" customHeight="1" x14ac:dyDescent="0.2">
      <c r="R864" s="15"/>
    </row>
    <row r="865" spans="18:18" ht="15.75" customHeight="1" x14ac:dyDescent="0.2">
      <c r="R865" s="15"/>
    </row>
    <row r="866" spans="18:18" ht="15.75" customHeight="1" x14ac:dyDescent="0.2">
      <c r="R866" s="15"/>
    </row>
    <row r="867" spans="18:18" ht="15.75" customHeight="1" x14ac:dyDescent="0.2">
      <c r="R867" s="15"/>
    </row>
    <row r="868" spans="18:18" ht="15.75" customHeight="1" x14ac:dyDescent="0.2">
      <c r="R868" s="15"/>
    </row>
    <row r="869" spans="18:18" ht="15.75" customHeight="1" x14ac:dyDescent="0.2">
      <c r="R869" s="15"/>
    </row>
    <row r="870" spans="18:18" ht="15.75" customHeight="1" x14ac:dyDescent="0.2">
      <c r="R870" s="15"/>
    </row>
    <row r="871" spans="18:18" ht="15.75" customHeight="1" x14ac:dyDescent="0.2">
      <c r="R871" s="15"/>
    </row>
    <row r="872" spans="18:18" ht="15.75" customHeight="1" x14ac:dyDescent="0.2">
      <c r="R872" s="15"/>
    </row>
    <row r="873" spans="18:18" ht="15.75" customHeight="1" x14ac:dyDescent="0.2">
      <c r="R873" s="15"/>
    </row>
    <row r="874" spans="18:18" ht="15.75" customHeight="1" x14ac:dyDescent="0.2">
      <c r="R874" s="15"/>
    </row>
    <row r="875" spans="18:18" ht="15.75" customHeight="1" x14ac:dyDescent="0.2">
      <c r="R875" s="15"/>
    </row>
    <row r="876" spans="18:18" ht="15.75" customHeight="1" x14ac:dyDescent="0.2">
      <c r="R876" s="15"/>
    </row>
    <row r="877" spans="18:18" ht="15.75" customHeight="1" x14ac:dyDescent="0.2">
      <c r="R877" s="15"/>
    </row>
    <row r="878" spans="18:18" ht="15.75" customHeight="1" x14ac:dyDescent="0.2">
      <c r="R878" s="15"/>
    </row>
    <row r="879" spans="18:18" ht="15.75" customHeight="1" x14ac:dyDescent="0.2">
      <c r="R879" s="15"/>
    </row>
    <row r="880" spans="18:18" ht="15.75" customHeight="1" x14ac:dyDescent="0.2">
      <c r="R880" s="15"/>
    </row>
    <row r="881" spans="18:18" ht="15.75" customHeight="1" x14ac:dyDescent="0.2">
      <c r="R881" s="15"/>
    </row>
    <row r="882" spans="18:18" ht="15.75" customHeight="1" x14ac:dyDescent="0.2">
      <c r="R882" s="15"/>
    </row>
    <row r="883" spans="18:18" ht="15.75" customHeight="1" x14ac:dyDescent="0.2">
      <c r="R883" s="15"/>
    </row>
    <row r="884" spans="18:18" ht="15.75" customHeight="1" x14ac:dyDescent="0.2">
      <c r="R884" s="15"/>
    </row>
    <row r="885" spans="18:18" ht="15.75" customHeight="1" x14ac:dyDescent="0.2">
      <c r="R885" s="15"/>
    </row>
    <row r="886" spans="18:18" ht="15.75" customHeight="1" x14ac:dyDescent="0.2">
      <c r="R886" s="15"/>
    </row>
    <row r="887" spans="18:18" ht="15.75" customHeight="1" x14ac:dyDescent="0.2">
      <c r="R887" s="15"/>
    </row>
    <row r="888" spans="18:18" ht="15.75" customHeight="1" x14ac:dyDescent="0.2">
      <c r="R888" s="15"/>
    </row>
    <row r="889" spans="18:18" ht="15.75" customHeight="1" x14ac:dyDescent="0.2">
      <c r="R889" s="15"/>
    </row>
    <row r="890" spans="18:18" ht="15.75" customHeight="1" x14ac:dyDescent="0.2">
      <c r="R890" s="15"/>
    </row>
    <row r="891" spans="18:18" ht="15.75" customHeight="1" x14ac:dyDescent="0.2">
      <c r="R891" s="15"/>
    </row>
    <row r="892" spans="18:18" ht="15.75" customHeight="1" x14ac:dyDescent="0.2">
      <c r="R892" s="15"/>
    </row>
    <row r="893" spans="18:18" ht="15.75" customHeight="1" x14ac:dyDescent="0.2">
      <c r="R893" s="15"/>
    </row>
    <row r="894" spans="18:18" ht="15.75" customHeight="1" x14ac:dyDescent="0.2">
      <c r="R894" s="15"/>
    </row>
    <row r="895" spans="18:18" ht="15.75" customHeight="1" x14ac:dyDescent="0.2">
      <c r="R895" s="15"/>
    </row>
    <row r="896" spans="18:18" ht="15.75" customHeight="1" x14ac:dyDescent="0.2">
      <c r="R896" s="15"/>
    </row>
    <row r="897" spans="18:18" ht="15.75" customHeight="1" x14ac:dyDescent="0.2">
      <c r="R897" s="15"/>
    </row>
    <row r="898" spans="18:18" ht="15.75" customHeight="1" x14ac:dyDescent="0.2">
      <c r="R898" s="15"/>
    </row>
    <row r="899" spans="18:18" ht="15.75" customHeight="1" x14ac:dyDescent="0.2">
      <c r="R899" s="15"/>
    </row>
    <row r="900" spans="18:18" ht="15.75" customHeight="1" x14ac:dyDescent="0.2">
      <c r="R900" s="15"/>
    </row>
    <row r="901" spans="18:18" ht="15.75" customHeight="1" x14ac:dyDescent="0.2">
      <c r="R901" s="15"/>
    </row>
    <row r="902" spans="18:18" ht="15.75" customHeight="1" x14ac:dyDescent="0.2">
      <c r="R902" s="15"/>
    </row>
    <row r="903" spans="18:18" ht="15.75" customHeight="1" x14ac:dyDescent="0.2">
      <c r="R903" s="15"/>
    </row>
    <row r="904" spans="18:18" ht="15.75" customHeight="1" x14ac:dyDescent="0.2">
      <c r="R904" s="15"/>
    </row>
    <row r="905" spans="18:18" ht="15.75" customHeight="1" x14ac:dyDescent="0.2">
      <c r="R905" s="15"/>
    </row>
    <row r="906" spans="18:18" ht="15.75" customHeight="1" x14ac:dyDescent="0.2">
      <c r="R906" s="15"/>
    </row>
    <row r="907" spans="18:18" ht="15.75" customHeight="1" x14ac:dyDescent="0.2">
      <c r="R907" s="15"/>
    </row>
    <row r="908" spans="18:18" ht="15.75" customHeight="1" x14ac:dyDescent="0.2">
      <c r="R908" s="15"/>
    </row>
    <row r="909" spans="18:18" ht="15.75" customHeight="1" x14ac:dyDescent="0.2">
      <c r="R909" s="15"/>
    </row>
    <row r="910" spans="18:18" ht="15.75" customHeight="1" x14ac:dyDescent="0.2">
      <c r="R910" s="15"/>
    </row>
    <row r="911" spans="18:18" ht="15.75" customHeight="1" x14ac:dyDescent="0.2">
      <c r="R911" s="15"/>
    </row>
    <row r="912" spans="18:18" ht="15.75" customHeight="1" x14ac:dyDescent="0.2">
      <c r="R912" s="15"/>
    </row>
    <row r="913" spans="18:18" ht="15.75" customHeight="1" x14ac:dyDescent="0.2">
      <c r="R913" s="15"/>
    </row>
    <row r="914" spans="18:18" ht="15.75" customHeight="1" x14ac:dyDescent="0.2">
      <c r="R914" s="15"/>
    </row>
    <row r="915" spans="18:18" ht="15.75" customHeight="1" x14ac:dyDescent="0.2">
      <c r="R915" s="15"/>
    </row>
    <row r="916" spans="18:18" ht="15.75" customHeight="1" x14ac:dyDescent="0.2">
      <c r="R916" s="15"/>
    </row>
    <row r="917" spans="18:18" ht="15.75" customHeight="1" x14ac:dyDescent="0.2">
      <c r="R917" s="15"/>
    </row>
    <row r="918" spans="18:18" ht="15.75" customHeight="1" x14ac:dyDescent="0.2">
      <c r="R918" s="15"/>
    </row>
    <row r="919" spans="18:18" ht="15.75" customHeight="1" x14ac:dyDescent="0.2">
      <c r="R919" s="15"/>
    </row>
    <row r="920" spans="18:18" ht="15.75" customHeight="1" x14ac:dyDescent="0.2">
      <c r="R920" s="15"/>
    </row>
    <row r="921" spans="18:18" ht="15.75" customHeight="1" x14ac:dyDescent="0.2">
      <c r="R921" s="15"/>
    </row>
    <row r="922" spans="18:18" ht="15.75" customHeight="1" x14ac:dyDescent="0.2">
      <c r="R922" s="15"/>
    </row>
    <row r="923" spans="18:18" ht="15.75" customHeight="1" x14ac:dyDescent="0.2">
      <c r="R923" s="15"/>
    </row>
    <row r="924" spans="18:18" ht="15.75" customHeight="1" x14ac:dyDescent="0.2">
      <c r="R924" s="15"/>
    </row>
    <row r="925" spans="18:18" ht="15.75" customHeight="1" x14ac:dyDescent="0.2">
      <c r="R925" s="15"/>
    </row>
    <row r="926" spans="18:18" ht="15.75" customHeight="1" x14ac:dyDescent="0.2">
      <c r="R926" s="15"/>
    </row>
    <row r="927" spans="18:18" ht="15.75" customHeight="1" x14ac:dyDescent="0.2">
      <c r="R927" s="15"/>
    </row>
    <row r="928" spans="18:18" ht="15.75" customHeight="1" x14ac:dyDescent="0.2">
      <c r="R928" s="15"/>
    </row>
    <row r="929" spans="18:18" ht="15.75" customHeight="1" x14ac:dyDescent="0.2">
      <c r="R929" s="15"/>
    </row>
    <row r="930" spans="18:18" ht="15.75" customHeight="1" x14ac:dyDescent="0.2">
      <c r="R930" s="15"/>
    </row>
    <row r="931" spans="18:18" ht="15.75" customHeight="1" x14ac:dyDescent="0.2">
      <c r="R931" s="15"/>
    </row>
    <row r="932" spans="18:18" ht="15.75" customHeight="1" x14ac:dyDescent="0.2">
      <c r="R932" s="15"/>
    </row>
    <row r="933" spans="18:18" ht="15.75" customHeight="1" x14ac:dyDescent="0.2">
      <c r="R933" s="15"/>
    </row>
    <row r="934" spans="18:18" ht="15.75" customHeight="1" x14ac:dyDescent="0.2">
      <c r="R934" s="15"/>
    </row>
    <row r="935" spans="18:18" ht="15.75" customHeight="1" x14ac:dyDescent="0.2">
      <c r="R935" s="15"/>
    </row>
    <row r="936" spans="18:18" ht="15.75" customHeight="1" x14ac:dyDescent="0.2">
      <c r="R936" s="15"/>
    </row>
    <row r="937" spans="18:18" ht="15.75" customHeight="1" x14ac:dyDescent="0.2">
      <c r="R937" s="15"/>
    </row>
    <row r="938" spans="18:18" ht="15.75" customHeight="1" x14ac:dyDescent="0.2">
      <c r="R938" s="15"/>
    </row>
    <row r="939" spans="18:18" ht="15.75" customHeight="1" x14ac:dyDescent="0.2">
      <c r="R939" s="15"/>
    </row>
    <row r="940" spans="18:18" ht="15.75" customHeight="1" x14ac:dyDescent="0.2">
      <c r="R940" s="15"/>
    </row>
    <row r="941" spans="18:18" ht="15.75" customHeight="1" x14ac:dyDescent="0.2">
      <c r="R941" s="15"/>
    </row>
    <row r="942" spans="18:18" ht="15.75" customHeight="1" x14ac:dyDescent="0.2">
      <c r="R942" s="15"/>
    </row>
    <row r="943" spans="18:18" ht="15.75" customHeight="1" x14ac:dyDescent="0.2">
      <c r="R943" s="15"/>
    </row>
    <row r="944" spans="18:18" ht="15.75" customHeight="1" x14ac:dyDescent="0.2">
      <c r="R944" s="15"/>
    </row>
    <row r="945" spans="18:18" ht="15.75" customHeight="1" x14ac:dyDescent="0.2">
      <c r="R945" s="15"/>
    </row>
    <row r="946" spans="18:18" ht="15.75" customHeight="1" x14ac:dyDescent="0.2">
      <c r="R946" s="15"/>
    </row>
    <row r="947" spans="18:18" ht="15.75" customHeight="1" x14ac:dyDescent="0.2">
      <c r="R947" s="15"/>
    </row>
    <row r="948" spans="18:18" ht="15.75" customHeight="1" x14ac:dyDescent="0.2">
      <c r="R948" s="15"/>
    </row>
    <row r="949" spans="18:18" ht="15.75" customHeight="1" x14ac:dyDescent="0.2">
      <c r="R949" s="15"/>
    </row>
    <row r="950" spans="18:18" ht="15.75" customHeight="1" x14ac:dyDescent="0.2">
      <c r="R950" s="15"/>
    </row>
    <row r="951" spans="18:18" ht="15.75" customHeight="1" x14ac:dyDescent="0.2">
      <c r="R951" s="15"/>
    </row>
    <row r="952" spans="18:18" ht="15.75" customHeight="1" x14ac:dyDescent="0.2">
      <c r="R952" s="15"/>
    </row>
    <row r="953" spans="18:18" ht="15.75" customHeight="1" x14ac:dyDescent="0.2">
      <c r="R953" s="15"/>
    </row>
    <row r="954" spans="18:18" ht="15.75" customHeight="1" x14ac:dyDescent="0.2">
      <c r="R954" s="15"/>
    </row>
    <row r="955" spans="18:18" ht="15.75" customHeight="1" x14ac:dyDescent="0.2">
      <c r="R955" s="15"/>
    </row>
    <row r="956" spans="18:18" ht="15.75" customHeight="1" x14ac:dyDescent="0.2">
      <c r="R956" s="15"/>
    </row>
    <row r="957" spans="18:18" ht="15.75" customHeight="1" x14ac:dyDescent="0.2">
      <c r="R957" s="15"/>
    </row>
    <row r="958" spans="18:18" ht="15.75" customHeight="1" x14ac:dyDescent="0.2">
      <c r="R958" s="15"/>
    </row>
    <row r="959" spans="18:18" ht="15.75" customHeight="1" x14ac:dyDescent="0.2">
      <c r="R959" s="15"/>
    </row>
    <row r="960" spans="18:18" ht="15.75" customHeight="1" x14ac:dyDescent="0.2">
      <c r="R960" s="15"/>
    </row>
    <row r="961" spans="18:18" ht="15.75" customHeight="1" x14ac:dyDescent="0.2">
      <c r="R961" s="15"/>
    </row>
    <row r="962" spans="18:18" ht="15.75" customHeight="1" x14ac:dyDescent="0.2">
      <c r="R962" s="15"/>
    </row>
    <row r="963" spans="18:18" ht="15.75" customHeight="1" x14ac:dyDescent="0.2">
      <c r="R963" s="15"/>
    </row>
    <row r="964" spans="18:18" ht="15.75" customHeight="1" x14ac:dyDescent="0.2">
      <c r="R964" s="15"/>
    </row>
    <row r="965" spans="18:18" ht="15.75" customHeight="1" x14ac:dyDescent="0.2">
      <c r="R965" s="15"/>
    </row>
    <row r="966" spans="18:18" ht="15.75" customHeight="1" x14ac:dyDescent="0.2">
      <c r="R966" s="15"/>
    </row>
    <row r="967" spans="18:18" ht="15.75" customHeight="1" x14ac:dyDescent="0.2">
      <c r="R967" s="15"/>
    </row>
    <row r="968" spans="18:18" ht="15.75" customHeight="1" x14ac:dyDescent="0.2">
      <c r="R968" s="15"/>
    </row>
    <row r="969" spans="18:18" ht="15.75" customHeight="1" x14ac:dyDescent="0.2">
      <c r="R969" s="15"/>
    </row>
    <row r="970" spans="18:18" ht="15.75" customHeight="1" x14ac:dyDescent="0.2">
      <c r="R970" s="15"/>
    </row>
    <row r="971" spans="18:18" ht="15.75" customHeight="1" x14ac:dyDescent="0.2">
      <c r="R971" s="15"/>
    </row>
    <row r="972" spans="18:18" ht="15.75" customHeight="1" x14ac:dyDescent="0.2">
      <c r="R972" s="15"/>
    </row>
    <row r="973" spans="18:18" ht="15.75" customHeight="1" x14ac:dyDescent="0.2">
      <c r="R973" s="15"/>
    </row>
    <row r="974" spans="18:18" ht="15.75" customHeight="1" x14ac:dyDescent="0.2">
      <c r="R974" s="15"/>
    </row>
    <row r="975" spans="18:18" ht="15.75" customHeight="1" x14ac:dyDescent="0.2">
      <c r="R975" s="15"/>
    </row>
    <row r="976" spans="18:18" ht="15.75" customHeight="1" x14ac:dyDescent="0.2">
      <c r="R976" s="15"/>
    </row>
    <row r="977" spans="18:18" ht="15.75" customHeight="1" x14ac:dyDescent="0.2">
      <c r="R977" s="15"/>
    </row>
    <row r="978" spans="18:18" ht="15.75" customHeight="1" x14ac:dyDescent="0.2">
      <c r="R978" s="15"/>
    </row>
    <row r="979" spans="18:18" ht="15.75" customHeight="1" x14ac:dyDescent="0.2">
      <c r="R979" s="15"/>
    </row>
    <row r="980" spans="18:18" ht="15.75" customHeight="1" x14ac:dyDescent="0.2">
      <c r="R980" s="15"/>
    </row>
    <row r="981" spans="18:18" ht="15.75" customHeight="1" x14ac:dyDescent="0.2">
      <c r="R981" s="15"/>
    </row>
    <row r="982" spans="18:18" ht="15.75" customHeight="1" x14ac:dyDescent="0.2">
      <c r="R982" s="15"/>
    </row>
    <row r="983" spans="18:18" ht="15.75" customHeight="1" x14ac:dyDescent="0.2">
      <c r="R983" s="15"/>
    </row>
    <row r="984" spans="18:18" ht="15.75" customHeight="1" x14ac:dyDescent="0.2">
      <c r="R984" s="15"/>
    </row>
    <row r="985" spans="18:18" ht="15.75" customHeight="1" x14ac:dyDescent="0.2">
      <c r="R985" s="15"/>
    </row>
    <row r="986" spans="18:18" ht="15.75" customHeight="1" x14ac:dyDescent="0.2">
      <c r="R986" s="15"/>
    </row>
    <row r="987" spans="18:18" ht="15.75" customHeight="1" x14ac:dyDescent="0.2">
      <c r="R987" s="15"/>
    </row>
    <row r="988" spans="18:18" ht="15.75" customHeight="1" x14ac:dyDescent="0.2">
      <c r="R988" s="15"/>
    </row>
    <row r="989" spans="18:18" ht="15.75" customHeight="1" x14ac:dyDescent="0.2">
      <c r="R989" s="15"/>
    </row>
    <row r="990" spans="18:18" ht="15.75" customHeight="1" x14ac:dyDescent="0.2">
      <c r="R990" s="15"/>
    </row>
    <row r="991" spans="18:18" ht="15.75" customHeight="1" x14ac:dyDescent="0.2">
      <c r="R991" s="15"/>
    </row>
    <row r="992" spans="18:18" ht="15.75" customHeight="1" x14ac:dyDescent="0.2">
      <c r="R992" s="15"/>
    </row>
    <row r="993" spans="18:18" ht="15.75" customHeight="1" x14ac:dyDescent="0.2">
      <c r="R993" s="15"/>
    </row>
    <row r="994" spans="18:18" ht="15.75" customHeight="1" x14ac:dyDescent="0.2">
      <c r="R994" s="15"/>
    </row>
    <row r="995" spans="18:18" ht="15.75" customHeight="1" x14ac:dyDescent="0.2">
      <c r="R995" s="15"/>
    </row>
    <row r="996" spans="18:18" ht="15.75" customHeight="1" x14ac:dyDescent="0.2">
      <c r="R996" s="15"/>
    </row>
    <row r="997" spans="18:18" ht="15.75" customHeight="1" x14ac:dyDescent="0.2">
      <c r="R997" s="15"/>
    </row>
    <row r="998" spans="18:18" ht="15.75" customHeight="1" x14ac:dyDescent="0.2">
      <c r="R998" s="15"/>
    </row>
    <row r="999" spans="18:18" ht="15.75" customHeight="1" x14ac:dyDescent="0.2">
      <c r="R999" s="15"/>
    </row>
    <row r="1000" spans="18:18" ht="15.75" customHeight="1" x14ac:dyDescent="0.2">
      <c r="R1000" s="15"/>
    </row>
  </sheetData>
  <mergeCells count="33">
    <mergeCell ref="AG1:AG2"/>
    <mergeCell ref="W1:W2"/>
    <mergeCell ref="X1:X2"/>
    <mergeCell ref="Y1:Y2"/>
    <mergeCell ref="Z1:Z2"/>
    <mergeCell ref="AA1:AA2"/>
    <mergeCell ref="AB1:AB2"/>
    <mergeCell ref="AC1:AC2"/>
    <mergeCell ref="U1:U2"/>
    <mergeCell ref="V1:V2"/>
    <mergeCell ref="AD1:AD2"/>
    <mergeCell ref="AE1:AE2"/>
    <mergeCell ref="AF1:AF2"/>
    <mergeCell ref="P1:P2"/>
    <mergeCell ref="Q1:Q2"/>
    <mergeCell ref="R1:R2"/>
    <mergeCell ref="S1:S2"/>
    <mergeCell ref="T1:T2"/>
    <mergeCell ref="K1:K2"/>
    <mergeCell ref="L1:L2"/>
    <mergeCell ref="M1:M2"/>
    <mergeCell ref="N1:N2"/>
    <mergeCell ref="O1:O2"/>
    <mergeCell ref="G1:G2"/>
    <mergeCell ref="H1:H2"/>
    <mergeCell ref="A3:B3"/>
    <mergeCell ref="I1:I2"/>
    <mergeCell ref="J1:J2"/>
    <mergeCell ref="A1:B1"/>
    <mergeCell ref="C1:C2"/>
    <mergeCell ref="D1:D2"/>
    <mergeCell ref="E1:E2"/>
    <mergeCell ref="F1:F2"/>
  </mergeCells>
  <pageMargins left="0.7" right="0.7" top="0.75" bottom="0.75" header="0" footer="0"/>
  <pageSetup orientation="portrait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G1000"/>
  <sheetViews>
    <sheetView tabSelected="1" workbookViewId="0">
      <pane xSplit="2" topLeftCell="C1" activePane="topRight" state="frozen"/>
      <selection activeCell="T3" sqref="T3"/>
      <selection pane="topRight" activeCell="T3" sqref="T3"/>
    </sheetView>
  </sheetViews>
  <sheetFormatPr baseColWidth="10" defaultColWidth="14.5" defaultRowHeight="15" customHeight="1" x14ac:dyDescent="0.2"/>
  <cols>
    <col min="1" max="1" width="15.1640625" customWidth="1"/>
    <col min="2" max="2" width="23.33203125" customWidth="1"/>
    <col min="3" max="3" width="9.1640625" customWidth="1"/>
    <col min="4" max="4" width="6.5" customWidth="1"/>
    <col min="5" max="5" width="12" customWidth="1"/>
    <col min="6" max="6" width="12.1640625" customWidth="1"/>
    <col min="7" max="7" width="11.5" customWidth="1"/>
    <col min="8" max="8" width="10.33203125" customWidth="1"/>
    <col min="9" max="10" width="13.5" customWidth="1"/>
    <col min="11" max="12" width="10" customWidth="1"/>
    <col min="13" max="13" width="11" customWidth="1"/>
    <col min="14" max="14" width="5.5" customWidth="1"/>
    <col min="15" max="15" width="18.6640625" customWidth="1"/>
    <col min="16" max="16" width="11" customWidth="1"/>
    <col min="17" max="18" width="8.5" customWidth="1"/>
    <col min="19" max="19" width="8.33203125" customWidth="1"/>
    <col min="20" max="20" width="12.83203125" customWidth="1"/>
    <col min="21" max="21" width="15.5" customWidth="1"/>
    <col min="22" max="22" width="29.5" customWidth="1"/>
    <col min="23" max="23" width="8.83203125" customWidth="1"/>
    <col min="24" max="24" width="8.6640625" customWidth="1"/>
    <col min="25" max="25" width="9.33203125" customWidth="1"/>
    <col min="26" max="26" width="12.83203125" customWidth="1"/>
    <col min="27" max="27" width="17.5" customWidth="1"/>
    <col min="28" max="28" width="11.1640625" customWidth="1"/>
    <col min="29" max="29" width="8.1640625" customWidth="1"/>
    <col min="30" max="30" width="12.5" customWidth="1"/>
    <col min="31" max="31" width="8.6640625" customWidth="1"/>
    <col min="32" max="32" width="11.5" customWidth="1"/>
    <col min="33" max="33" width="10.1640625" customWidth="1"/>
  </cols>
  <sheetData>
    <row r="1" spans="1:33" ht="18.75" customHeight="1" x14ac:dyDescent="0.2">
      <c r="A1" s="51" t="str">
        <f ca="1">IFERROR(__xludf.DUMMYFUNCTION("IFERROR(VLOOKUP(B2,IMPORTRANGE(""https://docs.google.com/spreadsheets/d/1x0DhHglkXKoEBOD2MBsuK_EyIr1ouxD2ftIpqOYFa-k/edit?usp=sharing"",""Ubiquitty-SKU-Specific Info!B1:BJ5000""),3,FALSE),"""")"),"7.5 Ft Outdoor Patio Umbrella with Aluminum Pole, Easy Open/Close Crank and Push Button Tilt Adjustment - Gray Market Umbrellas")</f>
        <v>7.5 Ft Outdoor Patio Umbrella with Aluminum Pole, Easy Open/Close Crank and Push Button Tilt Adjustment - Gray Market Umbrellas</v>
      </c>
      <c r="B1" s="52"/>
      <c r="C1" s="53" t="s">
        <v>0</v>
      </c>
      <c r="D1" s="55" t="s">
        <v>1</v>
      </c>
      <c r="E1" s="55" t="s">
        <v>2</v>
      </c>
      <c r="F1" s="57" t="s">
        <v>3</v>
      </c>
      <c r="G1" s="57" t="s">
        <v>4</v>
      </c>
      <c r="H1" s="58" t="s">
        <v>5</v>
      </c>
      <c r="I1" s="55" t="s">
        <v>6</v>
      </c>
      <c r="J1" s="55" t="s">
        <v>7</v>
      </c>
      <c r="K1" s="55" t="s">
        <v>8</v>
      </c>
      <c r="L1" s="55" t="s">
        <v>9</v>
      </c>
      <c r="M1" s="62" t="s">
        <v>10</v>
      </c>
      <c r="N1" s="63" t="s">
        <v>11</v>
      </c>
      <c r="O1" s="55" t="s">
        <v>12</v>
      </c>
      <c r="P1" s="55" t="s">
        <v>13</v>
      </c>
      <c r="Q1" s="55" t="s">
        <v>14</v>
      </c>
      <c r="R1" s="55" t="s">
        <v>15</v>
      </c>
      <c r="S1" s="64" t="s">
        <v>16</v>
      </c>
      <c r="T1" s="66" t="s">
        <v>332</v>
      </c>
      <c r="U1" s="66" t="s">
        <v>17</v>
      </c>
      <c r="V1" s="66" t="s">
        <v>18</v>
      </c>
      <c r="W1" s="66" t="s">
        <v>19</v>
      </c>
      <c r="X1" s="66" t="s">
        <v>20</v>
      </c>
      <c r="Y1" s="66" t="s">
        <v>21</v>
      </c>
      <c r="Z1" s="66" t="s">
        <v>22</v>
      </c>
      <c r="AA1" s="66" t="s">
        <v>23</v>
      </c>
      <c r="AB1" s="66" t="s">
        <v>24</v>
      </c>
      <c r="AC1" s="66" t="s">
        <v>25</v>
      </c>
      <c r="AD1" s="68" t="s">
        <v>26</v>
      </c>
      <c r="AE1" s="69" t="s">
        <v>27</v>
      </c>
      <c r="AF1" s="70" t="s">
        <v>28</v>
      </c>
      <c r="AG1" s="69" t="s">
        <v>29</v>
      </c>
    </row>
    <row r="2" spans="1:33" ht="15.75" customHeight="1" x14ac:dyDescent="0.2">
      <c r="A2" s="2" t="str">
        <f ca="1">IFERROR(__xludf.DUMMYFUNCTION("IFERROR(VLOOKUP(B2,IMPORTRANGE(""https://docs.google.com/spreadsheets/d/1x0DhHglkXKoEBOD2MBsuK_EyIr1ouxD2ftIpqOYFa-k/edit?usp=sharing"",""Ubiquitty-SKU-Specific Info!B1:BJ5000""),2,FALSE),"""")"),"B08LZR5VHW")</f>
        <v>B08LZR5VHW</v>
      </c>
      <c r="B2" s="3" t="s">
        <v>269</v>
      </c>
      <c r="C2" s="54"/>
      <c r="D2" s="54"/>
      <c r="E2" s="56"/>
      <c r="F2" s="54"/>
      <c r="G2" s="54"/>
      <c r="H2" s="59"/>
      <c r="I2" s="54"/>
      <c r="J2" s="54"/>
      <c r="K2" s="59"/>
      <c r="L2" s="59"/>
      <c r="M2" s="59"/>
      <c r="N2" s="54"/>
      <c r="O2" s="54"/>
      <c r="P2" s="56"/>
      <c r="Q2" s="54"/>
      <c r="R2" s="54"/>
      <c r="S2" s="65"/>
      <c r="T2" s="52"/>
      <c r="U2" s="67"/>
      <c r="V2" s="67"/>
      <c r="W2" s="52"/>
      <c r="X2" s="52"/>
      <c r="Y2" s="52"/>
      <c r="Z2" s="52"/>
      <c r="AA2" s="67"/>
      <c r="AB2" s="67"/>
      <c r="AC2" s="67"/>
      <c r="AD2" s="67"/>
      <c r="AE2" s="52"/>
      <c r="AF2" s="52"/>
      <c r="AG2" s="52"/>
    </row>
    <row r="3" spans="1:33" ht="50.25" customHeight="1" x14ac:dyDescent="0.2">
      <c r="A3" s="60" t="s">
        <v>31</v>
      </c>
      <c r="B3" s="61"/>
      <c r="C3" s="4">
        <f>((AE32+AF32)/0.85)*-1</f>
        <v>41.821056470588239</v>
      </c>
      <c r="D3" s="5">
        <f>SUM(D4:D99764)</f>
        <v>36</v>
      </c>
      <c r="E3" s="5"/>
      <c r="F3" s="6">
        <f t="shared" ref="F3:G3" si="0">SUM(F4:F99764)</f>
        <v>2075.65</v>
      </c>
      <c r="G3" s="6">
        <f t="shared" si="0"/>
        <v>-74.099999999999994</v>
      </c>
      <c r="H3" s="7">
        <f>G3/F3*-1</f>
        <v>3.5699660347361065E-2</v>
      </c>
      <c r="I3" s="8">
        <f>J3/F3</f>
        <v>0.17106132519276612</v>
      </c>
      <c r="J3" s="6">
        <f>SUM(J4:J99764)</f>
        <v>355.06343963636499</v>
      </c>
      <c r="K3" s="6">
        <f>J3/D3</f>
        <v>9.8628733232323604</v>
      </c>
      <c r="L3" s="5"/>
      <c r="M3" s="9"/>
      <c r="N3" s="10"/>
      <c r="O3" s="5" t="str">
        <f ca="1">IFERROR(__xludf.DUMMYFUNCTION("IFERROR(VLOOKUP(B2,IMPORTRANGE(""https://docs.google.com/spreadsheets/d/1N8jvpEHDVkurDv7NrPxwI3eH6hQsvtb1QltGNCalRjU/edit#gid=865736387"",""Compiled Sheet!a1:g5000""),2,FALSE),"""")"),"")</f>
        <v/>
      </c>
      <c r="P3" s="5"/>
      <c r="Q3" s="11"/>
      <c r="R3" s="11"/>
      <c r="S3" s="12"/>
      <c r="T3" s="13" t="str">
        <f ca="1">IFERROR(__xludf.DUMMYFUNCTION("CONCATENATE(""Del QTY"", ""-"",IFERROR(VLOOKUP($B$2,IMPORTRANGE(""https://docs.google.com/spreadsheets/d/1_esbIR7_dYaLQXq3pOe98A6enPdKY7UPO5aCcj2tn1I/edit#gid=973934429"",""Inventory Input!A1:AD5000""),2,FALSE),""""))"),"Del QTY-")</f>
        <v>Del QTY-</v>
      </c>
      <c r="U3" s="13" t="str">
        <f ca="1">IFERROR(__xludf.DUMMYFUNCTION("CONCATENATE(""US QTY"", ""-"",iferror(VLOOKUP($B$2,IMPORTRANGE(""https://docs.google.com/spreadsheets/d/11afDUGgwIurytGWIAj1e7JPdtkZEoccxCski0CJdjqQ/edit#gid=1950799886"",""US Storage!a1:AD5000""),2,FALSE),""""))"),"US QTY-")</f>
        <v>US QTY-</v>
      </c>
      <c r="V3" s="13" t="str">
        <f ca="1">IFERROR(__xludf.DUMMYFUNCTION("CONCATENATE(""In Transit"", ""-"",IFERROR(VLOOKUP($B$2,IMPORTRANGE(""https://docs.google.com/spreadsheets/d/11afDUGgwIurytGWIAj1e7JPdtkZEoccxCski0CJdjqQ/edit#gid=1950799886"",""US Storage!a1:AD5000""),3,FALSE),""""))"),"In Transit-")</f>
        <v>In Transit-</v>
      </c>
      <c r="W3" s="5">
        <f>SUM(W4:W99764)</f>
        <v>0</v>
      </c>
      <c r="X3" s="7">
        <f>W3/D3</f>
        <v>0</v>
      </c>
      <c r="Y3" s="6"/>
      <c r="Z3" s="5"/>
      <c r="AA3" s="5"/>
      <c r="AB3" s="5"/>
      <c r="AC3" s="5"/>
      <c r="AD3" s="6">
        <f>SUM(AD4:AD99764)</f>
        <v>-51.839999999999989</v>
      </c>
      <c r="AE3" s="14"/>
      <c r="AF3" s="6">
        <f ca="1">IFERROR(__xludf.DUMMYFUNCTION("IFERROR(IFERROR(IFERROR(VLOOKUP($B$2,IMPORTRANGE(""https://docs.google.com/spreadsheets/d/1x0DhHglkXKoEBOD2MBsuK_EyIr1ouxD2ftIpqOYFa-k/edit#gid=2093395059"",""Ubiquitty-SKU-Specific Info!B2:BZ3000""),51,FALSE),VLOOKUP($B$2,IMPORTRANGE(""https://docs.googl"&amp;"e.com/spreadsheets/d/1x0DhHglkXKoEBOD2MBsuK_EyIr1ouxD2ftIpqOYFa-k/edit#gid=2093395059"",""OllieShops-SKU-Specific Info!B2:BZ3000""),36,FALSE)),VLOOKUP($B$2,IMPORTRANGE(""https://docs.google.com/spreadsheets/d/1x0DhHglkXKoEBOD2MBsuK_EyIr1ouxD2ftIpqOYFa-k/e"&amp;"dit#gid=2093395059"",""SecondStar-SKU-Specific Info!B2:BZ3000""),37,FALSE)),"""")*-1"),-20.047898)</f>
        <v>-20.047898</v>
      </c>
      <c r="AG3" s="6">
        <f>SUM(AG4:AG99764)</f>
        <v>-44.4</v>
      </c>
    </row>
    <row r="4" spans="1:33" ht="15.75" hidden="1" customHeight="1" x14ac:dyDescent="0.2">
      <c r="A4" s="15" t="s">
        <v>32</v>
      </c>
      <c r="B4" s="15"/>
      <c r="C4" s="16"/>
      <c r="D4" s="17"/>
      <c r="E4" s="17"/>
      <c r="F4" s="18"/>
      <c r="G4" s="18"/>
      <c r="H4" s="19"/>
      <c r="I4" s="19"/>
      <c r="J4" s="18"/>
      <c r="K4" s="18"/>
      <c r="L4" s="17"/>
      <c r="M4" s="20"/>
      <c r="N4" s="17"/>
      <c r="O4" s="21"/>
      <c r="P4" s="21"/>
      <c r="Q4" s="17"/>
      <c r="R4" s="17"/>
      <c r="S4" s="22"/>
      <c r="T4" s="15"/>
      <c r="U4" s="23"/>
      <c r="V4" s="24"/>
      <c r="W4" s="15"/>
      <c r="X4" s="25"/>
      <c r="Y4" s="26"/>
      <c r="Z4" s="15"/>
      <c r="AA4" s="2"/>
      <c r="AB4" s="27"/>
      <c r="AC4" s="28"/>
      <c r="AD4" s="26"/>
      <c r="AE4" s="26"/>
      <c r="AF4" s="26"/>
      <c r="AG4" s="26"/>
    </row>
    <row r="5" spans="1:33" ht="15.75" hidden="1" customHeight="1" x14ac:dyDescent="0.2">
      <c r="A5" s="29" t="s">
        <v>34</v>
      </c>
      <c r="B5" s="29"/>
      <c r="C5" s="16"/>
      <c r="D5" s="30"/>
      <c r="E5" s="30"/>
      <c r="F5" s="31"/>
      <c r="G5" s="31"/>
      <c r="H5" s="32"/>
      <c r="I5" s="32"/>
      <c r="J5" s="33"/>
      <c r="K5" s="33"/>
      <c r="L5" s="30"/>
      <c r="M5" s="34"/>
      <c r="N5" s="30"/>
      <c r="O5" s="35"/>
      <c r="P5" s="35"/>
      <c r="Q5" s="30"/>
      <c r="R5" s="30"/>
      <c r="S5" s="36"/>
      <c r="T5" s="29"/>
      <c r="U5" s="37"/>
      <c r="V5" s="38"/>
      <c r="W5" s="29"/>
      <c r="X5" s="39"/>
      <c r="Y5" s="40"/>
      <c r="Z5" s="29"/>
      <c r="AA5" s="29"/>
      <c r="AB5" s="41"/>
      <c r="AC5" s="42"/>
      <c r="AD5" s="40"/>
      <c r="AE5" s="40"/>
      <c r="AF5" s="40"/>
      <c r="AG5" s="40"/>
    </row>
    <row r="6" spans="1:33" ht="15.75" hidden="1" customHeight="1" x14ac:dyDescent="0.2">
      <c r="A6" s="29" t="s">
        <v>35</v>
      </c>
      <c r="B6" s="29"/>
      <c r="C6" s="16"/>
      <c r="D6" s="30"/>
      <c r="E6" s="30"/>
      <c r="F6" s="31"/>
      <c r="G6" s="31"/>
      <c r="H6" s="32"/>
      <c r="I6" s="32"/>
      <c r="J6" s="33"/>
      <c r="K6" s="33"/>
      <c r="L6" s="30"/>
      <c r="M6" s="34"/>
      <c r="N6" s="30"/>
      <c r="O6" s="35"/>
      <c r="P6" s="35"/>
      <c r="Q6" s="30"/>
      <c r="R6" s="30"/>
      <c r="S6" s="36"/>
      <c r="T6" s="29"/>
      <c r="U6" s="37"/>
      <c r="V6" s="38"/>
      <c r="W6" s="29"/>
      <c r="X6" s="39"/>
      <c r="Y6" s="40"/>
      <c r="Z6" s="29"/>
      <c r="AA6" s="29"/>
      <c r="AB6" s="41"/>
      <c r="AC6" s="42"/>
      <c r="AD6" s="40"/>
      <c r="AE6" s="40"/>
      <c r="AF6" s="40"/>
      <c r="AG6" s="40"/>
    </row>
    <row r="7" spans="1:33" ht="15.75" hidden="1" customHeight="1" x14ac:dyDescent="0.2">
      <c r="A7" s="29" t="s">
        <v>37</v>
      </c>
      <c r="B7" s="29"/>
      <c r="C7" s="16"/>
      <c r="D7" s="30"/>
      <c r="E7" s="30"/>
      <c r="F7" s="31"/>
      <c r="G7" s="31"/>
      <c r="H7" s="32"/>
      <c r="I7" s="32"/>
      <c r="J7" s="33"/>
      <c r="K7" s="33"/>
      <c r="L7" s="30"/>
      <c r="M7" s="34"/>
      <c r="N7" s="30"/>
      <c r="O7" s="35"/>
      <c r="P7" s="35"/>
      <c r="Q7" s="30"/>
      <c r="R7" s="30"/>
      <c r="S7" s="36"/>
      <c r="T7" s="29"/>
      <c r="U7" s="37"/>
      <c r="V7" s="38"/>
      <c r="W7" s="29"/>
      <c r="X7" s="39"/>
      <c r="Y7" s="40"/>
      <c r="Z7" s="29"/>
      <c r="AA7" s="29"/>
      <c r="AB7" s="41"/>
      <c r="AC7" s="42"/>
      <c r="AD7" s="40"/>
      <c r="AE7" s="40"/>
      <c r="AF7" s="40"/>
      <c r="AG7" s="40"/>
    </row>
    <row r="8" spans="1:33" ht="15.75" hidden="1" customHeight="1" x14ac:dyDescent="0.2">
      <c r="A8" s="29" t="s">
        <v>39</v>
      </c>
      <c r="B8" s="29"/>
      <c r="C8" s="16"/>
      <c r="D8" s="30"/>
      <c r="E8" s="30"/>
      <c r="F8" s="31"/>
      <c r="G8" s="31"/>
      <c r="H8" s="32"/>
      <c r="I8" s="32"/>
      <c r="J8" s="33"/>
      <c r="K8" s="33"/>
      <c r="L8" s="30"/>
      <c r="M8" s="34"/>
      <c r="N8" s="30"/>
      <c r="O8" s="35"/>
      <c r="P8" s="35"/>
      <c r="Q8" s="30"/>
      <c r="R8" s="30"/>
      <c r="S8" s="36"/>
      <c r="T8" s="29"/>
      <c r="U8" s="37"/>
      <c r="V8" s="38"/>
      <c r="W8" s="29"/>
      <c r="X8" s="39"/>
      <c r="Y8" s="40"/>
      <c r="Z8" s="29"/>
      <c r="AA8" s="29"/>
      <c r="AB8" s="41"/>
      <c r="AC8" s="42"/>
      <c r="AD8" s="40"/>
      <c r="AE8" s="40"/>
      <c r="AF8" s="40"/>
      <c r="AG8" s="40"/>
    </row>
    <row r="9" spans="1:33" ht="15.75" hidden="1" customHeight="1" x14ac:dyDescent="0.2">
      <c r="A9" s="29" t="s">
        <v>41</v>
      </c>
      <c r="B9" s="29"/>
      <c r="C9" s="16"/>
      <c r="D9" s="30"/>
      <c r="E9" s="30"/>
      <c r="F9" s="31"/>
      <c r="G9" s="31"/>
      <c r="H9" s="32"/>
      <c r="I9" s="32"/>
      <c r="J9" s="33"/>
      <c r="K9" s="33"/>
      <c r="L9" s="30"/>
      <c r="M9" s="34"/>
      <c r="N9" s="30"/>
      <c r="O9" s="35"/>
      <c r="P9" s="35"/>
      <c r="Q9" s="30"/>
      <c r="R9" s="30"/>
      <c r="S9" s="36"/>
      <c r="T9" s="29"/>
      <c r="U9" s="37"/>
      <c r="V9" s="38"/>
      <c r="W9" s="29"/>
      <c r="X9" s="39"/>
      <c r="Y9" s="40"/>
      <c r="Z9" s="29"/>
      <c r="AA9" s="29"/>
      <c r="AB9" s="41"/>
      <c r="AC9" s="42"/>
      <c r="AD9" s="40"/>
      <c r="AE9" s="40"/>
      <c r="AF9" s="40"/>
      <c r="AG9" s="40"/>
    </row>
    <row r="10" spans="1:33" ht="15.75" hidden="1" customHeight="1" x14ac:dyDescent="0.2">
      <c r="A10" s="29" t="s">
        <v>43</v>
      </c>
      <c r="B10" s="29"/>
      <c r="C10" s="16"/>
      <c r="D10" s="30"/>
      <c r="E10" s="30"/>
      <c r="F10" s="31"/>
      <c r="G10" s="31"/>
      <c r="H10" s="32"/>
      <c r="I10" s="32"/>
      <c r="J10" s="33"/>
      <c r="K10" s="33"/>
      <c r="L10" s="30"/>
      <c r="M10" s="34"/>
      <c r="N10" s="30"/>
      <c r="O10" s="35"/>
      <c r="P10" s="35"/>
      <c r="Q10" s="30"/>
      <c r="R10" s="30"/>
      <c r="S10" s="36"/>
      <c r="T10" s="29"/>
      <c r="U10" s="37"/>
      <c r="V10" s="38"/>
      <c r="W10" s="29"/>
      <c r="X10" s="39"/>
      <c r="Y10" s="40"/>
      <c r="Z10" s="29"/>
      <c r="AA10" s="29"/>
      <c r="AB10" s="41"/>
      <c r="AC10" s="42"/>
      <c r="AD10" s="40"/>
      <c r="AE10" s="40"/>
      <c r="AF10" s="40"/>
      <c r="AG10" s="40"/>
    </row>
    <row r="11" spans="1:33" ht="15.75" hidden="1" customHeight="1" x14ac:dyDescent="0.2">
      <c r="A11" s="29" t="s">
        <v>44</v>
      </c>
      <c r="B11" s="29"/>
      <c r="C11" s="16"/>
      <c r="D11" s="30"/>
      <c r="E11" s="30"/>
      <c r="F11" s="31"/>
      <c r="G11" s="31"/>
      <c r="H11" s="32"/>
      <c r="I11" s="32"/>
      <c r="J11" s="33"/>
      <c r="K11" s="33"/>
      <c r="L11" s="30"/>
      <c r="M11" s="34"/>
      <c r="N11" s="30"/>
      <c r="O11" s="35"/>
      <c r="P11" s="35"/>
      <c r="Q11" s="30"/>
      <c r="R11" s="30"/>
      <c r="S11" s="36"/>
      <c r="T11" s="29"/>
      <c r="U11" s="37"/>
      <c r="V11" s="38"/>
      <c r="W11" s="29"/>
      <c r="X11" s="39"/>
      <c r="Y11" s="40"/>
      <c r="Z11" s="29"/>
      <c r="AA11" s="29"/>
      <c r="AB11" s="41"/>
      <c r="AC11" s="42"/>
      <c r="AD11" s="40"/>
      <c r="AE11" s="40"/>
      <c r="AF11" s="40"/>
      <c r="AG11" s="40"/>
    </row>
    <row r="12" spans="1:33" ht="15.75" hidden="1" customHeight="1" x14ac:dyDescent="0.2">
      <c r="A12" s="29" t="s">
        <v>46</v>
      </c>
      <c r="B12" s="29"/>
      <c r="C12" s="16"/>
      <c r="D12" s="30"/>
      <c r="E12" s="30"/>
      <c r="F12" s="31"/>
      <c r="G12" s="31"/>
      <c r="H12" s="32"/>
      <c r="I12" s="32"/>
      <c r="J12" s="33"/>
      <c r="K12" s="33"/>
      <c r="L12" s="30"/>
      <c r="M12" s="34"/>
      <c r="N12" s="30"/>
      <c r="O12" s="35"/>
      <c r="P12" s="35"/>
      <c r="Q12" s="30"/>
      <c r="R12" s="30"/>
      <c r="S12" s="36"/>
      <c r="T12" s="29"/>
      <c r="U12" s="37"/>
      <c r="V12" s="38"/>
      <c r="W12" s="29"/>
      <c r="X12" s="39"/>
      <c r="Y12" s="40"/>
      <c r="Z12" s="29"/>
      <c r="AA12" s="29"/>
      <c r="AB12" s="41"/>
      <c r="AC12" s="42"/>
      <c r="AD12" s="40"/>
      <c r="AE12" s="40"/>
      <c r="AF12" s="40"/>
      <c r="AG12" s="40"/>
    </row>
    <row r="13" spans="1:33" ht="15.75" hidden="1" customHeight="1" x14ac:dyDescent="0.2">
      <c r="A13" s="29" t="s">
        <v>47</v>
      </c>
      <c r="B13" s="29"/>
      <c r="C13" s="16"/>
      <c r="D13" s="30"/>
      <c r="E13" s="30"/>
      <c r="F13" s="33"/>
      <c r="G13" s="31"/>
      <c r="H13" s="32"/>
      <c r="I13" s="32"/>
      <c r="J13" s="33"/>
      <c r="K13" s="33"/>
      <c r="L13" s="30"/>
      <c r="M13" s="34"/>
      <c r="N13" s="30"/>
      <c r="O13" s="35"/>
      <c r="P13" s="35"/>
      <c r="Q13" s="30"/>
      <c r="R13" s="30"/>
      <c r="S13" s="36"/>
      <c r="T13" s="29"/>
      <c r="U13" s="37"/>
      <c r="V13" s="38"/>
      <c r="W13" s="29"/>
      <c r="X13" s="39"/>
      <c r="Y13" s="40"/>
      <c r="Z13" s="29"/>
      <c r="AA13" s="29"/>
      <c r="AB13" s="41"/>
      <c r="AC13" s="42"/>
      <c r="AD13" s="40"/>
      <c r="AE13" s="40"/>
      <c r="AF13" s="40"/>
      <c r="AG13" s="40"/>
    </row>
    <row r="14" spans="1:33" ht="15.75" hidden="1" customHeight="1" x14ac:dyDescent="0.2">
      <c r="A14" s="29" t="s">
        <v>48</v>
      </c>
      <c r="B14" s="29"/>
      <c r="C14" s="16"/>
      <c r="D14" s="30"/>
      <c r="E14" s="30"/>
      <c r="F14" s="33"/>
      <c r="G14" s="31"/>
      <c r="H14" s="32"/>
      <c r="I14" s="32"/>
      <c r="J14" s="33"/>
      <c r="K14" s="33"/>
      <c r="L14" s="30"/>
      <c r="M14" s="34"/>
      <c r="N14" s="30"/>
      <c r="O14" s="35"/>
      <c r="P14" s="35"/>
      <c r="Q14" s="30"/>
      <c r="R14" s="30"/>
      <c r="S14" s="36"/>
      <c r="T14" s="29"/>
      <c r="U14" s="37"/>
      <c r="V14" s="38"/>
      <c r="W14" s="29"/>
      <c r="X14" s="39"/>
      <c r="Y14" s="40"/>
      <c r="Z14" s="29"/>
      <c r="AA14" s="29"/>
      <c r="AB14" s="41"/>
      <c r="AC14" s="42"/>
      <c r="AD14" s="40"/>
      <c r="AE14" s="40"/>
      <c r="AF14" s="40"/>
      <c r="AG14" s="40"/>
    </row>
    <row r="15" spans="1:33" ht="15.75" hidden="1" customHeight="1" x14ac:dyDescent="0.2">
      <c r="A15" s="29" t="s">
        <v>49</v>
      </c>
      <c r="B15" s="29"/>
      <c r="C15" s="16"/>
      <c r="D15" s="30"/>
      <c r="E15" s="30"/>
      <c r="F15" s="33"/>
      <c r="G15" s="31"/>
      <c r="H15" s="32"/>
      <c r="I15" s="32"/>
      <c r="J15" s="33"/>
      <c r="K15" s="33"/>
      <c r="L15" s="30"/>
      <c r="M15" s="34"/>
      <c r="N15" s="30"/>
      <c r="O15" s="35"/>
      <c r="P15" s="35"/>
      <c r="Q15" s="30"/>
      <c r="R15" s="30"/>
      <c r="S15" s="36"/>
      <c r="T15" s="29"/>
      <c r="U15" s="37"/>
      <c r="V15" s="38"/>
      <c r="W15" s="29"/>
      <c r="X15" s="39"/>
      <c r="Y15" s="40"/>
      <c r="Z15" s="29"/>
      <c r="AA15" s="29"/>
      <c r="AB15" s="41"/>
      <c r="AC15" s="42"/>
      <c r="AD15" s="40"/>
      <c r="AE15" s="40"/>
      <c r="AF15" s="40"/>
      <c r="AG15" s="40"/>
    </row>
    <row r="16" spans="1:33" ht="15.75" hidden="1" customHeight="1" x14ac:dyDescent="0.2">
      <c r="A16" s="29" t="s">
        <v>51</v>
      </c>
      <c r="B16" s="29"/>
      <c r="C16" s="16"/>
      <c r="D16" s="30"/>
      <c r="E16" s="30"/>
      <c r="F16" s="33"/>
      <c r="G16" s="31"/>
      <c r="H16" s="32"/>
      <c r="I16" s="32"/>
      <c r="J16" s="33"/>
      <c r="K16" s="33"/>
      <c r="L16" s="30"/>
      <c r="M16" s="34"/>
      <c r="N16" s="30"/>
      <c r="O16" s="35"/>
      <c r="P16" s="35"/>
      <c r="Q16" s="30"/>
      <c r="R16" s="30"/>
      <c r="S16" s="36"/>
      <c r="T16" s="29"/>
      <c r="U16" s="37"/>
      <c r="V16" s="38"/>
      <c r="W16" s="29"/>
      <c r="X16" s="39"/>
      <c r="Y16" s="40"/>
      <c r="Z16" s="29"/>
      <c r="AA16" s="29"/>
      <c r="AB16" s="41"/>
      <c r="AC16" s="42"/>
      <c r="AD16" s="40"/>
      <c r="AE16" s="40"/>
      <c r="AF16" s="40"/>
      <c r="AG16" s="40"/>
    </row>
    <row r="17" spans="1:33" ht="15.75" hidden="1" customHeight="1" x14ac:dyDescent="0.2">
      <c r="A17" s="29" t="s">
        <v>54</v>
      </c>
      <c r="B17" s="29"/>
      <c r="C17" s="16"/>
      <c r="D17" s="30"/>
      <c r="E17" s="30"/>
      <c r="F17" s="33"/>
      <c r="G17" s="31"/>
      <c r="H17" s="32"/>
      <c r="I17" s="32"/>
      <c r="J17" s="33"/>
      <c r="K17" s="33"/>
      <c r="L17" s="30"/>
      <c r="M17" s="34"/>
      <c r="N17" s="30"/>
      <c r="O17" s="35"/>
      <c r="P17" s="35"/>
      <c r="Q17" s="30"/>
      <c r="R17" s="30"/>
      <c r="S17" s="36"/>
      <c r="T17" s="29"/>
      <c r="U17" s="37"/>
      <c r="V17" s="38"/>
      <c r="W17" s="29"/>
      <c r="X17" s="39"/>
      <c r="Y17" s="40"/>
      <c r="Z17" s="29"/>
      <c r="AA17" s="29"/>
      <c r="AB17" s="41"/>
      <c r="AC17" s="42"/>
      <c r="AD17" s="40"/>
      <c r="AE17" s="40"/>
      <c r="AF17" s="40"/>
      <c r="AG17" s="40"/>
    </row>
    <row r="18" spans="1:33" ht="15.75" hidden="1" customHeight="1" x14ac:dyDescent="0.2">
      <c r="A18" s="29" t="s">
        <v>57</v>
      </c>
      <c r="B18" s="29"/>
      <c r="C18" s="16"/>
      <c r="D18" s="30"/>
      <c r="E18" s="30"/>
      <c r="F18" s="33"/>
      <c r="G18" s="31"/>
      <c r="H18" s="32"/>
      <c r="I18" s="32"/>
      <c r="J18" s="33"/>
      <c r="K18" s="33"/>
      <c r="L18" s="30"/>
      <c r="M18" s="34"/>
      <c r="N18" s="30"/>
      <c r="O18" s="35"/>
      <c r="P18" s="35"/>
      <c r="Q18" s="30"/>
      <c r="R18" s="30"/>
      <c r="S18" s="36"/>
      <c r="T18" s="29"/>
      <c r="U18" s="37"/>
      <c r="V18" s="38"/>
      <c r="W18" s="29"/>
      <c r="X18" s="39"/>
      <c r="Y18" s="40"/>
      <c r="Z18" s="29"/>
      <c r="AA18" s="29"/>
      <c r="AB18" s="41"/>
      <c r="AC18" s="42"/>
      <c r="AD18" s="40"/>
      <c r="AE18" s="40"/>
      <c r="AF18" s="40"/>
      <c r="AG18" s="40"/>
    </row>
    <row r="19" spans="1:33" ht="15.75" hidden="1" customHeight="1" x14ac:dyDescent="0.2">
      <c r="A19" s="29" t="s">
        <v>60</v>
      </c>
      <c r="B19" s="29"/>
      <c r="C19" s="16"/>
      <c r="D19" s="30"/>
      <c r="E19" s="30"/>
      <c r="F19" s="33"/>
      <c r="G19" s="31"/>
      <c r="H19" s="32"/>
      <c r="I19" s="32"/>
      <c r="J19" s="33"/>
      <c r="K19" s="33"/>
      <c r="L19" s="30"/>
      <c r="M19" s="34"/>
      <c r="N19" s="30"/>
      <c r="O19" s="35"/>
      <c r="P19" s="35"/>
      <c r="Q19" s="30"/>
      <c r="R19" s="30"/>
      <c r="S19" s="36"/>
      <c r="T19" s="29"/>
      <c r="U19" s="37"/>
      <c r="V19" s="38"/>
      <c r="W19" s="29"/>
      <c r="X19" s="39"/>
      <c r="Y19" s="40"/>
      <c r="Z19" s="29"/>
      <c r="AA19" s="29"/>
      <c r="AB19" s="41"/>
      <c r="AC19" s="42"/>
      <c r="AD19" s="40"/>
      <c r="AE19" s="40"/>
      <c r="AF19" s="40"/>
      <c r="AG19" s="40"/>
    </row>
    <row r="20" spans="1:33" ht="15.75" hidden="1" customHeight="1" x14ac:dyDescent="0.2">
      <c r="A20" s="29" t="s">
        <v>63</v>
      </c>
      <c r="B20" s="29"/>
      <c r="C20" s="16"/>
      <c r="D20" s="30"/>
      <c r="E20" s="30"/>
      <c r="F20" s="33"/>
      <c r="G20" s="31"/>
      <c r="H20" s="32"/>
      <c r="I20" s="32"/>
      <c r="J20" s="33"/>
      <c r="K20" s="33"/>
      <c r="L20" s="30"/>
      <c r="M20" s="34"/>
      <c r="N20" s="30"/>
      <c r="O20" s="35"/>
      <c r="P20" s="35"/>
      <c r="Q20" s="30"/>
      <c r="R20" s="30"/>
      <c r="S20" s="36"/>
      <c r="T20" s="29"/>
      <c r="U20" s="37"/>
      <c r="V20" s="38"/>
      <c r="W20" s="29"/>
      <c r="X20" s="39"/>
      <c r="Y20" s="40"/>
      <c r="Z20" s="29"/>
      <c r="AA20" s="29"/>
      <c r="AB20" s="41"/>
      <c r="AC20" s="42"/>
      <c r="AD20" s="40"/>
      <c r="AE20" s="40"/>
      <c r="AF20" s="40"/>
      <c r="AG20" s="40"/>
    </row>
    <row r="21" spans="1:33" ht="15.75" hidden="1" customHeight="1" x14ac:dyDescent="0.2">
      <c r="A21" s="29" t="s">
        <v>66</v>
      </c>
      <c r="B21" s="29"/>
      <c r="C21" s="16"/>
      <c r="D21" s="30"/>
      <c r="E21" s="30"/>
      <c r="F21" s="33"/>
      <c r="G21" s="31"/>
      <c r="H21" s="32"/>
      <c r="I21" s="32"/>
      <c r="J21" s="33"/>
      <c r="K21" s="33"/>
      <c r="L21" s="30"/>
      <c r="M21" s="34"/>
      <c r="N21" s="30"/>
      <c r="O21" s="35"/>
      <c r="P21" s="35"/>
      <c r="Q21" s="30"/>
      <c r="R21" s="30"/>
      <c r="S21" s="36"/>
      <c r="T21" s="29"/>
      <c r="U21" s="37"/>
      <c r="V21" s="38"/>
      <c r="W21" s="29"/>
      <c r="X21" s="39"/>
      <c r="Y21" s="40"/>
      <c r="Z21" s="29"/>
      <c r="AA21" s="29"/>
      <c r="AB21" s="41"/>
      <c r="AC21" s="42"/>
      <c r="AD21" s="40"/>
      <c r="AE21" s="40"/>
      <c r="AF21" s="40"/>
      <c r="AG21" s="40"/>
    </row>
    <row r="22" spans="1:33" ht="15.75" hidden="1" customHeight="1" x14ac:dyDescent="0.2">
      <c r="A22" s="29" t="s">
        <v>69</v>
      </c>
      <c r="B22" s="29"/>
      <c r="C22" s="16"/>
      <c r="D22" s="30"/>
      <c r="E22" s="30"/>
      <c r="F22" s="31"/>
      <c r="G22" s="31"/>
      <c r="H22" s="32"/>
      <c r="I22" s="32"/>
      <c r="J22" s="33"/>
      <c r="K22" s="33"/>
      <c r="L22" s="30"/>
      <c r="M22" s="34"/>
      <c r="N22" s="30"/>
      <c r="O22" s="35"/>
      <c r="P22" s="35"/>
      <c r="Q22" s="30"/>
      <c r="R22" s="30"/>
      <c r="S22" s="36"/>
      <c r="T22" s="29"/>
      <c r="U22" s="37"/>
      <c r="V22" s="38"/>
      <c r="W22" s="29"/>
      <c r="X22" s="39"/>
      <c r="Y22" s="40"/>
      <c r="Z22" s="29"/>
      <c r="AA22" s="29"/>
      <c r="AB22" s="41"/>
      <c r="AC22" s="42"/>
      <c r="AD22" s="40"/>
      <c r="AE22" s="40"/>
      <c r="AF22" s="40"/>
      <c r="AG22" s="40"/>
    </row>
    <row r="23" spans="1:33" ht="15.75" hidden="1" customHeight="1" x14ac:dyDescent="0.2">
      <c r="A23" s="29" t="s">
        <v>71</v>
      </c>
      <c r="B23" s="29"/>
      <c r="C23" s="16"/>
      <c r="D23" s="30"/>
      <c r="E23" s="30"/>
      <c r="F23" s="33"/>
      <c r="G23" s="31"/>
      <c r="H23" s="32"/>
      <c r="I23" s="32"/>
      <c r="J23" s="33"/>
      <c r="K23" s="33"/>
      <c r="L23" s="30"/>
      <c r="M23" s="34"/>
      <c r="N23" s="30"/>
      <c r="O23" s="35"/>
      <c r="P23" s="35"/>
      <c r="Q23" s="30"/>
      <c r="R23" s="30"/>
      <c r="S23" s="36"/>
      <c r="T23" s="29"/>
      <c r="U23" s="37"/>
      <c r="V23" s="38"/>
      <c r="W23" s="29"/>
      <c r="X23" s="39"/>
      <c r="Y23" s="40"/>
      <c r="Z23" s="29"/>
      <c r="AA23" s="29"/>
      <c r="AB23" s="41"/>
      <c r="AC23" s="42"/>
      <c r="AD23" s="40"/>
      <c r="AE23" s="40"/>
      <c r="AF23" s="40"/>
      <c r="AG23" s="40"/>
    </row>
    <row r="24" spans="1:33" ht="15.75" hidden="1" customHeight="1" x14ac:dyDescent="0.2">
      <c r="A24" s="29" t="s">
        <v>74</v>
      </c>
      <c r="B24" s="29"/>
      <c r="C24" s="16"/>
      <c r="D24" s="30"/>
      <c r="E24" s="30"/>
      <c r="F24" s="33"/>
      <c r="G24" s="33"/>
      <c r="H24" s="32"/>
      <c r="I24" s="32"/>
      <c r="J24" s="33"/>
      <c r="K24" s="33"/>
      <c r="L24" s="30"/>
      <c r="M24" s="34"/>
      <c r="N24" s="30"/>
      <c r="O24" s="35"/>
      <c r="P24" s="35"/>
      <c r="Q24" s="30"/>
      <c r="R24" s="30"/>
      <c r="S24" s="36"/>
      <c r="T24" s="29"/>
      <c r="U24" s="37"/>
      <c r="V24" s="38"/>
      <c r="W24" s="29"/>
      <c r="X24" s="39"/>
      <c r="Y24" s="40"/>
      <c r="Z24" s="29"/>
      <c r="AA24" s="29"/>
      <c r="AB24" s="41"/>
      <c r="AC24" s="42"/>
      <c r="AD24" s="40"/>
      <c r="AE24" s="40"/>
      <c r="AF24" s="40"/>
      <c r="AG24" s="40"/>
    </row>
    <row r="25" spans="1:33" ht="15.75" hidden="1" customHeight="1" x14ac:dyDescent="0.2">
      <c r="A25" s="29" t="s">
        <v>75</v>
      </c>
      <c r="B25" s="15"/>
      <c r="C25" s="16"/>
      <c r="D25" s="30"/>
      <c r="E25" s="30"/>
      <c r="F25" s="33"/>
      <c r="G25" s="33"/>
      <c r="H25" s="32"/>
      <c r="I25" s="32"/>
      <c r="J25" s="33"/>
      <c r="K25" s="33"/>
      <c r="L25" s="30"/>
      <c r="M25" s="34"/>
      <c r="N25" s="30"/>
      <c r="O25" s="35"/>
      <c r="P25" s="35"/>
      <c r="Q25" s="30"/>
      <c r="R25" s="30"/>
      <c r="S25" s="36"/>
      <c r="T25" s="29"/>
      <c r="U25" s="37"/>
      <c r="V25" s="38"/>
      <c r="W25" s="15"/>
      <c r="X25" s="39"/>
      <c r="Y25" s="40"/>
      <c r="Z25" s="15"/>
      <c r="AA25" s="29"/>
      <c r="AB25" s="41"/>
      <c r="AC25" s="42"/>
      <c r="AD25" s="40"/>
      <c r="AE25" s="40"/>
      <c r="AF25" s="40"/>
      <c r="AG25" s="40"/>
    </row>
    <row r="26" spans="1:33" ht="15.75" hidden="1" customHeight="1" x14ac:dyDescent="0.2">
      <c r="A26" s="15" t="s">
        <v>77</v>
      </c>
      <c r="B26" s="15"/>
      <c r="C26" s="16"/>
      <c r="D26" s="17"/>
      <c r="E26" s="17"/>
      <c r="F26" s="18"/>
      <c r="G26" s="18"/>
      <c r="H26" s="32"/>
      <c r="I26" s="32"/>
      <c r="J26" s="33"/>
      <c r="K26" s="33"/>
      <c r="L26" s="17"/>
      <c r="M26" s="34"/>
      <c r="N26" s="17"/>
      <c r="O26" s="35"/>
      <c r="P26" s="35"/>
      <c r="Q26" s="30"/>
      <c r="R26" s="30"/>
      <c r="S26" s="22"/>
      <c r="T26" s="29"/>
      <c r="U26" s="37"/>
      <c r="V26" s="38"/>
      <c r="W26" s="15"/>
      <c r="X26" s="39"/>
      <c r="Y26" s="40"/>
      <c r="Z26" s="15"/>
      <c r="AA26" s="29"/>
      <c r="AB26" s="41"/>
      <c r="AC26" s="42"/>
      <c r="AD26" s="40"/>
      <c r="AE26" s="26"/>
      <c r="AF26" s="26"/>
      <c r="AG26" s="26"/>
    </row>
    <row r="27" spans="1:33" ht="15.75" customHeight="1" x14ac:dyDescent="0.2">
      <c r="A27" s="15" t="s">
        <v>79</v>
      </c>
      <c r="B27" s="15"/>
      <c r="C27" s="16">
        <f t="shared" ref="C27:C32" si="1">IFERROR(F27/D27," - ")</f>
        <v>74.989999999999995</v>
      </c>
      <c r="D27" s="17">
        <v>8</v>
      </c>
      <c r="E27" s="17">
        <v>0</v>
      </c>
      <c r="F27" s="18">
        <v>599.91999999999996</v>
      </c>
      <c r="G27" s="18">
        <v>-53.12</v>
      </c>
      <c r="H27" s="32">
        <f t="shared" ref="H27:H32" si="2">G27/F27*-1</f>
        <v>8.854513935191359E-2</v>
      </c>
      <c r="I27" s="32">
        <f t="shared" ref="I27:I32" si="3">J27/F27</f>
        <v>0.29188710009819574</v>
      </c>
      <c r="J27" s="33">
        <f t="shared" ref="J27:J32" si="4">F27*0.85+G27+AF27*D27+D27*AE27+AG27+AD27</f>
        <v>175.10890909090958</v>
      </c>
      <c r="K27" s="33">
        <f t="shared" ref="K27:K32" si="5">J27/D27</f>
        <v>21.888613636363697</v>
      </c>
      <c r="L27" s="17">
        <v>113</v>
      </c>
      <c r="M27" s="34">
        <f t="shared" ref="M27:M32" si="6">IFERROR(D27/L27,"-")</f>
        <v>7.0796460176991149E-2</v>
      </c>
      <c r="N27" s="17">
        <v>80</v>
      </c>
      <c r="O27" s="35">
        <f t="shared" ref="O27:P27" si="7">D27/7</f>
        <v>1.1428571428571428</v>
      </c>
      <c r="P27" s="35">
        <f t="shared" si="7"/>
        <v>0</v>
      </c>
      <c r="Q27" s="30">
        <f t="shared" ref="Q27:Q32" si="8">ROUNDDOWN(N27/(O27+P27),0)</f>
        <v>70</v>
      </c>
      <c r="R27" s="30"/>
      <c r="S27" s="22">
        <v>0.24691358024691359</v>
      </c>
      <c r="T27" s="29">
        <v>0</v>
      </c>
      <c r="U27" s="37" t="s">
        <v>33</v>
      </c>
      <c r="V27" s="38" t="s">
        <v>33</v>
      </c>
      <c r="W27" s="15">
        <v>0</v>
      </c>
      <c r="X27" s="39">
        <f t="shared" ref="X27:X32" si="9">IFERROR(W27/D27,0)</f>
        <v>0</v>
      </c>
      <c r="Y27" s="40"/>
      <c r="Z27" s="15">
        <v>0</v>
      </c>
      <c r="AA27" s="29" t="s">
        <v>56</v>
      </c>
      <c r="AB27" s="41">
        <f t="shared" ref="AB27:AB32" si="10">IF(OR(AA27="UsLargeStandardSize",AA27="UsSmallStandardSize"),-0.69,-0.48)</f>
        <v>-0.48</v>
      </c>
      <c r="AC27" s="42">
        <v>1.5</v>
      </c>
      <c r="AD27" s="40">
        <f t="shared" ref="AD27:AD32" si="11">IFERROR(AB27*AC27*D27*2,0)</f>
        <v>-11.52</v>
      </c>
      <c r="AE27" s="26">
        <v>-15.5</v>
      </c>
      <c r="AF27" s="26">
        <v>-18.272886363636299</v>
      </c>
      <c r="AG27" s="26">
        <v>0</v>
      </c>
    </row>
    <row r="28" spans="1:33" ht="15.75" customHeight="1" x14ac:dyDescent="0.2">
      <c r="A28" s="15" t="s">
        <v>81</v>
      </c>
      <c r="B28" s="15"/>
      <c r="C28" s="16">
        <f t="shared" si="1"/>
        <v>74.989999999999995</v>
      </c>
      <c r="D28" s="17">
        <v>3</v>
      </c>
      <c r="E28" s="17">
        <v>0</v>
      </c>
      <c r="F28" s="18">
        <v>224.97</v>
      </c>
      <c r="G28" s="18">
        <v>-19.2</v>
      </c>
      <c r="H28" s="32">
        <f t="shared" si="2"/>
        <v>8.5344712628350444E-2</v>
      </c>
      <c r="I28" s="32">
        <f t="shared" si="3"/>
        <v>0.29508752682175898</v>
      </c>
      <c r="J28" s="33">
        <f t="shared" si="4"/>
        <v>66.385840909091115</v>
      </c>
      <c r="K28" s="33">
        <f t="shared" si="5"/>
        <v>22.128613636363706</v>
      </c>
      <c r="L28" s="17">
        <v>62</v>
      </c>
      <c r="M28" s="34">
        <f t="shared" si="6"/>
        <v>4.8387096774193547E-2</v>
      </c>
      <c r="N28" s="17">
        <v>76</v>
      </c>
      <c r="O28" s="35">
        <f t="shared" ref="O28:P28" si="12">D28/7</f>
        <v>0.42857142857142855</v>
      </c>
      <c r="P28" s="35">
        <f t="shared" si="12"/>
        <v>0</v>
      </c>
      <c r="Q28" s="30">
        <f t="shared" si="8"/>
        <v>177</v>
      </c>
      <c r="R28" s="30"/>
      <c r="S28" s="22">
        <v>0.51948051948051943</v>
      </c>
      <c r="T28" s="29">
        <v>0</v>
      </c>
      <c r="U28" s="37" t="s">
        <v>33</v>
      </c>
      <c r="V28" s="38" t="s">
        <v>33</v>
      </c>
      <c r="W28" s="15">
        <v>0</v>
      </c>
      <c r="X28" s="39">
        <f t="shared" si="9"/>
        <v>0</v>
      </c>
      <c r="Y28" s="40">
        <f t="shared" ref="Y28:Y32" si="13">IFERROR(G28/(W28+Z28)*-1,0)</f>
        <v>0</v>
      </c>
      <c r="Z28" s="15">
        <v>0</v>
      </c>
      <c r="AA28" s="29" t="s">
        <v>56</v>
      </c>
      <c r="AB28" s="41">
        <f t="shared" si="10"/>
        <v>-0.48</v>
      </c>
      <c r="AC28" s="42">
        <v>1.5</v>
      </c>
      <c r="AD28" s="40">
        <f t="shared" si="11"/>
        <v>-4.32</v>
      </c>
      <c r="AE28" s="26">
        <v>-15.5</v>
      </c>
      <c r="AF28" s="26">
        <v>-18.272886363636299</v>
      </c>
      <c r="AG28" s="26">
        <v>0</v>
      </c>
    </row>
    <row r="29" spans="1:33" ht="15.75" customHeight="1" x14ac:dyDescent="0.2">
      <c r="A29" s="29" t="s">
        <v>83</v>
      </c>
      <c r="B29" s="29"/>
      <c r="C29" s="16">
        <f t="shared" si="1"/>
        <v>57.39</v>
      </c>
      <c r="D29" s="30">
        <v>5</v>
      </c>
      <c r="E29" s="30">
        <v>0</v>
      </c>
      <c r="F29" s="33">
        <v>286.95</v>
      </c>
      <c r="G29" s="33">
        <v>0</v>
      </c>
      <c r="H29" s="32">
        <f t="shared" si="2"/>
        <v>0</v>
      </c>
      <c r="I29" s="32">
        <f t="shared" si="3"/>
        <v>0.2364281867287627</v>
      </c>
      <c r="J29" s="33">
        <f t="shared" si="4"/>
        <v>67.843068181818452</v>
      </c>
      <c r="K29" s="33">
        <f t="shared" si="5"/>
        <v>13.56861363636369</v>
      </c>
      <c r="L29" s="30">
        <v>37</v>
      </c>
      <c r="M29" s="34">
        <f t="shared" si="6"/>
        <v>0.13513513513513514</v>
      </c>
      <c r="N29" s="17">
        <v>72</v>
      </c>
      <c r="O29" s="35">
        <f t="shared" ref="O29:P29" si="14">D29/7</f>
        <v>0.7142857142857143</v>
      </c>
      <c r="P29" s="35">
        <f t="shared" si="14"/>
        <v>0</v>
      </c>
      <c r="Q29" s="30">
        <f t="shared" si="8"/>
        <v>100</v>
      </c>
      <c r="R29" s="30"/>
      <c r="S29" s="22">
        <v>0.7567567567567568</v>
      </c>
      <c r="T29" s="29">
        <v>0</v>
      </c>
      <c r="U29" s="37" t="s">
        <v>33</v>
      </c>
      <c r="V29" s="38" t="s">
        <v>33</v>
      </c>
      <c r="W29" s="15">
        <v>0</v>
      </c>
      <c r="X29" s="39">
        <f t="shared" si="9"/>
        <v>0</v>
      </c>
      <c r="Y29" s="40">
        <f t="shared" si="13"/>
        <v>0</v>
      </c>
      <c r="Z29" s="15">
        <v>0</v>
      </c>
      <c r="AA29" s="29" t="s">
        <v>56</v>
      </c>
      <c r="AB29" s="41">
        <f t="shared" si="10"/>
        <v>-0.48</v>
      </c>
      <c r="AC29" s="42">
        <v>1.5</v>
      </c>
      <c r="AD29" s="40">
        <f t="shared" si="11"/>
        <v>-7.1999999999999993</v>
      </c>
      <c r="AE29" s="40">
        <v>-15.5</v>
      </c>
      <c r="AF29" s="40">
        <v>-18.272886363636299</v>
      </c>
      <c r="AG29" s="40">
        <v>0</v>
      </c>
    </row>
    <row r="30" spans="1:33" ht="15.75" customHeight="1" x14ac:dyDescent="0.2">
      <c r="A30" s="15" t="s">
        <v>84</v>
      </c>
      <c r="B30" s="15"/>
      <c r="C30" s="16">
        <f t="shared" si="1"/>
        <v>45.42</v>
      </c>
      <c r="D30" s="17">
        <v>7</v>
      </c>
      <c r="E30" s="17">
        <v>0</v>
      </c>
      <c r="F30" s="18">
        <v>317.94</v>
      </c>
      <c r="G30" s="18">
        <v>0</v>
      </c>
      <c r="H30" s="32">
        <f t="shared" si="2"/>
        <v>0</v>
      </c>
      <c r="I30" s="32">
        <f t="shared" si="3"/>
        <v>1.1822342122871844E-2</v>
      </c>
      <c r="J30" s="33">
        <f t="shared" si="4"/>
        <v>3.7587954545458739</v>
      </c>
      <c r="K30" s="33">
        <f t="shared" si="5"/>
        <v>0.53697077922083913</v>
      </c>
      <c r="L30" s="17">
        <v>28</v>
      </c>
      <c r="M30" s="34">
        <f t="shared" si="6"/>
        <v>0.25</v>
      </c>
      <c r="N30" s="17">
        <v>67</v>
      </c>
      <c r="O30" s="35">
        <f t="shared" ref="O30:P30" si="15">D30/7</f>
        <v>1</v>
      </c>
      <c r="P30" s="35">
        <f t="shared" si="15"/>
        <v>0</v>
      </c>
      <c r="Q30" s="30">
        <f t="shared" si="8"/>
        <v>67</v>
      </c>
      <c r="R30" s="30"/>
      <c r="S30" s="22">
        <v>0.88888888888888884</v>
      </c>
      <c r="T30" s="29">
        <v>0</v>
      </c>
      <c r="U30" s="37" t="s">
        <v>33</v>
      </c>
      <c r="V30" s="38" t="s">
        <v>33</v>
      </c>
      <c r="W30" s="15">
        <v>0</v>
      </c>
      <c r="X30" s="39">
        <f t="shared" si="9"/>
        <v>0</v>
      </c>
      <c r="Y30" s="40">
        <f t="shared" si="13"/>
        <v>0</v>
      </c>
      <c r="Z30" s="15">
        <v>0</v>
      </c>
      <c r="AA30" s="29" t="s">
        <v>56</v>
      </c>
      <c r="AB30" s="41">
        <f t="shared" si="10"/>
        <v>-0.48</v>
      </c>
      <c r="AC30" s="42">
        <v>1.5</v>
      </c>
      <c r="AD30" s="40">
        <f t="shared" si="11"/>
        <v>-10.08</v>
      </c>
      <c r="AE30" s="26">
        <v>-15.5</v>
      </c>
      <c r="AF30" s="40">
        <v>-18.272886363636299</v>
      </c>
      <c r="AG30" s="26">
        <v>-20</v>
      </c>
    </row>
    <row r="31" spans="1:33" ht="15.75" customHeight="1" x14ac:dyDescent="0.2">
      <c r="A31" s="15" t="s">
        <v>86</v>
      </c>
      <c r="B31" s="15" t="s">
        <v>267</v>
      </c>
      <c r="C31" s="16">
        <f t="shared" si="1"/>
        <v>52.39</v>
      </c>
      <c r="D31" s="17">
        <v>5</v>
      </c>
      <c r="E31" s="17">
        <v>0</v>
      </c>
      <c r="F31" s="18">
        <v>261.95</v>
      </c>
      <c r="G31" s="43">
        <v>-0.08</v>
      </c>
      <c r="H31" s="32">
        <f t="shared" si="2"/>
        <v>3.0540179423554117E-4</v>
      </c>
      <c r="I31" s="32">
        <f t="shared" si="3"/>
        <v>0.10550872303874768</v>
      </c>
      <c r="J31" s="33">
        <f t="shared" si="4"/>
        <v>27.638009999999955</v>
      </c>
      <c r="K31" s="33">
        <f t="shared" si="5"/>
        <v>5.527601999999991</v>
      </c>
      <c r="L31" s="17">
        <v>39</v>
      </c>
      <c r="M31" s="34">
        <f t="shared" si="6"/>
        <v>0.12820512820512819</v>
      </c>
      <c r="N31" s="17">
        <v>58</v>
      </c>
      <c r="O31" s="35">
        <f t="shared" ref="O31:P31" si="16">D31/7</f>
        <v>0.7142857142857143</v>
      </c>
      <c r="P31" s="35">
        <f t="shared" si="16"/>
        <v>0</v>
      </c>
      <c r="Q31" s="30">
        <f t="shared" si="8"/>
        <v>81</v>
      </c>
      <c r="R31" s="30"/>
      <c r="S31" s="22">
        <v>0.67567567567567499</v>
      </c>
      <c r="T31" s="15" t="s">
        <v>33</v>
      </c>
      <c r="U31" s="23" t="s">
        <v>33</v>
      </c>
      <c r="V31" s="1" t="s">
        <v>88</v>
      </c>
      <c r="W31" s="15">
        <v>0</v>
      </c>
      <c r="X31" s="39">
        <f t="shared" si="9"/>
        <v>0</v>
      </c>
      <c r="Y31" s="40">
        <f t="shared" si="13"/>
        <v>0</v>
      </c>
      <c r="Z31" s="15">
        <v>0</v>
      </c>
      <c r="AA31" s="15" t="s">
        <v>56</v>
      </c>
      <c r="AB31" s="41">
        <f t="shared" si="10"/>
        <v>-0.48</v>
      </c>
      <c r="AC31" s="28">
        <v>1.5</v>
      </c>
      <c r="AD31" s="40">
        <f t="shared" si="11"/>
        <v>-7.1999999999999993</v>
      </c>
      <c r="AE31" s="44">
        <v>-15.5</v>
      </c>
      <c r="AF31" s="44">
        <v>-20.047898</v>
      </c>
      <c r="AG31" s="26">
        <v>-10</v>
      </c>
    </row>
    <row r="32" spans="1:33" ht="15.75" customHeight="1" x14ac:dyDescent="0.2">
      <c r="A32" s="15" t="s">
        <v>89</v>
      </c>
      <c r="B32" s="48" t="s">
        <v>268</v>
      </c>
      <c r="C32" s="16">
        <f t="shared" si="1"/>
        <v>47.99</v>
      </c>
      <c r="D32" s="17">
        <v>8</v>
      </c>
      <c r="E32" s="17">
        <v>0</v>
      </c>
      <c r="F32" s="18">
        <v>383.92</v>
      </c>
      <c r="G32" s="18">
        <v>-1.7</v>
      </c>
      <c r="H32" s="32">
        <f t="shared" si="2"/>
        <v>4.4280058345488637E-3</v>
      </c>
      <c r="I32" s="32">
        <f t="shared" si="3"/>
        <v>3.7322400500104207E-2</v>
      </c>
      <c r="J32" s="33">
        <f t="shared" si="4"/>
        <v>14.328816000000007</v>
      </c>
      <c r="K32" s="33">
        <f t="shared" si="5"/>
        <v>1.7911020000000009</v>
      </c>
      <c r="L32" s="17">
        <v>48</v>
      </c>
      <c r="M32" s="34">
        <f t="shared" si="6"/>
        <v>0.16666666666666666</v>
      </c>
      <c r="N32" s="17">
        <v>104</v>
      </c>
      <c r="O32" s="35">
        <f t="shared" ref="O32:P32" si="17">D32/7</f>
        <v>1.1428571428571428</v>
      </c>
      <c r="P32" s="35">
        <f t="shared" si="17"/>
        <v>0</v>
      </c>
      <c r="Q32" s="30">
        <f t="shared" si="8"/>
        <v>91</v>
      </c>
      <c r="R32" s="30" t="str">
        <f ca="1">IFERROR(VLOOKUP($B$2,IMPORTRANGE("https://docs.google.com/spreadsheets/d/1KiWZV1ko8G7lnRucBRBd29jj3Be6ltMfljMDqzOkQmI/edit#gid=1381463014","Lookup!A:F"),6,FALSE),"")</f>
        <v/>
      </c>
      <c r="S32" s="22">
        <v>0.63829787234042556</v>
      </c>
      <c r="T32" s="15" t="str">
        <f ca="1">IFERROR(__xludf.DUMMYFUNCTION("IFERROR(VLOOKUP($B$2,IMPORTRANGE(""https://docs.google.com/spreadsheets/d/1KiWZV1ko8G7lnRucBRBd29jj3Be6ltMfljMDqzOkQmI/edit#gid=1381463014"",""Lookup!A:D""),4,FALSE),"""")"),"")</f>
        <v/>
      </c>
      <c r="U32" s="23">
        <f ca="1">IFERROR(__xludf.DUMMYFUNCTION("IFERROR(VLOOKUP($B$2,IMPORTRANGE(""https://docs.google.com/spreadsheets/d/1KiWZV1ko8G7lnRucBRBd29jj3Be6ltMfljMDqzOkQmI/edit#gid=1381463014"",""Lookup!A:D""),3,FALSE),"""")"),0)</f>
        <v>0</v>
      </c>
      <c r="V32" s="1" t="str">
        <f ca="1">IFERROR(__xludf.DUMMYFUNCTION("IFERROR(VLOOKUP($B$2,IMPORTRANGE(""https://docs.google.com/spreadsheets/d/1KiWZV1ko8G7lnRucBRBd29jj3Be6ltMfljMDqzOkQmI/edit#gid=1381463014"",""Lookup!A:D""),2,FALSE),"""")"),"| 356  - 206 units 09/17")</f>
        <v>| 356  - 206 units 09/17</v>
      </c>
      <c r="W32" s="15">
        <v>0</v>
      </c>
      <c r="X32" s="39">
        <f t="shared" si="9"/>
        <v>0</v>
      </c>
      <c r="Y32" s="40">
        <f t="shared" si="13"/>
        <v>0</v>
      </c>
      <c r="Z32" s="15">
        <v>0</v>
      </c>
      <c r="AA32" s="15" t="s">
        <v>56</v>
      </c>
      <c r="AB32" s="41">
        <f t="shared" si="10"/>
        <v>-0.48</v>
      </c>
      <c r="AC32" s="28">
        <v>1.5</v>
      </c>
      <c r="AD32" s="40">
        <f t="shared" si="11"/>
        <v>-11.52</v>
      </c>
      <c r="AE32" s="26">
        <v>-15.5</v>
      </c>
      <c r="AF32" s="26">
        <v>-20.047898</v>
      </c>
      <c r="AG32" s="26">
        <v>-14.4</v>
      </c>
    </row>
    <row r="33" spans="1:33" ht="15.75" customHeight="1" x14ac:dyDescent="0.2">
      <c r="A33" s="15"/>
      <c r="B33" s="15"/>
      <c r="C33" s="45"/>
      <c r="D33" s="17"/>
      <c r="E33" s="17"/>
      <c r="F33" s="18"/>
      <c r="G33" s="18"/>
      <c r="H33" s="18"/>
      <c r="I33" s="17"/>
      <c r="J33" s="17"/>
      <c r="K33" s="17"/>
      <c r="L33" s="17"/>
      <c r="M33" s="20"/>
      <c r="N33" s="17"/>
      <c r="O33" s="17"/>
      <c r="P33" s="17"/>
      <c r="Q33" s="17"/>
      <c r="R33" s="17"/>
      <c r="S33" s="22"/>
      <c r="T33" s="15"/>
      <c r="U33" s="23"/>
      <c r="V33" s="1"/>
      <c r="W33" s="15"/>
      <c r="X33" s="15"/>
      <c r="Y33" s="15"/>
      <c r="Z33" s="15"/>
      <c r="AA33" s="2"/>
      <c r="AB33" s="15"/>
      <c r="AC33" s="15"/>
      <c r="AD33" s="15"/>
      <c r="AE33" s="26"/>
      <c r="AF33" s="26"/>
      <c r="AG33" s="26"/>
    </row>
    <row r="34" spans="1:33" ht="15.75" customHeight="1" x14ac:dyDescent="0.2">
      <c r="A34" s="15"/>
      <c r="B34" s="15"/>
      <c r="C34" s="45"/>
      <c r="D34" s="17"/>
      <c r="E34" s="17"/>
      <c r="F34" s="18"/>
      <c r="G34" s="18"/>
      <c r="H34" s="18"/>
      <c r="I34" s="17"/>
      <c r="J34" s="17"/>
      <c r="K34" s="17"/>
      <c r="L34" s="17"/>
      <c r="M34" s="20"/>
      <c r="N34" s="17"/>
      <c r="O34" s="17"/>
      <c r="P34" s="17"/>
      <c r="Q34" s="17"/>
      <c r="R34" s="17"/>
      <c r="S34" s="22"/>
      <c r="T34" s="15"/>
      <c r="U34" s="23"/>
      <c r="V34" s="1"/>
      <c r="W34" s="15"/>
      <c r="X34" s="15"/>
      <c r="Y34" s="15"/>
      <c r="Z34" s="15"/>
      <c r="AA34" s="2"/>
      <c r="AB34" s="15"/>
      <c r="AC34" s="15"/>
      <c r="AD34" s="15"/>
      <c r="AE34" s="26"/>
      <c r="AF34" s="26"/>
      <c r="AG34" s="26"/>
    </row>
    <row r="35" spans="1:33" ht="15.75" customHeight="1" x14ac:dyDescent="0.2">
      <c r="A35" s="15"/>
      <c r="B35" s="15"/>
      <c r="C35" s="45"/>
      <c r="D35" s="17"/>
      <c r="E35" s="17"/>
      <c r="F35" s="18"/>
      <c r="G35" s="18"/>
      <c r="H35" s="18"/>
      <c r="I35" s="17"/>
      <c r="J35" s="17"/>
      <c r="K35" s="17"/>
      <c r="L35" s="17"/>
      <c r="M35" s="20"/>
      <c r="N35" s="17"/>
      <c r="O35" s="17"/>
      <c r="P35" s="17"/>
      <c r="Q35" s="17"/>
      <c r="R35" s="17"/>
      <c r="S35" s="22"/>
      <c r="T35" s="15"/>
      <c r="U35" s="23"/>
      <c r="V35" s="1"/>
      <c r="W35" s="15"/>
      <c r="X35" s="15"/>
      <c r="Y35" s="15"/>
      <c r="Z35" s="15"/>
      <c r="AA35" s="2"/>
      <c r="AB35" s="15"/>
      <c r="AC35" s="15"/>
      <c r="AD35" s="15"/>
      <c r="AE35" s="26"/>
      <c r="AF35" s="26"/>
      <c r="AG35" s="26"/>
    </row>
    <row r="36" spans="1:33" ht="15.75" customHeight="1" x14ac:dyDescent="0.2">
      <c r="A36" s="15"/>
      <c r="B36" s="15"/>
      <c r="C36" s="45"/>
      <c r="D36" s="17"/>
      <c r="E36" s="17"/>
      <c r="F36" s="18"/>
      <c r="G36" s="18"/>
      <c r="H36" s="18"/>
      <c r="I36" s="17"/>
      <c r="J36" s="17"/>
      <c r="K36" s="17"/>
      <c r="L36" s="17"/>
      <c r="M36" s="20"/>
      <c r="N36" s="17"/>
      <c r="O36" s="17"/>
      <c r="P36" s="17"/>
      <c r="Q36" s="17"/>
      <c r="R36" s="17"/>
      <c r="S36" s="22"/>
      <c r="T36" s="15"/>
      <c r="U36" s="23"/>
      <c r="V36" s="1"/>
      <c r="W36" s="15"/>
      <c r="X36" s="15"/>
      <c r="Y36" s="15"/>
      <c r="Z36" s="15"/>
      <c r="AA36" s="2"/>
      <c r="AB36" s="15"/>
      <c r="AC36" s="15"/>
      <c r="AD36" s="15"/>
      <c r="AE36" s="26"/>
      <c r="AF36" s="26"/>
      <c r="AG36" s="26"/>
    </row>
    <row r="37" spans="1:33" ht="15.75" customHeight="1" x14ac:dyDescent="0.2">
      <c r="A37" s="15"/>
      <c r="B37" s="15"/>
      <c r="C37" s="45"/>
      <c r="D37" s="17"/>
      <c r="E37" s="17"/>
      <c r="F37" s="18"/>
      <c r="G37" s="18"/>
      <c r="H37" s="18"/>
      <c r="I37" s="17"/>
      <c r="J37" s="17"/>
      <c r="K37" s="17"/>
      <c r="L37" s="17"/>
      <c r="M37" s="20"/>
      <c r="N37" s="17"/>
      <c r="O37" s="17"/>
      <c r="P37" s="17"/>
      <c r="Q37" s="17"/>
      <c r="R37" s="17"/>
      <c r="S37" s="22"/>
      <c r="T37" s="15"/>
      <c r="U37" s="23"/>
      <c r="V37" s="1"/>
      <c r="W37" s="15"/>
      <c r="X37" s="15"/>
      <c r="Y37" s="15"/>
      <c r="Z37" s="15"/>
      <c r="AA37" s="2"/>
      <c r="AB37" s="15"/>
      <c r="AC37" s="15"/>
      <c r="AD37" s="15"/>
      <c r="AE37" s="26"/>
      <c r="AF37" s="26"/>
      <c r="AG37" s="26"/>
    </row>
    <row r="38" spans="1:33" ht="15.75" customHeight="1" x14ac:dyDescent="0.2">
      <c r="A38" s="15"/>
      <c r="B38" s="15"/>
      <c r="C38" s="45"/>
      <c r="D38" s="17"/>
      <c r="E38" s="17"/>
      <c r="F38" s="18"/>
      <c r="G38" s="18"/>
      <c r="H38" s="18"/>
      <c r="I38" s="17"/>
      <c r="J38" s="17"/>
      <c r="K38" s="17"/>
      <c r="L38" s="17"/>
      <c r="M38" s="20"/>
      <c r="N38" s="17"/>
      <c r="O38" s="17"/>
      <c r="P38" s="17"/>
      <c r="Q38" s="17"/>
      <c r="R38" s="17"/>
      <c r="S38" s="22"/>
      <c r="T38" s="15"/>
      <c r="U38" s="23"/>
      <c r="V38" s="1"/>
      <c r="W38" s="15"/>
      <c r="X38" s="15"/>
      <c r="Y38" s="15"/>
      <c r="Z38" s="15"/>
      <c r="AA38" s="2"/>
      <c r="AB38" s="15"/>
      <c r="AC38" s="15"/>
      <c r="AD38" s="15"/>
      <c r="AE38" s="26"/>
      <c r="AF38" s="26"/>
      <c r="AG38" s="26"/>
    </row>
    <row r="39" spans="1:33" ht="15.75" customHeight="1" x14ac:dyDescent="0.2">
      <c r="A39" s="15"/>
      <c r="B39" s="15"/>
      <c r="C39" s="45"/>
      <c r="D39" s="17"/>
      <c r="E39" s="17"/>
      <c r="F39" s="18"/>
      <c r="G39" s="18"/>
      <c r="H39" s="18"/>
      <c r="I39" s="17"/>
      <c r="J39" s="17"/>
      <c r="K39" s="17"/>
      <c r="L39" s="17"/>
      <c r="M39" s="20"/>
      <c r="N39" s="17"/>
      <c r="O39" s="17"/>
      <c r="P39" s="17"/>
      <c r="Q39" s="17"/>
      <c r="R39" s="17"/>
      <c r="S39" s="22"/>
      <c r="T39" s="15"/>
      <c r="U39" s="23"/>
      <c r="V39" s="1"/>
      <c r="W39" s="15"/>
      <c r="X39" s="15"/>
      <c r="Y39" s="15"/>
      <c r="Z39" s="15"/>
      <c r="AA39" s="2"/>
      <c r="AB39" s="15"/>
      <c r="AC39" s="15"/>
      <c r="AD39" s="15"/>
      <c r="AE39" s="26"/>
      <c r="AF39" s="26"/>
      <c r="AG39" s="26"/>
    </row>
    <row r="40" spans="1:33" ht="15.75" customHeight="1" x14ac:dyDescent="0.2">
      <c r="A40" s="15"/>
      <c r="B40" s="15"/>
      <c r="C40" s="45"/>
      <c r="D40" s="17"/>
      <c r="E40" s="17"/>
      <c r="F40" s="18"/>
      <c r="G40" s="18"/>
      <c r="H40" s="18"/>
      <c r="I40" s="17"/>
      <c r="J40" s="17"/>
      <c r="K40" s="17"/>
      <c r="L40" s="17"/>
      <c r="M40" s="20"/>
      <c r="N40" s="17"/>
      <c r="O40" s="17"/>
      <c r="P40" s="17"/>
      <c r="Q40" s="17"/>
      <c r="R40" s="17"/>
      <c r="S40" s="22"/>
      <c r="T40" s="15"/>
      <c r="U40" s="23"/>
      <c r="V40" s="1"/>
      <c r="W40" s="15"/>
      <c r="X40" s="15"/>
      <c r="Y40" s="15"/>
      <c r="Z40" s="15"/>
      <c r="AA40" s="2"/>
      <c r="AB40" s="15"/>
      <c r="AC40" s="15"/>
      <c r="AD40" s="15"/>
      <c r="AE40" s="26"/>
      <c r="AF40" s="26"/>
      <c r="AG40" s="26"/>
    </row>
    <row r="41" spans="1:33" ht="15.75" customHeight="1" x14ac:dyDescent="0.2">
      <c r="A41" s="15"/>
      <c r="B41" s="15"/>
      <c r="C41" s="45"/>
      <c r="D41" s="17"/>
      <c r="E41" s="17"/>
      <c r="F41" s="18"/>
      <c r="G41" s="18"/>
      <c r="H41" s="18"/>
      <c r="I41" s="17"/>
      <c r="J41" s="17"/>
      <c r="K41" s="17"/>
      <c r="L41" s="17"/>
      <c r="M41" s="20"/>
      <c r="N41" s="17"/>
      <c r="O41" s="17"/>
      <c r="P41" s="17"/>
      <c r="Q41" s="17"/>
      <c r="R41" s="17"/>
      <c r="S41" s="22"/>
      <c r="T41" s="15"/>
      <c r="U41" s="23"/>
      <c r="V41" s="1"/>
      <c r="W41" s="15"/>
      <c r="X41" s="15"/>
      <c r="Y41" s="15"/>
      <c r="Z41" s="15"/>
      <c r="AA41" s="2"/>
      <c r="AB41" s="15"/>
      <c r="AC41" s="15"/>
      <c r="AD41" s="15"/>
      <c r="AE41" s="26"/>
      <c r="AF41" s="26"/>
      <c r="AG41" s="26"/>
    </row>
    <row r="42" spans="1:33" ht="15.75" customHeight="1" x14ac:dyDescent="0.2">
      <c r="A42" s="15"/>
      <c r="B42" s="15"/>
      <c r="C42" s="45"/>
      <c r="D42" s="17"/>
      <c r="E42" s="17"/>
      <c r="F42" s="18"/>
      <c r="G42" s="18"/>
      <c r="H42" s="18"/>
      <c r="I42" s="17"/>
      <c r="J42" s="17"/>
      <c r="K42" s="17"/>
      <c r="L42" s="17"/>
      <c r="M42" s="20"/>
      <c r="N42" s="17"/>
      <c r="O42" s="17"/>
      <c r="P42" s="17"/>
      <c r="Q42" s="17"/>
      <c r="R42" s="17"/>
      <c r="S42" s="22"/>
      <c r="T42" s="15"/>
      <c r="U42" s="23"/>
      <c r="V42" s="1"/>
      <c r="W42" s="15"/>
      <c r="X42" s="15"/>
      <c r="Y42" s="15"/>
      <c r="Z42" s="15"/>
      <c r="AA42" s="2"/>
      <c r="AB42" s="15"/>
      <c r="AC42" s="15"/>
      <c r="AD42" s="15"/>
      <c r="AE42" s="26"/>
      <c r="AF42" s="26"/>
      <c r="AG42" s="26"/>
    </row>
    <row r="43" spans="1:33" ht="15.75" customHeight="1" x14ac:dyDescent="0.2">
      <c r="A43" s="15"/>
      <c r="B43" s="15"/>
      <c r="C43" s="45"/>
      <c r="D43" s="17"/>
      <c r="E43" s="17"/>
      <c r="F43" s="18"/>
      <c r="G43" s="18"/>
      <c r="H43" s="18"/>
      <c r="I43" s="17"/>
      <c r="J43" s="17"/>
      <c r="K43" s="17"/>
      <c r="L43" s="17"/>
      <c r="M43" s="20"/>
      <c r="N43" s="17"/>
      <c r="O43" s="17"/>
      <c r="P43" s="17"/>
      <c r="Q43" s="17"/>
      <c r="R43" s="17"/>
      <c r="S43" s="22"/>
      <c r="T43" s="15"/>
      <c r="U43" s="23"/>
      <c r="V43" s="1"/>
      <c r="W43" s="15"/>
      <c r="X43" s="15"/>
      <c r="Y43" s="15"/>
      <c r="Z43" s="15"/>
      <c r="AA43" s="2"/>
      <c r="AB43" s="15"/>
      <c r="AC43" s="15"/>
      <c r="AD43" s="15"/>
      <c r="AE43" s="26"/>
      <c r="AF43" s="26"/>
      <c r="AG43" s="26"/>
    </row>
    <row r="44" spans="1:33" ht="15.75" customHeight="1" x14ac:dyDescent="0.2">
      <c r="A44" s="15"/>
      <c r="B44" s="15"/>
      <c r="C44" s="45"/>
      <c r="D44" s="17"/>
      <c r="E44" s="17"/>
      <c r="F44" s="18"/>
      <c r="G44" s="18"/>
      <c r="H44" s="18"/>
      <c r="I44" s="17"/>
      <c r="J44" s="17"/>
      <c r="K44" s="17"/>
      <c r="L44" s="17"/>
      <c r="M44" s="20"/>
      <c r="N44" s="17"/>
      <c r="O44" s="17"/>
      <c r="P44" s="17"/>
      <c r="Q44" s="17"/>
      <c r="R44" s="17"/>
      <c r="S44" s="22"/>
      <c r="T44" s="15"/>
      <c r="U44" s="23"/>
      <c r="V44" s="1"/>
      <c r="W44" s="15"/>
      <c r="X44" s="15"/>
      <c r="Y44" s="15"/>
      <c r="Z44" s="15"/>
      <c r="AA44" s="2"/>
      <c r="AB44" s="15"/>
      <c r="AC44" s="15"/>
      <c r="AD44" s="15"/>
      <c r="AE44" s="26"/>
      <c r="AF44" s="26"/>
      <c r="AG44" s="26"/>
    </row>
    <row r="45" spans="1:33" ht="15.75" customHeight="1" x14ac:dyDescent="0.2">
      <c r="A45" s="15"/>
      <c r="B45" s="15"/>
      <c r="C45" s="45"/>
      <c r="D45" s="17"/>
      <c r="E45" s="17"/>
      <c r="F45" s="18"/>
      <c r="G45" s="18"/>
      <c r="H45" s="18"/>
      <c r="I45" s="17"/>
      <c r="J45" s="17"/>
      <c r="K45" s="17"/>
      <c r="L45" s="17"/>
      <c r="M45" s="20"/>
      <c r="N45" s="17"/>
      <c r="O45" s="17"/>
      <c r="P45" s="17"/>
      <c r="Q45" s="17"/>
      <c r="R45" s="17"/>
      <c r="S45" s="22"/>
      <c r="T45" s="15"/>
      <c r="U45" s="23"/>
      <c r="V45" s="1"/>
      <c r="W45" s="15"/>
      <c r="X45" s="15"/>
      <c r="Y45" s="15"/>
      <c r="Z45" s="15"/>
      <c r="AA45" s="2"/>
      <c r="AB45" s="15"/>
      <c r="AC45" s="15"/>
      <c r="AD45" s="15"/>
      <c r="AE45" s="26"/>
      <c r="AF45" s="26"/>
      <c r="AG45" s="26"/>
    </row>
    <row r="46" spans="1:33" ht="15.75" customHeight="1" x14ac:dyDescent="0.2">
      <c r="A46" s="15"/>
      <c r="B46" s="15"/>
      <c r="C46" s="45"/>
      <c r="D46" s="17"/>
      <c r="E46" s="17"/>
      <c r="F46" s="18"/>
      <c r="G46" s="18"/>
      <c r="H46" s="18"/>
      <c r="I46" s="17"/>
      <c r="J46" s="17"/>
      <c r="K46" s="17"/>
      <c r="L46" s="17"/>
      <c r="M46" s="20"/>
      <c r="N46" s="17"/>
      <c r="O46" s="17"/>
      <c r="P46" s="17"/>
      <c r="Q46" s="17"/>
      <c r="R46" s="17"/>
      <c r="S46" s="22"/>
      <c r="T46" s="15"/>
      <c r="U46" s="23"/>
      <c r="V46" s="1"/>
      <c r="W46" s="15"/>
      <c r="X46" s="15"/>
      <c r="Y46" s="15"/>
      <c r="Z46" s="15"/>
      <c r="AA46" s="2"/>
      <c r="AB46" s="15"/>
      <c r="AC46" s="15"/>
      <c r="AD46" s="15"/>
      <c r="AE46" s="26"/>
      <c r="AF46" s="26"/>
      <c r="AG46" s="26"/>
    </row>
    <row r="47" spans="1:33" ht="15.75" customHeight="1" x14ac:dyDescent="0.2">
      <c r="A47" s="15"/>
      <c r="B47" s="15"/>
      <c r="C47" s="45"/>
      <c r="D47" s="17"/>
      <c r="E47" s="17"/>
      <c r="F47" s="18"/>
      <c r="G47" s="18"/>
      <c r="H47" s="18"/>
      <c r="I47" s="17"/>
      <c r="J47" s="17"/>
      <c r="K47" s="17"/>
      <c r="L47" s="17"/>
      <c r="M47" s="20"/>
      <c r="N47" s="17"/>
      <c r="O47" s="17"/>
      <c r="P47" s="17"/>
      <c r="Q47" s="17"/>
      <c r="R47" s="17"/>
      <c r="S47" s="22"/>
      <c r="T47" s="15"/>
      <c r="U47" s="23"/>
      <c r="V47" s="1"/>
      <c r="W47" s="15"/>
      <c r="X47" s="15"/>
      <c r="Y47" s="15"/>
      <c r="Z47" s="15"/>
      <c r="AA47" s="2"/>
      <c r="AB47" s="15"/>
      <c r="AC47" s="15"/>
      <c r="AD47" s="15"/>
      <c r="AE47" s="26"/>
      <c r="AF47" s="26"/>
      <c r="AG47" s="26"/>
    </row>
    <row r="48" spans="1:33" ht="15.75" customHeight="1" x14ac:dyDescent="0.2">
      <c r="A48" s="15"/>
      <c r="B48" s="15"/>
      <c r="C48" s="45"/>
      <c r="D48" s="17"/>
      <c r="E48" s="17"/>
      <c r="F48" s="18"/>
      <c r="G48" s="18"/>
      <c r="H48" s="18"/>
      <c r="I48" s="17"/>
      <c r="J48" s="17"/>
      <c r="K48" s="17"/>
      <c r="L48" s="17"/>
      <c r="M48" s="20"/>
      <c r="N48" s="17"/>
      <c r="O48" s="17"/>
      <c r="P48" s="17"/>
      <c r="Q48" s="17"/>
      <c r="R48" s="17"/>
      <c r="S48" s="22"/>
      <c r="T48" s="15"/>
      <c r="U48" s="23"/>
      <c r="V48" s="1"/>
      <c r="W48" s="15"/>
      <c r="X48" s="15"/>
      <c r="Y48" s="15"/>
      <c r="Z48" s="15"/>
      <c r="AA48" s="2"/>
      <c r="AB48" s="15"/>
      <c r="AC48" s="15"/>
      <c r="AD48" s="15"/>
      <c r="AE48" s="26"/>
      <c r="AF48" s="26"/>
      <c r="AG48" s="26"/>
    </row>
    <row r="49" spans="1:33" ht="15.75" customHeight="1" x14ac:dyDescent="0.2">
      <c r="A49" s="15"/>
      <c r="B49" s="15"/>
      <c r="C49" s="45"/>
      <c r="D49" s="17"/>
      <c r="E49" s="17"/>
      <c r="F49" s="18"/>
      <c r="G49" s="18"/>
      <c r="H49" s="18"/>
      <c r="I49" s="17"/>
      <c r="J49" s="17"/>
      <c r="K49" s="17"/>
      <c r="L49" s="17"/>
      <c r="M49" s="20"/>
      <c r="N49" s="17"/>
      <c r="O49" s="17"/>
      <c r="P49" s="17"/>
      <c r="Q49" s="17"/>
      <c r="R49" s="17"/>
      <c r="S49" s="22"/>
      <c r="T49" s="15"/>
      <c r="U49" s="23"/>
      <c r="V49" s="1"/>
      <c r="W49" s="15"/>
      <c r="X49" s="15"/>
      <c r="Y49" s="15"/>
      <c r="Z49" s="15"/>
      <c r="AA49" s="2"/>
      <c r="AB49" s="15"/>
      <c r="AC49" s="15"/>
      <c r="AD49" s="15"/>
      <c r="AE49" s="26"/>
      <c r="AF49" s="26"/>
      <c r="AG49" s="26"/>
    </row>
    <row r="50" spans="1:33" ht="15.75" customHeight="1" x14ac:dyDescent="0.2">
      <c r="A50" s="15"/>
      <c r="B50" s="15"/>
      <c r="C50" s="45"/>
      <c r="D50" s="17"/>
      <c r="E50" s="17"/>
      <c r="F50" s="18"/>
      <c r="G50" s="18"/>
      <c r="H50" s="18"/>
      <c r="I50" s="17"/>
      <c r="J50" s="17"/>
      <c r="K50" s="17"/>
      <c r="L50" s="17"/>
      <c r="M50" s="20"/>
      <c r="N50" s="17"/>
      <c r="O50" s="17"/>
      <c r="P50" s="17"/>
      <c r="Q50" s="17"/>
      <c r="R50" s="17"/>
      <c r="S50" s="22"/>
      <c r="T50" s="15"/>
      <c r="U50" s="23"/>
      <c r="V50" s="1"/>
      <c r="W50" s="15"/>
      <c r="X50" s="15"/>
      <c r="Y50" s="15"/>
      <c r="Z50" s="15"/>
      <c r="AA50" s="2"/>
      <c r="AB50" s="15"/>
      <c r="AC50" s="15"/>
      <c r="AD50" s="15"/>
      <c r="AE50" s="26"/>
      <c r="AF50" s="26"/>
      <c r="AG50" s="26"/>
    </row>
    <row r="51" spans="1:33" ht="15.75" customHeight="1" x14ac:dyDescent="0.2">
      <c r="A51" s="15"/>
      <c r="B51" s="15"/>
      <c r="C51" s="45"/>
      <c r="D51" s="17"/>
      <c r="E51" s="17"/>
      <c r="F51" s="18"/>
      <c r="G51" s="18"/>
      <c r="H51" s="18"/>
      <c r="I51" s="17"/>
      <c r="J51" s="17"/>
      <c r="K51" s="17"/>
      <c r="L51" s="17"/>
      <c r="M51" s="20"/>
      <c r="N51" s="17"/>
      <c r="O51" s="17"/>
      <c r="P51" s="17"/>
      <c r="Q51" s="17"/>
      <c r="R51" s="17"/>
      <c r="S51" s="22"/>
      <c r="T51" s="15"/>
      <c r="U51" s="23"/>
      <c r="V51" s="1"/>
      <c r="W51" s="15"/>
      <c r="X51" s="15"/>
      <c r="Y51" s="15"/>
      <c r="Z51" s="15"/>
      <c r="AA51" s="2"/>
      <c r="AB51" s="15"/>
      <c r="AC51" s="15"/>
      <c r="AD51" s="15"/>
      <c r="AE51" s="26"/>
      <c r="AF51" s="26"/>
      <c r="AG51" s="26"/>
    </row>
    <row r="52" spans="1:33" ht="15.75" customHeight="1" x14ac:dyDescent="0.2">
      <c r="A52" s="15"/>
      <c r="B52" s="15"/>
      <c r="C52" s="45"/>
      <c r="D52" s="17"/>
      <c r="E52" s="17"/>
      <c r="F52" s="18"/>
      <c r="G52" s="18"/>
      <c r="H52" s="18"/>
      <c r="I52" s="17"/>
      <c r="J52" s="17"/>
      <c r="K52" s="17"/>
      <c r="L52" s="17"/>
      <c r="M52" s="20"/>
      <c r="N52" s="17"/>
      <c r="O52" s="17"/>
      <c r="P52" s="17"/>
      <c r="Q52" s="17"/>
      <c r="R52" s="17"/>
      <c r="S52" s="22"/>
      <c r="T52" s="15"/>
      <c r="U52" s="23"/>
      <c r="V52" s="1"/>
      <c r="W52" s="15"/>
      <c r="X52" s="15"/>
      <c r="Y52" s="15"/>
      <c r="Z52" s="15"/>
      <c r="AA52" s="2"/>
      <c r="AB52" s="15"/>
      <c r="AC52" s="15"/>
      <c r="AD52" s="15"/>
      <c r="AE52" s="26"/>
      <c r="AF52" s="26"/>
      <c r="AG52" s="26"/>
    </row>
    <row r="53" spans="1:33" ht="15.75" customHeight="1" x14ac:dyDescent="0.2">
      <c r="A53" s="15"/>
      <c r="B53" s="15"/>
      <c r="C53" s="45"/>
      <c r="D53" s="17"/>
      <c r="E53" s="17"/>
      <c r="F53" s="18"/>
      <c r="G53" s="18"/>
      <c r="H53" s="18"/>
      <c r="I53" s="17"/>
      <c r="J53" s="17"/>
      <c r="K53" s="17"/>
      <c r="L53" s="17"/>
      <c r="M53" s="20"/>
      <c r="N53" s="17"/>
      <c r="O53" s="17"/>
      <c r="P53" s="17"/>
      <c r="Q53" s="17"/>
      <c r="R53" s="17"/>
      <c r="S53" s="22"/>
      <c r="T53" s="15"/>
      <c r="U53" s="23"/>
      <c r="V53" s="1"/>
      <c r="W53" s="15"/>
      <c r="X53" s="15"/>
      <c r="Y53" s="15"/>
      <c r="Z53" s="15"/>
      <c r="AA53" s="2"/>
      <c r="AB53" s="15"/>
      <c r="AC53" s="15"/>
      <c r="AD53" s="15"/>
      <c r="AE53" s="26"/>
      <c r="AF53" s="26"/>
      <c r="AG53" s="26"/>
    </row>
    <row r="54" spans="1:33" ht="15.75" customHeight="1" x14ac:dyDescent="0.2">
      <c r="A54" s="15"/>
      <c r="B54" s="15"/>
      <c r="C54" s="45"/>
      <c r="D54" s="17"/>
      <c r="E54" s="17"/>
      <c r="F54" s="18"/>
      <c r="G54" s="18"/>
      <c r="H54" s="18"/>
      <c r="I54" s="17"/>
      <c r="J54" s="17"/>
      <c r="K54" s="17"/>
      <c r="L54" s="17"/>
      <c r="M54" s="20"/>
      <c r="N54" s="17"/>
      <c r="O54" s="17"/>
      <c r="P54" s="17"/>
      <c r="Q54" s="17"/>
      <c r="R54" s="17"/>
      <c r="S54" s="22"/>
      <c r="T54" s="15"/>
      <c r="U54" s="23"/>
      <c r="V54" s="1"/>
      <c r="W54" s="15"/>
      <c r="X54" s="15"/>
      <c r="Y54" s="15"/>
      <c r="Z54" s="15"/>
      <c r="AA54" s="2"/>
      <c r="AB54" s="15"/>
      <c r="AC54" s="15"/>
      <c r="AD54" s="15"/>
      <c r="AE54" s="26"/>
      <c r="AF54" s="26"/>
      <c r="AG54" s="26"/>
    </row>
    <row r="55" spans="1:33" ht="15.75" customHeight="1" x14ac:dyDescent="0.2">
      <c r="A55" s="15"/>
      <c r="B55" s="15"/>
      <c r="C55" s="45"/>
      <c r="D55" s="17"/>
      <c r="E55" s="17"/>
      <c r="F55" s="18"/>
      <c r="G55" s="18"/>
      <c r="H55" s="18"/>
      <c r="I55" s="17"/>
      <c r="J55" s="17"/>
      <c r="K55" s="17"/>
      <c r="L55" s="17"/>
      <c r="M55" s="20"/>
      <c r="N55" s="17"/>
      <c r="O55" s="17"/>
      <c r="P55" s="17"/>
      <c r="Q55" s="17"/>
      <c r="R55" s="17"/>
      <c r="S55" s="22"/>
      <c r="T55" s="15"/>
      <c r="U55" s="23"/>
      <c r="V55" s="1"/>
      <c r="W55" s="15"/>
      <c r="X55" s="15"/>
      <c r="Y55" s="15"/>
      <c r="Z55" s="15"/>
      <c r="AA55" s="2"/>
      <c r="AB55" s="15"/>
      <c r="AC55" s="15"/>
      <c r="AD55" s="15"/>
      <c r="AE55" s="26"/>
      <c r="AF55" s="26"/>
      <c r="AG55" s="26"/>
    </row>
    <row r="56" spans="1:33" ht="15.75" customHeight="1" x14ac:dyDescent="0.2">
      <c r="A56" s="15"/>
      <c r="B56" s="15"/>
      <c r="C56" s="45"/>
      <c r="D56" s="17"/>
      <c r="E56" s="17"/>
      <c r="F56" s="18"/>
      <c r="G56" s="18"/>
      <c r="H56" s="18"/>
      <c r="I56" s="17"/>
      <c r="J56" s="17"/>
      <c r="K56" s="17"/>
      <c r="L56" s="17"/>
      <c r="M56" s="20"/>
      <c r="N56" s="17"/>
      <c r="O56" s="17"/>
      <c r="P56" s="17"/>
      <c r="Q56" s="17"/>
      <c r="R56" s="17"/>
      <c r="S56" s="22"/>
      <c r="T56" s="15"/>
      <c r="U56" s="23"/>
      <c r="V56" s="1"/>
      <c r="W56" s="15"/>
      <c r="X56" s="15"/>
      <c r="Y56" s="15"/>
      <c r="Z56" s="15"/>
      <c r="AA56" s="2"/>
      <c r="AB56" s="15"/>
      <c r="AC56" s="15"/>
      <c r="AD56" s="15"/>
      <c r="AE56" s="26"/>
      <c r="AF56" s="26"/>
      <c r="AG56" s="26"/>
    </row>
    <row r="57" spans="1:33" ht="15.75" customHeight="1" x14ac:dyDescent="0.2">
      <c r="A57" s="15"/>
      <c r="B57" s="15"/>
      <c r="C57" s="45"/>
      <c r="D57" s="17"/>
      <c r="E57" s="17"/>
      <c r="F57" s="18"/>
      <c r="G57" s="18"/>
      <c r="H57" s="18"/>
      <c r="I57" s="17"/>
      <c r="J57" s="17"/>
      <c r="K57" s="17"/>
      <c r="L57" s="17"/>
      <c r="M57" s="20"/>
      <c r="N57" s="17"/>
      <c r="O57" s="17"/>
      <c r="P57" s="17"/>
      <c r="Q57" s="17"/>
      <c r="R57" s="17"/>
      <c r="S57" s="22"/>
      <c r="T57" s="15"/>
      <c r="U57" s="23"/>
      <c r="V57" s="1"/>
      <c r="W57" s="15"/>
      <c r="X57" s="15"/>
      <c r="Y57" s="15"/>
      <c r="Z57" s="15"/>
      <c r="AA57" s="2"/>
      <c r="AB57" s="15"/>
      <c r="AC57" s="15"/>
      <c r="AD57" s="15"/>
      <c r="AE57" s="26"/>
      <c r="AF57" s="26"/>
      <c r="AG57" s="26"/>
    </row>
    <row r="58" spans="1:33" ht="15.75" customHeight="1" x14ac:dyDescent="0.2">
      <c r="A58" s="15"/>
      <c r="B58" s="15"/>
      <c r="C58" s="45"/>
      <c r="D58" s="17"/>
      <c r="E58" s="17"/>
      <c r="F58" s="18"/>
      <c r="G58" s="18"/>
      <c r="H58" s="18"/>
      <c r="I58" s="17"/>
      <c r="J58" s="17"/>
      <c r="K58" s="17"/>
      <c r="L58" s="17"/>
      <c r="M58" s="20"/>
      <c r="N58" s="17"/>
      <c r="O58" s="17"/>
      <c r="P58" s="17"/>
      <c r="Q58" s="17"/>
      <c r="R58" s="17"/>
      <c r="S58" s="22"/>
      <c r="T58" s="15"/>
      <c r="U58" s="23"/>
      <c r="V58" s="1"/>
      <c r="W58" s="15"/>
      <c r="X58" s="15"/>
      <c r="Y58" s="15"/>
      <c r="Z58" s="15"/>
      <c r="AA58" s="2"/>
      <c r="AB58" s="15"/>
      <c r="AC58" s="15"/>
      <c r="AD58" s="15"/>
      <c r="AE58" s="26"/>
      <c r="AF58" s="26"/>
      <c r="AG58" s="26"/>
    </row>
    <row r="59" spans="1:33" ht="15.75" customHeight="1" x14ac:dyDescent="0.2">
      <c r="A59" s="15"/>
      <c r="B59" s="15"/>
      <c r="C59" s="45"/>
      <c r="D59" s="17"/>
      <c r="E59" s="17"/>
      <c r="F59" s="18"/>
      <c r="G59" s="18"/>
      <c r="H59" s="18"/>
      <c r="I59" s="17"/>
      <c r="J59" s="17"/>
      <c r="K59" s="17"/>
      <c r="L59" s="17"/>
      <c r="M59" s="20"/>
      <c r="N59" s="17"/>
      <c r="O59" s="17"/>
      <c r="P59" s="17"/>
      <c r="Q59" s="17"/>
      <c r="R59" s="17"/>
      <c r="S59" s="22"/>
      <c r="T59" s="15"/>
      <c r="U59" s="23"/>
      <c r="V59" s="1"/>
      <c r="W59" s="15"/>
      <c r="X59" s="15"/>
      <c r="Y59" s="15"/>
      <c r="Z59" s="15"/>
      <c r="AA59" s="2"/>
      <c r="AB59" s="15"/>
      <c r="AC59" s="15"/>
      <c r="AD59" s="15"/>
      <c r="AE59" s="26"/>
      <c r="AF59" s="26"/>
      <c r="AG59" s="26"/>
    </row>
    <row r="60" spans="1:33" ht="15.75" customHeight="1" x14ac:dyDescent="0.2">
      <c r="A60" s="15"/>
      <c r="B60" s="15"/>
      <c r="C60" s="45"/>
      <c r="D60" s="17"/>
      <c r="E60" s="17"/>
      <c r="F60" s="18"/>
      <c r="G60" s="18"/>
      <c r="H60" s="18"/>
      <c r="I60" s="17"/>
      <c r="J60" s="17"/>
      <c r="K60" s="17"/>
      <c r="L60" s="17"/>
      <c r="M60" s="20"/>
      <c r="N60" s="17"/>
      <c r="O60" s="17"/>
      <c r="P60" s="17"/>
      <c r="Q60" s="17"/>
      <c r="R60" s="17"/>
      <c r="S60" s="22"/>
      <c r="T60" s="15"/>
      <c r="U60" s="23"/>
      <c r="V60" s="1"/>
      <c r="W60" s="15"/>
      <c r="X60" s="15"/>
      <c r="Y60" s="15"/>
      <c r="Z60" s="15"/>
      <c r="AA60" s="2"/>
      <c r="AB60" s="15"/>
      <c r="AC60" s="15"/>
      <c r="AD60" s="15"/>
      <c r="AE60" s="26"/>
      <c r="AF60" s="26"/>
      <c r="AG60" s="26"/>
    </row>
    <row r="61" spans="1:33" ht="15.75" customHeight="1" x14ac:dyDescent="0.2">
      <c r="A61" s="15"/>
      <c r="B61" s="15"/>
      <c r="C61" s="45"/>
      <c r="D61" s="17"/>
      <c r="E61" s="17"/>
      <c r="F61" s="18"/>
      <c r="G61" s="18"/>
      <c r="H61" s="18"/>
      <c r="I61" s="17"/>
      <c r="J61" s="17"/>
      <c r="K61" s="17"/>
      <c r="L61" s="17"/>
      <c r="M61" s="20"/>
      <c r="N61" s="17"/>
      <c r="O61" s="17"/>
      <c r="P61" s="17"/>
      <c r="Q61" s="17"/>
      <c r="R61" s="17"/>
      <c r="S61" s="22"/>
      <c r="T61" s="15"/>
      <c r="U61" s="23"/>
      <c r="V61" s="1"/>
      <c r="W61" s="15"/>
      <c r="X61" s="15"/>
      <c r="Y61" s="15"/>
      <c r="Z61" s="15"/>
      <c r="AA61" s="2"/>
      <c r="AB61" s="15"/>
      <c r="AC61" s="15"/>
      <c r="AD61" s="15"/>
      <c r="AE61" s="26"/>
      <c r="AF61" s="26"/>
      <c r="AG61" s="26"/>
    </row>
    <row r="62" spans="1:33" ht="15.75" customHeight="1" x14ac:dyDescent="0.2">
      <c r="A62" s="15"/>
      <c r="B62" s="15"/>
      <c r="C62" s="45"/>
      <c r="D62" s="17"/>
      <c r="E62" s="17"/>
      <c r="F62" s="18"/>
      <c r="G62" s="18"/>
      <c r="H62" s="18"/>
      <c r="I62" s="17"/>
      <c r="J62" s="17"/>
      <c r="K62" s="17"/>
      <c r="L62" s="17"/>
      <c r="M62" s="20"/>
      <c r="N62" s="17"/>
      <c r="O62" s="17"/>
      <c r="P62" s="17"/>
      <c r="Q62" s="17"/>
      <c r="R62" s="17"/>
      <c r="S62" s="22"/>
      <c r="T62" s="15"/>
      <c r="U62" s="23"/>
      <c r="V62" s="1"/>
      <c r="W62" s="15"/>
      <c r="X62" s="15"/>
      <c r="Y62" s="15"/>
      <c r="Z62" s="15"/>
      <c r="AA62" s="2"/>
      <c r="AB62" s="15"/>
      <c r="AC62" s="15"/>
      <c r="AD62" s="15"/>
      <c r="AE62" s="26"/>
      <c r="AF62" s="26"/>
      <c r="AG62" s="26"/>
    </row>
    <row r="63" spans="1:33" ht="15.75" customHeight="1" x14ac:dyDescent="0.2">
      <c r="A63" s="15"/>
      <c r="B63" s="15"/>
      <c r="C63" s="45"/>
      <c r="D63" s="17"/>
      <c r="E63" s="17"/>
      <c r="F63" s="18"/>
      <c r="G63" s="18"/>
      <c r="H63" s="18"/>
      <c r="I63" s="17"/>
      <c r="J63" s="17"/>
      <c r="K63" s="17"/>
      <c r="L63" s="17"/>
      <c r="M63" s="20"/>
      <c r="N63" s="17"/>
      <c r="O63" s="17"/>
      <c r="P63" s="17"/>
      <c r="Q63" s="17"/>
      <c r="R63" s="17"/>
      <c r="S63" s="22"/>
      <c r="T63" s="15"/>
      <c r="U63" s="23"/>
      <c r="V63" s="1"/>
      <c r="W63" s="15"/>
      <c r="X63" s="15"/>
      <c r="Y63" s="15"/>
      <c r="Z63" s="15"/>
      <c r="AA63" s="2"/>
      <c r="AB63" s="15"/>
      <c r="AC63" s="15"/>
      <c r="AD63" s="15"/>
      <c r="AE63" s="26"/>
      <c r="AF63" s="26"/>
      <c r="AG63" s="26"/>
    </row>
    <row r="64" spans="1:33" ht="15.75" customHeight="1" x14ac:dyDescent="0.2">
      <c r="A64" s="15"/>
      <c r="B64" s="15"/>
      <c r="C64" s="45"/>
      <c r="D64" s="17"/>
      <c r="E64" s="17"/>
      <c r="F64" s="18"/>
      <c r="G64" s="18"/>
      <c r="H64" s="18"/>
      <c r="I64" s="17"/>
      <c r="J64" s="17"/>
      <c r="K64" s="17"/>
      <c r="L64" s="17"/>
      <c r="M64" s="20"/>
      <c r="N64" s="17"/>
      <c r="O64" s="17"/>
      <c r="P64" s="17"/>
      <c r="Q64" s="17"/>
      <c r="R64" s="17"/>
      <c r="S64" s="22"/>
      <c r="T64" s="15"/>
      <c r="U64" s="23"/>
      <c r="V64" s="1"/>
      <c r="W64" s="15"/>
      <c r="X64" s="15"/>
      <c r="Y64" s="15"/>
      <c r="Z64" s="15"/>
      <c r="AA64" s="2"/>
      <c r="AB64" s="15"/>
      <c r="AC64" s="15"/>
      <c r="AD64" s="15"/>
      <c r="AE64" s="26"/>
      <c r="AF64" s="26"/>
      <c r="AG64" s="26"/>
    </row>
    <row r="65" spans="1:33" ht="15.75" customHeight="1" x14ac:dyDescent="0.2">
      <c r="A65" s="15"/>
      <c r="B65" s="15"/>
      <c r="C65" s="45"/>
      <c r="D65" s="17"/>
      <c r="E65" s="17"/>
      <c r="F65" s="18"/>
      <c r="G65" s="18"/>
      <c r="H65" s="18"/>
      <c r="I65" s="17"/>
      <c r="J65" s="17"/>
      <c r="K65" s="17"/>
      <c r="L65" s="17"/>
      <c r="M65" s="20"/>
      <c r="N65" s="17"/>
      <c r="O65" s="17"/>
      <c r="P65" s="17"/>
      <c r="Q65" s="17"/>
      <c r="R65" s="17"/>
      <c r="S65" s="22"/>
      <c r="T65" s="15"/>
      <c r="U65" s="23"/>
      <c r="V65" s="1"/>
      <c r="W65" s="15"/>
      <c r="X65" s="15"/>
      <c r="Y65" s="15"/>
      <c r="Z65" s="15"/>
      <c r="AA65" s="2"/>
      <c r="AB65" s="15"/>
      <c r="AC65" s="15"/>
      <c r="AD65" s="15"/>
      <c r="AE65" s="26"/>
      <c r="AF65" s="26"/>
      <c r="AG65" s="26"/>
    </row>
    <row r="66" spans="1:33" ht="15.75" customHeight="1" x14ac:dyDescent="0.2">
      <c r="A66" s="15"/>
      <c r="B66" s="15"/>
      <c r="C66" s="45"/>
      <c r="D66" s="17"/>
      <c r="E66" s="17"/>
      <c r="F66" s="18"/>
      <c r="G66" s="18"/>
      <c r="H66" s="18"/>
      <c r="I66" s="17"/>
      <c r="J66" s="17"/>
      <c r="K66" s="17"/>
      <c r="L66" s="17"/>
      <c r="M66" s="20"/>
      <c r="N66" s="17"/>
      <c r="O66" s="17"/>
      <c r="P66" s="17"/>
      <c r="Q66" s="17"/>
      <c r="R66" s="17"/>
      <c r="S66" s="22"/>
      <c r="T66" s="15"/>
      <c r="U66" s="23"/>
      <c r="V66" s="1"/>
      <c r="W66" s="15"/>
      <c r="X66" s="15"/>
      <c r="Y66" s="15"/>
      <c r="Z66" s="15"/>
      <c r="AA66" s="2"/>
      <c r="AB66" s="15"/>
      <c r="AC66" s="15"/>
      <c r="AD66" s="15"/>
      <c r="AE66" s="26"/>
      <c r="AF66" s="26"/>
      <c r="AG66" s="26"/>
    </row>
    <row r="67" spans="1:33" ht="15.75" customHeight="1" x14ac:dyDescent="0.2">
      <c r="A67" s="15"/>
      <c r="B67" s="15"/>
      <c r="C67" s="45"/>
      <c r="D67" s="17"/>
      <c r="E67" s="17"/>
      <c r="F67" s="18"/>
      <c r="G67" s="18"/>
      <c r="H67" s="18"/>
      <c r="I67" s="17"/>
      <c r="J67" s="17"/>
      <c r="K67" s="17"/>
      <c r="L67" s="17"/>
      <c r="M67" s="20"/>
      <c r="N67" s="17"/>
      <c r="O67" s="17"/>
      <c r="P67" s="17"/>
      <c r="Q67" s="17"/>
      <c r="R67" s="17"/>
      <c r="S67" s="22"/>
      <c r="T67" s="15"/>
      <c r="U67" s="23"/>
      <c r="V67" s="1"/>
      <c r="W67" s="15"/>
      <c r="X67" s="15"/>
      <c r="Y67" s="15"/>
      <c r="Z67" s="15"/>
      <c r="AA67" s="2"/>
      <c r="AB67" s="15"/>
      <c r="AC67" s="15"/>
      <c r="AD67" s="15"/>
      <c r="AE67" s="26"/>
      <c r="AF67" s="26"/>
      <c r="AG67" s="26"/>
    </row>
    <row r="68" spans="1:33" ht="15.75" customHeight="1" x14ac:dyDescent="0.2">
      <c r="A68" s="15"/>
      <c r="B68" s="15"/>
      <c r="C68" s="45"/>
      <c r="D68" s="17"/>
      <c r="E68" s="17"/>
      <c r="F68" s="18"/>
      <c r="G68" s="18"/>
      <c r="H68" s="18"/>
      <c r="I68" s="17"/>
      <c r="J68" s="17"/>
      <c r="K68" s="17"/>
      <c r="L68" s="17"/>
      <c r="M68" s="20"/>
      <c r="N68" s="17"/>
      <c r="O68" s="17"/>
      <c r="P68" s="17"/>
      <c r="Q68" s="17"/>
      <c r="R68" s="17"/>
      <c r="S68" s="22"/>
      <c r="T68" s="15"/>
      <c r="U68" s="23"/>
      <c r="V68" s="1"/>
      <c r="W68" s="15"/>
      <c r="X68" s="15"/>
      <c r="Y68" s="15"/>
      <c r="Z68" s="15"/>
      <c r="AA68" s="2"/>
      <c r="AB68" s="15"/>
      <c r="AC68" s="15"/>
      <c r="AD68" s="15"/>
      <c r="AE68" s="26"/>
      <c r="AF68" s="26"/>
      <c r="AG68" s="26"/>
    </row>
    <row r="69" spans="1:33" ht="15.75" customHeight="1" x14ac:dyDescent="0.2">
      <c r="A69" s="15"/>
      <c r="B69" s="15"/>
      <c r="C69" s="45"/>
      <c r="D69" s="17"/>
      <c r="E69" s="17"/>
      <c r="F69" s="18"/>
      <c r="G69" s="18"/>
      <c r="H69" s="18"/>
      <c r="I69" s="17"/>
      <c r="J69" s="17"/>
      <c r="K69" s="17"/>
      <c r="L69" s="17"/>
      <c r="M69" s="20"/>
      <c r="N69" s="17"/>
      <c r="O69" s="17"/>
      <c r="P69" s="17"/>
      <c r="Q69" s="17"/>
      <c r="R69" s="17"/>
      <c r="S69" s="22"/>
      <c r="T69" s="15"/>
      <c r="U69" s="23"/>
      <c r="V69" s="1"/>
      <c r="W69" s="15"/>
      <c r="X69" s="15"/>
      <c r="Y69" s="15"/>
      <c r="Z69" s="15"/>
      <c r="AA69" s="2"/>
      <c r="AB69" s="15"/>
      <c r="AC69" s="15"/>
      <c r="AD69" s="15"/>
      <c r="AE69" s="26"/>
      <c r="AF69" s="26"/>
      <c r="AG69" s="26"/>
    </row>
    <row r="70" spans="1:33" ht="15.75" customHeight="1" x14ac:dyDescent="0.2">
      <c r="A70" s="15"/>
      <c r="B70" s="15"/>
      <c r="C70" s="45"/>
      <c r="D70" s="17"/>
      <c r="E70" s="17"/>
      <c r="F70" s="18"/>
      <c r="G70" s="18"/>
      <c r="H70" s="18"/>
      <c r="I70" s="17"/>
      <c r="J70" s="17"/>
      <c r="K70" s="17"/>
      <c r="L70" s="17"/>
      <c r="M70" s="20"/>
      <c r="N70" s="17"/>
      <c r="O70" s="17"/>
      <c r="P70" s="17"/>
      <c r="Q70" s="17"/>
      <c r="R70" s="17"/>
      <c r="S70" s="22"/>
      <c r="T70" s="15"/>
      <c r="U70" s="23"/>
      <c r="V70" s="1"/>
      <c r="W70" s="15"/>
      <c r="X70" s="15"/>
      <c r="Y70" s="15"/>
      <c r="Z70" s="15"/>
      <c r="AA70" s="2"/>
      <c r="AB70" s="15"/>
      <c r="AC70" s="15"/>
      <c r="AD70" s="15"/>
      <c r="AE70" s="26"/>
      <c r="AF70" s="26"/>
      <c r="AG70" s="26"/>
    </row>
    <row r="71" spans="1:33" ht="15.75" customHeight="1" x14ac:dyDescent="0.2">
      <c r="A71" s="15"/>
      <c r="B71" s="15"/>
      <c r="C71" s="45"/>
      <c r="D71" s="17"/>
      <c r="E71" s="17"/>
      <c r="F71" s="18"/>
      <c r="G71" s="18"/>
      <c r="H71" s="18"/>
      <c r="I71" s="17"/>
      <c r="J71" s="17"/>
      <c r="K71" s="17"/>
      <c r="L71" s="17"/>
      <c r="M71" s="20"/>
      <c r="N71" s="17"/>
      <c r="O71" s="17"/>
      <c r="P71" s="17"/>
      <c r="Q71" s="17"/>
      <c r="R71" s="17"/>
      <c r="S71" s="22"/>
      <c r="T71" s="15"/>
      <c r="U71" s="23"/>
      <c r="V71" s="1"/>
      <c r="W71" s="15"/>
      <c r="X71" s="15"/>
      <c r="Y71" s="15"/>
      <c r="Z71" s="15"/>
      <c r="AA71" s="2"/>
      <c r="AB71" s="15"/>
      <c r="AC71" s="15"/>
      <c r="AD71" s="15"/>
      <c r="AE71" s="26"/>
      <c r="AF71" s="26"/>
      <c r="AG71" s="26"/>
    </row>
    <row r="72" spans="1:33" ht="15.75" customHeight="1" x14ac:dyDescent="0.2">
      <c r="A72" s="15"/>
      <c r="B72" s="15"/>
      <c r="C72" s="45"/>
      <c r="D72" s="17"/>
      <c r="E72" s="17"/>
      <c r="F72" s="18"/>
      <c r="G72" s="18"/>
      <c r="H72" s="18"/>
      <c r="I72" s="17"/>
      <c r="J72" s="17"/>
      <c r="K72" s="17"/>
      <c r="L72" s="17"/>
      <c r="M72" s="20"/>
      <c r="N72" s="17"/>
      <c r="O72" s="17"/>
      <c r="P72" s="17"/>
      <c r="Q72" s="17"/>
      <c r="R72" s="17"/>
      <c r="S72" s="22"/>
      <c r="T72" s="15"/>
      <c r="U72" s="23"/>
      <c r="V72" s="1"/>
      <c r="W72" s="15"/>
      <c r="X72" s="15"/>
      <c r="Y72" s="15"/>
      <c r="Z72" s="15"/>
      <c r="AA72" s="2"/>
      <c r="AB72" s="15"/>
      <c r="AC72" s="15"/>
      <c r="AD72" s="15"/>
      <c r="AE72" s="26"/>
      <c r="AF72" s="26"/>
      <c r="AG72" s="26"/>
    </row>
    <row r="73" spans="1:33" ht="15.75" customHeight="1" x14ac:dyDescent="0.2">
      <c r="A73" s="15"/>
      <c r="B73" s="15"/>
      <c r="C73" s="45"/>
      <c r="D73" s="17"/>
      <c r="E73" s="17"/>
      <c r="F73" s="18"/>
      <c r="G73" s="18"/>
      <c r="H73" s="18"/>
      <c r="I73" s="17"/>
      <c r="J73" s="17"/>
      <c r="K73" s="17"/>
      <c r="L73" s="17"/>
      <c r="M73" s="20"/>
      <c r="N73" s="17"/>
      <c r="O73" s="17"/>
      <c r="P73" s="17"/>
      <c r="Q73" s="17"/>
      <c r="R73" s="17"/>
      <c r="S73" s="22"/>
      <c r="T73" s="15"/>
      <c r="U73" s="23"/>
      <c r="V73" s="1"/>
      <c r="W73" s="15"/>
      <c r="X73" s="15"/>
      <c r="Y73" s="15"/>
      <c r="Z73" s="15"/>
      <c r="AA73" s="2"/>
      <c r="AB73" s="15"/>
      <c r="AC73" s="15"/>
      <c r="AD73" s="15"/>
      <c r="AE73" s="26"/>
      <c r="AF73" s="26"/>
      <c r="AG73" s="26"/>
    </row>
    <row r="74" spans="1:33" ht="15.75" customHeight="1" x14ac:dyDescent="0.2">
      <c r="A74" s="15"/>
      <c r="B74" s="15"/>
      <c r="C74" s="45"/>
      <c r="D74" s="17"/>
      <c r="E74" s="17"/>
      <c r="F74" s="18"/>
      <c r="G74" s="18"/>
      <c r="H74" s="18"/>
      <c r="I74" s="17"/>
      <c r="J74" s="17"/>
      <c r="K74" s="17"/>
      <c r="L74" s="17"/>
      <c r="M74" s="20"/>
      <c r="N74" s="17"/>
      <c r="O74" s="17"/>
      <c r="P74" s="17"/>
      <c r="Q74" s="17"/>
      <c r="R74" s="17"/>
      <c r="S74" s="22"/>
      <c r="T74" s="15"/>
      <c r="U74" s="23"/>
      <c r="V74" s="1"/>
      <c r="W74" s="15"/>
      <c r="X74" s="15"/>
      <c r="Y74" s="15"/>
      <c r="Z74" s="15"/>
      <c r="AA74" s="2"/>
      <c r="AB74" s="15"/>
      <c r="AC74" s="15"/>
      <c r="AD74" s="15"/>
      <c r="AE74" s="26"/>
      <c r="AF74" s="26"/>
      <c r="AG74" s="26"/>
    </row>
    <row r="75" spans="1:33" ht="15.75" customHeight="1" x14ac:dyDescent="0.2">
      <c r="A75" s="15"/>
      <c r="B75" s="15"/>
      <c r="C75" s="45"/>
      <c r="D75" s="17"/>
      <c r="E75" s="17"/>
      <c r="F75" s="18"/>
      <c r="G75" s="18"/>
      <c r="H75" s="18"/>
      <c r="I75" s="17"/>
      <c r="J75" s="17"/>
      <c r="K75" s="17"/>
      <c r="L75" s="17"/>
      <c r="M75" s="20"/>
      <c r="N75" s="17"/>
      <c r="O75" s="17"/>
      <c r="P75" s="17"/>
      <c r="Q75" s="17"/>
      <c r="R75" s="17"/>
      <c r="S75" s="22"/>
      <c r="T75" s="15"/>
      <c r="U75" s="23"/>
      <c r="V75" s="1"/>
      <c r="W75" s="15"/>
      <c r="X75" s="15"/>
      <c r="Y75" s="15"/>
      <c r="Z75" s="15"/>
      <c r="AA75" s="2"/>
      <c r="AB75" s="15"/>
      <c r="AC75" s="15"/>
      <c r="AD75" s="15"/>
      <c r="AE75" s="26"/>
      <c r="AF75" s="26"/>
      <c r="AG75" s="26"/>
    </row>
    <row r="76" spans="1:33" ht="15.75" customHeight="1" x14ac:dyDescent="0.2">
      <c r="A76" s="15"/>
      <c r="B76" s="15"/>
      <c r="C76" s="45"/>
      <c r="D76" s="17"/>
      <c r="E76" s="17"/>
      <c r="F76" s="18"/>
      <c r="G76" s="18"/>
      <c r="H76" s="18"/>
      <c r="I76" s="17"/>
      <c r="J76" s="17"/>
      <c r="K76" s="17"/>
      <c r="L76" s="17"/>
      <c r="M76" s="20"/>
      <c r="N76" s="17"/>
      <c r="O76" s="17"/>
      <c r="P76" s="17"/>
      <c r="Q76" s="17"/>
      <c r="R76" s="17"/>
      <c r="S76" s="22"/>
      <c r="T76" s="15"/>
      <c r="U76" s="23"/>
      <c r="V76" s="1"/>
      <c r="W76" s="15"/>
      <c r="X76" s="15"/>
      <c r="Y76" s="15"/>
      <c r="Z76" s="15"/>
      <c r="AA76" s="2"/>
      <c r="AB76" s="15"/>
      <c r="AC76" s="15"/>
      <c r="AD76" s="15"/>
      <c r="AE76" s="26"/>
      <c r="AF76" s="26"/>
      <c r="AG76" s="26"/>
    </row>
    <row r="77" spans="1:33" ht="15.75" customHeight="1" x14ac:dyDescent="0.2">
      <c r="A77" s="15"/>
      <c r="B77" s="15"/>
      <c r="C77" s="45"/>
      <c r="D77" s="17"/>
      <c r="E77" s="17"/>
      <c r="F77" s="18"/>
      <c r="G77" s="18"/>
      <c r="H77" s="18"/>
      <c r="I77" s="17"/>
      <c r="J77" s="17"/>
      <c r="K77" s="17"/>
      <c r="L77" s="17"/>
      <c r="M77" s="20"/>
      <c r="N77" s="17"/>
      <c r="O77" s="17"/>
      <c r="P77" s="17"/>
      <c r="Q77" s="17"/>
      <c r="R77" s="17"/>
      <c r="S77" s="22"/>
      <c r="T77" s="15"/>
      <c r="U77" s="23"/>
      <c r="V77" s="1"/>
      <c r="W77" s="15"/>
      <c r="X77" s="15"/>
      <c r="Y77" s="15"/>
      <c r="Z77" s="15"/>
      <c r="AA77" s="2"/>
      <c r="AB77" s="15"/>
      <c r="AC77" s="15"/>
      <c r="AD77" s="15"/>
      <c r="AE77" s="26"/>
      <c r="AF77" s="26"/>
      <c r="AG77" s="26"/>
    </row>
    <row r="78" spans="1:33" ht="15.75" customHeight="1" x14ac:dyDescent="0.2">
      <c r="A78" s="15"/>
      <c r="B78" s="15"/>
      <c r="C78" s="45"/>
      <c r="D78" s="17"/>
      <c r="E78" s="17"/>
      <c r="F78" s="18"/>
      <c r="G78" s="18"/>
      <c r="H78" s="18"/>
      <c r="I78" s="17"/>
      <c r="J78" s="17"/>
      <c r="K78" s="17"/>
      <c r="L78" s="17"/>
      <c r="M78" s="20"/>
      <c r="N78" s="17"/>
      <c r="O78" s="17"/>
      <c r="P78" s="17"/>
      <c r="Q78" s="17"/>
      <c r="R78" s="17"/>
      <c r="S78" s="22"/>
      <c r="T78" s="15"/>
      <c r="U78" s="23"/>
      <c r="V78" s="1"/>
      <c r="W78" s="15"/>
      <c r="X78" s="15"/>
      <c r="Y78" s="15"/>
      <c r="Z78" s="15"/>
      <c r="AA78" s="2"/>
      <c r="AB78" s="15"/>
      <c r="AC78" s="15"/>
      <c r="AD78" s="15"/>
      <c r="AE78" s="26"/>
      <c r="AF78" s="26"/>
      <c r="AG78" s="26"/>
    </row>
    <row r="79" spans="1:33" ht="15.75" customHeight="1" x14ac:dyDescent="0.2">
      <c r="A79" s="15"/>
      <c r="B79" s="15"/>
      <c r="C79" s="45"/>
      <c r="D79" s="17"/>
      <c r="E79" s="17"/>
      <c r="F79" s="18"/>
      <c r="G79" s="18"/>
      <c r="H79" s="18"/>
      <c r="I79" s="17"/>
      <c r="J79" s="17"/>
      <c r="K79" s="17"/>
      <c r="L79" s="17"/>
      <c r="M79" s="20"/>
      <c r="N79" s="17"/>
      <c r="O79" s="17"/>
      <c r="P79" s="17"/>
      <c r="Q79" s="17"/>
      <c r="R79" s="17"/>
      <c r="S79" s="22"/>
      <c r="T79" s="15"/>
      <c r="U79" s="23"/>
      <c r="V79" s="1"/>
      <c r="W79" s="15"/>
      <c r="X79" s="15"/>
      <c r="Y79" s="15"/>
      <c r="Z79" s="15"/>
      <c r="AA79" s="2"/>
      <c r="AB79" s="15"/>
      <c r="AC79" s="15"/>
      <c r="AD79" s="15"/>
      <c r="AE79" s="26"/>
      <c r="AF79" s="26"/>
      <c r="AG79" s="26"/>
    </row>
    <row r="80" spans="1:33" ht="15.75" customHeight="1" x14ac:dyDescent="0.2">
      <c r="A80" s="15"/>
      <c r="B80" s="15"/>
      <c r="C80" s="45"/>
      <c r="D80" s="17"/>
      <c r="E80" s="17"/>
      <c r="F80" s="18"/>
      <c r="G80" s="18"/>
      <c r="H80" s="18"/>
      <c r="I80" s="17"/>
      <c r="J80" s="17"/>
      <c r="K80" s="17"/>
      <c r="L80" s="17"/>
      <c r="M80" s="20"/>
      <c r="N80" s="17"/>
      <c r="O80" s="17"/>
      <c r="P80" s="17"/>
      <c r="Q80" s="17"/>
      <c r="R80" s="17"/>
      <c r="S80" s="22"/>
      <c r="T80" s="15"/>
      <c r="U80" s="23"/>
      <c r="V80" s="1"/>
      <c r="W80" s="15"/>
      <c r="X80" s="15"/>
      <c r="Y80" s="15"/>
      <c r="Z80" s="15"/>
      <c r="AA80" s="2"/>
      <c r="AB80" s="15"/>
      <c r="AC80" s="15"/>
      <c r="AD80" s="15"/>
      <c r="AE80" s="26"/>
      <c r="AF80" s="26"/>
      <c r="AG80" s="26"/>
    </row>
    <row r="81" spans="1:33" ht="15.75" customHeight="1" x14ac:dyDescent="0.2">
      <c r="A81" s="15"/>
      <c r="B81" s="15"/>
      <c r="C81" s="45"/>
      <c r="D81" s="17"/>
      <c r="E81" s="17"/>
      <c r="F81" s="18"/>
      <c r="G81" s="18"/>
      <c r="H81" s="18"/>
      <c r="I81" s="17"/>
      <c r="J81" s="17"/>
      <c r="K81" s="17"/>
      <c r="L81" s="17"/>
      <c r="M81" s="20"/>
      <c r="N81" s="17"/>
      <c r="O81" s="17"/>
      <c r="P81" s="17"/>
      <c r="Q81" s="17"/>
      <c r="R81" s="17"/>
      <c r="S81" s="22"/>
      <c r="T81" s="15"/>
      <c r="U81" s="23"/>
      <c r="V81" s="1"/>
      <c r="W81" s="15"/>
      <c r="X81" s="15"/>
      <c r="Y81" s="15"/>
      <c r="Z81" s="15"/>
      <c r="AA81" s="2"/>
      <c r="AB81" s="15"/>
      <c r="AC81" s="15"/>
      <c r="AD81" s="15"/>
      <c r="AE81" s="26"/>
      <c r="AF81" s="26"/>
      <c r="AG81" s="26"/>
    </row>
    <row r="82" spans="1:33" ht="15.75" customHeight="1" x14ac:dyDescent="0.2">
      <c r="A82" s="15"/>
      <c r="B82" s="15"/>
      <c r="C82" s="45"/>
      <c r="D82" s="17"/>
      <c r="E82" s="17"/>
      <c r="F82" s="18"/>
      <c r="G82" s="18"/>
      <c r="H82" s="18"/>
      <c r="I82" s="17"/>
      <c r="J82" s="17"/>
      <c r="K82" s="17"/>
      <c r="L82" s="17"/>
      <c r="M82" s="20"/>
      <c r="N82" s="17"/>
      <c r="O82" s="17"/>
      <c r="P82" s="17"/>
      <c r="Q82" s="17"/>
      <c r="R82" s="17"/>
      <c r="S82" s="22"/>
      <c r="T82" s="15"/>
      <c r="U82" s="23"/>
      <c r="V82" s="1"/>
      <c r="W82" s="15"/>
      <c r="X82" s="15"/>
      <c r="Y82" s="15"/>
      <c r="Z82" s="15"/>
      <c r="AA82" s="2"/>
      <c r="AB82" s="15"/>
      <c r="AC82" s="15"/>
      <c r="AD82" s="15"/>
      <c r="AE82" s="26"/>
      <c r="AF82" s="26"/>
      <c r="AG82" s="26"/>
    </row>
    <row r="83" spans="1:33" ht="15.75" customHeight="1" x14ac:dyDescent="0.2">
      <c r="A83" s="15"/>
      <c r="B83" s="15"/>
      <c r="C83" s="45"/>
      <c r="D83" s="17"/>
      <c r="E83" s="17"/>
      <c r="F83" s="18"/>
      <c r="G83" s="18"/>
      <c r="H83" s="18"/>
      <c r="I83" s="17"/>
      <c r="J83" s="17"/>
      <c r="K83" s="17"/>
      <c r="L83" s="17"/>
      <c r="M83" s="20"/>
      <c r="N83" s="17"/>
      <c r="O83" s="17"/>
      <c r="P83" s="17"/>
      <c r="Q83" s="17"/>
      <c r="R83" s="17"/>
      <c r="S83" s="22"/>
      <c r="T83" s="15"/>
      <c r="U83" s="23"/>
      <c r="V83" s="1"/>
      <c r="W83" s="15"/>
      <c r="X83" s="15"/>
      <c r="Y83" s="15"/>
      <c r="Z83" s="15"/>
      <c r="AA83" s="2"/>
      <c r="AB83" s="15"/>
      <c r="AC83" s="15"/>
      <c r="AD83" s="15"/>
      <c r="AE83" s="26"/>
      <c r="AF83" s="26"/>
      <c r="AG83" s="26"/>
    </row>
    <row r="84" spans="1:33" ht="15.75" customHeight="1" x14ac:dyDescent="0.2">
      <c r="A84" s="15"/>
      <c r="B84" s="15"/>
      <c r="C84" s="45"/>
      <c r="D84" s="17"/>
      <c r="E84" s="17"/>
      <c r="F84" s="18"/>
      <c r="G84" s="18"/>
      <c r="H84" s="18"/>
      <c r="I84" s="17"/>
      <c r="J84" s="17"/>
      <c r="K84" s="17"/>
      <c r="L84" s="17"/>
      <c r="M84" s="20"/>
      <c r="N84" s="17"/>
      <c r="O84" s="17"/>
      <c r="P84" s="17"/>
      <c r="Q84" s="17"/>
      <c r="R84" s="17"/>
      <c r="S84" s="22"/>
      <c r="T84" s="15"/>
      <c r="U84" s="23"/>
      <c r="V84" s="1"/>
      <c r="W84" s="15"/>
      <c r="X84" s="15"/>
      <c r="Y84" s="15"/>
      <c r="Z84" s="15"/>
      <c r="AA84" s="2"/>
      <c r="AB84" s="15"/>
      <c r="AC84" s="15"/>
      <c r="AD84" s="15"/>
      <c r="AE84" s="26"/>
      <c r="AF84" s="26"/>
      <c r="AG84" s="26"/>
    </row>
    <row r="85" spans="1:33" ht="15.75" customHeight="1" x14ac:dyDescent="0.2">
      <c r="A85" s="15"/>
      <c r="B85" s="15"/>
      <c r="C85" s="45"/>
      <c r="D85" s="17"/>
      <c r="E85" s="17"/>
      <c r="F85" s="18"/>
      <c r="G85" s="18"/>
      <c r="H85" s="18"/>
      <c r="I85" s="17"/>
      <c r="J85" s="17"/>
      <c r="K85" s="17"/>
      <c r="L85" s="17"/>
      <c r="M85" s="20"/>
      <c r="N85" s="17"/>
      <c r="O85" s="17"/>
      <c r="P85" s="17"/>
      <c r="Q85" s="17"/>
      <c r="R85" s="17"/>
      <c r="S85" s="22"/>
      <c r="T85" s="15"/>
      <c r="U85" s="23"/>
      <c r="V85" s="1"/>
      <c r="W85" s="15"/>
      <c r="X85" s="15"/>
      <c r="Y85" s="15"/>
      <c r="Z85" s="15"/>
      <c r="AA85" s="2"/>
      <c r="AB85" s="15"/>
      <c r="AC85" s="15"/>
      <c r="AD85" s="15"/>
      <c r="AE85" s="26"/>
      <c r="AF85" s="26"/>
      <c r="AG85" s="26"/>
    </row>
    <row r="86" spans="1:33" ht="15.75" customHeight="1" x14ac:dyDescent="0.2">
      <c r="A86" s="15"/>
      <c r="B86" s="15"/>
      <c r="C86" s="45"/>
      <c r="D86" s="17"/>
      <c r="E86" s="17"/>
      <c r="F86" s="18"/>
      <c r="G86" s="18"/>
      <c r="H86" s="18"/>
      <c r="I86" s="17"/>
      <c r="J86" s="17"/>
      <c r="K86" s="17"/>
      <c r="L86" s="17"/>
      <c r="M86" s="20"/>
      <c r="N86" s="17"/>
      <c r="O86" s="17"/>
      <c r="P86" s="17"/>
      <c r="Q86" s="17"/>
      <c r="R86" s="17"/>
      <c r="S86" s="22"/>
      <c r="T86" s="15"/>
      <c r="U86" s="23"/>
      <c r="V86" s="1"/>
      <c r="W86" s="15"/>
      <c r="X86" s="15"/>
      <c r="Y86" s="15"/>
      <c r="Z86" s="15"/>
      <c r="AA86" s="2"/>
      <c r="AB86" s="15"/>
      <c r="AC86" s="15"/>
      <c r="AD86" s="15"/>
      <c r="AE86" s="26"/>
      <c r="AF86" s="26"/>
      <c r="AG86" s="26"/>
    </row>
    <row r="87" spans="1:33" ht="15.75" customHeight="1" x14ac:dyDescent="0.2">
      <c r="A87" s="15"/>
      <c r="B87" s="15"/>
      <c r="C87" s="45"/>
      <c r="D87" s="17"/>
      <c r="E87" s="17"/>
      <c r="F87" s="18"/>
      <c r="G87" s="18"/>
      <c r="H87" s="18"/>
      <c r="I87" s="17"/>
      <c r="J87" s="17"/>
      <c r="K87" s="17"/>
      <c r="L87" s="17"/>
      <c r="M87" s="20"/>
      <c r="N87" s="17"/>
      <c r="O87" s="17"/>
      <c r="P87" s="17"/>
      <c r="Q87" s="17"/>
      <c r="R87" s="17"/>
      <c r="S87" s="22"/>
      <c r="T87" s="15"/>
      <c r="U87" s="23"/>
      <c r="V87" s="1"/>
      <c r="W87" s="15"/>
      <c r="X87" s="15"/>
      <c r="Y87" s="15"/>
      <c r="Z87" s="15"/>
      <c r="AA87" s="2"/>
      <c r="AB87" s="15"/>
      <c r="AC87" s="15"/>
      <c r="AD87" s="15"/>
      <c r="AE87" s="26"/>
      <c r="AF87" s="26"/>
      <c r="AG87" s="26"/>
    </row>
    <row r="88" spans="1:33" ht="15.75" customHeight="1" x14ac:dyDescent="0.2">
      <c r="A88" s="15"/>
      <c r="B88" s="15"/>
      <c r="C88" s="45"/>
      <c r="D88" s="17"/>
      <c r="E88" s="17"/>
      <c r="F88" s="18"/>
      <c r="G88" s="18"/>
      <c r="H88" s="18"/>
      <c r="I88" s="17"/>
      <c r="J88" s="17"/>
      <c r="K88" s="17"/>
      <c r="L88" s="17"/>
      <c r="M88" s="20"/>
      <c r="N88" s="17"/>
      <c r="O88" s="17"/>
      <c r="P88" s="17"/>
      <c r="Q88" s="17"/>
      <c r="R88" s="17"/>
      <c r="S88" s="22"/>
      <c r="T88" s="15"/>
      <c r="U88" s="23"/>
      <c r="V88" s="1"/>
      <c r="W88" s="15"/>
      <c r="X88" s="15"/>
      <c r="Y88" s="15"/>
      <c r="Z88" s="15"/>
      <c r="AA88" s="2"/>
      <c r="AB88" s="15"/>
      <c r="AC88" s="15"/>
      <c r="AD88" s="15"/>
      <c r="AE88" s="26"/>
      <c r="AF88" s="26"/>
      <c r="AG88" s="26"/>
    </row>
    <row r="89" spans="1:33" ht="15.75" customHeight="1" x14ac:dyDescent="0.2">
      <c r="A89" s="15"/>
      <c r="B89" s="15"/>
      <c r="C89" s="45"/>
      <c r="D89" s="17"/>
      <c r="E89" s="17"/>
      <c r="F89" s="18"/>
      <c r="G89" s="18"/>
      <c r="H89" s="18"/>
      <c r="I89" s="17"/>
      <c r="J89" s="17"/>
      <c r="K89" s="17"/>
      <c r="L89" s="17"/>
      <c r="M89" s="20"/>
      <c r="N89" s="17"/>
      <c r="O89" s="17"/>
      <c r="P89" s="17"/>
      <c r="Q89" s="17"/>
      <c r="R89" s="17"/>
      <c r="S89" s="22"/>
      <c r="T89" s="15"/>
      <c r="U89" s="23"/>
      <c r="V89" s="1"/>
      <c r="W89" s="15"/>
      <c r="X89" s="15"/>
      <c r="Y89" s="15"/>
      <c r="Z89" s="15"/>
      <c r="AA89" s="2"/>
      <c r="AB89" s="15"/>
      <c r="AC89" s="15"/>
      <c r="AD89" s="15"/>
      <c r="AE89" s="26"/>
      <c r="AF89" s="26"/>
      <c r="AG89" s="26"/>
    </row>
    <row r="90" spans="1:33" ht="15.75" customHeight="1" x14ac:dyDescent="0.2">
      <c r="A90" s="15"/>
      <c r="B90" s="15"/>
      <c r="C90" s="45"/>
      <c r="D90" s="17"/>
      <c r="E90" s="17"/>
      <c r="F90" s="18"/>
      <c r="G90" s="18"/>
      <c r="H90" s="18"/>
      <c r="I90" s="17"/>
      <c r="J90" s="17"/>
      <c r="K90" s="17"/>
      <c r="L90" s="17"/>
      <c r="M90" s="20"/>
      <c r="N90" s="17"/>
      <c r="O90" s="17"/>
      <c r="P90" s="17"/>
      <c r="Q90" s="17"/>
      <c r="R90" s="17"/>
      <c r="S90" s="22"/>
      <c r="T90" s="15"/>
      <c r="U90" s="23"/>
      <c r="V90" s="1"/>
      <c r="W90" s="15"/>
      <c r="X90" s="15"/>
      <c r="Y90" s="15"/>
      <c r="Z90" s="15"/>
      <c r="AA90" s="2"/>
      <c r="AB90" s="15"/>
      <c r="AC90" s="15"/>
      <c r="AD90" s="15"/>
      <c r="AE90" s="26"/>
      <c r="AF90" s="26"/>
      <c r="AG90" s="26"/>
    </row>
    <row r="91" spans="1:33" ht="15.75" customHeight="1" x14ac:dyDescent="0.2">
      <c r="A91" s="15"/>
      <c r="B91" s="15"/>
      <c r="C91" s="45"/>
      <c r="D91" s="17"/>
      <c r="E91" s="17"/>
      <c r="F91" s="18"/>
      <c r="G91" s="18"/>
      <c r="H91" s="18"/>
      <c r="I91" s="17"/>
      <c r="J91" s="17"/>
      <c r="K91" s="17"/>
      <c r="L91" s="17"/>
      <c r="M91" s="20"/>
      <c r="N91" s="17"/>
      <c r="O91" s="17"/>
      <c r="P91" s="17"/>
      <c r="Q91" s="17"/>
      <c r="R91" s="17"/>
      <c r="S91" s="22"/>
      <c r="T91" s="15"/>
      <c r="U91" s="23"/>
      <c r="V91" s="1"/>
      <c r="W91" s="15"/>
      <c r="X91" s="15"/>
      <c r="Y91" s="15"/>
      <c r="Z91" s="15"/>
      <c r="AA91" s="2"/>
      <c r="AB91" s="15"/>
      <c r="AC91" s="15"/>
      <c r="AD91" s="15"/>
      <c r="AE91" s="26"/>
      <c r="AF91" s="26"/>
      <c r="AG91" s="26"/>
    </row>
    <row r="92" spans="1:33" ht="15.75" customHeight="1" x14ac:dyDescent="0.2">
      <c r="A92" s="15"/>
      <c r="B92" s="15"/>
      <c r="C92" s="45"/>
      <c r="D92" s="17"/>
      <c r="E92" s="17"/>
      <c r="F92" s="18"/>
      <c r="G92" s="18"/>
      <c r="H92" s="18"/>
      <c r="I92" s="17"/>
      <c r="J92" s="17"/>
      <c r="K92" s="17"/>
      <c r="L92" s="17"/>
      <c r="M92" s="20"/>
      <c r="N92" s="17"/>
      <c r="O92" s="17"/>
      <c r="P92" s="17"/>
      <c r="Q92" s="17"/>
      <c r="R92" s="17"/>
      <c r="S92" s="22"/>
      <c r="T92" s="15"/>
      <c r="U92" s="23"/>
      <c r="V92" s="1"/>
      <c r="W92" s="15"/>
      <c r="X92" s="15"/>
      <c r="Y92" s="15"/>
      <c r="Z92" s="15"/>
      <c r="AA92" s="2"/>
      <c r="AB92" s="15"/>
      <c r="AC92" s="15"/>
      <c r="AD92" s="15"/>
      <c r="AE92" s="26"/>
      <c r="AF92" s="26"/>
      <c r="AG92" s="26"/>
    </row>
    <row r="93" spans="1:33" ht="15.75" customHeight="1" x14ac:dyDescent="0.2">
      <c r="A93" s="15"/>
      <c r="B93" s="15"/>
      <c r="C93" s="45"/>
      <c r="D93" s="17"/>
      <c r="E93" s="17"/>
      <c r="F93" s="18"/>
      <c r="G93" s="18"/>
      <c r="H93" s="18"/>
      <c r="I93" s="17"/>
      <c r="J93" s="17"/>
      <c r="K93" s="17"/>
      <c r="L93" s="17"/>
      <c r="M93" s="20"/>
      <c r="N93" s="17"/>
      <c r="O93" s="17"/>
      <c r="P93" s="17"/>
      <c r="Q93" s="17"/>
      <c r="R93" s="17"/>
      <c r="S93" s="22"/>
      <c r="T93" s="15"/>
      <c r="U93" s="23"/>
      <c r="V93" s="1"/>
      <c r="W93" s="15"/>
      <c r="X93" s="15"/>
      <c r="Y93" s="15"/>
      <c r="Z93" s="15"/>
      <c r="AA93" s="2"/>
      <c r="AB93" s="15"/>
      <c r="AC93" s="15"/>
      <c r="AD93" s="15"/>
      <c r="AE93" s="26"/>
      <c r="AF93" s="26"/>
      <c r="AG93" s="26"/>
    </row>
    <row r="94" spans="1:33" ht="15.75" customHeight="1" x14ac:dyDescent="0.2">
      <c r="A94" s="15"/>
      <c r="B94" s="15"/>
      <c r="C94" s="45"/>
      <c r="D94" s="17"/>
      <c r="E94" s="17"/>
      <c r="F94" s="18"/>
      <c r="G94" s="18"/>
      <c r="H94" s="18"/>
      <c r="I94" s="17"/>
      <c r="J94" s="17"/>
      <c r="K94" s="17"/>
      <c r="L94" s="17"/>
      <c r="M94" s="20"/>
      <c r="N94" s="17"/>
      <c r="O94" s="17"/>
      <c r="P94" s="17"/>
      <c r="Q94" s="17"/>
      <c r="R94" s="17"/>
      <c r="S94" s="22"/>
      <c r="T94" s="15"/>
      <c r="U94" s="23"/>
      <c r="V94" s="1"/>
      <c r="W94" s="15"/>
      <c r="X94" s="15"/>
      <c r="Y94" s="15"/>
      <c r="Z94" s="15"/>
      <c r="AA94" s="2"/>
      <c r="AB94" s="15"/>
      <c r="AC94" s="15"/>
      <c r="AD94" s="15"/>
      <c r="AE94" s="26"/>
      <c r="AF94" s="26"/>
      <c r="AG94" s="26"/>
    </row>
    <row r="95" spans="1:33" ht="15.75" customHeight="1" x14ac:dyDescent="0.2">
      <c r="A95" s="15"/>
      <c r="B95" s="15"/>
      <c r="C95" s="45"/>
      <c r="D95" s="17"/>
      <c r="E95" s="17"/>
      <c r="F95" s="18"/>
      <c r="G95" s="18"/>
      <c r="H95" s="18"/>
      <c r="I95" s="17"/>
      <c r="J95" s="17"/>
      <c r="K95" s="17"/>
      <c r="L95" s="17"/>
      <c r="M95" s="20"/>
      <c r="N95" s="17"/>
      <c r="O95" s="17"/>
      <c r="P95" s="17"/>
      <c r="Q95" s="17"/>
      <c r="R95" s="17"/>
      <c r="S95" s="22"/>
      <c r="T95" s="15"/>
      <c r="U95" s="23"/>
      <c r="V95" s="1"/>
      <c r="W95" s="15"/>
      <c r="X95" s="15"/>
      <c r="Y95" s="15"/>
      <c r="Z95" s="15"/>
      <c r="AA95" s="2"/>
      <c r="AB95" s="15"/>
      <c r="AC95" s="15"/>
      <c r="AD95" s="15"/>
      <c r="AE95" s="26"/>
      <c r="AF95" s="26"/>
      <c r="AG95" s="26"/>
    </row>
    <row r="96" spans="1:33" ht="15.75" customHeight="1" x14ac:dyDescent="0.2">
      <c r="A96" s="15"/>
      <c r="B96" s="15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46"/>
      <c r="R96" s="46"/>
      <c r="S96" s="22"/>
      <c r="T96" s="15"/>
      <c r="U96" s="15"/>
      <c r="V96" s="15"/>
      <c r="W96" s="15"/>
      <c r="X96" s="15"/>
      <c r="Y96" s="15"/>
      <c r="Z96" s="15"/>
      <c r="AA96" s="2"/>
      <c r="AB96" s="15"/>
      <c r="AC96" s="15"/>
      <c r="AD96" s="15"/>
      <c r="AE96" s="15"/>
      <c r="AF96" s="15"/>
      <c r="AG96" s="15"/>
    </row>
    <row r="97" spans="1:33" ht="15.75" customHeight="1" x14ac:dyDescent="0.2">
      <c r="A97" s="15"/>
      <c r="B97" s="15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46"/>
      <c r="R97" s="46"/>
      <c r="S97" s="22"/>
      <c r="T97" s="15"/>
      <c r="U97" s="15"/>
      <c r="V97" s="15"/>
      <c r="W97" s="15"/>
      <c r="X97" s="15"/>
      <c r="Y97" s="15"/>
      <c r="Z97" s="15"/>
      <c r="AA97" s="2"/>
      <c r="AB97" s="15"/>
      <c r="AC97" s="15"/>
      <c r="AD97" s="15"/>
      <c r="AE97" s="15"/>
      <c r="AF97" s="15"/>
      <c r="AG97" s="15"/>
    </row>
    <row r="98" spans="1:33" ht="15.75" customHeight="1" x14ac:dyDescent="0.2">
      <c r="A98" s="15"/>
      <c r="B98" s="15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46"/>
      <c r="R98" s="46"/>
      <c r="S98" s="22"/>
      <c r="T98" s="15"/>
      <c r="U98" s="15"/>
      <c r="V98" s="15"/>
      <c r="W98" s="15"/>
      <c r="X98" s="15"/>
      <c r="Y98" s="15"/>
      <c r="Z98" s="15"/>
      <c r="AA98" s="2"/>
      <c r="AB98" s="15"/>
      <c r="AC98" s="15"/>
      <c r="AD98" s="15"/>
      <c r="AE98" s="15"/>
      <c r="AF98" s="15"/>
      <c r="AG98" s="15"/>
    </row>
    <row r="99" spans="1:33" ht="15.75" customHeight="1" x14ac:dyDescent="0.2">
      <c r="A99" s="15"/>
      <c r="B99" s="15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46"/>
      <c r="R99" s="46"/>
      <c r="S99" s="22"/>
      <c r="T99" s="15"/>
      <c r="U99" s="15"/>
      <c r="V99" s="15"/>
      <c r="W99" s="15"/>
      <c r="X99" s="15"/>
      <c r="Y99" s="15"/>
      <c r="Z99" s="15"/>
      <c r="AA99" s="2"/>
      <c r="AB99" s="15"/>
      <c r="AC99" s="15"/>
      <c r="AD99" s="15"/>
      <c r="AE99" s="15"/>
      <c r="AF99" s="15"/>
      <c r="AG99" s="15"/>
    </row>
    <row r="100" spans="1:33" ht="15.75" customHeight="1" x14ac:dyDescent="0.2">
      <c r="A100" s="15"/>
      <c r="B100" s="15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46"/>
      <c r="R100" s="46"/>
      <c r="S100" s="22"/>
      <c r="T100" s="15"/>
      <c r="U100" s="15"/>
      <c r="V100" s="15"/>
      <c r="W100" s="15"/>
      <c r="X100" s="15"/>
      <c r="Y100" s="15"/>
      <c r="Z100" s="15"/>
      <c r="AA100" s="2"/>
      <c r="AB100" s="15"/>
      <c r="AC100" s="15"/>
      <c r="AD100" s="15"/>
      <c r="AE100" s="15"/>
      <c r="AF100" s="15"/>
      <c r="AG100" s="15"/>
    </row>
    <row r="101" spans="1:33" ht="15.75" customHeight="1" x14ac:dyDescent="0.2">
      <c r="A101" s="15"/>
      <c r="B101" s="15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46"/>
      <c r="R101" s="46"/>
      <c r="S101" s="22"/>
      <c r="T101" s="15"/>
      <c r="U101" s="15"/>
      <c r="V101" s="15"/>
      <c r="W101" s="15"/>
      <c r="X101" s="15"/>
      <c r="Y101" s="15"/>
      <c r="Z101" s="15"/>
      <c r="AA101" s="2"/>
      <c r="AB101" s="15"/>
      <c r="AC101" s="15"/>
      <c r="AD101" s="15"/>
      <c r="AE101" s="15"/>
      <c r="AF101" s="15"/>
      <c r="AG101" s="15"/>
    </row>
    <row r="102" spans="1:33" ht="15.75" customHeight="1" x14ac:dyDescent="0.2">
      <c r="A102" s="15"/>
      <c r="B102" s="15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46"/>
      <c r="R102" s="46"/>
      <c r="S102" s="22"/>
      <c r="T102" s="15"/>
      <c r="U102" s="15"/>
      <c r="V102" s="15"/>
      <c r="W102" s="15"/>
      <c r="X102" s="15"/>
      <c r="Y102" s="15"/>
      <c r="Z102" s="15"/>
      <c r="AA102" s="2"/>
      <c r="AB102" s="15"/>
      <c r="AC102" s="15"/>
      <c r="AD102" s="15"/>
      <c r="AE102" s="15"/>
      <c r="AF102" s="15"/>
      <c r="AG102" s="15"/>
    </row>
    <row r="103" spans="1:33" ht="15.75" customHeight="1" x14ac:dyDescent="0.2">
      <c r="A103" s="15"/>
      <c r="B103" s="15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46"/>
      <c r="R103" s="46"/>
      <c r="S103" s="22"/>
      <c r="T103" s="15"/>
      <c r="U103" s="15"/>
      <c r="V103" s="15"/>
      <c r="W103" s="15"/>
      <c r="X103" s="15"/>
      <c r="Y103" s="15"/>
      <c r="Z103" s="15"/>
      <c r="AA103" s="2"/>
      <c r="AB103" s="15"/>
      <c r="AC103" s="15"/>
      <c r="AD103" s="15"/>
      <c r="AE103" s="15"/>
      <c r="AF103" s="15"/>
      <c r="AG103" s="15"/>
    </row>
    <row r="104" spans="1:33" ht="15.75" customHeight="1" x14ac:dyDescent="0.2">
      <c r="A104" s="15"/>
      <c r="B104" s="15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46"/>
      <c r="R104" s="46"/>
      <c r="S104" s="22"/>
      <c r="T104" s="15"/>
      <c r="U104" s="15"/>
      <c r="V104" s="15"/>
      <c r="W104" s="15"/>
      <c r="X104" s="15"/>
      <c r="Y104" s="15"/>
      <c r="Z104" s="15"/>
      <c r="AA104" s="2"/>
      <c r="AB104" s="15"/>
      <c r="AC104" s="15"/>
      <c r="AD104" s="15"/>
      <c r="AE104" s="15"/>
      <c r="AF104" s="15"/>
      <c r="AG104" s="15"/>
    </row>
    <row r="105" spans="1:33" ht="15.75" customHeight="1" x14ac:dyDescent="0.2">
      <c r="A105" s="15"/>
      <c r="B105" s="15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46"/>
      <c r="R105" s="46"/>
      <c r="S105" s="22"/>
      <c r="T105" s="15"/>
      <c r="U105" s="15"/>
      <c r="V105" s="15"/>
      <c r="W105" s="15"/>
      <c r="X105" s="15"/>
      <c r="Y105" s="15"/>
      <c r="Z105" s="15"/>
      <c r="AA105" s="2"/>
      <c r="AB105" s="15"/>
      <c r="AC105" s="15"/>
      <c r="AD105" s="15"/>
      <c r="AE105" s="15"/>
      <c r="AF105" s="15"/>
      <c r="AG105" s="15"/>
    </row>
    <row r="106" spans="1:33" ht="15.75" customHeight="1" x14ac:dyDescent="0.2">
      <c r="A106" s="15"/>
      <c r="B106" s="15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46"/>
      <c r="R106" s="46"/>
      <c r="S106" s="22"/>
      <c r="T106" s="15"/>
      <c r="U106" s="15"/>
      <c r="V106" s="15"/>
      <c r="W106" s="15"/>
      <c r="X106" s="15"/>
      <c r="Y106" s="15"/>
      <c r="Z106" s="15"/>
      <c r="AA106" s="2"/>
      <c r="AB106" s="15"/>
      <c r="AC106" s="15"/>
      <c r="AD106" s="15"/>
      <c r="AE106" s="15"/>
      <c r="AF106" s="15"/>
      <c r="AG106" s="15"/>
    </row>
    <row r="107" spans="1:33" ht="15.75" customHeight="1" x14ac:dyDescent="0.2">
      <c r="A107" s="15"/>
      <c r="B107" s="15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46"/>
      <c r="R107" s="46"/>
      <c r="S107" s="22"/>
      <c r="T107" s="15"/>
      <c r="U107" s="15"/>
      <c r="V107" s="15"/>
      <c r="W107" s="15"/>
      <c r="X107" s="15"/>
      <c r="Y107" s="15"/>
      <c r="Z107" s="15"/>
      <c r="AA107" s="2"/>
      <c r="AB107" s="15"/>
      <c r="AC107" s="15"/>
      <c r="AD107" s="15"/>
      <c r="AE107" s="15"/>
      <c r="AF107" s="15"/>
      <c r="AG107" s="15"/>
    </row>
    <row r="108" spans="1:33" ht="15.75" customHeight="1" x14ac:dyDescent="0.2">
      <c r="A108" s="15"/>
      <c r="B108" s="15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46"/>
      <c r="R108" s="46"/>
      <c r="S108" s="22"/>
      <c r="T108" s="15"/>
      <c r="U108" s="15"/>
      <c r="V108" s="15"/>
      <c r="W108" s="15"/>
      <c r="X108" s="15"/>
      <c r="Y108" s="15"/>
      <c r="Z108" s="15"/>
      <c r="AA108" s="2"/>
      <c r="AB108" s="15"/>
      <c r="AC108" s="15"/>
      <c r="AD108" s="15"/>
      <c r="AE108" s="15"/>
      <c r="AF108" s="15"/>
      <c r="AG108" s="15"/>
    </row>
    <row r="109" spans="1:33" ht="15.75" customHeight="1" x14ac:dyDescent="0.2">
      <c r="A109" s="15"/>
      <c r="B109" s="15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46"/>
      <c r="R109" s="46"/>
      <c r="S109" s="22"/>
      <c r="T109" s="15"/>
      <c r="U109" s="15"/>
      <c r="V109" s="15"/>
      <c r="W109" s="15"/>
      <c r="X109" s="15"/>
      <c r="Y109" s="15"/>
      <c r="Z109" s="15"/>
      <c r="AA109" s="2"/>
      <c r="AB109" s="15"/>
      <c r="AC109" s="15"/>
      <c r="AD109" s="15"/>
      <c r="AE109" s="15"/>
      <c r="AF109" s="15"/>
      <c r="AG109" s="15"/>
    </row>
    <row r="110" spans="1:33" ht="15.75" customHeight="1" x14ac:dyDescent="0.2">
      <c r="A110" s="15"/>
      <c r="B110" s="15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46"/>
      <c r="R110" s="46"/>
      <c r="S110" s="22"/>
      <c r="T110" s="15"/>
      <c r="U110" s="15"/>
      <c r="V110" s="15"/>
      <c r="W110" s="15"/>
      <c r="X110" s="15"/>
      <c r="Y110" s="15"/>
      <c r="Z110" s="15"/>
      <c r="AA110" s="2"/>
      <c r="AB110" s="15"/>
      <c r="AC110" s="15"/>
      <c r="AD110" s="15"/>
      <c r="AE110" s="15"/>
      <c r="AF110" s="15"/>
      <c r="AG110" s="15"/>
    </row>
    <row r="111" spans="1:33" ht="15.75" customHeight="1" x14ac:dyDescent="0.2">
      <c r="A111" s="15"/>
      <c r="B111" s="15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46"/>
      <c r="R111" s="46"/>
      <c r="S111" s="22"/>
      <c r="T111" s="15"/>
      <c r="U111" s="15"/>
      <c r="V111" s="15"/>
      <c r="W111" s="15"/>
      <c r="X111" s="15"/>
      <c r="Y111" s="15"/>
      <c r="Z111" s="15"/>
      <c r="AA111" s="2"/>
      <c r="AB111" s="15"/>
      <c r="AC111" s="15"/>
      <c r="AD111" s="15"/>
      <c r="AE111" s="15"/>
      <c r="AF111" s="15"/>
      <c r="AG111" s="15"/>
    </row>
    <row r="112" spans="1:33" ht="15.75" customHeight="1" x14ac:dyDescent="0.2">
      <c r="A112" s="15"/>
      <c r="B112" s="15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46"/>
      <c r="R112" s="46"/>
      <c r="S112" s="22"/>
      <c r="T112" s="15"/>
      <c r="U112" s="15"/>
      <c r="V112" s="15"/>
      <c r="W112" s="15"/>
      <c r="X112" s="15"/>
      <c r="Y112" s="15"/>
      <c r="Z112" s="15"/>
      <c r="AA112" s="2"/>
      <c r="AB112" s="15"/>
      <c r="AC112" s="15"/>
      <c r="AD112" s="15"/>
      <c r="AE112" s="15"/>
      <c r="AF112" s="15"/>
      <c r="AG112" s="15"/>
    </row>
    <row r="113" spans="1:33" ht="15.75" customHeight="1" x14ac:dyDescent="0.2">
      <c r="A113" s="15"/>
      <c r="B113" s="15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46"/>
      <c r="R113" s="46"/>
      <c r="S113" s="22"/>
      <c r="T113" s="15"/>
      <c r="U113" s="15"/>
      <c r="V113" s="15"/>
      <c r="W113" s="15"/>
      <c r="X113" s="15"/>
      <c r="Y113" s="15"/>
      <c r="Z113" s="15"/>
      <c r="AA113" s="2"/>
      <c r="AB113" s="15"/>
      <c r="AC113" s="15"/>
      <c r="AD113" s="15"/>
      <c r="AE113" s="15"/>
      <c r="AF113" s="15"/>
      <c r="AG113" s="15"/>
    </row>
    <row r="114" spans="1:33" ht="15.75" customHeight="1" x14ac:dyDescent="0.2">
      <c r="A114" s="15"/>
      <c r="B114" s="15"/>
      <c r="C114" s="46"/>
      <c r="D114" s="46"/>
      <c r="E114" s="46"/>
      <c r="F114" s="46"/>
      <c r="G114" s="46"/>
      <c r="H114" s="46"/>
      <c r="I114" s="46"/>
      <c r="J114" s="46"/>
      <c r="K114" s="46"/>
      <c r="L114" s="46"/>
      <c r="M114" s="46"/>
      <c r="N114" s="46"/>
      <c r="O114" s="46"/>
      <c r="P114" s="46"/>
      <c r="Q114" s="46"/>
      <c r="R114" s="46"/>
      <c r="S114" s="22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</row>
    <row r="115" spans="1:33" ht="15.75" customHeight="1" x14ac:dyDescent="0.2">
      <c r="A115" s="15"/>
      <c r="B115" s="15"/>
      <c r="C115" s="46"/>
      <c r="D115" s="46"/>
      <c r="E115" s="46"/>
      <c r="F115" s="46"/>
      <c r="G115" s="46"/>
      <c r="H115" s="46"/>
      <c r="I115" s="46"/>
      <c r="J115" s="46"/>
      <c r="K115" s="46"/>
      <c r="L115" s="46"/>
      <c r="M115" s="46"/>
      <c r="N115" s="46"/>
      <c r="O115" s="46"/>
      <c r="P115" s="46"/>
      <c r="Q115" s="46"/>
      <c r="R115" s="46"/>
      <c r="S115" s="22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  <c r="AD115" s="15"/>
      <c r="AE115" s="15"/>
      <c r="AF115" s="15"/>
      <c r="AG115" s="15"/>
    </row>
    <row r="116" spans="1:33" ht="15.75" customHeight="1" x14ac:dyDescent="0.2">
      <c r="A116" s="15"/>
      <c r="B116" s="15"/>
      <c r="C116" s="46"/>
      <c r="D116" s="46"/>
      <c r="E116" s="46"/>
      <c r="F116" s="46"/>
      <c r="G116" s="46"/>
      <c r="H116" s="46"/>
      <c r="I116" s="46"/>
      <c r="J116" s="46"/>
      <c r="K116" s="46"/>
      <c r="L116" s="46"/>
      <c r="M116" s="46"/>
      <c r="N116" s="46"/>
      <c r="O116" s="46"/>
      <c r="P116" s="46"/>
      <c r="Q116" s="46"/>
      <c r="R116" s="46"/>
      <c r="S116" s="22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</row>
    <row r="117" spans="1:33" ht="15.75" customHeight="1" x14ac:dyDescent="0.2">
      <c r="A117" s="15"/>
      <c r="B117" s="15"/>
      <c r="C117" s="46"/>
      <c r="D117" s="46"/>
      <c r="E117" s="46"/>
      <c r="F117" s="46"/>
      <c r="G117" s="46"/>
      <c r="H117" s="46"/>
      <c r="I117" s="46"/>
      <c r="J117" s="46"/>
      <c r="K117" s="46"/>
      <c r="L117" s="46"/>
      <c r="M117" s="46"/>
      <c r="N117" s="46"/>
      <c r="O117" s="46"/>
      <c r="P117" s="46"/>
      <c r="Q117" s="46"/>
      <c r="R117" s="46"/>
      <c r="S117" s="22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  <c r="AD117" s="15"/>
      <c r="AE117" s="15"/>
      <c r="AF117" s="15"/>
      <c r="AG117" s="15"/>
    </row>
    <row r="118" spans="1:33" ht="15.75" customHeight="1" x14ac:dyDescent="0.2">
      <c r="A118" s="15"/>
      <c r="B118" s="15"/>
      <c r="C118" s="46"/>
      <c r="D118" s="46"/>
      <c r="E118" s="46"/>
      <c r="F118" s="46"/>
      <c r="G118" s="46"/>
      <c r="H118" s="46"/>
      <c r="I118" s="46"/>
      <c r="J118" s="46"/>
      <c r="K118" s="46"/>
      <c r="L118" s="46"/>
      <c r="M118" s="46"/>
      <c r="N118" s="46"/>
      <c r="O118" s="46"/>
      <c r="P118" s="46"/>
      <c r="Q118" s="46"/>
      <c r="R118" s="46"/>
      <c r="S118" s="22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</row>
    <row r="119" spans="1:33" ht="15.75" customHeight="1" x14ac:dyDescent="0.2">
      <c r="A119" s="15"/>
      <c r="B119" s="15"/>
      <c r="C119" s="46"/>
      <c r="D119" s="46"/>
      <c r="E119" s="46"/>
      <c r="F119" s="46"/>
      <c r="G119" s="46"/>
      <c r="H119" s="46"/>
      <c r="I119" s="46"/>
      <c r="J119" s="46"/>
      <c r="K119" s="46"/>
      <c r="L119" s="46"/>
      <c r="M119" s="46"/>
      <c r="N119" s="46"/>
      <c r="O119" s="46"/>
      <c r="P119" s="46"/>
      <c r="Q119" s="46"/>
      <c r="R119" s="46"/>
      <c r="S119" s="22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  <c r="AD119" s="15"/>
      <c r="AE119" s="15"/>
      <c r="AF119" s="15"/>
      <c r="AG119" s="15"/>
    </row>
    <row r="120" spans="1:33" ht="15.75" customHeight="1" x14ac:dyDescent="0.2">
      <c r="A120" s="15"/>
      <c r="B120" s="15"/>
      <c r="C120" s="46"/>
      <c r="D120" s="46"/>
      <c r="E120" s="46"/>
      <c r="F120" s="46"/>
      <c r="G120" s="46"/>
      <c r="H120" s="46"/>
      <c r="I120" s="46"/>
      <c r="J120" s="46"/>
      <c r="K120" s="46"/>
      <c r="L120" s="46"/>
      <c r="M120" s="46"/>
      <c r="N120" s="46"/>
      <c r="O120" s="46"/>
      <c r="P120" s="46"/>
      <c r="Q120" s="46"/>
      <c r="R120" s="46"/>
      <c r="S120" s="22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</row>
    <row r="121" spans="1:33" ht="15.75" customHeight="1" x14ac:dyDescent="0.2">
      <c r="A121" s="15"/>
      <c r="B121" s="15"/>
      <c r="C121" s="46"/>
      <c r="D121" s="46"/>
      <c r="E121" s="46"/>
      <c r="F121" s="46"/>
      <c r="G121" s="46"/>
      <c r="H121" s="46"/>
      <c r="I121" s="46"/>
      <c r="J121" s="46"/>
      <c r="K121" s="46"/>
      <c r="L121" s="46"/>
      <c r="M121" s="46"/>
      <c r="N121" s="46"/>
      <c r="O121" s="46"/>
      <c r="P121" s="46"/>
      <c r="Q121" s="46"/>
      <c r="R121" s="46"/>
      <c r="S121" s="22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  <c r="AD121" s="15"/>
      <c r="AE121" s="15"/>
      <c r="AF121" s="15"/>
      <c r="AG121" s="15"/>
    </row>
    <row r="122" spans="1:33" ht="15.75" customHeight="1" x14ac:dyDescent="0.2">
      <c r="A122" s="15"/>
      <c r="B122" s="15"/>
      <c r="C122" s="46"/>
      <c r="D122" s="46"/>
      <c r="E122" s="46"/>
      <c r="F122" s="46"/>
      <c r="G122" s="46"/>
      <c r="H122" s="46"/>
      <c r="I122" s="46"/>
      <c r="J122" s="46"/>
      <c r="K122" s="46"/>
      <c r="L122" s="46"/>
      <c r="M122" s="46"/>
      <c r="N122" s="46"/>
      <c r="O122" s="46"/>
      <c r="P122" s="46"/>
      <c r="Q122" s="46"/>
      <c r="R122" s="46"/>
      <c r="S122" s="22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</row>
    <row r="123" spans="1:33" ht="15.75" customHeight="1" x14ac:dyDescent="0.2">
      <c r="A123" s="15"/>
      <c r="B123" s="15"/>
      <c r="C123" s="46"/>
      <c r="D123" s="46"/>
      <c r="E123" s="46"/>
      <c r="F123" s="46"/>
      <c r="G123" s="46"/>
      <c r="H123" s="46"/>
      <c r="I123" s="46"/>
      <c r="J123" s="46"/>
      <c r="K123" s="46"/>
      <c r="L123" s="46"/>
      <c r="M123" s="46"/>
      <c r="N123" s="46"/>
      <c r="O123" s="46"/>
      <c r="P123" s="46"/>
      <c r="Q123" s="46"/>
      <c r="R123" s="46"/>
      <c r="S123" s="22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  <c r="AD123" s="15"/>
      <c r="AE123" s="15"/>
      <c r="AF123" s="15"/>
      <c r="AG123" s="15"/>
    </row>
    <row r="124" spans="1:33" ht="15.75" customHeight="1" x14ac:dyDescent="0.2">
      <c r="A124" s="15"/>
      <c r="B124" s="15"/>
      <c r="C124" s="46"/>
      <c r="D124" s="46"/>
      <c r="E124" s="46"/>
      <c r="F124" s="46"/>
      <c r="G124" s="46"/>
      <c r="H124" s="46"/>
      <c r="I124" s="46"/>
      <c r="J124" s="46"/>
      <c r="K124" s="46"/>
      <c r="L124" s="46"/>
      <c r="M124" s="46"/>
      <c r="N124" s="46"/>
      <c r="O124" s="46"/>
      <c r="P124" s="46"/>
      <c r="Q124" s="46"/>
      <c r="R124" s="46"/>
      <c r="S124" s="22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  <c r="AG124" s="15"/>
    </row>
    <row r="125" spans="1:33" ht="15.75" customHeight="1" x14ac:dyDescent="0.2">
      <c r="A125" s="15"/>
      <c r="B125" s="15"/>
      <c r="C125" s="46"/>
      <c r="D125" s="46"/>
      <c r="E125" s="46"/>
      <c r="F125" s="46"/>
      <c r="G125" s="46"/>
      <c r="H125" s="46"/>
      <c r="I125" s="46"/>
      <c r="J125" s="46"/>
      <c r="K125" s="46"/>
      <c r="L125" s="46"/>
      <c r="M125" s="46"/>
      <c r="N125" s="46"/>
      <c r="O125" s="46"/>
      <c r="P125" s="46"/>
      <c r="Q125" s="46"/>
      <c r="R125" s="46"/>
      <c r="S125" s="22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  <c r="AD125" s="15"/>
      <c r="AE125" s="15"/>
      <c r="AF125" s="15"/>
      <c r="AG125" s="15"/>
    </row>
    <row r="126" spans="1:33" ht="15.75" customHeight="1" x14ac:dyDescent="0.2">
      <c r="A126" s="15"/>
      <c r="B126" s="15"/>
      <c r="C126" s="46"/>
      <c r="D126" s="46"/>
      <c r="E126" s="46"/>
      <c r="F126" s="46"/>
      <c r="G126" s="46"/>
      <c r="H126" s="46"/>
      <c r="I126" s="46"/>
      <c r="J126" s="46"/>
      <c r="K126" s="46"/>
      <c r="L126" s="46"/>
      <c r="M126" s="46"/>
      <c r="N126" s="46"/>
      <c r="O126" s="46"/>
      <c r="P126" s="46"/>
      <c r="Q126" s="46"/>
      <c r="R126" s="46"/>
      <c r="S126" s="22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</row>
    <row r="127" spans="1:33" ht="15.75" customHeight="1" x14ac:dyDescent="0.2">
      <c r="A127" s="15"/>
      <c r="B127" s="15"/>
      <c r="C127" s="46"/>
      <c r="D127" s="46"/>
      <c r="E127" s="46"/>
      <c r="F127" s="46"/>
      <c r="G127" s="46"/>
      <c r="H127" s="46"/>
      <c r="I127" s="46"/>
      <c r="J127" s="46"/>
      <c r="K127" s="46"/>
      <c r="L127" s="46"/>
      <c r="M127" s="46"/>
      <c r="N127" s="46"/>
      <c r="O127" s="46"/>
      <c r="P127" s="46"/>
      <c r="Q127" s="46"/>
      <c r="R127" s="46"/>
      <c r="S127" s="22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  <c r="AD127" s="15"/>
      <c r="AE127" s="15"/>
      <c r="AF127" s="15"/>
      <c r="AG127" s="15"/>
    </row>
    <row r="128" spans="1:33" ht="15.75" customHeight="1" x14ac:dyDescent="0.2">
      <c r="A128" s="15"/>
      <c r="B128" s="15"/>
      <c r="C128" s="46"/>
      <c r="D128" s="46"/>
      <c r="E128" s="46"/>
      <c r="F128" s="46"/>
      <c r="G128" s="46"/>
      <c r="H128" s="46"/>
      <c r="I128" s="46"/>
      <c r="J128" s="46"/>
      <c r="K128" s="46"/>
      <c r="L128" s="46"/>
      <c r="M128" s="46"/>
      <c r="N128" s="46"/>
      <c r="O128" s="46"/>
      <c r="P128" s="46"/>
      <c r="Q128" s="46"/>
      <c r="R128" s="46"/>
      <c r="S128" s="22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  <c r="AG128" s="15"/>
    </row>
    <row r="129" spans="1:33" ht="15.75" customHeight="1" x14ac:dyDescent="0.2">
      <c r="A129" s="15"/>
      <c r="B129" s="15"/>
      <c r="C129" s="46"/>
      <c r="D129" s="46"/>
      <c r="E129" s="46"/>
      <c r="F129" s="46"/>
      <c r="G129" s="46"/>
      <c r="H129" s="46"/>
      <c r="I129" s="46"/>
      <c r="J129" s="46"/>
      <c r="K129" s="46"/>
      <c r="L129" s="46"/>
      <c r="M129" s="46"/>
      <c r="N129" s="46"/>
      <c r="O129" s="46"/>
      <c r="P129" s="46"/>
      <c r="Q129" s="46"/>
      <c r="R129" s="46"/>
      <c r="S129" s="22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  <c r="AD129" s="15"/>
      <c r="AE129" s="15"/>
      <c r="AF129" s="15"/>
      <c r="AG129" s="15"/>
    </row>
    <row r="130" spans="1:33" ht="15.75" customHeight="1" x14ac:dyDescent="0.2">
      <c r="A130" s="15"/>
      <c r="B130" s="15"/>
      <c r="C130" s="46"/>
      <c r="D130" s="46"/>
      <c r="E130" s="46"/>
      <c r="F130" s="46"/>
      <c r="G130" s="46"/>
      <c r="H130" s="46"/>
      <c r="I130" s="46"/>
      <c r="J130" s="46"/>
      <c r="K130" s="46"/>
      <c r="L130" s="46"/>
      <c r="M130" s="46"/>
      <c r="N130" s="46"/>
      <c r="O130" s="46"/>
      <c r="P130" s="46"/>
      <c r="Q130" s="46"/>
      <c r="R130" s="46"/>
      <c r="S130" s="22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  <c r="AG130" s="15"/>
    </row>
    <row r="131" spans="1:33" ht="15.75" customHeight="1" x14ac:dyDescent="0.2">
      <c r="A131" s="15"/>
      <c r="B131" s="15"/>
      <c r="C131" s="46"/>
      <c r="D131" s="46"/>
      <c r="E131" s="46"/>
      <c r="F131" s="46"/>
      <c r="G131" s="46"/>
      <c r="H131" s="46"/>
      <c r="I131" s="46"/>
      <c r="J131" s="46"/>
      <c r="K131" s="46"/>
      <c r="L131" s="46"/>
      <c r="M131" s="46"/>
      <c r="N131" s="46"/>
      <c r="O131" s="46"/>
      <c r="P131" s="46"/>
      <c r="Q131" s="46"/>
      <c r="R131" s="46"/>
      <c r="S131" s="22"/>
      <c r="T131" s="15"/>
      <c r="U131" s="15"/>
      <c r="V131" s="15"/>
      <c r="W131" s="15"/>
      <c r="X131" s="15"/>
      <c r="Y131" s="15"/>
      <c r="Z131" s="15"/>
      <c r="AA131" s="15"/>
      <c r="AB131" s="15"/>
      <c r="AC131" s="15"/>
      <c r="AD131" s="15"/>
      <c r="AE131" s="15"/>
      <c r="AF131" s="15"/>
      <c r="AG131" s="15"/>
    </row>
    <row r="132" spans="1:33" ht="15.75" customHeight="1" x14ac:dyDescent="0.2">
      <c r="A132" s="15"/>
      <c r="B132" s="15"/>
      <c r="C132" s="46"/>
      <c r="D132" s="46"/>
      <c r="E132" s="46"/>
      <c r="F132" s="46"/>
      <c r="G132" s="46"/>
      <c r="H132" s="46"/>
      <c r="I132" s="46"/>
      <c r="J132" s="46"/>
      <c r="K132" s="46"/>
      <c r="L132" s="46"/>
      <c r="M132" s="46"/>
      <c r="N132" s="46"/>
      <c r="O132" s="46"/>
      <c r="P132" s="46"/>
      <c r="Q132" s="46"/>
      <c r="R132" s="46"/>
      <c r="S132" s="22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  <c r="AF132" s="15"/>
      <c r="AG132" s="15"/>
    </row>
    <row r="133" spans="1:33" ht="15.75" customHeight="1" x14ac:dyDescent="0.2">
      <c r="A133" s="15"/>
      <c r="B133" s="15"/>
      <c r="C133" s="46"/>
      <c r="D133" s="46"/>
      <c r="E133" s="46"/>
      <c r="F133" s="46"/>
      <c r="G133" s="46"/>
      <c r="H133" s="46"/>
      <c r="I133" s="46"/>
      <c r="J133" s="46"/>
      <c r="K133" s="46"/>
      <c r="L133" s="46"/>
      <c r="M133" s="46"/>
      <c r="N133" s="46"/>
      <c r="O133" s="46"/>
      <c r="P133" s="46"/>
      <c r="Q133" s="46"/>
      <c r="R133" s="46"/>
      <c r="S133" s="22"/>
      <c r="T133" s="15"/>
      <c r="U133" s="15"/>
      <c r="V133" s="15"/>
      <c r="W133" s="15"/>
      <c r="X133" s="15"/>
      <c r="Y133" s="15"/>
      <c r="Z133" s="15"/>
      <c r="AA133" s="15"/>
      <c r="AB133" s="15"/>
      <c r="AC133" s="15"/>
      <c r="AD133" s="15"/>
      <c r="AE133" s="15"/>
      <c r="AF133" s="15"/>
      <c r="AG133" s="15"/>
    </row>
    <row r="134" spans="1:33" ht="15.75" customHeight="1" x14ac:dyDescent="0.2">
      <c r="A134" s="15"/>
      <c r="B134" s="15"/>
      <c r="C134" s="46"/>
      <c r="D134" s="46"/>
      <c r="E134" s="46"/>
      <c r="F134" s="46"/>
      <c r="G134" s="46"/>
      <c r="H134" s="46"/>
      <c r="I134" s="46"/>
      <c r="J134" s="46"/>
      <c r="K134" s="46"/>
      <c r="L134" s="46"/>
      <c r="M134" s="46"/>
      <c r="N134" s="46"/>
      <c r="O134" s="46"/>
      <c r="P134" s="46"/>
      <c r="Q134" s="46"/>
      <c r="R134" s="46"/>
      <c r="S134" s="22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  <c r="AF134" s="15"/>
      <c r="AG134" s="15"/>
    </row>
    <row r="135" spans="1:33" ht="15.75" customHeight="1" x14ac:dyDescent="0.2">
      <c r="A135" s="15"/>
      <c r="B135" s="15"/>
      <c r="C135" s="46"/>
      <c r="D135" s="46"/>
      <c r="E135" s="46"/>
      <c r="F135" s="46"/>
      <c r="G135" s="46"/>
      <c r="H135" s="46"/>
      <c r="I135" s="46"/>
      <c r="J135" s="46"/>
      <c r="K135" s="46"/>
      <c r="L135" s="46"/>
      <c r="M135" s="46"/>
      <c r="N135" s="46"/>
      <c r="O135" s="46"/>
      <c r="P135" s="46"/>
      <c r="Q135" s="46"/>
      <c r="R135" s="46"/>
      <c r="S135" s="22"/>
      <c r="T135" s="15"/>
      <c r="U135" s="15"/>
      <c r="V135" s="15"/>
      <c r="W135" s="15"/>
      <c r="X135" s="15"/>
      <c r="Y135" s="15"/>
      <c r="Z135" s="15"/>
      <c r="AA135" s="15"/>
      <c r="AB135" s="15"/>
      <c r="AC135" s="15"/>
      <c r="AD135" s="15"/>
      <c r="AE135" s="15"/>
      <c r="AF135" s="15"/>
      <c r="AG135" s="15"/>
    </row>
    <row r="136" spans="1:33" ht="15.75" customHeight="1" x14ac:dyDescent="0.2">
      <c r="A136" s="15"/>
      <c r="B136" s="15"/>
      <c r="C136" s="46"/>
      <c r="D136" s="46"/>
      <c r="E136" s="46"/>
      <c r="F136" s="46"/>
      <c r="G136" s="46"/>
      <c r="H136" s="46"/>
      <c r="I136" s="46"/>
      <c r="J136" s="46"/>
      <c r="K136" s="46"/>
      <c r="L136" s="46"/>
      <c r="M136" s="46"/>
      <c r="N136" s="46"/>
      <c r="O136" s="46"/>
      <c r="P136" s="46"/>
      <c r="Q136" s="46"/>
      <c r="R136" s="46"/>
      <c r="S136" s="22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  <c r="AE136" s="15"/>
      <c r="AF136" s="15"/>
      <c r="AG136" s="15"/>
    </row>
    <row r="137" spans="1:33" ht="15.75" customHeight="1" x14ac:dyDescent="0.2">
      <c r="A137" s="15"/>
      <c r="B137" s="15"/>
      <c r="C137" s="46"/>
      <c r="D137" s="46"/>
      <c r="E137" s="46"/>
      <c r="F137" s="46"/>
      <c r="G137" s="46"/>
      <c r="H137" s="46"/>
      <c r="I137" s="46"/>
      <c r="J137" s="46"/>
      <c r="K137" s="46"/>
      <c r="L137" s="46"/>
      <c r="M137" s="46"/>
      <c r="N137" s="46"/>
      <c r="O137" s="46"/>
      <c r="P137" s="46"/>
      <c r="Q137" s="46"/>
      <c r="R137" s="46"/>
      <c r="S137" s="22"/>
      <c r="T137" s="15"/>
      <c r="U137" s="15"/>
      <c r="V137" s="15"/>
      <c r="W137" s="15"/>
      <c r="X137" s="15"/>
      <c r="Y137" s="15"/>
      <c r="Z137" s="15"/>
      <c r="AA137" s="15"/>
      <c r="AB137" s="15"/>
      <c r="AC137" s="15"/>
      <c r="AD137" s="15"/>
      <c r="AE137" s="15"/>
      <c r="AF137" s="15"/>
      <c r="AG137" s="15"/>
    </row>
    <row r="138" spans="1:33" ht="15.75" customHeight="1" x14ac:dyDescent="0.2">
      <c r="A138" s="15"/>
      <c r="B138" s="15"/>
      <c r="C138" s="46"/>
      <c r="D138" s="46"/>
      <c r="E138" s="46"/>
      <c r="F138" s="46"/>
      <c r="G138" s="46"/>
      <c r="H138" s="46"/>
      <c r="I138" s="46"/>
      <c r="J138" s="46"/>
      <c r="K138" s="46"/>
      <c r="L138" s="46"/>
      <c r="M138" s="46"/>
      <c r="N138" s="46"/>
      <c r="O138" s="46"/>
      <c r="P138" s="46"/>
      <c r="Q138" s="46"/>
      <c r="R138" s="46"/>
      <c r="S138" s="22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  <c r="AE138" s="15"/>
      <c r="AF138" s="15"/>
      <c r="AG138" s="15"/>
    </row>
    <row r="139" spans="1:33" ht="15.75" customHeight="1" x14ac:dyDescent="0.2">
      <c r="A139" s="15"/>
      <c r="B139" s="15"/>
      <c r="C139" s="46"/>
      <c r="D139" s="46"/>
      <c r="E139" s="46"/>
      <c r="F139" s="46"/>
      <c r="G139" s="46"/>
      <c r="H139" s="46"/>
      <c r="I139" s="46"/>
      <c r="J139" s="46"/>
      <c r="K139" s="46"/>
      <c r="L139" s="46"/>
      <c r="M139" s="46"/>
      <c r="N139" s="46"/>
      <c r="O139" s="46"/>
      <c r="P139" s="46"/>
      <c r="Q139" s="46"/>
      <c r="R139" s="46"/>
      <c r="S139" s="22"/>
      <c r="T139" s="15"/>
      <c r="U139" s="15"/>
      <c r="V139" s="15"/>
      <c r="W139" s="15"/>
      <c r="X139" s="15"/>
      <c r="Y139" s="15"/>
      <c r="Z139" s="15"/>
      <c r="AA139" s="15"/>
      <c r="AB139" s="15"/>
      <c r="AC139" s="15"/>
      <c r="AD139" s="15"/>
      <c r="AE139" s="15"/>
      <c r="AF139" s="15"/>
      <c r="AG139" s="15"/>
    </row>
    <row r="140" spans="1:33" ht="15.75" customHeight="1" x14ac:dyDescent="0.2">
      <c r="A140" s="15"/>
      <c r="B140" s="15"/>
      <c r="C140" s="46"/>
      <c r="D140" s="46"/>
      <c r="E140" s="46"/>
      <c r="F140" s="46"/>
      <c r="G140" s="46"/>
      <c r="H140" s="46"/>
      <c r="I140" s="46"/>
      <c r="J140" s="46"/>
      <c r="K140" s="46"/>
      <c r="L140" s="46"/>
      <c r="M140" s="46"/>
      <c r="N140" s="46"/>
      <c r="O140" s="46"/>
      <c r="P140" s="46"/>
      <c r="Q140" s="46"/>
      <c r="R140" s="46"/>
      <c r="S140" s="22"/>
      <c r="T140" s="15"/>
      <c r="U140" s="15"/>
      <c r="V140" s="15"/>
      <c r="W140" s="15"/>
      <c r="X140" s="15"/>
      <c r="Y140" s="15"/>
      <c r="Z140" s="15"/>
      <c r="AA140" s="15"/>
      <c r="AB140" s="15"/>
      <c r="AC140" s="15"/>
      <c r="AD140" s="15"/>
      <c r="AE140" s="15"/>
      <c r="AF140" s="15"/>
      <c r="AG140" s="15"/>
    </row>
    <row r="141" spans="1:33" ht="15.75" customHeight="1" x14ac:dyDescent="0.2">
      <c r="A141" s="15"/>
      <c r="B141" s="15"/>
      <c r="C141" s="46"/>
      <c r="D141" s="46"/>
      <c r="E141" s="46"/>
      <c r="F141" s="46"/>
      <c r="G141" s="46"/>
      <c r="H141" s="46"/>
      <c r="I141" s="46"/>
      <c r="J141" s="46"/>
      <c r="K141" s="46"/>
      <c r="L141" s="46"/>
      <c r="M141" s="46"/>
      <c r="N141" s="46"/>
      <c r="O141" s="46"/>
      <c r="P141" s="46"/>
      <c r="Q141" s="46"/>
      <c r="R141" s="46"/>
      <c r="S141" s="22"/>
      <c r="T141" s="15"/>
      <c r="U141" s="15"/>
      <c r="V141" s="15"/>
      <c r="W141" s="15"/>
      <c r="X141" s="15"/>
      <c r="Y141" s="15"/>
      <c r="Z141" s="15"/>
      <c r="AA141" s="15"/>
      <c r="AB141" s="15"/>
      <c r="AC141" s="15"/>
      <c r="AD141" s="15"/>
      <c r="AE141" s="15"/>
      <c r="AF141" s="15"/>
      <c r="AG141" s="15"/>
    </row>
    <row r="142" spans="1:33" ht="15.75" customHeight="1" x14ac:dyDescent="0.2">
      <c r="A142" s="15"/>
      <c r="B142" s="15"/>
      <c r="C142" s="46"/>
      <c r="D142" s="46"/>
      <c r="E142" s="46"/>
      <c r="F142" s="46"/>
      <c r="G142" s="46"/>
      <c r="H142" s="46"/>
      <c r="I142" s="46"/>
      <c r="J142" s="46"/>
      <c r="K142" s="46"/>
      <c r="L142" s="46"/>
      <c r="M142" s="46"/>
      <c r="N142" s="46"/>
      <c r="O142" s="46"/>
      <c r="P142" s="46"/>
      <c r="Q142" s="46"/>
      <c r="R142" s="46"/>
      <c r="S142" s="22"/>
      <c r="T142" s="15"/>
      <c r="U142" s="15"/>
      <c r="V142" s="15"/>
      <c r="W142" s="15"/>
      <c r="X142" s="15"/>
      <c r="Y142" s="15"/>
      <c r="Z142" s="15"/>
      <c r="AA142" s="15"/>
      <c r="AB142" s="15"/>
      <c r="AC142" s="15"/>
      <c r="AD142" s="15"/>
      <c r="AE142" s="15"/>
      <c r="AF142" s="15"/>
      <c r="AG142" s="15"/>
    </row>
    <row r="143" spans="1:33" ht="15.75" customHeight="1" x14ac:dyDescent="0.2">
      <c r="A143" s="15"/>
      <c r="B143" s="15"/>
      <c r="C143" s="46"/>
      <c r="D143" s="46"/>
      <c r="E143" s="46"/>
      <c r="F143" s="46"/>
      <c r="G143" s="46"/>
      <c r="H143" s="46"/>
      <c r="I143" s="46"/>
      <c r="J143" s="46"/>
      <c r="K143" s="46"/>
      <c r="L143" s="46"/>
      <c r="M143" s="46"/>
      <c r="N143" s="46"/>
      <c r="O143" s="46"/>
      <c r="P143" s="46"/>
      <c r="Q143" s="46"/>
      <c r="R143" s="46"/>
      <c r="S143" s="22"/>
      <c r="T143" s="15"/>
      <c r="U143" s="15"/>
      <c r="V143" s="15"/>
      <c r="W143" s="15"/>
      <c r="X143" s="15"/>
      <c r="Y143" s="15"/>
      <c r="Z143" s="15"/>
      <c r="AA143" s="15"/>
      <c r="AB143" s="15"/>
      <c r="AC143" s="15"/>
      <c r="AD143" s="15"/>
      <c r="AE143" s="15"/>
      <c r="AF143" s="15"/>
      <c r="AG143" s="15"/>
    </row>
    <row r="144" spans="1:33" ht="15.75" customHeight="1" x14ac:dyDescent="0.2">
      <c r="A144" s="15"/>
      <c r="B144" s="15"/>
      <c r="C144" s="46"/>
      <c r="D144" s="46"/>
      <c r="E144" s="46"/>
      <c r="F144" s="46"/>
      <c r="G144" s="46"/>
      <c r="H144" s="46"/>
      <c r="I144" s="46"/>
      <c r="J144" s="46"/>
      <c r="K144" s="46"/>
      <c r="L144" s="46"/>
      <c r="M144" s="46"/>
      <c r="N144" s="46"/>
      <c r="O144" s="46"/>
      <c r="P144" s="46"/>
      <c r="Q144" s="46"/>
      <c r="R144" s="46"/>
      <c r="S144" s="22"/>
      <c r="T144" s="15"/>
      <c r="U144" s="15"/>
      <c r="V144" s="15"/>
      <c r="W144" s="15"/>
      <c r="X144" s="15"/>
      <c r="Y144" s="15"/>
      <c r="Z144" s="15"/>
      <c r="AA144" s="15"/>
      <c r="AB144" s="15"/>
      <c r="AC144" s="15"/>
      <c r="AD144" s="15"/>
      <c r="AE144" s="15"/>
      <c r="AF144" s="15"/>
      <c r="AG144" s="15"/>
    </row>
    <row r="145" spans="1:33" ht="15.75" customHeight="1" x14ac:dyDescent="0.2">
      <c r="A145" s="15"/>
      <c r="B145" s="15"/>
      <c r="C145" s="46"/>
      <c r="D145" s="46"/>
      <c r="E145" s="46"/>
      <c r="F145" s="46"/>
      <c r="G145" s="46"/>
      <c r="H145" s="46"/>
      <c r="I145" s="46"/>
      <c r="J145" s="46"/>
      <c r="K145" s="46"/>
      <c r="L145" s="46"/>
      <c r="M145" s="46"/>
      <c r="N145" s="46"/>
      <c r="O145" s="46"/>
      <c r="P145" s="46"/>
      <c r="Q145" s="46"/>
      <c r="R145" s="46"/>
      <c r="S145" s="22"/>
      <c r="T145" s="15"/>
      <c r="U145" s="15"/>
      <c r="V145" s="15"/>
      <c r="W145" s="15"/>
      <c r="X145" s="15"/>
      <c r="Y145" s="15"/>
      <c r="Z145" s="15"/>
      <c r="AA145" s="15"/>
      <c r="AB145" s="15"/>
      <c r="AC145" s="15"/>
      <c r="AD145" s="15"/>
      <c r="AE145" s="15"/>
      <c r="AF145" s="15"/>
      <c r="AG145" s="15"/>
    </row>
    <row r="146" spans="1:33" ht="15.75" customHeight="1" x14ac:dyDescent="0.2">
      <c r="A146" s="15"/>
      <c r="B146" s="15"/>
      <c r="C146" s="46"/>
      <c r="D146" s="46"/>
      <c r="E146" s="46"/>
      <c r="F146" s="46"/>
      <c r="G146" s="46"/>
      <c r="H146" s="46"/>
      <c r="I146" s="46"/>
      <c r="J146" s="46"/>
      <c r="K146" s="46"/>
      <c r="L146" s="46"/>
      <c r="M146" s="46"/>
      <c r="N146" s="46"/>
      <c r="O146" s="46"/>
      <c r="P146" s="46"/>
      <c r="Q146" s="46"/>
      <c r="R146" s="46"/>
      <c r="S146" s="22"/>
      <c r="T146" s="15"/>
      <c r="U146" s="15"/>
      <c r="V146" s="15"/>
      <c r="W146" s="15"/>
      <c r="X146" s="15"/>
      <c r="Y146" s="15"/>
      <c r="Z146" s="15"/>
      <c r="AA146" s="15"/>
      <c r="AB146" s="15"/>
      <c r="AC146" s="15"/>
      <c r="AD146" s="15"/>
      <c r="AE146" s="15"/>
      <c r="AF146" s="15"/>
      <c r="AG146" s="15"/>
    </row>
    <row r="147" spans="1:33" ht="15.75" customHeight="1" x14ac:dyDescent="0.2">
      <c r="A147" s="15"/>
      <c r="B147" s="15"/>
      <c r="C147" s="46"/>
      <c r="D147" s="46"/>
      <c r="E147" s="46"/>
      <c r="F147" s="46"/>
      <c r="G147" s="46"/>
      <c r="H147" s="46"/>
      <c r="I147" s="46"/>
      <c r="J147" s="46"/>
      <c r="K147" s="46"/>
      <c r="L147" s="46"/>
      <c r="M147" s="46"/>
      <c r="N147" s="46"/>
      <c r="O147" s="46"/>
      <c r="P147" s="46"/>
      <c r="Q147" s="46"/>
      <c r="R147" s="46"/>
      <c r="S147" s="22"/>
      <c r="T147" s="15"/>
      <c r="U147" s="15"/>
      <c r="V147" s="15"/>
      <c r="W147" s="15"/>
      <c r="X147" s="15"/>
      <c r="Y147" s="15"/>
      <c r="Z147" s="15"/>
      <c r="AA147" s="15"/>
      <c r="AB147" s="15"/>
      <c r="AC147" s="15"/>
      <c r="AD147" s="15"/>
      <c r="AE147" s="15"/>
      <c r="AF147" s="15"/>
      <c r="AG147" s="15"/>
    </row>
    <row r="148" spans="1:33" ht="15.75" customHeight="1" x14ac:dyDescent="0.2">
      <c r="A148" s="15"/>
      <c r="B148" s="15"/>
      <c r="C148" s="46"/>
      <c r="D148" s="46"/>
      <c r="E148" s="46"/>
      <c r="F148" s="46"/>
      <c r="G148" s="46"/>
      <c r="H148" s="46"/>
      <c r="I148" s="46"/>
      <c r="J148" s="46"/>
      <c r="K148" s="46"/>
      <c r="L148" s="46"/>
      <c r="M148" s="46"/>
      <c r="N148" s="46"/>
      <c r="O148" s="46"/>
      <c r="P148" s="46"/>
      <c r="Q148" s="46"/>
      <c r="R148" s="46"/>
      <c r="S148" s="22"/>
      <c r="T148" s="15"/>
      <c r="U148" s="15"/>
      <c r="V148" s="15"/>
      <c r="W148" s="15"/>
      <c r="X148" s="15"/>
      <c r="Y148" s="15"/>
      <c r="Z148" s="15"/>
      <c r="AA148" s="15"/>
      <c r="AB148" s="15"/>
      <c r="AC148" s="15"/>
      <c r="AD148" s="15"/>
      <c r="AE148" s="15"/>
      <c r="AF148" s="15"/>
      <c r="AG148" s="15"/>
    </row>
    <row r="149" spans="1:33" ht="15.75" customHeight="1" x14ac:dyDescent="0.2">
      <c r="A149" s="15"/>
      <c r="B149" s="15"/>
      <c r="C149" s="46"/>
      <c r="D149" s="46"/>
      <c r="E149" s="46"/>
      <c r="F149" s="46"/>
      <c r="G149" s="46"/>
      <c r="H149" s="46"/>
      <c r="I149" s="46"/>
      <c r="J149" s="46"/>
      <c r="K149" s="46"/>
      <c r="L149" s="46"/>
      <c r="M149" s="46"/>
      <c r="N149" s="46"/>
      <c r="O149" s="46"/>
      <c r="P149" s="46"/>
      <c r="Q149" s="46"/>
      <c r="R149" s="46"/>
      <c r="S149" s="22"/>
      <c r="T149" s="15"/>
      <c r="U149" s="15"/>
      <c r="V149" s="15"/>
      <c r="W149" s="15"/>
      <c r="X149" s="15"/>
      <c r="Y149" s="15"/>
      <c r="Z149" s="15"/>
      <c r="AA149" s="15"/>
      <c r="AB149" s="15"/>
      <c r="AC149" s="15"/>
      <c r="AD149" s="15"/>
      <c r="AE149" s="15"/>
      <c r="AF149" s="15"/>
      <c r="AG149" s="15"/>
    </row>
    <row r="150" spans="1:33" ht="15.75" customHeight="1" x14ac:dyDescent="0.2">
      <c r="A150" s="15"/>
      <c r="B150" s="15"/>
      <c r="C150" s="46"/>
      <c r="D150" s="46"/>
      <c r="E150" s="46"/>
      <c r="F150" s="46"/>
      <c r="G150" s="46"/>
      <c r="H150" s="46"/>
      <c r="I150" s="46"/>
      <c r="J150" s="46"/>
      <c r="K150" s="46"/>
      <c r="L150" s="46"/>
      <c r="M150" s="46"/>
      <c r="N150" s="46"/>
      <c r="O150" s="46"/>
      <c r="P150" s="46"/>
      <c r="Q150" s="46"/>
      <c r="R150" s="46"/>
      <c r="S150" s="22"/>
      <c r="T150" s="15"/>
      <c r="U150" s="15"/>
      <c r="V150" s="15"/>
      <c r="W150" s="15"/>
      <c r="X150" s="15"/>
      <c r="Y150" s="15"/>
      <c r="Z150" s="15"/>
      <c r="AA150" s="15"/>
      <c r="AB150" s="15"/>
      <c r="AC150" s="15"/>
      <c r="AD150" s="15"/>
      <c r="AE150" s="15"/>
      <c r="AF150" s="15"/>
      <c r="AG150" s="15"/>
    </row>
    <row r="151" spans="1:33" ht="15.75" customHeight="1" x14ac:dyDescent="0.2">
      <c r="A151" s="15"/>
      <c r="B151" s="15"/>
      <c r="C151" s="46"/>
      <c r="D151" s="46"/>
      <c r="E151" s="46"/>
      <c r="F151" s="46"/>
      <c r="G151" s="46"/>
      <c r="H151" s="46"/>
      <c r="I151" s="46"/>
      <c r="J151" s="46"/>
      <c r="K151" s="46"/>
      <c r="L151" s="46"/>
      <c r="M151" s="46"/>
      <c r="N151" s="46"/>
      <c r="O151" s="46"/>
      <c r="P151" s="46"/>
      <c r="Q151" s="46"/>
      <c r="R151" s="46"/>
      <c r="S151" s="22"/>
      <c r="T151" s="15"/>
      <c r="U151" s="15"/>
      <c r="V151" s="15"/>
      <c r="W151" s="15"/>
      <c r="X151" s="15"/>
      <c r="Y151" s="15"/>
      <c r="Z151" s="15"/>
      <c r="AA151" s="15"/>
      <c r="AB151" s="15"/>
      <c r="AC151" s="15"/>
      <c r="AD151" s="15"/>
      <c r="AE151" s="15"/>
      <c r="AF151" s="15"/>
      <c r="AG151" s="15"/>
    </row>
    <row r="152" spans="1:33" ht="15.75" customHeight="1" x14ac:dyDescent="0.2">
      <c r="A152" s="15"/>
      <c r="B152" s="15"/>
      <c r="C152" s="46"/>
      <c r="D152" s="46"/>
      <c r="E152" s="46"/>
      <c r="F152" s="46"/>
      <c r="G152" s="46"/>
      <c r="H152" s="46"/>
      <c r="I152" s="46"/>
      <c r="J152" s="46"/>
      <c r="K152" s="46"/>
      <c r="L152" s="46"/>
      <c r="M152" s="46"/>
      <c r="N152" s="46"/>
      <c r="O152" s="46"/>
      <c r="P152" s="46"/>
      <c r="Q152" s="46"/>
      <c r="R152" s="46"/>
      <c r="S152" s="22"/>
      <c r="T152" s="15"/>
      <c r="U152" s="15"/>
      <c r="V152" s="15"/>
      <c r="W152" s="15"/>
      <c r="X152" s="15"/>
      <c r="Y152" s="15"/>
      <c r="Z152" s="15"/>
      <c r="AA152" s="15"/>
      <c r="AB152" s="15"/>
      <c r="AC152" s="15"/>
      <c r="AD152" s="15"/>
      <c r="AE152" s="15"/>
      <c r="AF152" s="15"/>
      <c r="AG152" s="15"/>
    </row>
    <row r="153" spans="1:33" ht="15.75" customHeight="1" x14ac:dyDescent="0.2">
      <c r="A153" s="15"/>
      <c r="B153" s="15"/>
      <c r="C153" s="46"/>
      <c r="D153" s="46"/>
      <c r="E153" s="46"/>
      <c r="F153" s="46"/>
      <c r="G153" s="46"/>
      <c r="H153" s="46"/>
      <c r="I153" s="46"/>
      <c r="J153" s="46"/>
      <c r="K153" s="46"/>
      <c r="L153" s="46"/>
      <c r="M153" s="46"/>
      <c r="N153" s="46"/>
      <c r="O153" s="46"/>
      <c r="P153" s="46"/>
      <c r="Q153" s="46"/>
      <c r="R153" s="46"/>
      <c r="S153" s="22"/>
      <c r="T153" s="15"/>
      <c r="U153" s="15"/>
      <c r="V153" s="15"/>
      <c r="W153" s="15"/>
      <c r="X153" s="15"/>
      <c r="Y153" s="15"/>
      <c r="Z153" s="15"/>
      <c r="AA153" s="15"/>
      <c r="AB153" s="15"/>
      <c r="AC153" s="15"/>
      <c r="AD153" s="15"/>
      <c r="AE153" s="15"/>
      <c r="AF153" s="15"/>
      <c r="AG153" s="15"/>
    </row>
    <row r="154" spans="1:33" ht="15.75" customHeight="1" x14ac:dyDescent="0.2">
      <c r="A154" s="15"/>
      <c r="B154" s="15"/>
      <c r="C154" s="46"/>
      <c r="D154" s="46"/>
      <c r="E154" s="46"/>
      <c r="F154" s="46"/>
      <c r="G154" s="46"/>
      <c r="H154" s="46"/>
      <c r="I154" s="46"/>
      <c r="J154" s="46"/>
      <c r="K154" s="46"/>
      <c r="L154" s="46"/>
      <c r="M154" s="46"/>
      <c r="N154" s="46"/>
      <c r="O154" s="46"/>
      <c r="P154" s="46"/>
      <c r="Q154" s="46"/>
      <c r="R154" s="46"/>
      <c r="S154" s="22"/>
      <c r="T154" s="15"/>
      <c r="U154" s="15"/>
      <c r="V154" s="15"/>
      <c r="W154" s="15"/>
      <c r="X154" s="15"/>
      <c r="Y154" s="15"/>
      <c r="Z154" s="15"/>
      <c r="AA154" s="15"/>
      <c r="AB154" s="15"/>
      <c r="AC154" s="15"/>
      <c r="AD154" s="15"/>
      <c r="AE154" s="15"/>
      <c r="AF154" s="15"/>
      <c r="AG154" s="15"/>
    </row>
    <row r="155" spans="1:33" ht="15.75" customHeight="1" x14ac:dyDescent="0.2">
      <c r="A155" s="15"/>
      <c r="B155" s="15"/>
      <c r="C155" s="46"/>
      <c r="D155" s="46"/>
      <c r="E155" s="46"/>
      <c r="F155" s="46"/>
      <c r="G155" s="46"/>
      <c r="H155" s="46"/>
      <c r="I155" s="46"/>
      <c r="J155" s="46"/>
      <c r="K155" s="46"/>
      <c r="L155" s="46"/>
      <c r="M155" s="46"/>
      <c r="N155" s="46"/>
      <c r="O155" s="46"/>
      <c r="P155" s="46"/>
      <c r="Q155" s="46"/>
      <c r="R155" s="46"/>
      <c r="S155" s="22"/>
      <c r="T155" s="15"/>
      <c r="U155" s="15"/>
      <c r="V155" s="15"/>
      <c r="W155" s="15"/>
      <c r="X155" s="15"/>
      <c r="Y155" s="15"/>
      <c r="Z155" s="15"/>
      <c r="AA155" s="15"/>
      <c r="AB155" s="15"/>
      <c r="AC155" s="15"/>
      <c r="AD155" s="15"/>
      <c r="AE155" s="15"/>
      <c r="AF155" s="15"/>
      <c r="AG155" s="15"/>
    </row>
    <row r="156" spans="1:33" ht="15.75" customHeight="1" x14ac:dyDescent="0.2">
      <c r="A156" s="15"/>
      <c r="B156" s="15"/>
      <c r="C156" s="46"/>
      <c r="D156" s="46"/>
      <c r="E156" s="46"/>
      <c r="F156" s="46"/>
      <c r="G156" s="46"/>
      <c r="H156" s="46"/>
      <c r="I156" s="46"/>
      <c r="J156" s="46"/>
      <c r="K156" s="46"/>
      <c r="L156" s="46"/>
      <c r="M156" s="46"/>
      <c r="N156" s="46"/>
      <c r="O156" s="46"/>
      <c r="P156" s="46"/>
      <c r="Q156" s="46"/>
      <c r="R156" s="46"/>
      <c r="S156" s="22"/>
      <c r="T156" s="15"/>
      <c r="U156" s="15"/>
      <c r="V156" s="15"/>
      <c r="W156" s="15"/>
      <c r="X156" s="15"/>
      <c r="Y156" s="15"/>
      <c r="Z156" s="15"/>
      <c r="AA156" s="15"/>
      <c r="AB156" s="15"/>
      <c r="AC156" s="15"/>
      <c r="AD156" s="15"/>
      <c r="AE156" s="15"/>
      <c r="AF156" s="15"/>
      <c r="AG156" s="15"/>
    </row>
    <row r="157" spans="1:33" ht="15.75" customHeight="1" x14ac:dyDescent="0.2">
      <c r="A157" s="15"/>
      <c r="B157" s="15"/>
      <c r="C157" s="46"/>
      <c r="D157" s="46"/>
      <c r="E157" s="46"/>
      <c r="F157" s="46"/>
      <c r="G157" s="46"/>
      <c r="H157" s="46"/>
      <c r="I157" s="46"/>
      <c r="J157" s="46"/>
      <c r="K157" s="46"/>
      <c r="L157" s="46"/>
      <c r="M157" s="46"/>
      <c r="N157" s="46"/>
      <c r="O157" s="46"/>
      <c r="P157" s="46"/>
      <c r="Q157" s="46"/>
      <c r="R157" s="46"/>
      <c r="S157" s="22"/>
      <c r="T157" s="15"/>
      <c r="U157" s="15"/>
      <c r="V157" s="15"/>
      <c r="W157" s="15"/>
      <c r="X157" s="15"/>
      <c r="Y157" s="15"/>
      <c r="Z157" s="15"/>
      <c r="AA157" s="15"/>
      <c r="AB157" s="15"/>
      <c r="AC157" s="15"/>
      <c r="AD157" s="15"/>
      <c r="AE157" s="15"/>
      <c r="AF157" s="15"/>
      <c r="AG157" s="15"/>
    </row>
    <row r="158" spans="1:33" ht="15.75" customHeight="1" x14ac:dyDescent="0.2">
      <c r="A158" s="15"/>
      <c r="B158" s="15"/>
      <c r="C158" s="46"/>
      <c r="D158" s="46"/>
      <c r="E158" s="46"/>
      <c r="F158" s="46"/>
      <c r="G158" s="46"/>
      <c r="H158" s="46"/>
      <c r="I158" s="46"/>
      <c r="J158" s="46"/>
      <c r="K158" s="46"/>
      <c r="L158" s="46"/>
      <c r="M158" s="46"/>
      <c r="N158" s="46"/>
      <c r="O158" s="46"/>
      <c r="P158" s="46"/>
      <c r="Q158" s="46"/>
      <c r="R158" s="46"/>
      <c r="S158" s="22"/>
      <c r="T158" s="15"/>
      <c r="U158" s="15"/>
      <c r="V158" s="15"/>
      <c r="W158" s="15"/>
      <c r="X158" s="15"/>
      <c r="Y158" s="15"/>
      <c r="Z158" s="15"/>
      <c r="AA158" s="15"/>
      <c r="AB158" s="15"/>
      <c r="AC158" s="15"/>
      <c r="AD158" s="15"/>
      <c r="AE158" s="15"/>
      <c r="AF158" s="15"/>
      <c r="AG158" s="15"/>
    </row>
    <row r="159" spans="1:33" ht="15.75" customHeight="1" x14ac:dyDescent="0.2">
      <c r="A159" s="15"/>
      <c r="B159" s="15"/>
      <c r="C159" s="46"/>
      <c r="D159" s="46"/>
      <c r="E159" s="46"/>
      <c r="F159" s="46"/>
      <c r="G159" s="46"/>
      <c r="H159" s="46"/>
      <c r="I159" s="46"/>
      <c r="J159" s="46"/>
      <c r="K159" s="46"/>
      <c r="L159" s="46"/>
      <c r="M159" s="46"/>
      <c r="N159" s="46"/>
      <c r="O159" s="46"/>
      <c r="P159" s="46"/>
      <c r="Q159" s="46"/>
      <c r="R159" s="46"/>
      <c r="S159" s="22"/>
      <c r="T159" s="15"/>
      <c r="U159" s="15"/>
      <c r="V159" s="15"/>
      <c r="W159" s="15"/>
      <c r="X159" s="15"/>
      <c r="Y159" s="15"/>
      <c r="Z159" s="15"/>
      <c r="AA159" s="15"/>
      <c r="AB159" s="15"/>
      <c r="AC159" s="15"/>
      <c r="AD159" s="15"/>
      <c r="AE159" s="15"/>
      <c r="AF159" s="15"/>
      <c r="AG159" s="15"/>
    </row>
    <row r="160" spans="1:33" ht="15.75" customHeight="1" x14ac:dyDescent="0.2">
      <c r="A160" s="15"/>
      <c r="B160" s="15"/>
      <c r="C160" s="46"/>
      <c r="D160" s="46"/>
      <c r="E160" s="46"/>
      <c r="F160" s="46"/>
      <c r="G160" s="46"/>
      <c r="H160" s="46"/>
      <c r="I160" s="46"/>
      <c r="J160" s="46"/>
      <c r="K160" s="46"/>
      <c r="L160" s="46"/>
      <c r="M160" s="46"/>
      <c r="N160" s="46"/>
      <c r="O160" s="46"/>
      <c r="P160" s="46"/>
      <c r="Q160" s="46"/>
      <c r="R160" s="46"/>
      <c r="S160" s="22"/>
      <c r="T160" s="15"/>
      <c r="U160" s="15"/>
      <c r="V160" s="15"/>
      <c r="W160" s="15"/>
      <c r="X160" s="15"/>
      <c r="Y160" s="15"/>
      <c r="Z160" s="15"/>
      <c r="AA160" s="15"/>
      <c r="AB160" s="15"/>
      <c r="AC160" s="15"/>
      <c r="AD160" s="15"/>
      <c r="AE160" s="15"/>
      <c r="AF160" s="15"/>
      <c r="AG160" s="15"/>
    </row>
    <row r="161" spans="1:33" ht="15.75" customHeight="1" x14ac:dyDescent="0.2">
      <c r="A161" s="15"/>
      <c r="B161" s="15"/>
      <c r="C161" s="46"/>
      <c r="D161" s="46"/>
      <c r="E161" s="46"/>
      <c r="F161" s="46"/>
      <c r="G161" s="46"/>
      <c r="H161" s="46"/>
      <c r="I161" s="46"/>
      <c r="J161" s="46"/>
      <c r="K161" s="46"/>
      <c r="L161" s="46"/>
      <c r="M161" s="46"/>
      <c r="N161" s="46"/>
      <c r="O161" s="46"/>
      <c r="P161" s="46"/>
      <c r="Q161" s="46"/>
      <c r="R161" s="46"/>
      <c r="S161" s="22"/>
      <c r="T161" s="15"/>
      <c r="U161" s="15"/>
      <c r="V161" s="15"/>
      <c r="W161" s="15"/>
      <c r="X161" s="15"/>
      <c r="Y161" s="15"/>
      <c r="Z161" s="15"/>
      <c r="AA161" s="15"/>
      <c r="AB161" s="15"/>
      <c r="AC161" s="15"/>
      <c r="AD161" s="15"/>
      <c r="AE161" s="15"/>
      <c r="AF161" s="15"/>
      <c r="AG161" s="15"/>
    </row>
    <row r="162" spans="1:33" ht="15.75" customHeight="1" x14ac:dyDescent="0.2">
      <c r="A162" s="15"/>
      <c r="B162" s="15"/>
      <c r="C162" s="46"/>
      <c r="D162" s="46"/>
      <c r="E162" s="46"/>
      <c r="F162" s="46"/>
      <c r="G162" s="46"/>
      <c r="H162" s="46"/>
      <c r="I162" s="46"/>
      <c r="J162" s="46"/>
      <c r="K162" s="46"/>
      <c r="L162" s="46"/>
      <c r="M162" s="46"/>
      <c r="N162" s="46"/>
      <c r="O162" s="46"/>
      <c r="P162" s="46"/>
      <c r="Q162" s="46"/>
      <c r="R162" s="46"/>
      <c r="S162" s="22"/>
      <c r="T162" s="15"/>
      <c r="U162" s="15"/>
      <c r="V162" s="15"/>
      <c r="W162" s="15"/>
      <c r="X162" s="15"/>
      <c r="Y162" s="15"/>
      <c r="Z162" s="15"/>
      <c r="AA162" s="15"/>
      <c r="AB162" s="15"/>
      <c r="AC162" s="15"/>
      <c r="AD162" s="15"/>
      <c r="AE162" s="15"/>
      <c r="AF162" s="15"/>
      <c r="AG162" s="15"/>
    </row>
    <row r="163" spans="1:33" ht="15.75" customHeight="1" x14ac:dyDescent="0.2">
      <c r="A163" s="15"/>
      <c r="B163" s="15"/>
      <c r="C163" s="46"/>
      <c r="D163" s="46"/>
      <c r="E163" s="46"/>
      <c r="F163" s="46"/>
      <c r="G163" s="46"/>
      <c r="H163" s="46"/>
      <c r="I163" s="46"/>
      <c r="J163" s="46"/>
      <c r="K163" s="46"/>
      <c r="L163" s="46"/>
      <c r="M163" s="46"/>
      <c r="N163" s="46"/>
      <c r="O163" s="46"/>
      <c r="P163" s="46"/>
      <c r="Q163" s="46"/>
      <c r="R163" s="46"/>
      <c r="S163" s="22"/>
      <c r="T163" s="15"/>
      <c r="U163" s="15"/>
      <c r="V163" s="15"/>
      <c r="W163" s="15"/>
      <c r="X163" s="15"/>
      <c r="Y163" s="15"/>
      <c r="Z163" s="15"/>
      <c r="AA163" s="15"/>
      <c r="AB163" s="15"/>
      <c r="AC163" s="15"/>
      <c r="AD163" s="15"/>
      <c r="AE163" s="15"/>
      <c r="AF163" s="15"/>
      <c r="AG163" s="15"/>
    </row>
    <row r="164" spans="1:33" ht="15.75" customHeight="1" x14ac:dyDescent="0.2">
      <c r="A164" s="15"/>
      <c r="B164" s="15"/>
      <c r="C164" s="46"/>
      <c r="D164" s="46"/>
      <c r="E164" s="46"/>
      <c r="F164" s="46"/>
      <c r="G164" s="46"/>
      <c r="H164" s="46"/>
      <c r="I164" s="46"/>
      <c r="J164" s="46"/>
      <c r="K164" s="46"/>
      <c r="L164" s="46"/>
      <c r="M164" s="46"/>
      <c r="N164" s="46"/>
      <c r="O164" s="46"/>
      <c r="P164" s="46"/>
      <c r="Q164" s="46"/>
      <c r="R164" s="46"/>
      <c r="S164" s="22"/>
      <c r="T164" s="15"/>
      <c r="U164" s="15"/>
      <c r="V164" s="15"/>
      <c r="W164" s="15"/>
      <c r="X164" s="15"/>
      <c r="Y164" s="15"/>
      <c r="Z164" s="15"/>
      <c r="AA164" s="15"/>
      <c r="AB164" s="15"/>
      <c r="AC164" s="15"/>
      <c r="AD164" s="15"/>
      <c r="AE164" s="15"/>
      <c r="AF164" s="15"/>
      <c r="AG164" s="15"/>
    </row>
    <row r="165" spans="1:33" ht="15.75" customHeight="1" x14ac:dyDescent="0.2">
      <c r="A165" s="15"/>
      <c r="B165" s="15"/>
      <c r="C165" s="46"/>
      <c r="D165" s="46"/>
      <c r="E165" s="46"/>
      <c r="F165" s="46"/>
      <c r="G165" s="46"/>
      <c r="H165" s="46"/>
      <c r="I165" s="46"/>
      <c r="J165" s="46"/>
      <c r="K165" s="46"/>
      <c r="L165" s="46"/>
      <c r="M165" s="46"/>
      <c r="N165" s="46"/>
      <c r="O165" s="46"/>
      <c r="P165" s="46"/>
      <c r="Q165" s="46"/>
      <c r="R165" s="46"/>
      <c r="S165" s="22"/>
      <c r="T165" s="15"/>
      <c r="U165" s="15"/>
      <c r="V165" s="15"/>
      <c r="W165" s="15"/>
      <c r="X165" s="15"/>
      <c r="Y165" s="15"/>
      <c r="Z165" s="15"/>
      <c r="AA165" s="15"/>
      <c r="AB165" s="15"/>
      <c r="AC165" s="15"/>
      <c r="AD165" s="15"/>
      <c r="AE165" s="15"/>
      <c r="AF165" s="15"/>
      <c r="AG165" s="15"/>
    </row>
    <row r="166" spans="1:33" ht="15.75" customHeight="1" x14ac:dyDescent="0.2">
      <c r="A166" s="15"/>
      <c r="B166" s="15"/>
      <c r="C166" s="46"/>
      <c r="D166" s="46"/>
      <c r="E166" s="46"/>
      <c r="F166" s="46"/>
      <c r="G166" s="46"/>
      <c r="H166" s="46"/>
      <c r="I166" s="46"/>
      <c r="J166" s="46"/>
      <c r="K166" s="46"/>
      <c r="L166" s="46"/>
      <c r="M166" s="46"/>
      <c r="N166" s="46"/>
      <c r="O166" s="46"/>
      <c r="P166" s="46"/>
      <c r="Q166" s="46"/>
      <c r="R166" s="46"/>
      <c r="S166" s="22"/>
      <c r="T166" s="15"/>
      <c r="U166" s="15"/>
      <c r="V166" s="15"/>
      <c r="W166" s="15"/>
      <c r="X166" s="15"/>
      <c r="Y166" s="15"/>
      <c r="Z166" s="15"/>
      <c r="AA166" s="15"/>
      <c r="AB166" s="15"/>
      <c r="AC166" s="15"/>
      <c r="AD166" s="15"/>
      <c r="AE166" s="15"/>
      <c r="AF166" s="15"/>
      <c r="AG166" s="15"/>
    </row>
    <row r="167" spans="1:33" ht="15.75" customHeight="1" x14ac:dyDescent="0.2">
      <c r="A167" s="15"/>
      <c r="B167" s="15"/>
      <c r="C167" s="46"/>
      <c r="D167" s="46"/>
      <c r="E167" s="46"/>
      <c r="F167" s="46"/>
      <c r="G167" s="46"/>
      <c r="H167" s="46"/>
      <c r="I167" s="46"/>
      <c r="J167" s="46"/>
      <c r="K167" s="46"/>
      <c r="L167" s="46"/>
      <c r="M167" s="46"/>
      <c r="N167" s="46"/>
      <c r="O167" s="46"/>
      <c r="P167" s="46"/>
      <c r="Q167" s="46"/>
      <c r="R167" s="46"/>
      <c r="S167" s="22"/>
      <c r="T167" s="15"/>
      <c r="U167" s="15"/>
      <c r="V167" s="15"/>
      <c r="W167" s="15"/>
      <c r="X167" s="15"/>
      <c r="Y167" s="15"/>
      <c r="Z167" s="15"/>
      <c r="AA167" s="15"/>
      <c r="AB167" s="15"/>
      <c r="AC167" s="15"/>
      <c r="AD167" s="15"/>
      <c r="AE167" s="15"/>
      <c r="AF167" s="15"/>
      <c r="AG167" s="15"/>
    </row>
    <row r="168" spans="1:33" ht="15.75" customHeight="1" x14ac:dyDescent="0.2">
      <c r="A168" s="15"/>
      <c r="B168" s="15"/>
      <c r="C168" s="46"/>
      <c r="D168" s="46"/>
      <c r="E168" s="46"/>
      <c r="F168" s="46"/>
      <c r="G168" s="46"/>
      <c r="H168" s="46"/>
      <c r="I168" s="46"/>
      <c r="J168" s="46"/>
      <c r="K168" s="46"/>
      <c r="L168" s="46"/>
      <c r="M168" s="46"/>
      <c r="N168" s="46"/>
      <c r="O168" s="46"/>
      <c r="P168" s="46"/>
      <c r="Q168" s="46"/>
      <c r="R168" s="46"/>
      <c r="S168" s="22"/>
      <c r="T168" s="15"/>
      <c r="U168" s="15"/>
      <c r="V168" s="15"/>
      <c r="W168" s="15"/>
      <c r="X168" s="15"/>
      <c r="Y168" s="15"/>
      <c r="Z168" s="15"/>
      <c r="AA168" s="15"/>
      <c r="AB168" s="15"/>
      <c r="AC168" s="15"/>
      <c r="AD168" s="15"/>
      <c r="AE168" s="15"/>
      <c r="AF168" s="15"/>
      <c r="AG168" s="15"/>
    </row>
    <row r="169" spans="1:33" ht="15.75" customHeight="1" x14ac:dyDescent="0.2">
      <c r="C169" s="46"/>
      <c r="D169" s="46"/>
      <c r="E169" s="46"/>
      <c r="F169" s="46"/>
      <c r="G169" s="46"/>
      <c r="H169" s="46"/>
      <c r="I169" s="46"/>
      <c r="J169" s="46"/>
      <c r="K169" s="46"/>
      <c r="L169" s="46"/>
      <c r="M169" s="46"/>
      <c r="N169" s="46"/>
      <c r="O169" s="46"/>
      <c r="P169" s="46"/>
      <c r="Q169" s="46"/>
      <c r="R169" s="46"/>
      <c r="S169" s="22"/>
    </row>
    <row r="170" spans="1:33" ht="15.75" customHeight="1" x14ac:dyDescent="0.2">
      <c r="C170" s="46"/>
      <c r="D170" s="46"/>
      <c r="E170" s="46"/>
      <c r="F170" s="46"/>
      <c r="G170" s="46"/>
      <c r="H170" s="46"/>
      <c r="I170" s="46"/>
      <c r="J170" s="46"/>
      <c r="K170" s="46"/>
      <c r="L170" s="46"/>
      <c r="M170" s="46"/>
      <c r="N170" s="46"/>
      <c r="O170" s="46"/>
      <c r="P170" s="46"/>
      <c r="Q170" s="46"/>
      <c r="R170" s="46"/>
      <c r="S170" s="22"/>
    </row>
    <row r="171" spans="1:33" ht="15.75" customHeight="1" x14ac:dyDescent="0.2">
      <c r="C171" s="46"/>
      <c r="D171" s="46"/>
      <c r="E171" s="46"/>
      <c r="F171" s="46"/>
      <c r="G171" s="46"/>
      <c r="H171" s="46"/>
      <c r="I171" s="46"/>
      <c r="J171" s="46"/>
      <c r="K171" s="46"/>
      <c r="L171" s="46"/>
      <c r="M171" s="46"/>
      <c r="N171" s="46"/>
      <c r="O171" s="46"/>
      <c r="P171" s="46"/>
      <c r="Q171" s="46"/>
      <c r="R171" s="46"/>
      <c r="S171" s="22"/>
    </row>
    <row r="172" spans="1:33" ht="15.75" customHeight="1" x14ac:dyDescent="0.2">
      <c r="C172" s="46"/>
      <c r="D172" s="46"/>
      <c r="E172" s="46"/>
      <c r="F172" s="46"/>
      <c r="G172" s="46"/>
      <c r="H172" s="46"/>
      <c r="I172" s="46"/>
      <c r="J172" s="46"/>
      <c r="K172" s="46"/>
      <c r="L172" s="46"/>
      <c r="M172" s="46"/>
      <c r="N172" s="46"/>
      <c r="O172" s="46"/>
      <c r="P172" s="46"/>
      <c r="Q172" s="46"/>
      <c r="R172" s="46"/>
      <c r="S172" s="22"/>
    </row>
    <row r="173" spans="1:33" ht="15.75" customHeight="1" x14ac:dyDescent="0.2">
      <c r="C173" s="46"/>
      <c r="D173" s="46"/>
      <c r="E173" s="46"/>
      <c r="F173" s="46"/>
      <c r="G173" s="46"/>
      <c r="H173" s="46"/>
      <c r="I173" s="46"/>
      <c r="J173" s="46"/>
      <c r="K173" s="46"/>
      <c r="L173" s="46"/>
      <c r="M173" s="46"/>
      <c r="N173" s="46"/>
      <c r="O173" s="46"/>
      <c r="P173" s="46"/>
      <c r="Q173" s="46"/>
      <c r="R173" s="46"/>
      <c r="S173" s="22"/>
    </row>
    <row r="174" spans="1:33" ht="15.75" customHeight="1" x14ac:dyDescent="0.2">
      <c r="C174" s="46"/>
      <c r="D174" s="46"/>
      <c r="E174" s="46"/>
      <c r="F174" s="46"/>
      <c r="G174" s="46"/>
      <c r="H174" s="46"/>
      <c r="I174" s="46"/>
      <c r="J174" s="46"/>
      <c r="K174" s="46"/>
      <c r="L174" s="46"/>
      <c r="M174" s="46"/>
      <c r="N174" s="46"/>
      <c r="O174" s="46"/>
      <c r="P174" s="46"/>
      <c r="Q174" s="46"/>
      <c r="R174" s="46"/>
      <c r="S174" s="22"/>
    </row>
    <row r="175" spans="1:33" ht="15.75" customHeight="1" x14ac:dyDescent="0.2">
      <c r="C175" s="46"/>
      <c r="D175" s="46"/>
      <c r="E175" s="46"/>
      <c r="F175" s="46"/>
      <c r="G175" s="46"/>
      <c r="H175" s="46"/>
      <c r="I175" s="46"/>
      <c r="J175" s="46"/>
      <c r="K175" s="46"/>
      <c r="L175" s="46"/>
      <c r="M175" s="46"/>
      <c r="N175" s="46"/>
      <c r="O175" s="46"/>
      <c r="P175" s="46"/>
      <c r="Q175" s="46"/>
      <c r="R175" s="46"/>
      <c r="S175" s="22"/>
    </row>
    <row r="176" spans="1:33" ht="15.75" customHeight="1" x14ac:dyDescent="0.2">
      <c r="C176" s="46"/>
      <c r="D176" s="46"/>
      <c r="E176" s="46"/>
      <c r="F176" s="46"/>
      <c r="G176" s="46"/>
      <c r="H176" s="46"/>
      <c r="I176" s="46"/>
      <c r="J176" s="46"/>
      <c r="K176" s="46"/>
      <c r="L176" s="46"/>
      <c r="M176" s="46"/>
      <c r="N176" s="46"/>
      <c r="O176" s="46"/>
      <c r="P176" s="46"/>
      <c r="Q176" s="46"/>
      <c r="R176" s="46"/>
      <c r="S176" s="22"/>
    </row>
    <row r="177" spans="3:19" ht="15.75" customHeight="1" x14ac:dyDescent="0.2">
      <c r="C177" s="46"/>
      <c r="D177" s="46"/>
      <c r="E177" s="46"/>
      <c r="F177" s="46"/>
      <c r="G177" s="46"/>
      <c r="H177" s="46"/>
      <c r="I177" s="46"/>
      <c r="J177" s="46"/>
      <c r="K177" s="46"/>
      <c r="L177" s="46"/>
      <c r="M177" s="46"/>
      <c r="N177" s="46"/>
      <c r="O177" s="46"/>
      <c r="P177" s="46"/>
      <c r="Q177" s="46"/>
      <c r="R177" s="46"/>
      <c r="S177" s="22"/>
    </row>
    <row r="178" spans="3:19" ht="15.75" customHeight="1" x14ac:dyDescent="0.2">
      <c r="C178" s="46"/>
      <c r="D178" s="46"/>
      <c r="E178" s="46"/>
      <c r="F178" s="46"/>
      <c r="G178" s="46"/>
      <c r="H178" s="46"/>
      <c r="I178" s="46"/>
      <c r="J178" s="46"/>
      <c r="K178" s="46"/>
      <c r="L178" s="46"/>
      <c r="M178" s="46"/>
      <c r="N178" s="46"/>
      <c r="O178" s="46"/>
      <c r="P178" s="46"/>
      <c r="Q178" s="46"/>
      <c r="R178" s="46"/>
      <c r="S178" s="22"/>
    </row>
    <row r="179" spans="3:19" ht="15.75" customHeight="1" x14ac:dyDescent="0.2">
      <c r="C179" s="46"/>
      <c r="D179" s="46"/>
      <c r="E179" s="46"/>
      <c r="F179" s="46"/>
      <c r="G179" s="46"/>
      <c r="H179" s="46"/>
      <c r="I179" s="46"/>
      <c r="J179" s="46"/>
      <c r="K179" s="46"/>
      <c r="L179" s="46"/>
      <c r="M179" s="46"/>
      <c r="N179" s="46"/>
      <c r="O179" s="46"/>
      <c r="P179" s="46"/>
      <c r="Q179" s="46"/>
      <c r="R179" s="46"/>
      <c r="S179" s="22"/>
    </row>
    <row r="180" spans="3:19" ht="15.75" customHeight="1" x14ac:dyDescent="0.2">
      <c r="C180" s="46"/>
      <c r="D180" s="46"/>
      <c r="E180" s="46"/>
      <c r="F180" s="46"/>
      <c r="G180" s="46"/>
      <c r="H180" s="46"/>
      <c r="I180" s="46"/>
      <c r="J180" s="46"/>
      <c r="K180" s="46"/>
      <c r="L180" s="46"/>
      <c r="M180" s="46"/>
      <c r="N180" s="46"/>
      <c r="O180" s="46"/>
      <c r="P180" s="46"/>
      <c r="Q180" s="46"/>
      <c r="R180" s="46"/>
      <c r="S180" s="22"/>
    </row>
    <row r="181" spans="3:19" ht="15.75" customHeight="1" x14ac:dyDescent="0.2">
      <c r="C181" s="46"/>
      <c r="D181" s="46"/>
      <c r="E181" s="46"/>
      <c r="F181" s="46"/>
      <c r="G181" s="46"/>
      <c r="H181" s="46"/>
      <c r="I181" s="46"/>
      <c r="J181" s="46"/>
      <c r="K181" s="46"/>
      <c r="L181" s="46"/>
      <c r="M181" s="46"/>
      <c r="N181" s="46"/>
      <c r="O181" s="46"/>
      <c r="P181" s="46"/>
      <c r="Q181" s="46"/>
      <c r="R181" s="46"/>
      <c r="S181" s="22"/>
    </row>
    <row r="182" spans="3:19" ht="15.75" customHeight="1" x14ac:dyDescent="0.2">
      <c r="C182" s="46"/>
      <c r="D182" s="46"/>
      <c r="E182" s="46"/>
      <c r="F182" s="46"/>
      <c r="G182" s="46"/>
      <c r="H182" s="46"/>
      <c r="I182" s="46"/>
      <c r="J182" s="46"/>
      <c r="K182" s="46"/>
      <c r="L182" s="46"/>
      <c r="M182" s="46"/>
      <c r="N182" s="46"/>
      <c r="O182" s="46"/>
      <c r="P182" s="46"/>
      <c r="Q182" s="46"/>
      <c r="R182" s="46"/>
      <c r="S182" s="22"/>
    </row>
    <row r="183" spans="3:19" ht="15.75" customHeight="1" x14ac:dyDescent="0.2">
      <c r="C183" s="46"/>
      <c r="D183" s="46"/>
      <c r="E183" s="46"/>
      <c r="F183" s="46"/>
      <c r="G183" s="46"/>
      <c r="H183" s="46"/>
      <c r="I183" s="46"/>
      <c r="J183" s="46"/>
      <c r="K183" s="46"/>
      <c r="L183" s="46"/>
      <c r="M183" s="46"/>
      <c r="N183" s="46"/>
      <c r="O183" s="46"/>
      <c r="P183" s="46"/>
      <c r="Q183" s="46"/>
      <c r="R183" s="46"/>
      <c r="S183" s="22"/>
    </row>
    <row r="184" spans="3:19" ht="15.75" customHeight="1" x14ac:dyDescent="0.2">
      <c r="C184" s="46"/>
      <c r="D184" s="46"/>
      <c r="E184" s="46"/>
      <c r="F184" s="46"/>
      <c r="G184" s="46"/>
      <c r="H184" s="46"/>
      <c r="I184" s="46"/>
      <c r="J184" s="46"/>
      <c r="K184" s="46"/>
      <c r="L184" s="46"/>
      <c r="M184" s="46"/>
      <c r="N184" s="46"/>
      <c r="O184" s="46"/>
      <c r="P184" s="46"/>
      <c r="Q184" s="46"/>
      <c r="R184" s="46"/>
      <c r="S184" s="22"/>
    </row>
    <row r="185" spans="3:19" ht="15.75" customHeight="1" x14ac:dyDescent="0.2">
      <c r="C185" s="46"/>
      <c r="D185" s="46"/>
      <c r="E185" s="46"/>
      <c r="F185" s="46"/>
      <c r="G185" s="46"/>
      <c r="H185" s="46"/>
      <c r="I185" s="46"/>
      <c r="J185" s="46"/>
      <c r="K185" s="46"/>
      <c r="L185" s="46"/>
      <c r="M185" s="46"/>
      <c r="N185" s="46"/>
      <c r="O185" s="46"/>
      <c r="P185" s="46"/>
      <c r="Q185" s="46"/>
      <c r="R185" s="46"/>
      <c r="S185" s="22"/>
    </row>
    <row r="186" spans="3:19" ht="15.75" customHeight="1" x14ac:dyDescent="0.2">
      <c r="C186" s="46"/>
      <c r="D186" s="46"/>
      <c r="E186" s="46"/>
      <c r="F186" s="46"/>
      <c r="G186" s="46"/>
      <c r="H186" s="46"/>
      <c r="I186" s="46"/>
      <c r="J186" s="46"/>
      <c r="K186" s="46"/>
      <c r="L186" s="46"/>
      <c r="M186" s="46"/>
      <c r="N186" s="46"/>
      <c r="O186" s="46"/>
      <c r="P186" s="46"/>
      <c r="Q186" s="46"/>
      <c r="R186" s="46"/>
      <c r="S186" s="22"/>
    </row>
    <row r="187" spans="3:19" ht="15.75" customHeight="1" x14ac:dyDescent="0.2">
      <c r="C187" s="46"/>
      <c r="D187" s="46"/>
      <c r="E187" s="46"/>
      <c r="F187" s="46"/>
      <c r="G187" s="46"/>
      <c r="H187" s="46"/>
      <c r="I187" s="46"/>
      <c r="J187" s="46"/>
      <c r="K187" s="46"/>
      <c r="L187" s="46"/>
      <c r="M187" s="46"/>
      <c r="N187" s="46"/>
      <c r="O187" s="46"/>
      <c r="P187" s="46"/>
      <c r="Q187" s="46"/>
      <c r="R187" s="46"/>
      <c r="S187" s="22"/>
    </row>
    <row r="188" spans="3:19" ht="15.75" customHeight="1" x14ac:dyDescent="0.2">
      <c r="C188" s="46"/>
      <c r="D188" s="46"/>
      <c r="E188" s="46"/>
      <c r="F188" s="46"/>
      <c r="G188" s="46"/>
      <c r="H188" s="46"/>
      <c r="I188" s="46"/>
      <c r="J188" s="46"/>
      <c r="K188" s="46"/>
      <c r="L188" s="46"/>
      <c r="M188" s="46"/>
      <c r="N188" s="46"/>
      <c r="O188" s="46"/>
      <c r="P188" s="46"/>
      <c r="Q188" s="46"/>
      <c r="R188" s="46"/>
      <c r="S188" s="22"/>
    </row>
    <row r="189" spans="3:19" ht="15.75" customHeight="1" x14ac:dyDescent="0.2">
      <c r="C189" s="46"/>
      <c r="D189" s="46"/>
      <c r="E189" s="46"/>
      <c r="F189" s="46"/>
      <c r="G189" s="46"/>
      <c r="H189" s="46"/>
      <c r="I189" s="46"/>
      <c r="J189" s="46"/>
      <c r="K189" s="46"/>
      <c r="L189" s="46"/>
      <c r="M189" s="46"/>
      <c r="N189" s="46"/>
      <c r="O189" s="46"/>
      <c r="P189" s="46"/>
      <c r="Q189" s="46"/>
      <c r="R189" s="46"/>
      <c r="S189" s="22"/>
    </row>
    <row r="190" spans="3:19" ht="15.75" customHeight="1" x14ac:dyDescent="0.2">
      <c r="C190" s="46"/>
      <c r="D190" s="46"/>
      <c r="E190" s="46"/>
      <c r="F190" s="46"/>
      <c r="G190" s="46"/>
      <c r="H190" s="46"/>
      <c r="I190" s="46"/>
      <c r="J190" s="46"/>
      <c r="K190" s="46"/>
      <c r="L190" s="46"/>
      <c r="M190" s="46"/>
      <c r="N190" s="46"/>
      <c r="O190" s="46"/>
      <c r="P190" s="46"/>
      <c r="Q190" s="46"/>
      <c r="R190" s="46"/>
      <c r="S190" s="22"/>
    </row>
    <row r="191" spans="3:19" ht="15.75" customHeight="1" x14ac:dyDescent="0.2">
      <c r="C191" s="46"/>
      <c r="D191" s="46"/>
      <c r="E191" s="46"/>
      <c r="F191" s="46"/>
      <c r="G191" s="46"/>
      <c r="H191" s="46"/>
      <c r="I191" s="46"/>
      <c r="J191" s="46"/>
      <c r="K191" s="46"/>
      <c r="L191" s="46"/>
      <c r="M191" s="46"/>
      <c r="N191" s="46"/>
      <c r="O191" s="46"/>
      <c r="P191" s="46"/>
      <c r="Q191" s="46"/>
      <c r="R191" s="46"/>
      <c r="S191" s="22"/>
    </row>
    <row r="192" spans="3:19" ht="15.75" customHeight="1" x14ac:dyDescent="0.2">
      <c r="C192" s="46"/>
      <c r="D192" s="46"/>
      <c r="E192" s="46"/>
      <c r="F192" s="46"/>
      <c r="G192" s="46"/>
      <c r="H192" s="46"/>
      <c r="I192" s="46"/>
      <c r="J192" s="46"/>
      <c r="K192" s="46"/>
      <c r="L192" s="46"/>
      <c r="M192" s="46"/>
      <c r="N192" s="46"/>
      <c r="O192" s="46"/>
      <c r="P192" s="46"/>
      <c r="Q192" s="46"/>
      <c r="R192" s="46"/>
      <c r="S192" s="22"/>
    </row>
    <row r="193" spans="3:19" ht="15.75" customHeight="1" x14ac:dyDescent="0.2">
      <c r="C193" s="46"/>
      <c r="D193" s="46"/>
      <c r="E193" s="46"/>
      <c r="F193" s="46"/>
      <c r="G193" s="46"/>
      <c r="H193" s="46"/>
      <c r="I193" s="46"/>
      <c r="J193" s="46"/>
      <c r="K193" s="46"/>
      <c r="L193" s="46"/>
      <c r="M193" s="46"/>
      <c r="N193" s="46"/>
      <c r="O193" s="46"/>
      <c r="P193" s="46"/>
      <c r="Q193" s="46"/>
      <c r="R193" s="46"/>
      <c r="S193" s="22"/>
    </row>
    <row r="194" spans="3:19" ht="15.75" customHeight="1" x14ac:dyDescent="0.2">
      <c r="C194" s="46"/>
      <c r="D194" s="46"/>
      <c r="E194" s="46"/>
      <c r="F194" s="46"/>
      <c r="G194" s="46"/>
      <c r="H194" s="46"/>
      <c r="I194" s="46"/>
      <c r="J194" s="46"/>
      <c r="K194" s="46"/>
      <c r="L194" s="46"/>
      <c r="M194" s="46"/>
      <c r="N194" s="46"/>
      <c r="O194" s="46"/>
      <c r="P194" s="46"/>
      <c r="Q194" s="46"/>
      <c r="R194" s="46"/>
      <c r="S194" s="22"/>
    </row>
    <row r="195" spans="3:19" ht="15.75" customHeight="1" x14ac:dyDescent="0.2">
      <c r="C195" s="46"/>
      <c r="D195" s="46"/>
      <c r="E195" s="46"/>
      <c r="F195" s="46"/>
      <c r="G195" s="46"/>
      <c r="H195" s="46"/>
      <c r="I195" s="46"/>
      <c r="J195" s="46"/>
      <c r="K195" s="46"/>
      <c r="L195" s="46"/>
      <c r="M195" s="46"/>
      <c r="N195" s="46"/>
      <c r="O195" s="46"/>
      <c r="P195" s="46"/>
      <c r="Q195" s="46"/>
      <c r="R195" s="46"/>
      <c r="S195" s="22"/>
    </row>
    <row r="196" spans="3:19" ht="15.75" customHeight="1" x14ac:dyDescent="0.2">
      <c r="C196" s="46"/>
      <c r="D196" s="46"/>
      <c r="E196" s="46"/>
      <c r="F196" s="46"/>
      <c r="G196" s="46"/>
      <c r="H196" s="46"/>
      <c r="I196" s="46"/>
      <c r="J196" s="46"/>
      <c r="K196" s="46"/>
      <c r="L196" s="46"/>
      <c r="M196" s="46"/>
      <c r="N196" s="46"/>
      <c r="O196" s="46"/>
      <c r="P196" s="46"/>
      <c r="Q196" s="46"/>
      <c r="R196" s="46"/>
      <c r="S196" s="22"/>
    </row>
    <row r="197" spans="3:19" ht="15.75" customHeight="1" x14ac:dyDescent="0.2">
      <c r="C197" s="46"/>
      <c r="D197" s="46"/>
      <c r="E197" s="46"/>
      <c r="F197" s="46"/>
      <c r="G197" s="46"/>
      <c r="H197" s="46"/>
      <c r="I197" s="46"/>
      <c r="J197" s="46"/>
      <c r="K197" s="46"/>
      <c r="L197" s="46"/>
      <c r="M197" s="46"/>
      <c r="N197" s="46"/>
      <c r="O197" s="46"/>
      <c r="P197" s="46"/>
      <c r="Q197" s="46"/>
      <c r="R197" s="46"/>
      <c r="S197" s="22"/>
    </row>
    <row r="198" spans="3:19" ht="15.75" customHeight="1" x14ac:dyDescent="0.2">
      <c r="C198" s="46"/>
      <c r="D198" s="46"/>
      <c r="E198" s="46"/>
      <c r="F198" s="46"/>
      <c r="G198" s="46"/>
      <c r="H198" s="46"/>
      <c r="I198" s="46"/>
      <c r="J198" s="46"/>
      <c r="K198" s="46"/>
      <c r="L198" s="46"/>
      <c r="M198" s="46"/>
      <c r="N198" s="46"/>
      <c r="O198" s="46"/>
      <c r="P198" s="46"/>
      <c r="Q198" s="46"/>
      <c r="R198" s="46"/>
      <c r="S198" s="22"/>
    </row>
    <row r="199" spans="3:19" ht="15.75" customHeight="1" x14ac:dyDescent="0.2">
      <c r="C199" s="46"/>
      <c r="D199" s="46"/>
      <c r="E199" s="46"/>
      <c r="F199" s="46"/>
      <c r="G199" s="46"/>
      <c r="H199" s="46"/>
      <c r="I199" s="46"/>
      <c r="J199" s="46"/>
      <c r="K199" s="46"/>
      <c r="L199" s="46"/>
      <c r="M199" s="46"/>
      <c r="N199" s="46"/>
      <c r="O199" s="46"/>
      <c r="P199" s="46"/>
      <c r="Q199" s="46"/>
      <c r="R199" s="46"/>
      <c r="S199" s="22"/>
    </row>
    <row r="200" spans="3:19" ht="15.75" customHeight="1" x14ac:dyDescent="0.2">
      <c r="C200" s="46"/>
      <c r="D200" s="46"/>
      <c r="E200" s="46"/>
      <c r="F200" s="46"/>
      <c r="G200" s="46"/>
      <c r="H200" s="46"/>
      <c r="I200" s="46"/>
      <c r="J200" s="46"/>
      <c r="K200" s="46"/>
      <c r="L200" s="46"/>
      <c r="M200" s="46"/>
      <c r="N200" s="46"/>
      <c r="O200" s="46"/>
      <c r="P200" s="46"/>
      <c r="Q200" s="46"/>
      <c r="R200" s="46"/>
      <c r="S200" s="22"/>
    </row>
    <row r="201" spans="3:19" ht="15.75" customHeight="1" x14ac:dyDescent="0.2">
      <c r="C201" s="46"/>
      <c r="D201" s="46"/>
      <c r="E201" s="46"/>
      <c r="F201" s="46"/>
      <c r="G201" s="46"/>
      <c r="H201" s="46"/>
      <c r="I201" s="46"/>
      <c r="J201" s="46"/>
      <c r="K201" s="46"/>
      <c r="L201" s="46"/>
      <c r="M201" s="46"/>
      <c r="N201" s="46"/>
      <c r="O201" s="46"/>
      <c r="P201" s="46"/>
      <c r="Q201" s="46"/>
      <c r="R201" s="46"/>
      <c r="S201" s="22"/>
    </row>
    <row r="202" spans="3:19" ht="15.75" customHeight="1" x14ac:dyDescent="0.2">
      <c r="C202" s="46"/>
      <c r="D202" s="46"/>
      <c r="E202" s="46"/>
      <c r="F202" s="46"/>
      <c r="G202" s="46"/>
      <c r="H202" s="46"/>
      <c r="I202" s="46"/>
      <c r="J202" s="46"/>
      <c r="K202" s="46"/>
      <c r="L202" s="46"/>
      <c r="M202" s="46"/>
      <c r="N202" s="46"/>
      <c r="O202" s="46"/>
      <c r="P202" s="46"/>
      <c r="Q202" s="46"/>
      <c r="R202" s="46"/>
      <c r="S202" s="22"/>
    </row>
    <row r="203" spans="3:19" ht="15.75" customHeight="1" x14ac:dyDescent="0.2">
      <c r="C203" s="46"/>
      <c r="D203" s="46"/>
      <c r="E203" s="46"/>
      <c r="F203" s="46"/>
      <c r="G203" s="46"/>
      <c r="H203" s="46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22"/>
    </row>
    <row r="204" spans="3:19" ht="15.75" customHeight="1" x14ac:dyDescent="0.2">
      <c r="C204" s="46"/>
      <c r="D204" s="46"/>
      <c r="E204" s="46"/>
      <c r="F204" s="46"/>
      <c r="G204" s="46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22"/>
    </row>
    <row r="205" spans="3:19" ht="15.75" customHeight="1" x14ac:dyDescent="0.2">
      <c r="C205" s="46"/>
      <c r="D205" s="46"/>
      <c r="E205" s="46"/>
      <c r="F205" s="46"/>
      <c r="G205" s="46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22"/>
    </row>
    <row r="206" spans="3:19" ht="15.75" customHeight="1" x14ac:dyDescent="0.2">
      <c r="C206" s="46"/>
      <c r="D206" s="46"/>
      <c r="E206" s="46"/>
      <c r="F206" s="46"/>
      <c r="G206" s="46"/>
      <c r="H206" s="46"/>
      <c r="I206" s="46"/>
      <c r="J206" s="46"/>
      <c r="K206" s="46"/>
      <c r="L206" s="46"/>
      <c r="M206" s="46"/>
      <c r="N206" s="46"/>
      <c r="O206" s="46"/>
      <c r="P206" s="46"/>
      <c r="Q206" s="46"/>
      <c r="R206" s="46"/>
      <c r="S206" s="22"/>
    </row>
    <row r="207" spans="3:19" ht="15.75" customHeight="1" x14ac:dyDescent="0.2">
      <c r="C207" s="46"/>
      <c r="D207" s="46"/>
      <c r="E207" s="46"/>
      <c r="F207" s="46"/>
      <c r="G207" s="46"/>
      <c r="H207" s="46"/>
      <c r="I207" s="46"/>
      <c r="J207" s="46"/>
      <c r="K207" s="46"/>
      <c r="L207" s="46"/>
      <c r="M207" s="46"/>
      <c r="N207" s="46"/>
      <c r="O207" s="46"/>
      <c r="P207" s="46"/>
      <c r="Q207" s="46"/>
      <c r="R207" s="46"/>
      <c r="S207" s="22"/>
    </row>
    <row r="208" spans="3:19" ht="15.75" customHeight="1" x14ac:dyDescent="0.2">
      <c r="C208" s="46"/>
      <c r="D208" s="46"/>
      <c r="E208" s="46"/>
      <c r="F208" s="46"/>
      <c r="G208" s="46"/>
      <c r="H208" s="46"/>
      <c r="I208" s="46"/>
      <c r="J208" s="46"/>
      <c r="K208" s="46"/>
      <c r="L208" s="46"/>
      <c r="M208" s="46"/>
      <c r="N208" s="46"/>
      <c r="O208" s="46"/>
      <c r="P208" s="46"/>
      <c r="Q208" s="46"/>
      <c r="R208" s="46"/>
      <c r="S208" s="22"/>
    </row>
    <row r="209" spans="3:19" ht="15.75" customHeight="1" x14ac:dyDescent="0.2">
      <c r="C209" s="46"/>
      <c r="D209" s="46"/>
      <c r="E209" s="46"/>
      <c r="F209" s="46"/>
      <c r="G209" s="46"/>
      <c r="H209" s="46"/>
      <c r="I209" s="46"/>
      <c r="J209" s="46"/>
      <c r="K209" s="46"/>
      <c r="L209" s="46"/>
      <c r="M209" s="46"/>
      <c r="N209" s="46"/>
      <c r="O209" s="46"/>
      <c r="P209" s="46"/>
      <c r="Q209" s="46"/>
      <c r="R209" s="46"/>
      <c r="S209" s="22"/>
    </row>
    <row r="210" spans="3:19" ht="15.75" customHeight="1" x14ac:dyDescent="0.2">
      <c r="C210" s="46"/>
      <c r="D210" s="46"/>
      <c r="E210" s="46"/>
      <c r="F210" s="46"/>
      <c r="G210" s="46"/>
      <c r="H210" s="46"/>
      <c r="I210" s="46"/>
      <c r="J210" s="46"/>
      <c r="K210" s="46"/>
      <c r="L210" s="46"/>
      <c r="M210" s="46"/>
      <c r="N210" s="46"/>
      <c r="O210" s="46"/>
      <c r="P210" s="46"/>
      <c r="Q210" s="46"/>
      <c r="R210" s="46"/>
      <c r="S210" s="22"/>
    </row>
    <row r="211" spans="3:19" ht="15.75" customHeight="1" x14ac:dyDescent="0.2">
      <c r="C211" s="46"/>
      <c r="D211" s="46"/>
      <c r="E211" s="46"/>
      <c r="F211" s="46"/>
      <c r="G211" s="46"/>
      <c r="H211" s="46"/>
      <c r="I211" s="46"/>
      <c r="J211" s="46"/>
      <c r="K211" s="46"/>
      <c r="L211" s="46"/>
      <c r="M211" s="46"/>
      <c r="N211" s="46"/>
      <c r="O211" s="46"/>
      <c r="P211" s="46"/>
      <c r="Q211" s="46"/>
      <c r="R211" s="46"/>
      <c r="S211" s="22"/>
    </row>
    <row r="212" spans="3:19" ht="15.75" customHeight="1" x14ac:dyDescent="0.2">
      <c r="C212" s="46"/>
      <c r="D212" s="46"/>
      <c r="E212" s="46"/>
      <c r="F212" s="46"/>
      <c r="G212" s="46"/>
      <c r="H212" s="46"/>
      <c r="I212" s="46"/>
      <c r="J212" s="46"/>
      <c r="K212" s="46"/>
      <c r="L212" s="46"/>
      <c r="M212" s="46"/>
      <c r="N212" s="46"/>
      <c r="O212" s="46"/>
      <c r="P212" s="46"/>
      <c r="Q212" s="46"/>
      <c r="R212" s="46"/>
      <c r="S212" s="22"/>
    </row>
    <row r="213" spans="3:19" ht="15.75" customHeight="1" x14ac:dyDescent="0.2">
      <c r="C213" s="46"/>
      <c r="D213" s="46"/>
      <c r="E213" s="46"/>
      <c r="F213" s="46"/>
      <c r="G213" s="46"/>
      <c r="H213" s="46"/>
      <c r="I213" s="46"/>
      <c r="J213" s="46"/>
      <c r="K213" s="46"/>
      <c r="L213" s="46"/>
      <c r="M213" s="46"/>
      <c r="N213" s="46"/>
      <c r="O213" s="46"/>
      <c r="P213" s="46"/>
      <c r="Q213" s="46"/>
      <c r="R213" s="46"/>
      <c r="S213" s="22"/>
    </row>
    <row r="214" spans="3:19" ht="15.75" customHeight="1" x14ac:dyDescent="0.2">
      <c r="C214" s="46"/>
      <c r="D214" s="46"/>
      <c r="E214" s="46"/>
      <c r="F214" s="46"/>
      <c r="G214" s="46"/>
      <c r="H214" s="46"/>
      <c r="I214" s="46"/>
      <c r="J214" s="46"/>
      <c r="K214" s="46"/>
      <c r="L214" s="46"/>
      <c r="M214" s="46"/>
      <c r="N214" s="46"/>
      <c r="O214" s="46"/>
      <c r="P214" s="46"/>
      <c r="Q214" s="46"/>
      <c r="R214" s="46"/>
      <c r="S214" s="22"/>
    </row>
    <row r="215" spans="3:19" ht="15.75" customHeight="1" x14ac:dyDescent="0.2">
      <c r="C215" s="46"/>
      <c r="D215" s="46"/>
      <c r="E215" s="46"/>
      <c r="F215" s="46"/>
      <c r="G215" s="46"/>
      <c r="H215" s="46"/>
      <c r="I215" s="46"/>
      <c r="J215" s="46"/>
      <c r="K215" s="46"/>
      <c r="L215" s="46"/>
      <c r="M215" s="46"/>
      <c r="N215" s="46"/>
      <c r="O215" s="46"/>
      <c r="P215" s="46"/>
      <c r="Q215" s="46"/>
      <c r="R215" s="46"/>
      <c r="S215" s="22"/>
    </row>
    <row r="216" spans="3:19" ht="15.75" customHeight="1" x14ac:dyDescent="0.2">
      <c r="C216" s="46"/>
      <c r="D216" s="46"/>
      <c r="E216" s="46"/>
      <c r="F216" s="46"/>
      <c r="G216" s="46"/>
      <c r="H216" s="46"/>
      <c r="I216" s="46"/>
      <c r="J216" s="46"/>
      <c r="K216" s="46"/>
      <c r="L216" s="46"/>
      <c r="M216" s="46"/>
      <c r="N216" s="46"/>
      <c r="O216" s="46"/>
      <c r="P216" s="46"/>
      <c r="Q216" s="46"/>
      <c r="R216" s="46"/>
      <c r="S216" s="22"/>
    </row>
    <row r="217" spans="3:19" ht="15.75" customHeight="1" x14ac:dyDescent="0.2">
      <c r="C217" s="46"/>
      <c r="D217" s="46"/>
      <c r="E217" s="46"/>
      <c r="F217" s="46"/>
      <c r="G217" s="46"/>
      <c r="H217" s="46"/>
      <c r="I217" s="46"/>
      <c r="J217" s="46"/>
      <c r="K217" s="46"/>
      <c r="L217" s="46"/>
      <c r="M217" s="46"/>
      <c r="N217" s="46"/>
      <c r="O217" s="46"/>
      <c r="P217" s="46"/>
      <c r="Q217" s="46"/>
      <c r="R217" s="46"/>
      <c r="S217" s="22"/>
    </row>
    <row r="218" spans="3:19" ht="15.75" customHeight="1" x14ac:dyDescent="0.2">
      <c r="C218" s="46"/>
      <c r="D218" s="46"/>
      <c r="E218" s="46"/>
      <c r="F218" s="46"/>
      <c r="G218" s="46"/>
      <c r="H218" s="46"/>
      <c r="I218" s="46"/>
      <c r="J218" s="46"/>
      <c r="K218" s="46"/>
      <c r="L218" s="46"/>
      <c r="M218" s="46"/>
      <c r="N218" s="46"/>
      <c r="O218" s="46"/>
      <c r="P218" s="46"/>
      <c r="Q218" s="46"/>
      <c r="R218" s="46"/>
      <c r="S218" s="22"/>
    </row>
    <row r="219" spans="3:19" ht="15.75" customHeight="1" x14ac:dyDescent="0.2">
      <c r="C219" s="46"/>
      <c r="D219" s="46"/>
      <c r="E219" s="46"/>
      <c r="F219" s="46"/>
      <c r="G219" s="46"/>
      <c r="H219" s="46"/>
      <c r="I219" s="46"/>
      <c r="J219" s="46"/>
      <c r="K219" s="46"/>
      <c r="L219" s="46"/>
      <c r="M219" s="46"/>
      <c r="N219" s="46"/>
      <c r="O219" s="46"/>
      <c r="P219" s="46"/>
      <c r="Q219" s="46"/>
      <c r="R219" s="46"/>
      <c r="S219" s="22"/>
    </row>
    <row r="220" spans="3:19" ht="15.75" customHeight="1" x14ac:dyDescent="0.2">
      <c r="C220" s="46"/>
      <c r="D220" s="46"/>
      <c r="E220" s="46"/>
      <c r="F220" s="46"/>
      <c r="G220" s="46"/>
      <c r="H220" s="46"/>
      <c r="I220" s="46"/>
      <c r="J220" s="46"/>
      <c r="K220" s="46"/>
      <c r="L220" s="46"/>
      <c r="M220" s="46"/>
      <c r="N220" s="46"/>
      <c r="O220" s="46"/>
      <c r="P220" s="46"/>
      <c r="Q220" s="46"/>
      <c r="R220" s="46"/>
      <c r="S220" s="22"/>
    </row>
    <row r="221" spans="3:19" ht="15.75" customHeight="1" x14ac:dyDescent="0.2">
      <c r="R221" s="15"/>
      <c r="S221" s="22"/>
    </row>
    <row r="222" spans="3:19" ht="15.75" customHeight="1" x14ac:dyDescent="0.2">
      <c r="R222" s="15"/>
      <c r="S222" s="22"/>
    </row>
    <row r="223" spans="3:19" ht="15.75" customHeight="1" x14ac:dyDescent="0.2">
      <c r="R223" s="15"/>
      <c r="S223" s="22"/>
    </row>
    <row r="224" spans="3:19" ht="15.75" customHeight="1" x14ac:dyDescent="0.2">
      <c r="R224" s="15"/>
      <c r="S224" s="22"/>
    </row>
    <row r="225" spans="18:18" ht="15.75" customHeight="1" x14ac:dyDescent="0.2">
      <c r="R225" s="15"/>
    </row>
    <row r="226" spans="18:18" ht="15.75" customHeight="1" x14ac:dyDescent="0.2">
      <c r="R226" s="15"/>
    </row>
    <row r="227" spans="18:18" ht="15.75" customHeight="1" x14ac:dyDescent="0.2">
      <c r="R227" s="15"/>
    </row>
    <row r="228" spans="18:18" ht="15.75" customHeight="1" x14ac:dyDescent="0.2">
      <c r="R228" s="15"/>
    </row>
    <row r="229" spans="18:18" ht="15.75" customHeight="1" x14ac:dyDescent="0.2">
      <c r="R229" s="15"/>
    </row>
    <row r="230" spans="18:18" ht="15.75" customHeight="1" x14ac:dyDescent="0.2">
      <c r="R230" s="15"/>
    </row>
    <row r="231" spans="18:18" ht="15.75" customHeight="1" x14ac:dyDescent="0.2">
      <c r="R231" s="15"/>
    </row>
    <row r="232" spans="18:18" ht="15.75" customHeight="1" x14ac:dyDescent="0.2">
      <c r="R232" s="15"/>
    </row>
    <row r="233" spans="18:18" ht="15.75" customHeight="1" x14ac:dyDescent="0.2">
      <c r="R233" s="15"/>
    </row>
    <row r="234" spans="18:18" ht="15.75" customHeight="1" x14ac:dyDescent="0.2">
      <c r="R234" s="15"/>
    </row>
    <row r="235" spans="18:18" ht="15.75" customHeight="1" x14ac:dyDescent="0.2">
      <c r="R235" s="15"/>
    </row>
    <row r="236" spans="18:18" ht="15.75" customHeight="1" x14ac:dyDescent="0.2">
      <c r="R236" s="15"/>
    </row>
    <row r="237" spans="18:18" ht="15.75" customHeight="1" x14ac:dyDescent="0.2">
      <c r="R237" s="15"/>
    </row>
    <row r="238" spans="18:18" ht="15.75" customHeight="1" x14ac:dyDescent="0.2">
      <c r="R238" s="15"/>
    </row>
    <row r="239" spans="18:18" ht="15.75" customHeight="1" x14ac:dyDescent="0.2">
      <c r="R239" s="15"/>
    </row>
    <row r="240" spans="18:18" ht="15.75" customHeight="1" x14ac:dyDescent="0.2">
      <c r="R240" s="15"/>
    </row>
    <row r="241" spans="18:18" ht="15.75" customHeight="1" x14ac:dyDescent="0.2">
      <c r="R241" s="15"/>
    </row>
    <row r="242" spans="18:18" ht="15.75" customHeight="1" x14ac:dyDescent="0.2">
      <c r="R242" s="15"/>
    </row>
    <row r="243" spans="18:18" ht="15.75" customHeight="1" x14ac:dyDescent="0.2">
      <c r="R243" s="15"/>
    </row>
    <row r="244" spans="18:18" ht="15.75" customHeight="1" x14ac:dyDescent="0.2">
      <c r="R244" s="15"/>
    </row>
    <row r="245" spans="18:18" ht="15.75" customHeight="1" x14ac:dyDescent="0.2">
      <c r="R245" s="15"/>
    </row>
    <row r="246" spans="18:18" ht="15.75" customHeight="1" x14ac:dyDescent="0.2">
      <c r="R246" s="15"/>
    </row>
    <row r="247" spans="18:18" ht="15.75" customHeight="1" x14ac:dyDescent="0.2">
      <c r="R247" s="15"/>
    </row>
    <row r="248" spans="18:18" ht="15.75" customHeight="1" x14ac:dyDescent="0.2">
      <c r="R248" s="15"/>
    </row>
    <row r="249" spans="18:18" ht="15.75" customHeight="1" x14ac:dyDescent="0.2">
      <c r="R249" s="15"/>
    </row>
    <row r="250" spans="18:18" ht="15.75" customHeight="1" x14ac:dyDescent="0.2">
      <c r="R250" s="15"/>
    </row>
    <row r="251" spans="18:18" ht="15.75" customHeight="1" x14ac:dyDescent="0.2">
      <c r="R251" s="15"/>
    </row>
    <row r="252" spans="18:18" ht="15.75" customHeight="1" x14ac:dyDescent="0.2">
      <c r="R252" s="15"/>
    </row>
    <row r="253" spans="18:18" ht="15.75" customHeight="1" x14ac:dyDescent="0.2">
      <c r="R253" s="15"/>
    </row>
    <row r="254" spans="18:18" ht="15.75" customHeight="1" x14ac:dyDescent="0.2">
      <c r="R254" s="15"/>
    </row>
    <row r="255" spans="18:18" ht="15.75" customHeight="1" x14ac:dyDescent="0.2">
      <c r="R255" s="15"/>
    </row>
    <row r="256" spans="18:18" ht="15.75" customHeight="1" x14ac:dyDescent="0.2">
      <c r="R256" s="15"/>
    </row>
    <row r="257" spans="18:18" ht="15.75" customHeight="1" x14ac:dyDescent="0.2">
      <c r="R257" s="15"/>
    </row>
    <row r="258" spans="18:18" ht="15.75" customHeight="1" x14ac:dyDescent="0.2">
      <c r="R258" s="15"/>
    </row>
    <row r="259" spans="18:18" ht="15.75" customHeight="1" x14ac:dyDescent="0.2">
      <c r="R259" s="15"/>
    </row>
    <row r="260" spans="18:18" ht="15.75" customHeight="1" x14ac:dyDescent="0.2">
      <c r="R260" s="15"/>
    </row>
    <row r="261" spans="18:18" ht="15.75" customHeight="1" x14ac:dyDescent="0.2">
      <c r="R261" s="15"/>
    </row>
    <row r="262" spans="18:18" ht="15.75" customHeight="1" x14ac:dyDescent="0.2">
      <c r="R262" s="15"/>
    </row>
    <row r="263" spans="18:18" ht="15.75" customHeight="1" x14ac:dyDescent="0.2">
      <c r="R263" s="15"/>
    </row>
    <row r="264" spans="18:18" ht="15.75" customHeight="1" x14ac:dyDescent="0.2">
      <c r="R264" s="15"/>
    </row>
    <row r="265" spans="18:18" ht="15.75" customHeight="1" x14ac:dyDescent="0.2">
      <c r="R265" s="15"/>
    </row>
    <row r="266" spans="18:18" ht="15.75" customHeight="1" x14ac:dyDescent="0.2">
      <c r="R266" s="15"/>
    </row>
    <row r="267" spans="18:18" ht="15.75" customHeight="1" x14ac:dyDescent="0.2">
      <c r="R267" s="15"/>
    </row>
    <row r="268" spans="18:18" ht="15.75" customHeight="1" x14ac:dyDescent="0.2">
      <c r="R268" s="15"/>
    </row>
    <row r="269" spans="18:18" ht="15.75" customHeight="1" x14ac:dyDescent="0.2">
      <c r="R269" s="15"/>
    </row>
    <row r="270" spans="18:18" ht="15.75" customHeight="1" x14ac:dyDescent="0.2">
      <c r="R270" s="15"/>
    </row>
    <row r="271" spans="18:18" ht="15.75" customHeight="1" x14ac:dyDescent="0.2">
      <c r="R271" s="15"/>
    </row>
    <row r="272" spans="18:18" ht="15.75" customHeight="1" x14ac:dyDescent="0.2">
      <c r="R272" s="15"/>
    </row>
    <row r="273" spans="18:18" ht="15.75" customHeight="1" x14ac:dyDescent="0.2">
      <c r="R273" s="15"/>
    </row>
    <row r="274" spans="18:18" ht="15.75" customHeight="1" x14ac:dyDescent="0.2">
      <c r="R274" s="15"/>
    </row>
    <row r="275" spans="18:18" ht="15.75" customHeight="1" x14ac:dyDescent="0.2">
      <c r="R275" s="15"/>
    </row>
    <row r="276" spans="18:18" ht="15.75" customHeight="1" x14ac:dyDescent="0.2">
      <c r="R276" s="15"/>
    </row>
    <row r="277" spans="18:18" ht="15.75" customHeight="1" x14ac:dyDescent="0.2">
      <c r="R277" s="15"/>
    </row>
    <row r="278" spans="18:18" ht="15.75" customHeight="1" x14ac:dyDescent="0.2">
      <c r="R278" s="15"/>
    </row>
    <row r="279" spans="18:18" ht="15.75" customHeight="1" x14ac:dyDescent="0.2">
      <c r="R279" s="15"/>
    </row>
    <row r="280" spans="18:18" ht="15.75" customHeight="1" x14ac:dyDescent="0.2">
      <c r="R280" s="15"/>
    </row>
    <row r="281" spans="18:18" ht="15.75" customHeight="1" x14ac:dyDescent="0.2">
      <c r="R281" s="15"/>
    </row>
    <row r="282" spans="18:18" ht="15.75" customHeight="1" x14ac:dyDescent="0.2">
      <c r="R282" s="15"/>
    </row>
    <row r="283" spans="18:18" ht="15.75" customHeight="1" x14ac:dyDescent="0.2">
      <c r="R283" s="15"/>
    </row>
    <row r="284" spans="18:18" ht="15.75" customHeight="1" x14ac:dyDescent="0.2">
      <c r="R284" s="15"/>
    </row>
    <row r="285" spans="18:18" ht="15.75" customHeight="1" x14ac:dyDescent="0.2">
      <c r="R285" s="15"/>
    </row>
    <row r="286" spans="18:18" ht="15.75" customHeight="1" x14ac:dyDescent="0.2">
      <c r="R286" s="15"/>
    </row>
    <row r="287" spans="18:18" ht="15.75" customHeight="1" x14ac:dyDescent="0.2">
      <c r="R287" s="15"/>
    </row>
    <row r="288" spans="18:18" ht="15.75" customHeight="1" x14ac:dyDescent="0.2">
      <c r="R288" s="15"/>
    </row>
    <row r="289" spans="18:18" ht="15.75" customHeight="1" x14ac:dyDescent="0.2">
      <c r="R289" s="15"/>
    </row>
    <row r="290" spans="18:18" ht="15.75" customHeight="1" x14ac:dyDescent="0.2">
      <c r="R290" s="15"/>
    </row>
    <row r="291" spans="18:18" ht="15.75" customHeight="1" x14ac:dyDescent="0.2">
      <c r="R291" s="15"/>
    </row>
    <row r="292" spans="18:18" ht="15.75" customHeight="1" x14ac:dyDescent="0.2">
      <c r="R292" s="15"/>
    </row>
    <row r="293" spans="18:18" ht="15.75" customHeight="1" x14ac:dyDescent="0.2">
      <c r="R293" s="15"/>
    </row>
    <row r="294" spans="18:18" ht="15.75" customHeight="1" x14ac:dyDescent="0.2">
      <c r="R294" s="15"/>
    </row>
    <row r="295" spans="18:18" ht="15.75" customHeight="1" x14ac:dyDescent="0.2">
      <c r="R295" s="15"/>
    </row>
    <row r="296" spans="18:18" ht="15.75" customHeight="1" x14ac:dyDescent="0.2">
      <c r="R296" s="15"/>
    </row>
    <row r="297" spans="18:18" ht="15.75" customHeight="1" x14ac:dyDescent="0.2">
      <c r="R297" s="15"/>
    </row>
    <row r="298" spans="18:18" ht="15.75" customHeight="1" x14ac:dyDescent="0.2">
      <c r="R298" s="15"/>
    </row>
    <row r="299" spans="18:18" ht="15.75" customHeight="1" x14ac:dyDescent="0.2">
      <c r="R299" s="15"/>
    </row>
    <row r="300" spans="18:18" ht="15.75" customHeight="1" x14ac:dyDescent="0.2">
      <c r="R300" s="15"/>
    </row>
    <row r="301" spans="18:18" ht="15.75" customHeight="1" x14ac:dyDescent="0.2">
      <c r="R301" s="15"/>
    </row>
    <row r="302" spans="18:18" ht="15.75" customHeight="1" x14ac:dyDescent="0.2">
      <c r="R302" s="15"/>
    </row>
    <row r="303" spans="18:18" ht="15.75" customHeight="1" x14ac:dyDescent="0.2">
      <c r="R303" s="15"/>
    </row>
    <row r="304" spans="18:18" ht="15.75" customHeight="1" x14ac:dyDescent="0.2">
      <c r="R304" s="15"/>
    </row>
    <row r="305" spans="18:18" ht="15.75" customHeight="1" x14ac:dyDescent="0.2">
      <c r="R305" s="15"/>
    </row>
    <row r="306" spans="18:18" ht="15.75" customHeight="1" x14ac:dyDescent="0.2">
      <c r="R306" s="15"/>
    </row>
    <row r="307" spans="18:18" ht="15.75" customHeight="1" x14ac:dyDescent="0.2">
      <c r="R307" s="15"/>
    </row>
    <row r="308" spans="18:18" ht="15.75" customHeight="1" x14ac:dyDescent="0.2">
      <c r="R308" s="15"/>
    </row>
    <row r="309" spans="18:18" ht="15.75" customHeight="1" x14ac:dyDescent="0.2">
      <c r="R309" s="15"/>
    </row>
    <row r="310" spans="18:18" ht="15.75" customHeight="1" x14ac:dyDescent="0.2">
      <c r="R310" s="15"/>
    </row>
    <row r="311" spans="18:18" ht="15.75" customHeight="1" x14ac:dyDescent="0.2">
      <c r="R311" s="15"/>
    </row>
    <row r="312" spans="18:18" ht="15.75" customHeight="1" x14ac:dyDescent="0.2">
      <c r="R312" s="15"/>
    </row>
    <row r="313" spans="18:18" ht="15.75" customHeight="1" x14ac:dyDescent="0.2">
      <c r="R313" s="15"/>
    </row>
    <row r="314" spans="18:18" ht="15.75" customHeight="1" x14ac:dyDescent="0.2">
      <c r="R314" s="15"/>
    </row>
    <row r="315" spans="18:18" ht="15.75" customHeight="1" x14ac:dyDescent="0.2">
      <c r="R315" s="15"/>
    </row>
    <row r="316" spans="18:18" ht="15.75" customHeight="1" x14ac:dyDescent="0.2">
      <c r="R316" s="15"/>
    </row>
    <row r="317" spans="18:18" ht="15.75" customHeight="1" x14ac:dyDescent="0.2">
      <c r="R317" s="15"/>
    </row>
    <row r="318" spans="18:18" ht="15.75" customHeight="1" x14ac:dyDescent="0.2">
      <c r="R318" s="15"/>
    </row>
    <row r="319" spans="18:18" ht="15.75" customHeight="1" x14ac:dyDescent="0.2">
      <c r="R319" s="15"/>
    </row>
    <row r="320" spans="18:18" ht="15.75" customHeight="1" x14ac:dyDescent="0.2">
      <c r="R320" s="15"/>
    </row>
    <row r="321" spans="18:18" ht="15.75" customHeight="1" x14ac:dyDescent="0.2">
      <c r="R321" s="15"/>
    </row>
    <row r="322" spans="18:18" ht="15.75" customHeight="1" x14ac:dyDescent="0.2">
      <c r="R322" s="15"/>
    </row>
    <row r="323" spans="18:18" ht="15.75" customHeight="1" x14ac:dyDescent="0.2">
      <c r="R323" s="15"/>
    </row>
    <row r="324" spans="18:18" ht="15.75" customHeight="1" x14ac:dyDescent="0.2">
      <c r="R324" s="15"/>
    </row>
    <row r="325" spans="18:18" ht="15.75" customHeight="1" x14ac:dyDescent="0.2">
      <c r="R325" s="15"/>
    </row>
    <row r="326" spans="18:18" ht="15.75" customHeight="1" x14ac:dyDescent="0.2">
      <c r="R326" s="15"/>
    </row>
    <row r="327" spans="18:18" ht="15.75" customHeight="1" x14ac:dyDescent="0.2">
      <c r="R327" s="15"/>
    </row>
    <row r="328" spans="18:18" ht="15.75" customHeight="1" x14ac:dyDescent="0.2">
      <c r="R328" s="15"/>
    </row>
    <row r="329" spans="18:18" ht="15.75" customHeight="1" x14ac:dyDescent="0.2">
      <c r="R329" s="15"/>
    </row>
    <row r="330" spans="18:18" ht="15.75" customHeight="1" x14ac:dyDescent="0.2">
      <c r="R330" s="15"/>
    </row>
    <row r="331" spans="18:18" ht="15.75" customHeight="1" x14ac:dyDescent="0.2">
      <c r="R331" s="15"/>
    </row>
    <row r="332" spans="18:18" ht="15.75" customHeight="1" x14ac:dyDescent="0.2">
      <c r="R332" s="15"/>
    </row>
    <row r="333" spans="18:18" ht="15.75" customHeight="1" x14ac:dyDescent="0.2">
      <c r="R333" s="15"/>
    </row>
    <row r="334" spans="18:18" ht="15.75" customHeight="1" x14ac:dyDescent="0.2">
      <c r="R334" s="15"/>
    </row>
    <row r="335" spans="18:18" ht="15.75" customHeight="1" x14ac:dyDescent="0.2">
      <c r="R335" s="15"/>
    </row>
    <row r="336" spans="18:18" ht="15.75" customHeight="1" x14ac:dyDescent="0.2">
      <c r="R336" s="15"/>
    </row>
    <row r="337" spans="18:18" ht="15.75" customHeight="1" x14ac:dyDescent="0.2">
      <c r="R337" s="15"/>
    </row>
    <row r="338" spans="18:18" ht="15.75" customHeight="1" x14ac:dyDescent="0.2">
      <c r="R338" s="15"/>
    </row>
    <row r="339" spans="18:18" ht="15.75" customHeight="1" x14ac:dyDescent="0.2">
      <c r="R339" s="15"/>
    </row>
    <row r="340" spans="18:18" ht="15.75" customHeight="1" x14ac:dyDescent="0.2">
      <c r="R340" s="15"/>
    </row>
    <row r="341" spans="18:18" ht="15.75" customHeight="1" x14ac:dyDescent="0.2">
      <c r="R341" s="15"/>
    </row>
    <row r="342" spans="18:18" ht="15.75" customHeight="1" x14ac:dyDescent="0.2">
      <c r="R342" s="15"/>
    </row>
    <row r="343" spans="18:18" ht="15.75" customHeight="1" x14ac:dyDescent="0.2">
      <c r="R343" s="15"/>
    </row>
    <row r="344" spans="18:18" ht="15.75" customHeight="1" x14ac:dyDescent="0.2">
      <c r="R344" s="15"/>
    </row>
    <row r="345" spans="18:18" ht="15.75" customHeight="1" x14ac:dyDescent="0.2">
      <c r="R345" s="15"/>
    </row>
    <row r="346" spans="18:18" ht="15.75" customHeight="1" x14ac:dyDescent="0.2">
      <c r="R346" s="15"/>
    </row>
    <row r="347" spans="18:18" ht="15.75" customHeight="1" x14ac:dyDescent="0.2">
      <c r="R347" s="15"/>
    </row>
    <row r="348" spans="18:18" ht="15.75" customHeight="1" x14ac:dyDescent="0.2">
      <c r="R348" s="15"/>
    </row>
    <row r="349" spans="18:18" ht="15.75" customHeight="1" x14ac:dyDescent="0.2">
      <c r="R349" s="15"/>
    </row>
    <row r="350" spans="18:18" ht="15.75" customHeight="1" x14ac:dyDescent="0.2">
      <c r="R350" s="15"/>
    </row>
    <row r="351" spans="18:18" ht="15.75" customHeight="1" x14ac:dyDescent="0.2">
      <c r="R351" s="15"/>
    </row>
    <row r="352" spans="18:18" ht="15.75" customHeight="1" x14ac:dyDescent="0.2">
      <c r="R352" s="15"/>
    </row>
    <row r="353" spans="18:18" ht="15.75" customHeight="1" x14ac:dyDescent="0.2">
      <c r="R353" s="15"/>
    </row>
    <row r="354" spans="18:18" ht="15.75" customHeight="1" x14ac:dyDescent="0.2">
      <c r="R354" s="15"/>
    </row>
    <row r="355" spans="18:18" ht="15.75" customHeight="1" x14ac:dyDescent="0.2">
      <c r="R355" s="15"/>
    </row>
    <row r="356" spans="18:18" ht="15.75" customHeight="1" x14ac:dyDescent="0.2">
      <c r="R356" s="15"/>
    </row>
    <row r="357" spans="18:18" ht="15.75" customHeight="1" x14ac:dyDescent="0.2">
      <c r="R357" s="15"/>
    </row>
    <row r="358" spans="18:18" ht="15.75" customHeight="1" x14ac:dyDescent="0.2">
      <c r="R358" s="15"/>
    </row>
    <row r="359" spans="18:18" ht="15.75" customHeight="1" x14ac:dyDescent="0.2">
      <c r="R359" s="15"/>
    </row>
    <row r="360" spans="18:18" ht="15.75" customHeight="1" x14ac:dyDescent="0.2">
      <c r="R360" s="15"/>
    </row>
    <row r="361" spans="18:18" ht="15.75" customHeight="1" x14ac:dyDescent="0.2">
      <c r="R361" s="15"/>
    </row>
    <row r="362" spans="18:18" ht="15.75" customHeight="1" x14ac:dyDescent="0.2">
      <c r="R362" s="15"/>
    </row>
    <row r="363" spans="18:18" ht="15.75" customHeight="1" x14ac:dyDescent="0.2">
      <c r="R363" s="15"/>
    </row>
    <row r="364" spans="18:18" ht="15.75" customHeight="1" x14ac:dyDescent="0.2">
      <c r="R364" s="15"/>
    </row>
    <row r="365" spans="18:18" ht="15.75" customHeight="1" x14ac:dyDescent="0.2">
      <c r="R365" s="15"/>
    </row>
    <row r="366" spans="18:18" ht="15.75" customHeight="1" x14ac:dyDescent="0.2">
      <c r="R366" s="15"/>
    </row>
    <row r="367" spans="18:18" ht="15.75" customHeight="1" x14ac:dyDescent="0.2">
      <c r="R367" s="15"/>
    </row>
    <row r="368" spans="18:18" ht="15.75" customHeight="1" x14ac:dyDescent="0.2">
      <c r="R368" s="15"/>
    </row>
    <row r="369" spans="18:18" ht="15.75" customHeight="1" x14ac:dyDescent="0.2">
      <c r="R369" s="15"/>
    </row>
    <row r="370" spans="18:18" ht="15.75" customHeight="1" x14ac:dyDescent="0.2">
      <c r="R370" s="15"/>
    </row>
    <row r="371" spans="18:18" ht="15.75" customHeight="1" x14ac:dyDescent="0.2">
      <c r="R371" s="15"/>
    </row>
    <row r="372" spans="18:18" ht="15.75" customHeight="1" x14ac:dyDescent="0.2">
      <c r="R372" s="15"/>
    </row>
    <row r="373" spans="18:18" ht="15.75" customHeight="1" x14ac:dyDescent="0.2">
      <c r="R373" s="15"/>
    </row>
    <row r="374" spans="18:18" ht="15.75" customHeight="1" x14ac:dyDescent="0.2">
      <c r="R374" s="15"/>
    </row>
    <row r="375" spans="18:18" ht="15.75" customHeight="1" x14ac:dyDescent="0.2">
      <c r="R375" s="15"/>
    </row>
    <row r="376" spans="18:18" ht="15.75" customHeight="1" x14ac:dyDescent="0.2">
      <c r="R376" s="15"/>
    </row>
    <row r="377" spans="18:18" ht="15.75" customHeight="1" x14ac:dyDescent="0.2">
      <c r="R377" s="15"/>
    </row>
    <row r="378" spans="18:18" ht="15.75" customHeight="1" x14ac:dyDescent="0.2">
      <c r="R378" s="15"/>
    </row>
    <row r="379" spans="18:18" ht="15.75" customHeight="1" x14ac:dyDescent="0.2">
      <c r="R379" s="15"/>
    </row>
    <row r="380" spans="18:18" ht="15.75" customHeight="1" x14ac:dyDescent="0.2">
      <c r="R380" s="15"/>
    </row>
    <row r="381" spans="18:18" ht="15.75" customHeight="1" x14ac:dyDescent="0.2">
      <c r="R381" s="15"/>
    </row>
    <row r="382" spans="18:18" ht="15.75" customHeight="1" x14ac:dyDescent="0.2">
      <c r="R382" s="15"/>
    </row>
    <row r="383" spans="18:18" ht="15.75" customHeight="1" x14ac:dyDescent="0.2">
      <c r="R383" s="15"/>
    </row>
    <row r="384" spans="18:18" ht="15.75" customHeight="1" x14ac:dyDescent="0.2">
      <c r="R384" s="15"/>
    </row>
    <row r="385" spans="18:18" ht="15.75" customHeight="1" x14ac:dyDescent="0.2">
      <c r="R385" s="15"/>
    </row>
    <row r="386" spans="18:18" ht="15.75" customHeight="1" x14ac:dyDescent="0.2">
      <c r="R386" s="15"/>
    </row>
    <row r="387" spans="18:18" ht="15.75" customHeight="1" x14ac:dyDescent="0.2">
      <c r="R387" s="15"/>
    </row>
    <row r="388" spans="18:18" ht="15.75" customHeight="1" x14ac:dyDescent="0.2">
      <c r="R388" s="15"/>
    </row>
    <row r="389" spans="18:18" ht="15.75" customHeight="1" x14ac:dyDescent="0.2">
      <c r="R389" s="15"/>
    </row>
    <row r="390" spans="18:18" ht="15.75" customHeight="1" x14ac:dyDescent="0.2">
      <c r="R390" s="15"/>
    </row>
    <row r="391" spans="18:18" ht="15.75" customHeight="1" x14ac:dyDescent="0.2">
      <c r="R391" s="15"/>
    </row>
    <row r="392" spans="18:18" ht="15.75" customHeight="1" x14ac:dyDescent="0.2">
      <c r="R392" s="15"/>
    </row>
    <row r="393" spans="18:18" ht="15.75" customHeight="1" x14ac:dyDescent="0.2">
      <c r="R393" s="15"/>
    </row>
    <row r="394" spans="18:18" ht="15.75" customHeight="1" x14ac:dyDescent="0.2">
      <c r="R394" s="15"/>
    </row>
    <row r="395" spans="18:18" ht="15.75" customHeight="1" x14ac:dyDescent="0.2">
      <c r="R395" s="15"/>
    </row>
    <row r="396" spans="18:18" ht="15.75" customHeight="1" x14ac:dyDescent="0.2">
      <c r="R396" s="15"/>
    </row>
    <row r="397" spans="18:18" ht="15.75" customHeight="1" x14ac:dyDescent="0.2">
      <c r="R397" s="15"/>
    </row>
    <row r="398" spans="18:18" ht="15.75" customHeight="1" x14ac:dyDescent="0.2">
      <c r="R398" s="15"/>
    </row>
    <row r="399" spans="18:18" ht="15.75" customHeight="1" x14ac:dyDescent="0.2">
      <c r="R399" s="15"/>
    </row>
    <row r="400" spans="18:18" ht="15.75" customHeight="1" x14ac:dyDescent="0.2">
      <c r="R400" s="15"/>
    </row>
    <row r="401" spans="18:18" ht="15.75" customHeight="1" x14ac:dyDescent="0.2">
      <c r="R401" s="15"/>
    </row>
    <row r="402" spans="18:18" ht="15.75" customHeight="1" x14ac:dyDescent="0.2">
      <c r="R402" s="15"/>
    </row>
    <row r="403" spans="18:18" ht="15.75" customHeight="1" x14ac:dyDescent="0.2">
      <c r="R403" s="15"/>
    </row>
    <row r="404" spans="18:18" ht="15.75" customHeight="1" x14ac:dyDescent="0.2">
      <c r="R404" s="15"/>
    </row>
    <row r="405" spans="18:18" ht="15.75" customHeight="1" x14ac:dyDescent="0.2">
      <c r="R405" s="15"/>
    </row>
    <row r="406" spans="18:18" ht="15.75" customHeight="1" x14ac:dyDescent="0.2">
      <c r="R406" s="15"/>
    </row>
    <row r="407" spans="18:18" ht="15.75" customHeight="1" x14ac:dyDescent="0.2">
      <c r="R407" s="15"/>
    </row>
    <row r="408" spans="18:18" ht="15.75" customHeight="1" x14ac:dyDescent="0.2">
      <c r="R408" s="15"/>
    </row>
    <row r="409" spans="18:18" ht="15.75" customHeight="1" x14ac:dyDescent="0.2">
      <c r="R409" s="15"/>
    </row>
    <row r="410" spans="18:18" ht="15.75" customHeight="1" x14ac:dyDescent="0.2">
      <c r="R410" s="15"/>
    </row>
    <row r="411" spans="18:18" ht="15.75" customHeight="1" x14ac:dyDescent="0.2">
      <c r="R411" s="15"/>
    </row>
    <row r="412" spans="18:18" ht="15.75" customHeight="1" x14ac:dyDescent="0.2">
      <c r="R412" s="15"/>
    </row>
    <row r="413" spans="18:18" ht="15.75" customHeight="1" x14ac:dyDescent="0.2">
      <c r="R413" s="15"/>
    </row>
    <row r="414" spans="18:18" ht="15.75" customHeight="1" x14ac:dyDescent="0.2">
      <c r="R414" s="15"/>
    </row>
    <row r="415" spans="18:18" ht="15.75" customHeight="1" x14ac:dyDescent="0.2">
      <c r="R415" s="15"/>
    </row>
    <row r="416" spans="18:18" ht="15.75" customHeight="1" x14ac:dyDescent="0.2">
      <c r="R416" s="15"/>
    </row>
    <row r="417" spans="18:18" ht="15.75" customHeight="1" x14ac:dyDescent="0.2">
      <c r="R417" s="15"/>
    </row>
    <row r="418" spans="18:18" ht="15.75" customHeight="1" x14ac:dyDescent="0.2">
      <c r="R418" s="15"/>
    </row>
    <row r="419" spans="18:18" ht="15.75" customHeight="1" x14ac:dyDescent="0.2">
      <c r="R419" s="15"/>
    </row>
    <row r="420" spans="18:18" ht="15.75" customHeight="1" x14ac:dyDescent="0.2">
      <c r="R420" s="15"/>
    </row>
    <row r="421" spans="18:18" ht="15.75" customHeight="1" x14ac:dyDescent="0.2">
      <c r="R421" s="15"/>
    </row>
    <row r="422" spans="18:18" ht="15.75" customHeight="1" x14ac:dyDescent="0.2">
      <c r="R422" s="15"/>
    </row>
    <row r="423" spans="18:18" ht="15.75" customHeight="1" x14ac:dyDescent="0.2">
      <c r="R423" s="15"/>
    </row>
    <row r="424" spans="18:18" ht="15.75" customHeight="1" x14ac:dyDescent="0.2">
      <c r="R424" s="15"/>
    </row>
    <row r="425" spans="18:18" ht="15.75" customHeight="1" x14ac:dyDescent="0.2">
      <c r="R425" s="15"/>
    </row>
    <row r="426" spans="18:18" ht="15.75" customHeight="1" x14ac:dyDescent="0.2">
      <c r="R426" s="15"/>
    </row>
    <row r="427" spans="18:18" ht="15.75" customHeight="1" x14ac:dyDescent="0.2">
      <c r="R427" s="15"/>
    </row>
    <row r="428" spans="18:18" ht="15.75" customHeight="1" x14ac:dyDescent="0.2">
      <c r="R428" s="15"/>
    </row>
    <row r="429" spans="18:18" ht="15.75" customHeight="1" x14ac:dyDescent="0.2">
      <c r="R429" s="15"/>
    </row>
    <row r="430" spans="18:18" ht="15.75" customHeight="1" x14ac:dyDescent="0.2">
      <c r="R430" s="15"/>
    </row>
    <row r="431" spans="18:18" ht="15.75" customHeight="1" x14ac:dyDescent="0.2">
      <c r="R431" s="15"/>
    </row>
    <row r="432" spans="18:18" ht="15.75" customHeight="1" x14ac:dyDescent="0.2">
      <c r="R432" s="15"/>
    </row>
    <row r="433" spans="18:18" ht="15.75" customHeight="1" x14ac:dyDescent="0.2">
      <c r="R433" s="15"/>
    </row>
    <row r="434" spans="18:18" ht="15.75" customHeight="1" x14ac:dyDescent="0.2">
      <c r="R434" s="15"/>
    </row>
    <row r="435" spans="18:18" ht="15.75" customHeight="1" x14ac:dyDescent="0.2">
      <c r="R435" s="15"/>
    </row>
    <row r="436" spans="18:18" ht="15.75" customHeight="1" x14ac:dyDescent="0.2">
      <c r="R436" s="15"/>
    </row>
    <row r="437" spans="18:18" ht="15.75" customHeight="1" x14ac:dyDescent="0.2">
      <c r="R437" s="15"/>
    </row>
    <row r="438" spans="18:18" ht="15.75" customHeight="1" x14ac:dyDescent="0.2">
      <c r="R438" s="15"/>
    </row>
    <row r="439" spans="18:18" ht="15.75" customHeight="1" x14ac:dyDescent="0.2">
      <c r="R439" s="15"/>
    </row>
    <row r="440" spans="18:18" ht="15.75" customHeight="1" x14ac:dyDescent="0.2">
      <c r="R440" s="15"/>
    </row>
    <row r="441" spans="18:18" ht="15.75" customHeight="1" x14ac:dyDescent="0.2">
      <c r="R441" s="15"/>
    </row>
    <row r="442" spans="18:18" ht="15.75" customHeight="1" x14ac:dyDescent="0.2">
      <c r="R442" s="15"/>
    </row>
    <row r="443" spans="18:18" ht="15.75" customHeight="1" x14ac:dyDescent="0.2">
      <c r="R443" s="15"/>
    </row>
    <row r="444" spans="18:18" ht="15.75" customHeight="1" x14ac:dyDescent="0.2">
      <c r="R444" s="15"/>
    </row>
    <row r="445" spans="18:18" ht="15.75" customHeight="1" x14ac:dyDescent="0.2">
      <c r="R445" s="15"/>
    </row>
    <row r="446" spans="18:18" ht="15.75" customHeight="1" x14ac:dyDescent="0.2">
      <c r="R446" s="15"/>
    </row>
    <row r="447" spans="18:18" ht="15.75" customHeight="1" x14ac:dyDescent="0.2">
      <c r="R447" s="15"/>
    </row>
    <row r="448" spans="18:18" ht="15.75" customHeight="1" x14ac:dyDescent="0.2">
      <c r="R448" s="15"/>
    </row>
    <row r="449" spans="18:18" ht="15.75" customHeight="1" x14ac:dyDescent="0.2">
      <c r="R449" s="15"/>
    </row>
    <row r="450" spans="18:18" ht="15.75" customHeight="1" x14ac:dyDescent="0.2">
      <c r="R450" s="15"/>
    </row>
    <row r="451" spans="18:18" ht="15.75" customHeight="1" x14ac:dyDescent="0.2">
      <c r="R451" s="15"/>
    </row>
    <row r="452" spans="18:18" ht="15.75" customHeight="1" x14ac:dyDescent="0.2">
      <c r="R452" s="15"/>
    </row>
    <row r="453" spans="18:18" ht="15.75" customHeight="1" x14ac:dyDescent="0.2">
      <c r="R453" s="15"/>
    </row>
    <row r="454" spans="18:18" ht="15.75" customHeight="1" x14ac:dyDescent="0.2">
      <c r="R454" s="15"/>
    </row>
    <row r="455" spans="18:18" ht="15.75" customHeight="1" x14ac:dyDescent="0.2">
      <c r="R455" s="15"/>
    </row>
    <row r="456" spans="18:18" ht="15.75" customHeight="1" x14ac:dyDescent="0.2">
      <c r="R456" s="15"/>
    </row>
    <row r="457" spans="18:18" ht="15.75" customHeight="1" x14ac:dyDescent="0.2">
      <c r="R457" s="15"/>
    </row>
    <row r="458" spans="18:18" ht="15.75" customHeight="1" x14ac:dyDescent="0.2">
      <c r="R458" s="15"/>
    </row>
    <row r="459" spans="18:18" ht="15.75" customHeight="1" x14ac:dyDescent="0.2">
      <c r="R459" s="15"/>
    </row>
    <row r="460" spans="18:18" ht="15.75" customHeight="1" x14ac:dyDescent="0.2">
      <c r="R460" s="15"/>
    </row>
    <row r="461" spans="18:18" ht="15.75" customHeight="1" x14ac:dyDescent="0.2">
      <c r="R461" s="15"/>
    </row>
    <row r="462" spans="18:18" ht="15.75" customHeight="1" x14ac:dyDescent="0.2">
      <c r="R462" s="15"/>
    </row>
    <row r="463" spans="18:18" ht="15.75" customHeight="1" x14ac:dyDescent="0.2">
      <c r="R463" s="15"/>
    </row>
    <row r="464" spans="18:18" ht="15.75" customHeight="1" x14ac:dyDescent="0.2">
      <c r="R464" s="15"/>
    </row>
    <row r="465" spans="18:18" ht="15.75" customHeight="1" x14ac:dyDescent="0.2">
      <c r="R465" s="15"/>
    </row>
    <row r="466" spans="18:18" ht="15.75" customHeight="1" x14ac:dyDescent="0.2">
      <c r="R466" s="15"/>
    </row>
    <row r="467" spans="18:18" ht="15.75" customHeight="1" x14ac:dyDescent="0.2">
      <c r="R467" s="15"/>
    </row>
    <row r="468" spans="18:18" ht="15.75" customHeight="1" x14ac:dyDescent="0.2">
      <c r="R468" s="15"/>
    </row>
    <row r="469" spans="18:18" ht="15.75" customHeight="1" x14ac:dyDescent="0.2">
      <c r="R469" s="15"/>
    </row>
    <row r="470" spans="18:18" ht="15.75" customHeight="1" x14ac:dyDescent="0.2">
      <c r="R470" s="15"/>
    </row>
    <row r="471" spans="18:18" ht="15.75" customHeight="1" x14ac:dyDescent="0.2">
      <c r="R471" s="15"/>
    </row>
    <row r="472" spans="18:18" ht="15.75" customHeight="1" x14ac:dyDescent="0.2">
      <c r="R472" s="15"/>
    </row>
    <row r="473" spans="18:18" ht="15.75" customHeight="1" x14ac:dyDescent="0.2">
      <c r="R473" s="15"/>
    </row>
    <row r="474" spans="18:18" ht="15.75" customHeight="1" x14ac:dyDescent="0.2">
      <c r="R474" s="15"/>
    </row>
    <row r="475" spans="18:18" ht="15.75" customHeight="1" x14ac:dyDescent="0.2">
      <c r="R475" s="15"/>
    </row>
    <row r="476" spans="18:18" ht="15.75" customHeight="1" x14ac:dyDescent="0.2">
      <c r="R476" s="15"/>
    </row>
    <row r="477" spans="18:18" ht="15.75" customHeight="1" x14ac:dyDescent="0.2">
      <c r="R477" s="15"/>
    </row>
    <row r="478" spans="18:18" ht="15.75" customHeight="1" x14ac:dyDescent="0.2">
      <c r="R478" s="15"/>
    </row>
    <row r="479" spans="18:18" ht="15.75" customHeight="1" x14ac:dyDescent="0.2">
      <c r="R479" s="15"/>
    </row>
    <row r="480" spans="18:18" ht="15.75" customHeight="1" x14ac:dyDescent="0.2">
      <c r="R480" s="15"/>
    </row>
    <row r="481" spans="18:18" ht="15.75" customHeight="1" x14ac:dyDescent="0.2">
      <c r="R481" s="15"/>
    </row>
    <row r="482" spans="18:18" ht="15.75" customHeight="1" x14ac:dyDescent="0.2">
      <c r="R482" s="15"/>
    </row>
    <row r="483" spans="18:18" ht="15.75" customHeight="1" x14ac:dyDescent="0.2">
      <c r="R483" s="15"/>
    </row>
    <row r="484" spans="18:18" ht="15.75" customHeight="1" x14ac:dyDescent="0.2">
      <c r="R484" s="15"/>
    </row>
    <row r="485" spans="18:18" ht="15.75" customHeight="1" x14ac:dyDescent="0.2">
      <c r="R485" s="15"/>
    </row>
    <row r="486" spans="18:18" ht="15.75" customHeight="1" x14ac:dyDescent="0.2">
      <c r="R486" s="15"/>
    </row>
    <row r="487" spans="18:18" ht="15.75" customHeight="1" x14ac:dyDescent="0.2">
      <c r="R487" s="15"/>
    </row>
    <row r="488" spans="18:18" ht="15.75" customHeight="1" x14ac:dyDescent="0.2">
      <c r="R488" s="15"/>
    </row>
    <row r="489" spans="18:18" ht="15.75" customHeight="1" x14ac:dyDescent="0.2">
      <c r="R489" s="15"/>
    </row>
    <row r="490" spans="18:18" ht="15.75" customHeight="1" x14ac:dyDescent="0.2">
      <c r="R490" s="15"/>
    </row>
    <row r="491" spans="18:18" ht="15.75" customHeight="1" x14ac:dyDescent="0.2">
      <c r="R491" s="15"/>
    </row>
    <row r="492" spans="18:18" ht="15.75" customHeight="1" x14ac:dyDescent="0.2">
      <c r="R492" s="15"/>
    </row>
    <row r="493" spans="18:18" ht="15.75" customHeight="1" x14ac:dyDescent="0.2">
      <c r="R493" s="15"/>
    </row>
    <row r="494" spans="18:18" ht="15.75" customHeight="1" x14ac:dyDescent="0.2">
      <c r="R494" s="15"/>
    </row>
    <row r="495" spans="18:18" ht="15.75" customHeight="1" x14ac:dyDescent="0.2">
      <c r="R495" s="15"/>
    </row>
    <row r="496" spans="18:18" ht="15.75" customHeight="1" x14ac:dyDescent="0.2">
      <c r="R496" s="15"/>
    </row>
    <row r="497" spans="18:18" ht="15.75" customHeight="1" x14ac:dyDescent="0.2">
      <c r="R497" s="15"/>
    </row>
    <row r="498" spans="18:18" ht="15.75" customHeight="1" x14ac:dyDescent="0.2">
      <c r="R498" s="15"/>
    </row>
    <row r="499" spans="18:18" ht="15.75" customHeight="1" x14ac:dyDescent="0.2">
      <c r="R499" s="15"/>
    </row>
    <row r="500" spans="18:18" ht="15.75" customHeight="1" x14ac:dyDescent="0.2">
      <c r="R500" s="15"/>
    </row>
    <row r="501" spans="18:18" ht="15.75" customHeight="1" x14ac:dyDescent="0.2">
      <c r="R501" s="15"/>
    </row>
    <row r="502" spans="18:18" ht="15.75" customHeight="1" x14ac:dyDescent="0.2">
      <c r="R502" s="15"/>
    </row>
    <row r="503" spans="18:18" ht="15.75" customHeight="1" x14ac:dyDescent="0.2">
      <c r="R503" s="15"/>
    </row>
    <row r="504" spans="18:18" ht="15.75" customHeight="1" x14ac:dyDescent="0.2">
      <c r="R504" s="15"/>
    </row>
    <row r="505" spans="18:18" ht="15.75" customHeight="1" x14ac:dyDescent="0.2">
      <c r="R505" s="15"/>
    </row>
    <row r="506" spans="18:18" ht="15.75" customHeight="1" x14ac:dyDescent="0.2">
      <c r="R506" s="15"/>
    </row>
    <row r="507" spans="18:18" ht="15.75" customHeight="1" x14ac:dyDescent="0.2">
      <c r="R507" s="15"/>
    </row>
    <row r="508" spans="18:18" ht="15.75" customHeight="1" x14ac:dyDescent="0.2">
      <c r="R508" s="15"/>
    </row>
    <row r="509" spans="18:18" ht="15.75" customHeight="1" x14ac:dyDescent="0.2">
      <c r="R509" s="15"/>
    </row>
    <row r="510" spans="18:18" ht="15.75" customHeight="1" x14ac:dyDescent="0.2">
      <c r="R510" s="15"/>
    </row>
    <row r="511" spans="18:18" ht="15.75" customHeight="1" x14ac:dyDescent="0.2">
      <c r="R511" s="15"/>
    </row>
    <row r="512" spans="18:18" ht="15.75" customHeight="1" x14ac:dyDescent="0.2">
      <c r="R512" s="15"/>
    </row>
    <row r="513" spans="18:18" ht="15.75" customHeight="1" x14ac:dyDescent="0.2">
      <c r="R513" s="15"/>
    </row>
    <row r="514" spans="18:18" ht="15.75" customHeight="1" x14ac:dyDescent="0.2">
      <c r="R514" s="15"/>
    </row>
    <row r="515" spans="18:18" ht="15.75" customHeight="1" x14ac:dyDescent="0.2">
      <c r="R515" s="15"/>
    </row>
    <row r="516" spans="18:18" ht="15.75" customHeight="1" x14ac:dyDescent="0.2">
      <c r="R516" s="15"/>
    </row>
    <row r="517" spans="18:18" ht="15.75" customHeight="1" x14ac:dyDescent="0.2">
      <c r="R517" s="15"/>
    </row>
    <row r="518" spans="18:18" ht="15.75" customHeight="1" x14ac:dyDescent="0.2">
      <c r="R518" s="15"/>
    </row>
    <row r="519" spans="18:18" ht="15.75" customHeight="1" x14ac:dyDescent="0.2">
      <c r="R519" s="15"/>
    </row>
    <row r="520" spans="18:18" ht="15.75" customHeight="1" x14ac:dyDescent="0.2">
      <c r="R520" s="15"/>
    </row>
    <row r="521" spans="18:18" ht="15.75" customHeight="1" x14ac:dyDescent="0.2">
      <c r="R521" s="15"/>
    </row>
    <row r="522" spans="18:18" ht="15.75" customHeight="1" x14ac:dyDescent="0.2">
      <c r="R522" s="15"/>
    </row>
    <row r="523" spans="18:18" ht="15.75" customHeight="1" x14ac:dyDescent="0.2">
      <c r="R523" s="15"/>
    </row>
    <row r="524" spans="18:18" ht="15.75" customHeight="1" x14ac:dyDescent="0.2">
      <c r="R524" s="15"/>
    </row>
    <row r="525" spans="18:18" ht="15.75" customHeight="1" x14ac:dyDescent="0.2">
      <c r="R525" s="15"/>
    </row>
    <row r="526" spans="18:18" ht="15.75" customHeight="1" x14ac:dyDescent="0.2">
      <c r="R526" s="15"/>
    </row>
    <row r="527" spans="18:18" ht="15.75" customHeight="1" x14ac:dyDescent="0.2">
      <c r="R527" s="15"/>
    </row>
    <row r="528" spans="18:18" ht="15.75" customHeight="1" x14ac:dyDescent="0.2">
      <c r="R528" s="15"/>
    </row>
    <row r="529" spans="18:18" ht="15.75" customHeight="1" x14ac:dyDescent="0.2">
      <c r="R529" s="15"/>
    </row>
    <row r="530" spans="18:18" ht="15.75" customHeight="1" x14ac:dyDescent="0.2">
      <c r="R530" s="15"/>
    </row>
    <row r="531" spans="18:18" ht="15.75" customHeight="1" x14ac:dyDescent="0.2">
      <c r="R531" s="15"/>
    </row>
    <row r="532" spans="18:18" ht="15.75" customHeight="1" x14ac:dyDescent="0.2">
      <c r="R532" s="15"/>
    </row>
    <row r="533" spans="18:18" ht="15.75" customHeight="1" x14ac:dyDescent="0.2">
      <c r="R533" s="15"/>
    </row>
    <row r="534" spans="18:18" ht="15.75" customHeight="1" x14ac:dyDescent="0.2">
      <c r="R534" s="15"/>
    </row>
    <row r="535" spans="18:18" ht="15.75" customHeight="1" x14ac:dyDescent="0.2">
      <c r="R535" s="15"/>
    </row>
    <row r="536" spans="18:18" ht="15.75" customHeight="1" x14ac:dyDescent="0.2">
      <c r="R536" s="15"/>
    </row>
    <row r="537" spans="18:18" ht="15.75" customHeight="1" x14ac:dyDescent="0.2">
      <c r="R537" s="15"/>
    </row>
    <row r="538" spans="18:18" ht="15.75" customHeight="1" x14ac:dyDescent="0.2">
      <c r="R538" s="15"/>
    </row>
    <row r="539" spans="18:18" ht="15.75" customHeight="1" x14ac:dyDescent="0.2">
      <c r="R539" s="15"/>
    </row>
    <row r="540" spans="18:18" ht="15.75" customHeight="1" x14ac:dyDescent="0.2">
      <c r="R540" s="15"/>
    </row>
    <row r="541" spans="18:18" ht="15.75" customHeight="1" x14ac:dyDescent="0.2">
      <c r="R541" s="15"/>
    </row>
    <row r="542" spans="18:18" ht="15.75" customHeight="1" x14ac:dyDescent="0.2">
      <c r="R542" s="15"/>
    </row>
    <row r="543" spans="18:18" ht="15.75" customHeight="1" x14ac:dyDescent="0.2">
      <c r="R543" s="15"/>
    </row>
    <row r="544" spans="18:18" ht="15.75" customHeight="1" x14ac:dyDescent="0.2">
      <c r="R544" s="15"/>
    </row>
    <row r="545" spans="18:18" ht="15.75" customHeight="1" x14ac:dyDescent="0.2">
      <c r="R545" s="15"/>
    </row>
    <row r="546" spans="18:18" ht="15.75" customHeight="1" x14ac:dyDescent="0.2">
      <c r="R546" s="15"/>
    </row>
    <row r="547" spans="18:18" ht="15.75" customHeight="1" x14ac:dyDescent="0.2">
      <c r="R547" s="15"/>
    </row>
    <row r="548" spans="18:18" ht="15.75" customHeight="1" x14ac:dyDescent="0.2">
      <c r="R548" s="15"/>
    </row>
    <row r="549" spans="18:18" ht="15.75" customHeight="1" x14ac:dyDescent="0.2">
      <c r="R549" s="15"/>
    </row>
    <row r="550" spans="18:18" ht="15.75" customHeight="1" x14ac:dyDescent="0.2">
      <c r="R550" s="15"/>
    </row>
    <row r="551" spans="18:18" ht="15.75" customHeight="1" x14ac:dyDescent="0.2">
      <c r="R551" s="15"/>
    </row>
    <row r="552" spans="18:18" ht="15.75" customHeight="1" x14ac:dyDescent="0.2">
      <c r="R552" s="15"/>
    </row>
    <row r="553" spans="18:18" ht="15.75" customHeight="1" x14ac:dyDescent="0.2">
      <c r="R553" s="15"/>
    </row>
    <row r="554" spans="18:18" ht="15.75" customHeight="1" x14ac:dyDescent="0.2">
      <c r="R554" s="15"/>
    </row>
    <row r="555" spans="18:18" ht="15.75" customHeight="1" x14ac:dyDescent="0.2">
      <c r="R555" s="15"/>
    </row>
    <row r="556" spans="18:18" ht="15.75" customHeight="1" x14ac:dyDescent="0.2">
      <c r="R556" s="15"/>
    </row>
    <row r="557" spans="18:18" ht="15.75" customHeight="1" x14ac:dyDescent="0.2">
      <c r="R557" s="15"/>
    </row>
    <row r="558" spans="18:18" ht="15.75" customHeight="1" x14ac:dyDescent="0.2">
      <c r="R558" s="15"/>
    </row>
    <row r="559" spans="18:18" ht="15.75" customHeight="1" x14ac:dyDescent="0.2">
      <c r="R559" s="15"/>
    </row>
    <row r="560" spans="18:18" ht="15.75" customHeight="1" x14ac:dyDescent="0.2">
      <c r="R560" s="15"/>
    </row>
    <row r="561" spans="18:18" ht="15.75" customHeight="1" x14ac:dyDescent="0.2">
      <c r="R561" s="15"/>
    </row>
    <row r="562" spans="18:18" ht="15.75" customHeight="1" x14ac:dyDescent="0.2">
      <c r="R562" s="15"/>
    </row>
    <row r="563" spans="18:18" ht="15.75" customHeight="1" x14ac:dyDescent="0.2">
      <c r="R563" s="15"/>
    </row>
    <row r="564" spans="18:18" ht="15.75" customHeight="1" x14ac:dyDescent="0.2">
      <c r="R564" s="15"/>
    </row>
    <row r="565" spans="18:18" ht="15.75" customHeight="1" x14ac:dyDescent="0.2">
      <c r="R565" s="15"/>
    </row>
    <row r="566" spans="18:18" ht="15.75" customHeight="1" x14ac:dyDescent="0.2">
      <c r="R566" s="15"/>
    </row>
    <row r="567" spans="18:18" ht="15.75" customHeight="1" x14ac:dyDescent="0.2">
      <c r="R567" s="15"/>
    </row>
    <row r="568" spans="18:18" ht="15.75" customHeight="1" x14ac:dyDescent="0.2">
      <c r="R568" s="15"/>
    </row>
    <row r="569" spans="18:18" ht="15.75" customHeight="1" x14ac:dyDescent="0.2">
      <c r="R569" s="15"/>
    </row>
    <row r="570" spans="18:18" ht="15.75" customHeight="1" x14ac:dyDescent="0.2">
      <c r="R570" s="15"/>
    </row>
    <row r="571" spans="18:18" ht="15.75" customHeight="1" x14ac:dyDescent="0.2">
      <c r="R571" s="15"/>
    </row>
    <row r="572" spans="18:18" ht="15.75" customHeight="1" x14ac:dyDescent="0.2">
      <c r="R572" s="15"/>
    </row>
    <row r="573" spans="18:18" ht="15.75" customHeight="1" x14ac:dyDescent="0.2">
      <c r="R573" s="15"/>
    </row>
    <row r="574" spans="18:18" ht="15.75" customHeight="1" x14ac:dyDescent="0.2">
      <c r="R574" s="15"/>
    </row>
    <row r="575" spans="18:18" ht="15.75" customHeight="1" x14ac:dyDescent="0.2">
      <c r="R575" s="15"/>
    </row>
    <row r="576" spans="18:18" ht="15.75" customHeight="1" x14ac:dyDescent="0.2">
      <c r="R576" s="15"/>
    </row>
    <row r="577" spans="18:18" ht="15.75" customHeight="1" x14ac:dyDescent="0.2">
      <c r="R577" s="15"/>
    </row>
    <row r="578" spans="18:18" ht="15.75" customHeight="1" x14ac:dyDescent="0.2">
      <c r="R578" s="15"/>
    </row>
    <row r="579" spans="18:18" ht="15.75" customHeight="1" x14ac:dyDescent="0.2">
      <c r="R579" s="15"/>
    </row>
    <row r="580" spans="18:18" ht="15.75" customHeight="1" x14ac:dyDescent="0.2">
      <c r="R580" s="15"/>
    </row>
    <row r="581" spans="18:18" ht="15.75" customHeight="1" x14ac:dyDescent="0.2">
      <c r="R581" s="15"/>
    </row>
    <row r="582" spans="18:18" ht="15.75" customHeight="1" x14ac:dyDescent="0.2">
      <c r="R582" s="15"/>
    </row>
    <row r="583" spans="18:18" ht="15.75" customHeight="1" x14ac:dyDescent="0.2">
      <c r="R583" s="15"/>
    </row>
    <row r="584" spans="18:18" ht="15.75" customHeight="1" x14ac:dyDescent="0.2">
      <c r="R584" s="15"/>
    </row>
    <row r="585" spans="18:18" ht="15.75" customHeight="1" x14ac:dyDescent="0.2">
      <c r="R585" s="15"/>
    </row>
    <row r="586" spans="18:18" ht="15.75" customHeight="1" x14ac:dyDescent="0.2">
      <c r="R586" s="15"/>
    </row>
    <row r="587" spans="18:18" ht="15.75" customHeight="1" x14ac:dyDescent="0.2">
      <c r="R587" s="15"/>
    </row>
    <row r="588" spans="18:18" ht="15.75" customHeight="1" x14ac:dyDescent="0.2">
      <c r="R588" s="15"/>
    </row>
    <row r="589" spans="18:18" ht="15.75" customHeight="1" x14ac:dyDescent="0.2">
      <c r="R589" s="15"/>
    </row>
    <row r="590" spans="18:18" ht="15.75" customHeight="1" x14ac:dyDescent="0.2">
      <c r="R590" s="15"/>
    </row>
    <row r="591" spans="18:18" ht="15.75" customHeight="1" x14ac:dyDescent="0.2">
      <c r="R591" s="15"/>
    </row>
    <row r="592" spans="18:18" ht="15.75" customHeight="1" x14ac:dyDescent="0.2">
      <c r="R592" s="15"/>
    </row>
    <row r="593" spans="18:18" ht="15.75" customHeight="1" x14ac:dyDescent="0.2">
      <c r="R593" s="15"/>
    </row>
    <row r="594" spans="18:18" ht="15.75" customHeight="1" x14ac:dyDescent="0.2">
      <c r="R594" s="15"/>
    </row>
    <row r="595" spans="18:18" ht="15.75" customHeight="1" x14ac:dyDescent="0.2">
      <c r="R595" s="15"/>
    </row>
    <row r="596" spans="18:18" ht="15.75" customHeight="1" x14ac:dyDescent="0.2">
      <c r="R596" s="15"/>
    </row>
    <row r="597" spans="18:18" ht="15.75" customHeight="1" x14ac:dyDescent="0.2">
      <c r="R597" s="15"/>
    </row>
    <row r="598" spans="18:18" ht="15.75" customHeight="1" x14ac:dyDescent="0.2">
      <c r="R598" s="15"/>
    </row>
    <row r="599" spans="18:18" ht="15.75" customHeight="1" x14ac:dyDescent="0.2">
      <c r="R599" s="15"/>
    </row>
    <row r="600" spans="18:18" ht="15.75" customHeight="1" x14ac:dyDescent="0.2">
      <c r="R600" s="15"/>
    </row>
    <row r="601" spans="18:18" ht="15.75" customHeight="1" x14ac:dyDescent="0.2">
      <c r="R601" s="15"/>
    </row>
    <row r="602" spans="18:18" ht="15.75" customHeight="1" x14ac:dyDescent="0.2">
      <c r="R602" s="15"/>
    </row>
    <row r="603" spans="18:18" ht="15.75" customHeight="1" x14ac:dyDescent="0.2">
      <c r="R603" s="15"/>
    </row>
    <row r="604" spans="18:18" ht="15.75" customHeight="1" x14ac:dyDescent="0.2">
      <c r="R604" s="15"/>
    </row>
    <row r="605" spans="18:18" ht="15.75" customHeight="1" x14ac:dyDescent="0.2">
      <c r="R605" s="15"/>
    </row>
    <row r="606" spans="18:18" ht="15.75" customHeight="1" x14ac:dyDescent="0.2">
      <c r="R606" s="15"/>
    </row>
    <row r="607" spans="18:18" ht="15.75" customHeight="1" x14ac:dyDescent="0.2">
      <c r="R607" s="15"/>
    </row>
    <row r="608" spans="18:18" ht="15.75" customHeight="1" x14ac:dyDescent="0.2">
      <c r="R608" s="15"/>
    </row>
    <row r="609" spans="18:18" ht="15.75" customHeight="1" x14ac:dyDescent="0.2">
      <c r="R609" s="15"/>
    </row>
    <row r="610" spans="18:18" ht="15.75" customHeight="1" x14ac:dyDescent="0.2">
      <c r="R610" s="15"/>
    </row>
    <row r="611" spans="18:18" ht="15.75" customHeight="1" x14ac:dyDescent="0.2">
      <c r="R611" s="15"/>
    </row>
    <row r="612" spans="18:18" ht="15.75" customHeight="1" x14ac:dyDescent="0.2">
      <c r="R612" s="15"/>
    </row>
    <row r="613" spans="18:18" ht="15.75" customHeight="1" x14ac:dyDescent="0.2">
      <c r="R613" s="15"/>
    </row>
    <row r="614" spans="18:18" ht="15.75" customHeight="1" x14ac:dyDescent="0.2">
      <c r="R614" s="15"/>
    </row>
    <row r="615" spans="18:18" ht="15.75" customHeight="1" x14ac:dyDescent="0.2">
      <c r="R615" s="15"/>
    </row>
    <row r="616" spans="18:18" ht="15.75" customHeight="1" x14ac:dyDescent="0.2">
      <c r="R616" s="15"/>
    </row>
    <row r="617" spans="18:18" ht="15.75" customHeight="1" x14ac:dyDescent="0.2">
      <c r="R617" s="15"/>
    </row>
    <row r="618" spans="18:18" ht="15.75" customHeight="1" x14ac:dyDescent="0.2">
      <c r="R618" s="15"/>
    </row>
    <row r="619" spans="18:18" ht="15.75" customHeight="1" x14ac:dyDescent="0.2">
      <c r="R619" s="15"/>
    </row>
    <row r="620" spans="18:18" ht="15.75" customHeight="1" x14ac:dyDescent="0.2">
      <c r="R620" s="15"/>
    </row>
    <row r="621" spans="18:18" ht="15.75" customHeight="1" x14ac:dyDescent="0.2">
      <c r="R621" s="15"/>
    </row>
    <row r="622" spans="18:18" ht="15.75" customHeight="1" x14ac:dyDescent="0.2">
      <c r="R622" s="15"/>
    </row>
    <row r="623" spans="18:18" ht="15.75" customHeight="1" x14ac:dyDescent="0.2">
      <c r="R623" s="15"/>
    </row>
    <row r="624" spans="18:18" ht="15.75" customHeight="1" x14ac:dyDescent="0.2">
      <c r="R624" s="15"/>
    </row>
    <row r="625" spans="18:18" ht="15.75" customHeight="1" x14ac:dyDescent="0.2">
      <c r="R625" s="15"/>
    </row>
    <row r="626" spans="18:18" ht="15.75" customHeight="1" x14ac:dyDescent="0.2">
      <c r="R626" s="15"/>
    </row>
    <row r="627" spans="18:18" ht="15.75" customHeight="1" x14ac:dyDescent="0.2">
      <c r="R627" s="15"/>
    </row>
    <row r="628" spans="18:18" ht="15.75" customHeight="1" x14ac:dyDescent="0.2">
      <c r="R628" s="15"/>
    </row>
    <row r="629" spans="18:18" ht="15.75" customHeight="1" x14ac:dyDescent="0.2">
      <c r="R629" s="15"/>
    </row>
    <row r="630" spans="18:18" ht="15.75" customHeight="1" x14ac:dyDescent="0.2">
      <c r="R630" s="15"/>
    </row>
    <row r="631" spans="18:18" ht="15.75" customHeight="1" x14ac:dyDescent="0.2">
      <c r="R631" s="15"/>
    </row>
    <row r="632" spans="18:18" ht="15.75" customHeight="1" x14ac:dyDescent="0.2">
      <c r="R632" s="15"/>
    </row>
    <row r="633" spans="18:18" ht="15.75" customHeight="1" x14ac:dyDescent="0.2">
      <c r="R633" s="15"/>
    </row>
    <row r="634" spans="18:18" ht="15.75" customHeight="1" x14ac:dyDescent="0.2">
      <c r="R634" s="15"/>
    </row>
    <row r="635" spans="18:18" ht="15.75" customHeight="1" x14ac:dyDescent="0.2">
      <c r="R635" s="15"/>
    </row>
    <row r="636" spans="18:18" ht="15.75" customHeight="1" x14ac:dyDescent="0.2">
      <c r="R636" s="15"/>
    </row>
    <row r="637" spans="18:18" ht="15.75" customHeight="1" x14ac:dyDescent="0.2">
      <c r="R637" s="15"/>
    </row>
    <row r="638" spans="18:18" ht="15.75" customHeight="1" x14ac:dyDescent="0.2">
      <c r="R638" s="15"/>
    </row>
    <row r="639" spans="18:18" ht="15.75" customHeight="1" x14ac:dyDescent="0.2">
      <c r="R639" s="15"/>
    </row>
    <row r="640" spans="18:18" ht="15.75" customHeight="1" x14ac:dyDescent="0.2">
      <c r="R640" s="15"/>
    </row>
    <row r="641" spans="18:18" ht="15.75" customHeight="1" x14ac:dyDescent="0.2">
      <c r="R641" s="15"/>
    </row>
    <row r="642" spans="18:18" ht="15.75" customHeight="1" x14ac:dyDescent="0.2">
      <c r="R642" s="15"/>
    </row>
    <row r="643" spans="18:18" ht="15.75" customHeight="1" x14ac:dyDescent="0.2">
      <c r="R643" s="15"/>
    </row>
    <row r="644" spans="18:18" ht="15.75" customHeight="1" x14ac:dyDescent="0.2">
      <c r="R644" s="15"/>
    </row>
    <row r="645" spans="18:18" ht="15.75" customHeight="1" x14ac:dyDescent="0.2">
      <c r="R645" s="15"/>
    </row>
    <row r="646" spans="18:18" ht="15.75" customHeight="1" x14ac:dyDescent="0.2">
      <c r="R646" s="15"/>
    </row>
    <row r="647" spans="18:18" ht="15.75" customHeight="1" x14ac:dyDescent="0.2">
      <c r="R647" s="15"/>
    </row>
    <row r="648" spans="18:18" ht="15.75" customHeight="1" x14ac:dyDescent="0.2">
      <c r="R648" s="15"/>
    </row>
    <row r="649" spans="18:18" ht="15.75" customHeight="1" x14ac:dyDescent="0.2">
      <c r="R649" s="15"/>
    </row>
    <row r="650" spans="18:18" ht="15.75" customHeight="1" x14ac:dyDescent="0.2">
      <c r="R650" s="15"/>
    </row>
    <row r="651" spans="18:18" ht="15.75" customHeight="1" x14ac:dyDescent="0.2">
      <c r="R651" s="15"/>
    </row>
    <row r="652" spans="18:18" ht="15.75" customHeight="1" x14ac:dyDescent="0.2">
      <c r="R652" s="15"/>
    </row>
    <row r="653" spans="18:18" ht="15.75" customHeight="1" x14ac:dyDescent="0.2">
      <c r="R653" s="15"/>
    </row>
    <row r="654" spans="18:18" ht="15.75" customHeight="1" x14ac:dyDescent="0.2">
      <c r="R654" s="15"/>
    </row>
    <row r="655" spans="18:18" ht="15.75" customHeight="1" x14ac:dyDescent="0.2">
      <c r="R655" s="15"/>
    </row>
    <row r="656" spans="18:18" ht="15.75" customHeight="1" x14ac:dyDescent="0.2">
      <c r="R656" s="15"/>
    </row>
    <row r="657" spans="18:18" ht="15.75" customHeight="1" x14ac:dyDescent="0.2">
      <c r="R657" s="15"/>
    </row>
    <row r="658" spans="18:18" ht="15.75" customHeight="1" x14ac:dyDescent="0.2">
      <c r="R658" s="15"/>
    </row>
    <row r="659" spans="18:18" ht="15.75" customHeight="1" x14ac:dyDescent="0.2">
      <c r="R659" s="15"/>
    </row>
    <row r="660" spans="18:18" ht="15.75" customHeight="1" x14ac:dyDescent="0.2">
      <c r="R660" s="15"/>
    </row>
    <row r="661" spans="18:18" ht="15.75" customHeight="1" x14ac:dyDescent="0.2">
      <c r="R661" s="15"/>
    </row>
    <row r="662" spans="18:18" ht="15.75" customHeight="1" x14ac:dyDescent="0.2">
      <c r="R662" s="15"/>
    </row>
    <row r="663" spans="18:18" ht="15.75" customHeight="1" x14ac:dyDescent="0.2">
      <c r="R663" s="15"/>
    </row>
    <row r="664" spans="18:18" ht="15.75" customHeight="1" x14ac:dyDescent="0.2">
      <c r="R664" s="15"/>
    </row>
    <row r="665" spans="18:18" ht="15.75" customHeight="1" x14ac:dyDescent="0.2">
      <c r="R665" s="15"/>
    </row>
    <row r="666" spans="18:18" ht="15.75" customHeight="1" x14ac:dyDescent="0.2">
      <c r="R666" s="15"/>
    </row>
    <row r="667" spans="18:18" ht="15.75" customHeight="1" x14ac:dyDescent="0.2">
      <c r="R667" s="15"/>
    </row>
    <row r="668" spans="18:18" ht="15.75" customHeight="1" x14ac:dyDescent="0.2">
      <c r="R668" s="15"/>
    </row>
    <row r="669" spans="18:18" ht="15.75" customHeight="1" x14ac:dyDescent="0.2">
      <c r="R669" s="15"/>
    </row>
    <row r="670" spans="18:18" ht="15.75" customHeight="1" x14ac:dyDescent="0.2">
      <c r="R670" s="15"/>
    </row>
    <row r="671" spans="18:18" ht="15.75" customHeight="1" x14ac:dyDescent="0.2">
      <c r="R671" s="15"/>
    </row>
    <row r="672" spans="18:18" ht="15.75" customHeight="1" x14ac:dyDescent="0.2">
      <c r="R672" s="15"/>
    </row>
    <row r="673" spans="18:18" ht="15.75" customHeight="1" x14ac:dyDescent="0.2">
      <c r="R673" s="15"/>
    </row>
    <row r="674" spans="18:18" ht="15.75" customHeight="1" x14ac:dyDescent="0.2">
      <c r="R674" s="15"/>
    </row>
    <row r="675" spans="18:18" ht="15.75" customHeight="1" x14ac:dyDescent="0.2">
      <c r="R675" s="15"/>
    </row>
    <row r="676" spans="18:18" ht="15.75" customHeight="1" x14ac:dyDescent="0.2">
      <c r="R676" s="15"/>
    </row>
    <row r="677" spans="18:18" ht="15.75" customHeight="1" x14ac:dyDescent="0.2">
      <c r="R677" s="15"/>
    </row>
    <row r="678" spans="18:18" ht="15.75" customHeight="1" x14ac:dyDescent="0.2">
      <c r="R678" s="15"/>
    </row>
    <row r="679" spans="18:18" ht="15.75" customHeight="1" x14ac:dyDescent="0.2">
      <c r="R679" s="15"/>
    </row>
    <row r="680" spans="18:18" ht="15.75" customHeight="1" x14ac:dyDescent="0.2">
      <c r="R680" s="15"/>
    </row>
    <row r="681" spans="18:18" ht="15.75" customHeight="1" x14ac:dyDescent="0.2">
      <c r="R681" s="15"/>
    </row>
    <row r="682" spans="18:18" ht="15.75" customHeight="1" x14ac:dyDescent="0.2">
      <c r="R682" s="15"/>
    </row>
    <row r="683" spans="18:18" ht="15.75" customHeight="1" x14ac:dyDescent="0.2">
      <c r="R683" s="15"/>
    </row>
    <row r="684" spans="18:18" ht="15.75" customHeight="1" x14ac:dyDescent="0.2">
      <c r="R684" s="15"/>
    </row>
    <row r="685" spans="18:18" ht="15.75" customHeight="1" x14ac:dyDescent="0.2">
      <c r="R685" s="15"/>
    </row>
    <row r="686" spans="18:18" ht="15.75" customHeight="1" x14ac:dyDescent="0.2">
      <c r="R686" s="15"/>
    </row>
    <row r="687" spans="18:18" ht="15.75" customHeight="1" x14ac:dyDescent="0.2">
      <c r="R687" s="15"/>
    </row>
    <row r="688" spans="18:18" ht="15.75" customHeight="1" x14ac:dyDescent="0.2">
      <c r="R688" s="15"/>
    </row>
    <row r="689" spans="18:18" ht="15.75" customHeight="1" x14ac:dyDescent="0.2">
      <c r="R689" s="15"/>
    </row>
    <row r="690" spans="18:18" ht="15.75" customHeight="1" x14ac:dyDescent="0.2">
      <c r="R690" s="15"/>
    </row>
    <row r="691" spans="18:18" ht="15.75" customHeight="1" x14ac:dyDescent="0.2">
      <c r="R691" s="15"/>
    </row>
    <row r="692" spans="18:18" ht="15.75" customHeight="1" x14ac:dyDescent="0.2">
      <c r="R692" s="15"/>
    </row>
    <row r="693" spans="18:18" ht="15.75" customHeight="1" x14ac:dyDescent="0.2">
      <c r="R693" s="15"/>
    </row>
    <row r="694" spans="18:18" ht="15.75" customHeight="1" x14ac:dyDescent="0.2">
      <c r="R694" s="15"/>
    </row>
    <row r="695" spans="18:18" ht="15.75" customHeight="1" x14ac:dyDescent="0.2">
      <c r="R695" s="15"/>
    </row>
    <row r="696" spans="18:18" ht="15.75" customHeight="1" x14ac:dyDescent="0.2">
      <c r="R696" s="15"/>
    </row>
    <row r="697" spans="18:18" ht="15.75" customHeight="1" x14ac:dyDescent="0.2">
      <c r="R697" s="15"/>
    </row>
    <row r="698" spans="18:18" ht="15.75" customHeight="1" x14ac:dyDescent="0.2">
      <c r="R698" s="15"/>
    </row>
    <row r="699" spans="18:18" ht="15.75" customHeight="1" x14ac:dyDescent="0.2">
      <c r="R699" s="15"/>
    </row>
    <row r="700" spans="18:18" ht="15.75" customHeight="1" x14ac:dyDescent="0.2">
      <c r="R700" s="15"/>
    </row>
    <row r="701" spans="18:18" ht="15.75" customHeight="1" x14ac:dyDescent="0.2">
      <c r="R701" s="15"/>
    </row>
    <row r="702" spans="18:18" ht="15.75" customHeight="1" x14ac:dyDescent="0.2">
      <c r="R702" s="15"/>
    </row>
    <row r="703" spans="18:18" ht="15.75" customHeight="1" x14ac:dyDescent="0.2">
      <c r="R703" s="15"/>
    </row>
    <row r="704" spans="18:18" ht="15.75" customHeight="1" x14ac:dyDescent="0.2">
      <c r="R704" s="15"/>
    </row>
    <row r="705" spans="18:18" ht="15.75" customHeight="1" x14ac:dyDescent="0.2">
      <c r="R705" s="15"/>
    </row>
    <row r="706" spans="18:18" ht="15.75" customHeight="1" x14ac:dyDescent="0.2">
      <c r="R706" s="15"/>
    </row>
    <row r="707" spans="18:18" ht="15.75" customHeight="1" x14ac:dyDescent="0.2">
      <c r="R707" s="15"/>
    </row>
    <row r="708" spans="18:18" ht="15.75" customHeight="1" x14ac:dyDescent="0.2">
      <c r="R708" s="15"/>
    </row>
    <row r="709" spans="18:18" ht="15.75" customHeight="1" x14ac:dyDescent="0.2">
      <c r="R709" s="15"/>
    </row>
    <row r="710" spans="18:18" ht="15.75" customHeight="1" x14ac:dyDescent="0.2">
      <c r="R710" s="15"/>
    </row>
    <row r="711" spans="18:18" ht="15.75" customHeight="1" x14ac:dyDescent="0.2">
      <c r="R711" s="15"/>
    </row>
    <row r="712" spans="18:18" ht="15.75" customHeight="1" x14ac:dyDescent="0.2">
      <c r="R712" s="15"/>
    </row>
    <row r="713" spans="18:18" ht="15.75" customHeight="1" x14ac:dyDescent="0.2">
      <c r="R713" s="15"/>
    </row>
    <row r="714" spans="18:18" ht="15.75" customHeight="1" x14ac:dyDescent="0.2">
      <c r="R714" s="15"/>
    </row>
    <row r="715" spans="18:18" ht="15.75" customHeight="1" x14ac:dyDescent="0.2">
      <c r="R715" s="15"/>
    </row>
    <row r="716" spans="18:18" ht="15.75" customHeight="1" x14ac:dyDescent="0.2">
      <c r="R716" s="15"/>
    </row>
    <row r="717" spans="18:18" ht="15.75" customHeight="1" x14ac:dyDescent="0.2">
      <c r="R717" s="15"/>
    </row>
    <row r="718" spans="18:18" ht="15.75" customHeight="1" x14ac:dyDescent="0.2">
      <c r="R718" s="15"/>
    </row>
    <row r="719" spans="18:18" ht="15.75" customHeight="1" x14ac:dyDescent="0.2">
      <c r="R719" s="15"/>
    </row>
    <row r="720" spans="18:18" ht="15.75" customHeight="1" x14ac:dyDescent="0.2">
      <c r="R720" s="15"/>
    </row>
    <row r="721" spans="18:18" ht="15.75" customHeight="1" x14ac:dyDescent="0.2">
      <c r="R721" s="15"/>
    </row>
    <row r="722" spans="18:18" ht="15.75" customHeight="1" x14ac:dyDescent="0.2">
      <c r="R722" s="15"/>
    </row>
    <row r="723" spans="18:18" ht="15.75" customHeight="1" x14ac:dyDescent="0.2">
      <c r="R723" s="15"/>
    </row>
    <row r="724" spans="18:18" ht="15.75" customHeight="1" x14ac:dyDescent="0.2">
      <c r="R724" s="15"/>
    </row>
    <row r="725" spans="18:18" ht="15.75" customHeight="1" x14ac:dyDescent="0.2">
      <c r="R725" s="15"/>
    </row>
    <row r="726" spans="18:18" ht="15.75" customHeight="1" x14ac:dyDescent="0.2">
      <c r="R726" s="15"/>
    </row>
    <row r="727" spans="18:18" ht="15.75" customHeight="1" x14ac:dyDescent="0.2">
      <c r="R727" s="15"/>
    </row>
    <row r="728" spans="18:18" ht="15.75" customHeight="1" x14ac:dyDescent="0.2">
      <c r="R728" s="15"/>
    </row>
    <row r="729" spans="18:18" ht="15.75" customHeight="1" x14ac:dyDescent="0.2">
      <c r="R729" s="15"/>
    </row>
    <row r="730" spans="18:18" ht="15.75" customHeight="1" x14ac:dyDescent="0.2">
      <c r="R730" s="15"/>
    </row>
    <row r="731" spans="18:18" ht="15.75" customHeight="1" x14ac:dyDescent="0.2">
      <c r="R731" s="15"/>
    </row>
    <row r="732" spans="18:18" ht="15.75" customHeight="1" x14ac:dyDescent="0.2">
      <c r="R732" s="15"/>
    </row>
    <row r="733" spans="18:18" ht="15.75" customHeight="1" x14ac:dyDescent="0.2">
      <c r="R733" s="15"/>
    </row>
    <row r="734" spans="18:18" ht="15.75" customHeight="1" x14ac:dyDescent="0.2">
      <c r="R734" s="15"/>
    </row>
    <row r="735" spans="18:18" ht="15.75" customHeight="1" x14ac:dyDescent="0.2">
      <c r="R735" s="15"/>
    </row>
    <row r="736" spans="18:18" ht="15.75" customHeight="1" x14ac:dyDescent="0.2">
      <c r="R736" s="15"/>
    </row>
    <row r="737" spans="18:18" ht="15.75" customHeight="1" x14ac:dyDescent="0.2">
      <c r="R737" s="15"/>
    </row>
    <row r="738" spans="18:18" ht="15.75" customHeight="1" x14ac:dyDescent="0.2">
      <c r="R738" s="15"/>
    </row>
    <row r="739" spans="18:18" ht="15.75" customHeight="1" x14ac:dyDescent="0.2">
      <c r="R739" s="15"/>
    </row>
    <row r="740" spans="18:18" ht="15.75" customHeight="1" x14ac:dyDescent="0.2">
      <c r="R740" s="15"/>
    </row>
    <row r="741" spans="18:18" ht="15.75" customHeight="1" x14ac:dyDescent="0.2">
      <c r="R741" s="15"/>
    </row>
    <row r="742" spans="18:18" ht="15.75" customHeight="1" x14ac:dyDescent="0.2">
      <c r="R742" s="15"/>
    </row>
    <row r="743" spans="18:18" ht="15.75" customHeight="1" x14ac:dyDescent="0.2">
      <c r="R743" s="15"/>
    </row>
    <row r="744" spans="18:18" ht="15.75" customHeight="1" x14ac:dyDescent="0.2">
      <c r="R744" s="15"/>
    </row>
    <row r="745" spans="18:18" ht="15.75" customHeight="1" x14ac:dyDescent="0.2">
      <c r="R745" s="15"/>
    </row>
    <row r="746" spans="18:18" ht="15.75" customHeight="1" x14ac:dyDescent="0.2">
      <c r="R746" s="15"/>
    </row>
    <row r="747" spans="18:18" ht="15.75" customHeight="1" x14ac:dyDescent="0.2">
      <c r="R747" s="15"/>
    </row>
    <row r="748" spans="18:18" ht="15.75" customHeight="1" x14ac:dyDescent="0.2">
      <c r="R748" s="15"/>
    </row>
    <row r="749" spans="18:18" ht="15.75" customHeight="1" x14ac:dyDescent="0.2">
      <c r="R749" s="15"/>
    </row>
    <row r="750" spans="18:18" ht="15.75" customHeight="1" x14ac:dyDescent="0.2">
      <c r="R750" s="15"/>
    </row>
    <row r="751" spans="18:18" ht="15.75" customHeight="1" x14ac:dyDescent="0.2">
      <c r="R751" s="15"/>
    </row>
    <row r="752" spans="18:18" ht="15.75" customHeight="1" x14ac:dyDescent="0.2">
      <c r="R752" s="15"/>
    </row>
    <row r="753" spans="18:18" ht="15.75" customHeight="1" x14ac:dyDescent="0.2">
      <c r="R753" s="15"/>
    </row>
    <row r="754" spans="18:18" ht="15.75" customHeight="1" x14ac:dyDescent="0.2">
      <c r="R754" s="15"/>
    </row>
    <row r="755" spans="18:18" ht="15.75" customHeight="1" x14ac:dyDescent="0.2">
      <c r="R755" s="15"/>
    </row>
    <row r="756" spans="18:18" ht="15.75" customHeight="1" x14ac:dyDescent="0.2">
      <c r="R756" s="15"/>
    </row>
    <row r="757" spans="18:18" ht="15.75" customHeight="1" x14ac:dyDescent="0.2">
      <c r="R757" s="15"/>
    </row>
    <row r="758" spans="18:18" ht="15.75" customHeight="1" x14ac:dyDescent="0.2">
      <c r="R758" s="15"/>
    </row>
    <row r="759" spans="18:18" ht="15.75" customHeight="1" x14ac:dyDescent="0.2">
      <c r="R759" s="15"/>
    </row>
    <row r="760" spans="18:18" ht="15.75" customHeight="1" x14ac:dyDescent="0.2">
      <c r="R760" s="15"/>
    </row>
    <row r="761" spans="18:18" ht="15.75" customHeight="1" x14ac:dyDescent="0.2">
      <c r="R761" s="15"/>
    </row>
    <row r="762" spans="18:18" ht="15.75" customHeight="1" x14ac:dyDescent="0.2">
      <c r="R762" s="15"/>
    </row>
    <row r="763" spans="18:18" ht="15.75" customHeight="1" x14ac:dyDescent="0.2">
      <c r="R763" s="15"/>
    </row>
    <row r="764" spans="18:18" ht="15.75" customHeight="1" x14ac:dyDescent="0.2">
      <c r="R764" s="15"/>
    </row>
    <row r="765" spans="18:18" ht="15.75" customHeight="1" x14ac:dyDescent="0.2">
      <c r="R765" s="15"/>
    </row>
    <row r="766" spans="18:18" ht="15.75" customHeight="1" x14ac:dyDescent="0.2">
      <c r="R766" s="15"/>
    </row>
    <row r="767" spans="18:18" ht="15.75" customHeight="1" x14ac:dyDescent="0.2">
      <c r="R767" s="15"/>
    </row>
    <row r="768" spans="18:18" ht="15.75" customHeight="1" x14ac:dyDescent="0.2">
      <c r="R768" s="15"/>
    </row>
    <row r="769" spans="18:18" ht="15.75" customHeight="1" x14ac:dyDescent="0.2">
      <c r="R769" s="15"/>
    </row>
    <row r="770" spans="18:18" ht="15.75" customHeight="1" x14ac:dyDescent="0.2">
      <c r="R770" s="15"/>
    </row>
    <row r="771" spans="18:18" ht="15.75" customHeight="1" x14ac:dyDescent="0.2">
      <c r="R771" s="15"/>
    </row>
    <row r="772" spans="18:18" ht="15.75" customHeight="1" x14ac:dyDescent="0.2">
      <c r="R772" s="15"/>
    </row>
    <row r="773" spans="18:18" ht="15.75" customHeight="1" x14ac:dyDescent="0.2">
      <c r="R773" s="15"/>
    </row>
    <row r="774" spans="18:18" ht="15.75" customHeight="1" x14ac:dyDescent="0.2">
      <c r="R774" s="15"/>
    </row>
    <row r="775" spans="18:18" ht="15.75" customHeight="1" x14ac:dyDescent="0.2">
      <c r="R775" s="15"/>
    </row>
    <row r="776" spans="18:18" ht="15.75" customHeight="1" x14ac:dyDescent="0.2">
      <c r="R776" s="15"/>
    </row>
    <row r="777" spans="18:18" ht="15.75" customHeight="1" x14ac:dyDescent="0.2">
      <c r="R777" s="15"/>
    </row>
    <row r="778" spans="18:18" ht="15.75" customHeight="1" x14ac:dyDescent="0.2">
      <c r="R778" s="15"/>
    </row>
    <row r="779" spans="18:18" ht="15.75" customHeight="1" x14ac:dyDescent="0.2">
      <c r="R779" s="15"/>
    </row>
    <row r="780" spans="18:18" ht="15.75" customHeight="1" x14ac:dyDescent="0.2">
      <c r="R780" s="15"/>
    </row>
    <row r="781" spans="18:18" ht="15.75" customHeight="1" x14ac:dyDescent="0.2">
      <c r="R781" s="15"/>
    </row>
    <row r="782" spans="18:18" ht="15.75" customHeight="1" x14ac:dyDescent="0.2">
      <c r="R782" s="15"/>
    </row>
    <row r="783" spans="18:18" ht="15.75" customHeight="1" x14ac:dyDescent="0.2">
      <c r="R783" s="15"/>
    </row>
    <row r="784" spans="18:18" ht="15.75" customHeight="1" x14ac:dyDescent="0.2">
      <c r="R784" s="15"/>
    </row>
    <row r="785" spans="18:18" ht="15.75" customHeight="1" x14ac:dyDescent="0.2">
      <c r="R785" s="15"/>
    </row>
    <row r="786" spans="18:18" ht="15.75" customHeight="1" x14ac:dyDescent="0.2">
      <c r="R786" s="15"/>
    </row>
    <row r="787" spans="18:18" ht="15.75" customHeight="1" x14ac:dyDescent="0.2">
      <c r="R787" s="15"/>
    </row>
    <row r="788" spans="18:18" ht="15.75" customHeight="1" x14ac:dyDescent="0.2">
      <c r="R788" s="15"/>
    </row>
    <row r="789" spans="18:18" ht="15.75" customHeight="1" x14ac:dyDescent="0.2">
      <c r="R789" s="15"/>
    </row>
    <row r="790" spans="18:18" ht="15.75" customHeight="1" x14ac:dyDescent="0.2">
      <c r="R790" s="15"/>
    </row>
    <row r="791" spans="18:18" ht="15.75" customHeight="1" x14ac:dyDescent="0.2">
      <c r="R791" s="15"/>
    </row>
    <row r="792" spans="18:18" ht="15.75" customHeight="1" x14ac:dyDescent="0.2">
      <c r="R792" s="15"/>
    </row>
    <row r="793" spans="18:18" ht="15.75" customHeight="1" x14ac:dyDescent="0.2">
      <c r="R793" s="15"/>
    </row>
    <row r="794" spans="18:18" ht="15.75" customHeight="1" x14ac:dyDescent="0.2">
      <c r="R794" s="15"/>
    </row>
    <row r="795" spans="18:18" ht="15.75" customHeight="1" x14ac:dyDescent="0.2">
      <c r="R795" s="15"/>
    </row>
    <row r="796" spans="18:18" ht="15.75" customHeight="1" x14ac:dyDescent="0.2">
      <c r="R796" s="15"/>
    </row>
    <row r="797" spans="18:18" ht="15.75" customHeight="1" x14ac:dyDescent="0.2">
      <c r="R797" s="15"/>
    </row>
    <row r="798" spans="18:18" ht="15.75" customHeight="1" x14ac:dyDescent="0.2">
      <c r="R798" s="15"/>
    </row>
    <row r="799" spans="18:18" ht="15.75" customHeight="1" x14ac:dyDescent="0.2">
      <c r="R799" s="15"/>
    </row>
    <row r="800" spans="18:18" ht="15.75" customHeight="1" x14ac:dyDescent="0.2">
      <c r="R800" s="15"/>
    </row>
    <row r="801" spans="18:18" ht="15.75" customHeight="1" x14ac:dyDescent="0.2">
      <c r="R801" s="15"/>
    </row>
    <row r="802" spans="18:18" ht="15.75" customHeight="1" x14ac:dyDescent="0.2">
      <c r="R802" s="15"/>
    </row>
    <row r="803" spans="18:18" ht="15.75" customHeight="1" x14ac:dyDescent="0.2">
      <c r="R803" s="15"/>
    </row>
    <row r="804" spans="18:18" ht="15.75" customHeight="1" x14ac:dyDescent="0.2">
      <c r="R804" s="15"/>
    </row>
    <row r="805" spans="18:18" ht="15.75" customHeight="1" x14ac:dyDescent="0.2">
      <c r="R805" s="15"/>
    </row>
    <row r="806" spans="18:18" ht="15.75" customHeight="1" x14ac:dyDescent="0.2">
      <c r="R806" s="15"/>
    </row>
    <row r="807" spans="18:18" ht="15.75" customHeight="1" x14ac:dyDescent="0.2">
      <c r="R807" s="15"/>
    </row>
    <row r="808" spans="18:18" ht="15.75" customHeight="1" x14ac:dyDescent="0.2">
      <c r="R808" s="15"/>
    </row>
    <row r="809" spans="18:18" ht="15.75" customHeight="1" x14ac:dyDescent="0.2">
      <c r="R809" s="15"/>
    </row>
    <row r="810" spans="18:18" ht="15.75" customHeight="1" x14ac:dyDescent="0.2">
      <c r="R810" s="15"/>
    </row>
    <row r="811" spans="18:18" ht="15.75" customHeight="1" x14ac:dyDescent="0.2">
      <c r="R811" s="15"/>
    </row>
    <row r="812" spans="18:18" ht="15.75" customHeight="1" x14ac:dyDescent="0.2">
      <c r="R812" s="15"/>
    </row>
    <row r="813" spans="18:18" ht="15.75" customHeight="1" x14ac:dyDescent="0.2">
      <c r="R813" s="15"/>
    </row>
    <row r="814" spans="18:18" ht="15.75" customHeight="1" x14ac:dyDescent="0.2">
      <c r="R814" s="15"/>
    </row>
    <row r="815" spans="18:18" ht="15.75" customHeight="1" x14ac:dyDescent="0.2">
      <c r="R815" s="15"/>
    </row>
    <row r="816" spans="18:18" ht="15.75" customHeight="1" x14ac:dyDescent="0.2">
      <c r="R816" s="15"/>
    </row>
    <row r="817" spans="18:18" ht="15.75" customHeight="1" x14ac:dyDescent="0.2">
      <c r="R817" s="15"/>
    </row>
    <row r="818" spans="18:18" ht="15.75" customHeight="1" x14ac:dyDescent="0.2">
      <c r="R818" s="15"/>
    </row>
    <row r="819" spans="18:18" ht="15.75" customHeight="1" x14ac:dyDescent="0.2">
      <c r="R819" s="15"/>
    </row>
    <row r="820" spans="18:18" ht="15.75" customHeight="1" x14ac:dyDescent="0.2">
      <c r="R820" s="15"/>
    </row>
    <row r="821" spans="18:18" ht="15.75" customHeight="1" x14ac:dyDescent="0.2">
      <c r="R821" s="15"/>
    </row>
    <row r="822" spans="18:18" ht="15.75" customHeight="1" x14ac:dyDescent="0.2">
      <c r="R822" s="15"/>
    </row>
    <row r="823" spans="18:18" ht="15.75" customHeight="1" x14ac:dyDescent="0.2">
      <c r="R823" s="15"/>
    </row>
    <row r="824" spans="18:18" ht="15.75" customHeight="1" x14ac:dyDescent="0.2">
      <c r="R824" s="15"/>
    </row>
    <row r="825" spans="18:18" ht="15.75" customHeight="1" x14ac:dyDescent="0.2">
      <c r="R825" s="15"/>
    </row>
    <row r="826" spans="18:18" ht="15.75" customHeight="1" x14ac:dyDescent="0.2">
      <c r="R826" s="15"/>
    </row>
    <row r="827" spans="18:18" ht="15.75" customHeight="1" x14ac:dyDescent="0.2">
      <c r="R827" s="15"/>
    </row>
    <row r="828" spans="18:18" ht="15.75" customHeight="1" x14ac:dyDescent="0.2">
      <c r="R828" s="15"/>
    </row>
    <row r="829" spans="18:18" ht="15.75" customHeight="1" x14ac:dyDescent="0.2">
      <c r="R829" s="15"/>
    </row>
    <row r="830" spans="18:18" ht="15.75" customHeight="1" x14ac:dyDescent="0.2">
      <c r="R830" s="15"/>
    </row>
    <row r="831" spans="18:18" ht="15.75" customHeight="1" x14ac:dyDescent="0.2">
      <c r="R831" s="15"/>
    </row>
    <row r="832" spans="18:18" ht="15.75" customHeight="1" x14ac:dyDescent="0.2">
      <c r="R832" s="15"/>
    </row>
    <row r="833" spans="18:18" ht="15.75" customHeight="1" x14ac:dyDescent="0.2">
      <c r="R833" s="15"/>
    </row>
    <row r="834" spans="18:18" ht="15.75" customHeight="1" x14ac:dyDescent="0.2">
      <c r="R834" s="15"/>
    </row>
    <row r="835" spans="18:18" ht="15.75" customHeight="1" x14ac:dyDescent="0.2">
      <c r="R835" s="15"/>
    </row>
    <row r="836" spans="18:18" ht="15.75" customHeight="1" x14ac:dyDescent="0.2">
      <c r="R836" s="15"/>
    </row>
    <row r="837" spans="18:18" ht="15.75" customHeight="1" x14ac:dyDescent="0.2">
      <c r="R837" s="15"/>
    </row>
    <row r="838" spans="18:18" ht="15.75" customHeight="1" x14ac:dyDescent="0.2">
      <c r="R838" s="15"/>
    </row>
    <row r="839" spans="18:18" ht="15.75" customHeight="1" x14ac:dyDescent="0.2">
      <c r="R839" s="15"/>
    </row>
    <row r="840" spans="18:18" ht="15.75" customHeight="1" x14ac:dyDescent="0.2">
      <c r="R840" s="15"/>
    </row>
    <row r="841" spans="18:18" ht="15.75" customHeight="1" x14ac:dyDescent="0.2">
      <c r="R841" s="15"/>
    </row>
    <row r="842" spans="18:18" ht="15.75" customHeight="1" x14ac:dyDescent="0.2">
      <c r="R842" s="15"/>
    </row>
    <row r="843" spans="18:18" ht="15.75" customHeight="1" x14ac:dyDescent="0.2">
      <c r="R843" s="15"/>
    </row>
    <row r="844" spans="18:18" ht="15.75" customHeight="1" x14ac:dyDescent="0.2">
      <c r="R844" s="15"/>
    </row>
    <row r="845" spans="18:18" ht="15.75" customHeight="1" x14ac:dyDescent="0.2">
      <c r="R845" s="15"/>
    </row>
    <row r="846" spans="18:18" ht="15.75" customHeight="1" x14ac:dyDescent="0.2">
      <c r="R846" s="15"/>
    </row>
    <row r="847" spans="18:18" ht="15.75" customHeight="1" x14ac:dyDescent="0.2">
      <c r="R847" s="15"/>
    </row>
    <row r="848" spans="18:18" ht="15.75" customHeight="1" x14ac:dyDescent="0.2">
      <c r="R848" s="15"/>
    </row>
    <row r="849" spans="18:18" ht="15.75" customHeight="1" x14ac:dyDescent="0.2">
      <c r="R849" s="15"/>
    </row>
    <row r="850" spans="18:18" ht="15.75" customHeight="1" x14ac:dyDescent="0.2">
      <c r="R850" s="15"/>
    </row>
    <row r="851" spans="18:18" ht="15.75" customHeight="1" x14ac:dyDescent="0.2">
      <c r="R851" s="15"/>
    </row>
    <row r="852" spans="18:18" ht="15.75" customHeight="1" x14ac:dyDescent="0.2">
      <c r="R852" s="15"/>
    </row>
    <row r="853" spans="18:18" ht="15.75" customHeight="1" x14ac:dyDescent="0.2">
      <c r="R853" s="15"/>
    </row>
    <row r="854" spans="18:18" ht="15.75" customHeight="1" x14ac:dyDescent="0.2">
      <c r="R854" s="15"/>
    </row>
    <row r="855" spans="18:18" ht="15.75" customHeight="1" x14ac:dyDescent="0.2">
      <c r="R855" s="15"/>
    </row>
    <row r="856" spans="18:18" ht="15.75" customHeight="1" x14ac:dyDescent="0.2">
      <c r="R856" s="15"/>
    </row>
    <row r="857" spans="18:18" ht="15.75" customHeight="1" x14ac:dyDescent="0.2">
      <c r="R857" s="15"/>
    </row>
    <row r="858" spans="18:18" ht="15.75" customHeight="1" x14ac:dyDescent="0.2">
      <c r="R858" s="15"/>
    </row>
    <row r="859" spans="18:18" ht="15.75" customHeight="1" x14ac:dyDescent="0.2">
      <c r="R859" s="15"/>
    </row>
    <row r="860" spans="18:18" ht="15.75" customHeight="1" x14ac:dyDescent="0.2">
      <c r="R860" s="15"/>
    </row>
    <row r="861" spans="18:18" ht="15.75" customHeight="1" x14ac:dyDescent="0.2">
      <c r="R861" s="15"/>
    </row>
    <row r="862" spans="18:18" ht="15.75" customHeight="1" x14ac:dyDescent="0.2">
      <c r="R862" s="15"/>
    </row>
    <row r="863" spans="18:18" ht="15.75" customHeight="1" x14ac:dyDescent="0.2">
      <c r="R863" s="15"/>
    </row>
    <row r="864" spans="18:18" ht="15.75" customHeight="1" x14ac:dyDescent="0.2">
      <c r="R864" s="15"/>
    </row>
    <row r="865" spans="18:18" ht="15.75" customHeight="1" x14ac:dyDescent="0.2">
      <c r="R865" s="15"/>
    </row>
    <row r="866" spans="18:18" ht="15.75" customHeight="1" x14ac:dyDescent="0.2">
      <c r="R866" s="15"/>
    </row>
    <row r="867" spans="18:18" ht="15.75" customHeight="1" x14ac:dyDescent="0.2">
      <c r="R867" s="15"/>
    </row>
    <row r="868" spans="18:18" ht="15.75" customHeight="1" x14ac:dyDescent="0.2">
      <c r="R868" s="15"/>
    </row>
    <row r="869" spans="18:18" ht="15.75" customHeight="1" x14ac:dyDescent="0.2">
      <c r="R869" s="15"/>
    </row>
    <row r="870" spans="18:18" ht="15.75" customHeight="1" x14ac:dyDescent="0.2">
      <c r="R870" s="15"/>
    </row>
    <row r="871" spans="18:18" ht="15.75" customHeight="1" x14ac:dyDescent="0.2">
      <c r="R871" s="15"/>
    </row>
    <row r="872" spans="18:18" ht="15.75" customHeight="1" x14ac:dyDescent="0.2">
      <c r="R872" s="15"/>
    </row>
    <row r="873" spans="18:18" ht="15.75" customHeight="1" x14ac:dyDescent="0.2">
      <c r="R873" s="15"/>
    </row>
    <row r="874" spans="18:18" ht="15.75" customHeight="1" x14ac:dyDescent="0.2">
      <c r="R874" s="15"/>
    </row>
    <row r="875" spans="18:18" ht="15.75" customHeight="1" x14ac:dyDescent="0.2">
      <c r="R875" s="15"/>
    </row>
    <row r="876" spans="18:18" ht="15.75" customHeight="1" x14ac:dyDescent="0.2">
      <c r="R876" s="15"/>
    </row>
    <row r="877" spans="18:18" ht="15.75" customHeight="1" x14ac:dyDescent="0.2">
      <c r="R877" s="15"/>
    </row>
    <row r="878" spans="18:18" ht="15.75" customHeight="1" x14ac:dyDescent="0.2">
      <c r="R878" s="15"/>
    </row>
    <row r="879" spans="18:18" ht="15.75" customHeight="1" x14ac:dyDescent="0.2">
      <c r="R879" s="15"/>
    </row>
    <row r="880" spans="18:18" ht="15.75" customHeight="1" x14ac:dyDescent="0.2">
      <c r="R880" s="15"/>
    </row>
    <row r="881" spans="18:18" ht="15.75" customHeight="1" x14ac:dyDescent="0.2">
      <c r="R881" s="15"/>
    </row>
    <row r="882" spans="18:18" ht="15.75" customHeight="1" x14ac:dyDescent="0.2">
      <c r="R882" s="15"/>
    </row>
    <row r="883" spans="18:18" ht="15.75" customHeight="1" x14ac:dyDescent="0.2">
      <c r="R883" s="15"/>
    </row>
    <row r="884" spans="18:18" ht="15.75" customHeight="1" x14ac:dyDescent="0.2">
      <c r="R884" s="15"/>
    </row>
    <row r="885" spans="18:18" ht="15.75" customHeight="1" x14ac:dyDescent="0.2">
      <c r="R885" s="15"/>
    </row>
    <row r="886" spans="18:18" ht="15.75" customHeight="1" x14ac:dyDescent="0.2">
      <c r="R886" s="15"/>
    </row>
    <row r="887" spans="18:18" ht="15.75" customHeight="1" x14ac:dyDescent="0.2">
      <c r="R887" s="15"/>
    </row>
    <row r="888" spans="18:18" ht="15.75" customHeight="1" x14ac:dyDescent="0.2">
      <c r="R888" s="15"/>
    </row>
    <row r="889" spans="18:18" ht="15.75" customHeight="1" x14ac:dyDescent="0.2">
      <c r="R889" s="15"/>
    </row>
    <row r="890" spans="18:18" ht="15.75" customHeight="1" x14ac:dyDescent="0.2">
      <c r="R890" s="15"/>
    </row>
    <row r="891" spans="18:18" ht="15.75" customHeight="1" x14ac:dyDescent="0.2">
      <c r="R891" s="15"/>
    </row>
    <row r="892" spans="18:18" ht="15.75" customHeight="1" x14ac:dyDescent="0.2">
      <c r="R892" s="15"/>
    </row>
    <row r="893" spans="18:18" ht="15.75" customHeight="1" x14ac:dyDescent="0.2">
      <c r="R893" s="15"/>
    </row>
    <row r="894" spans="18:18" ht="15.75" customHeight="1" x14ac:dyDescent="0.2">
      <c r="R894" s="15"/>
    </row>
    <row r="895" spans="18:18" ht="15.75" customHeight="1" x14ac:dyDescent="0.2">
      <c r="R895" s="15"/>
    </row>
    <row r="896" spans="18:18" ht="15.75" customHeight="1" x14ac:dyDescent="0.2">
      <c r="R896" s="15"/>
    </row>
    <row r="897" spans="18:18" ht="15.75" customHeight="1" x14ac:dyDescent="0.2">
      <c r="R897" s="15"/>
    </row>
    <row r="898" spans="18:18" ht="15.75" customHeight="1" x14ac:dyDescent="0.2">
      <c r="R898" s="15"/>
    </row>
    <row r="899" spans="18:18" ht="15.75" customHeight="1" x14ac:dyDescent="0.2">
      <c r="R899" s="15"/>
    </row>
    <row r="900" spans="18:18" ht="15.75" customHeight="1" x14ac:dyDescent="0.2">
      <c r="R900" s="15"/>
    </row>
    <row r="901" spans="18:18" ht="15.75" customHeight="1" x14ac:dyDescent="0.2">
      <c r="R901" s="15"/>
    </row>
    <row r="902" spans="18:18" ht="15.75" customHeight="1" x14ac:dyDescent="0.2">
      <c r="R902" s="15"/>
    </row>
    <row r="903" spans="18:18" ht="15.75" customHeight="1" x14ac:dyDescent="0.2">
      <c r="R903" s="15"/>
    </row>
    <row r="904" spans="18:18" ht="15.75" customHeight="1" x14ac:dyDescent="0.2">
      <c r="R904" s="15"/>
    </row>
    <row r="905" spans="18:18" ht="15.75" customHeight="1" x14ac:dyDescent="0.2">
      <c r="R905" s="15"/>
    </row>
    <row r="906" spans="18:18" ht="15.75" customHeight="1" x14ac:dyDescent="0.2">
      <c r="R906" s="15"/>
    </row>
    <row r="907" spans="18:18" ht="15.75" customHeight="1" x14ac:dyDescent="0.2">
      <c r="R907" s="15"/>
    </row>
    <row r="908" spans="18:18" ht="15.75" customHeight="1" x14ac:dyDescent="0.2">
      <c r="R908" s="15"/>
    </row>
    <row r="909" spans="18:18" ht="15.75" customHeight="1" x14ac:dyDescent="0.2">
      <c r="R909" s="15"/>
    </row>
    <row r="910" spans="18:18" ht="15.75" customHeight="1" x14ac:dyDescent="0.2">
      <c r="R910" s="15"/>
    </row>
    <row r="911" spans="18:18" ht="15.75" customHeight="1" x14ac:dyDescent="0.2">
      <c r="R911" s="15"/>
    </row>
    <row r="912" spans="18:18" ht="15.75" customHeight="1" x14ac:dyDescent="0.2">
      <c r="R912" s="15"/>
    </row>
    <row r="913" spans="18:18" ht="15.75" customHeight="1" x14ac:dyDescent="0.2">
      <c r="R913" s="15"/>
    </row>
    <row r="914" spans="18:18" ht="15.75" customHeight="1" x14ac:dyDescent="0.2">
      <c r="R914" s="15"/>
    </row>
    <row r="915" spans="18:18" ht="15.75" customHeight="1" x14ac:dyDescent="0.2">
      <c r="R915" s="15"/>
    </row>
    <row r="916" spans="18:18" ht="15.75" customHeight="1" x14ac:dyDescent="0.2">
      <c r="R916" s="15"/>
    </row>
    <row r="917" spans="18:18" ht="15.75" customHeight="1" x14ac:dyDescent="0.2">
      <c r="R917" s="15"/>
    </row>
    <row r="918" spans="18:18" ht="15.75" customHeight="1" x14ac:dyDescent="0.2">
      <c r="R918" s="15"/>
    </row>
    <row r="919" spans="18:18" ht="15.75" customHeight="1" x14ac:dyDescent="0.2">
      <c r="R919" s="15"/>
    </row>
    <row r="920" spans="18:18" ht="15.75" customHeight="1" x14ac:dyDescent="0.2">
      <c r="R920" s="15"/>
    </row>
    <row r="921" spans="18:18" ht="15.75" customHeight="1" x14ac:dyDescent="0.2">
      <c r="R921" s="15"/>
    </row>
    <row r="922" spans="18:18" ht="15.75" customHeight="1" x14ac:dyDescent="0.2">
      <c r="R922" s="15"/>
    </row>
    <row r="923" spans="18:18" ht="15.75" customHeight="1" x14ac:dyDescent="0.2">
      <c r="R923" s="15"/>
    </row>
    <row r="924" spans="18:18" ht="15.75" customHeight="1" x14ac:dyDescent="0.2">
      <c r="R924" s="15"/>
    </row>
    <row r="925" spans="18:18" ht="15.75" customHeight="1" x14ac:dyDescent="0.2">
      <c r="R925" s="15"/>
    </row>
    <row r="926" spans="18:18" ht="15.75" customHeight="1" x14ac:dyDescent="0.2">
      <c r="R926" s="15"/>
    </row>
    <row r="927" spans="18:18" ht="15.75" customHeight="1" x14ac:dyDescent="0.2">
      <c r="R927" s="15"/>
    </row>
    <row r="928" spans="18:18" ht="15.75" customHeight="1" x14ac:dyDescent="0.2">
      <c r="R928" s="15"/>
    </row>
    <row r="929" spans="18:18" ht="15.75" customHeight="1" x14ac:dyDescent="0.2">
      <c r="R929" s="15"/>
    </row>
    <row r="930" spans="18:18" ht="15.75" customHeight="1" x14ac:dyDescent="0.2">
      <c r="R930" s="15"/>
    </row>
    <row r="931" spans="18:18" ht="15.75" customHeight="1" x14ac:dyDescent="0.2">
      <c r="R931" s="15"/>
    </row>
    <row r="932" spans="18:18" ht="15.75" customHeight="1" x14ac:dyDescent="0.2">
      <c r="R932" s="15"/>
    </row>
    <row r="933" spans="18:18" ht="15.75" customHeight="1" x14ac:dyDescent="0.2">
      <c r="R933" s="15"/>
    </row>
    <row r="934" spans="18:18" ht="15.75" customHeight="1" x14ac:dyDescent="0.2">
      <c r="R934" s="15"/>
    </row>
    <row r="935" spans="18:18" ht="15.75" customHeight="1" x14ac:dyDescent="0.2">
      <c r="R935" s="15"/>
    </row>
    <row r="936" spans="18:18" ht="15.75" customHeight="1" x14ac:dyDescent="0.2">
      <c r="R936" s="15"/>
    </row>
    <row r="937" spans="18:18" ht="15.75" customHeight="1" x14ac:dyDescent="0.2">
      <c r="R937" s="15"/>
    </row>
    <row r="938" spans="18:18" ht="15.75" customHeight="1" x14ac:dyDescent="0.2">
      <c r="R938" s="15"/>
    </row>
    <row r="939" spans="18:18" ht="15.75" customHeight="1" x14ac:dyDescent="0.2">
      <c r="R939" s="15"/>
    </row>
    <row r="940" spans="18:18" ht="15.75" customHeight="1" x14ac:dyDescent="0.2">
      <c r="R940" s="15"/>
    </row>
    <row r="941" spans="18:18" ht="15.75" customHeight="1" x14ac:dyDescent="0.2">
      <c r="R941" s="15"/>
    </row>
    <row r="942" spans="18:18" ht="15.75" customHeight="1" x14ac:dyDescent="0.2">
      <c r="R942" s="15"/>
    </row>
    <row r="943" spans="18:18" ht="15.75" customHeight="1" x14ac:dyDescent="0.2">
      <c r="R943" s="15"/>
    </row>
    <row r="944" spans="18:18" ht="15.75" customHeight="1" x14ac:dyDescent="0.2">
      <c r="R944" s="15"/>
    </row>
    <row r="945" spans="18:18" ht="15.75" customHeight="1" x14ac:dyDescent="0.2">
      <c r="R945" s="15"/>
    </row>
    <row r="946" spans="18:18" ht="15.75" customHeight="1" x14ac:dyDescent="0.2">
      <c r="R946" s="15"/>
    </row>
    <row r="947" spans="18:18" ht="15.75" customHeight="1" x14ac:dyDescent="0.2">
      <c r="R947" s="15"/>
    </row>
    <row r="948" spans="18:18" ht="15.75" customHeight="1" x14ac:dyDescent="0.2">
      <c r="R948" s="15"/>
    </row>
    <row r="949" spans="18:18" ht="15.75" customHeight="1" x14ac:dyDescent="0.2">
      <c r="R949" s="15"/>
    </row>
    <row r="950" spans="18:18" ht="15.75" customHeight="1" x14ac:dyDescent="0.2">
      <c r="R950" s="15"/>
    </row>
    <row r="951" spans="18:18" ht="15.75" customHeight="1" x14ac:dyDescent="0.2">
      <c r="R951" s="15"/>
    </row>
    <row r="952" spans="18:18" ht="15.75" customHeight="1" x14ac:dyDescent="0.2">
      <c r="R952" s="15"/>
    </row>
    <row r="953" spans="18:18" ht="15.75" customHeight="1" x14ac:dyDescent="0.2">
      <c r="R953" s="15"/>
    </row>
    <row r="954" spans="18:18" ht="15.75" customHeight="1" x14ac:dyDescent="0.2">
      <c r="R954" s="15"/>
    </row>
    <row r="955" spans="18:18" ht="15.75" customHeight="1" x14ac:dyDescent="0.2">
      <c r="R955" s="15"/>
    </row>
    <row r="956" spans="18:18" ht="15.75" customHeight="1" x14ac:dyDescent="0.2">
      <c r="R956" s="15"/>
    </row>
    <row r="957" spans="18:18" ht="15.75" customHeight="1" x14ac:dyDescent="0.2">
      <c r="R957" s="15"/>
    </row>
    <row r="958" spans="18:18" ht="15.75" customHeight="1" x14ac:dyDescent="0.2">
      <c r="R958" s="15"/>
    </row>
    <row r="959" spans="18:18" ht="15.75" customHeight="1" x14ac:dyDescent="0.2">
      <c r="R959" s="15"/>
    </row>
    <row r="960" spans="18:18" ht="15.75" customHeight="1" x14ac:dyDescent="0.2">
      <c r="R960" s="15"/>
    </row>
    <row r="961" spans="18:18" ht="15.75" customHeight="1" x14ac:dyDescent="0.2">
      <c r="R961" s="15"/>
    </row>
    <row r="962" spans="18:18" ht="15.75" customHeight="1" x14ac:dyDescent="0.2">
      <c r="R962" s="15"/>
    </row>
    <row r="963" spans="18:18" ht="15.75" customHeight="1" x14ac:dyDescent="0.2">
      <c r="R963" s="15"/>
    </row>
    <row r="964" spans="18:18" ht="15.75" customHeight="1" x14ac:dyDescent="0.2">
      <c r="R964" s="15"/>
    </row>
    <row r="965" spans="18:18" ht="15.75" customHeight="1" x14ac:dyDescent="0.2">
      <c r="R965" s="15"/>
    </row>
    <row r="966" spans="18:18" ht="15.75" customHeight="1" x14ac:dyDescent="0.2">
      <c r="R966" s="15"/>
    </row>
    <row r="967" spans="18:18" ht="15.75" customHeight="1" x14ac:dyDescent="0.2">
      <c r="R967" s="15"/>
    </row>
    <row r="968" spans="18:18" ht="15.75" customHeight="1" x14ac:dyDescent="0.2">
      <c r="R968" s="15"/>
    </row>
    <row r="969" spans="18:18" ht="15.75" customHeight="1" x14ac:dyDescent="0.2">
      <c r="R969" s="15"/>
    </row>
    <row r="970" spans="18:18" ht="15.75" customHeight="1" x14ac:dyDescent="0.2">
      <c r="R970" s="15"/>
    </row>
    <row r="971" spans="18:18" ht="15.75" customHeight="1" x14ac:dyDescent="0.2">
      <c r="R971" s="15"/>
    </row>
    <row r="972" spans="18:18" ht="15.75" customHeight="1" x14ac:dyDescent="0.2">
      <c r="R972" s="15"/>
    </row>
    <row r="973" spans="18:18" ht="15.75" customHeight="1" x14ac:dyDescent="0.2">
      <c r="R973" s="15"/>
    </row>
    <row r="974" spans="18:18" ht="15.75" customHeight="1" x14ac:dyDescent="0.2">
      <c r="R974" s="15"/>
    </row>
    <row r="975" spans="18:18" ht="15.75" customHeight="1" x14ac:dyDescent="0.2">
      <c r="R975" s="15"/>
    </row>
    <row r="976" spans="18:18" ht="15.75" customHeight="1" x14ac:dyDescent="0.2">
      <c r="R976" s="15"/>
    </row>
    <row r="977" spans="18:18" ht="15.75" customHeight="1" x14ac:dyDescent="0.2">
      <c r="R977" s="15"/>
    </row>
    <row r="978" spans="18:18" ht="15.75" customHeight="1" x14ac:dyDescent="0.2">
      <c r="R978" s="15"/>
    </row>
    <row r="979" spans="18:18" ht="15.75" customHeight="1" x14ac:dyDescent="0.2">
      <c r="R979" s="15"/>
    </row>
    <row r="980" spans="18:18" ht="15.75" customHeight="1" x14ac:dyDescent="0.2">
      <c r="R980" s="15"/>
    </row>
    <row r="981" spans="18:18" ht="15.75" customHeight="1" x14ac:dyDescent="0.2">
      <c r="R981" s="15"/>
    </row>
    <row r="982" spans="18:18" ht="15.75" customHeight="1" x14ac:dyDescent="0.2">
      <c r="R982" s="15"/>
    </row>
    <row r="983" spans="18:18" ht="15.75" customHeight="1" x14ac:dyDescent="0.2">
      <c r="R983" s="15"/>
    </row>
    <row r="984" spans="18:18" ht="15.75" customHeight="1" x14ac:dyDescent="0.2">
      <c r="R984" s="15"/>
    </row>
    <row r="985" spans="18:18" ht="15.75" customHeight="1" x14ac:dyDescent="0.2">
      <c r="R985" s="15"/>
    </row>
    <row r="986" spans="18:18" ht="15.75" customHeight="1" x14ac:dyDescent="0.2">
      <c r="R986" s="15"/>
    </row>
    <row r="987" spans="18:18" ht="15.75" customHeight="1" x14ac:dyDescent="0.2">
      <c r="R987" s="15"/>
    </row>
    <row r="988" spans="18:18" ht="15.75" customHeight="1" x14ac:dyDescent="0.2">
      <c r="R988" s="15"/>
    </row>
    <row r="989" spans="18:18" ht="15.75" customHeight="1" x14ac:dyDescent="0.2">
      <c r="R989" s="15"/>
    </row>
    <row r="990" spans="18:18" ht="15.75" customHeight="1" x14ac:dyDescent="0.2">
      <c r="R990" s="15"/>
    </row>
    <row r="991" spans="18:18" ht="15.75" customHeight="1" x14ac:dyDescent="0.2">
      <c r="R991" s="15"/>
    </row>
    <row r="992" spans="18:18" ht="15.75" customHeight="1" x14ac:dyDescent="0.2">
      <c r="R992" s="15"/>
    </row>
    <row r="993" spans="18:18" ht="15.75" customHeight="1" x14ac:dyDescent="0.2">
      <c r="R993" s="15"/>
    </row>
    <row r="994" spans="18:18" ht="15.75" customHeight="1" x14ac:dyDescent="0.2">
      <c r="R994" s="15"/>
    </row>
    <row r="995" spans="18:18" ht="15.75" customHeight="1" x14ac:dyDescent="0.2">
      <c r="R995" s="15"/>
    </row>
    <row r="996" spans="18:18" ht="15.75" customHeight="1" x14ac:dyDescent="0.2">
      <c r="R996" s="15"/>
    </row>
    <row r="997" spans="18:18" ht="15.75" customHeight="1" x14ac:dyDescent="0.2">
      <c r="R997" s="15"/>
    </row>
    <row r="998" spans="18:18" ht="15.75" customHeight="1" x14ac:dyDescent="0.2">
      <c r="R998" s="15"/>
    </row>
    <row r="999" spans="18:18" ht="15.75" customHeight="1" x14ac:dyDescent="0.2">
      <c r="R999" s="15"/>
    </row>
    <row r="1000" spans="18:18" ht="15.75" customHeight="1" x14ac:dyDescent="0.2">
      <c r="R1000" s="15"/>
    </row>
  </sheetData>
  <mergeCells count="33">
    <mergeCell ref="AG1:AG2"/>
    <mergeCell ref="W1:W2"/>
    <mergeCell ref="X1:X2"/>
    <mergeCell ref="Y1:Y2"/>
    <mergeCell ref="Z1:Z2"/>
    <mergeCell ref="AA1:AA2"/>
    <mergeCell ref="AB1:AB2"/>
    <mergeCell ref="AC1:AC2"/>
    <mergeCell ref="U1:U2"/>
    <mergeCell ref="V1:V2"/>
    <mergeCell ref="AD1:AD2"/>
    <mergeCell ref="AE1:AE2"/>
    <mergeCell ref="AF1:AF2"/>
    <mergeCell ref="P1:P2"/>
    <mergeCell ref="Q1:Q2"/>
    <mergeCell ref="R1:R2"/>
    <mergeCell ref="S1:S2"/>
    <mergeCell ref="T1:T2"/>
    <mergeCell ref="K1:K2"/>
    <mergeCell ref="L1:L2"/>
    <mergeCell ref="M1:M2"/>
    <mergeCell ref="N1:N2"/>
    <mergeCell ref="O1:O2"/>
    <mergeCell ref="G1:G2"/>
    <mergeCell ref="H1:H2"/>
    <mergeCell ref="A3:B3"/>
    <mergeCell ref="I1:I2"/>
    <mergeCell ref="J1:J2"/>
    <mergeCell ref="A1:B1"/>
    <mergeCell ref="C1:C2"/>
    <mergeCell ref="D1:D2"/>
    <mergeCell ref="E1:E2"/>
    <mergeCell ref="F1:F2"/>
  </mergeCells>
  <pageMargins left="0.7" right="0.7" top="0.75" bottom="0.75" header="0" footer="0"/>
  <pageSetup orientation="portrait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G1000"/>
  <sheetViews>
    <sheetView tabSelected="1" workbookViewId="0">
      <pane xSplit="2" ySplit="3" topLeftCell="C4" activePane="bottomRight" state="frozen"/>
      <selection activeCell="T3" sqref="T3"/>
      <selection pane="topRight" activeCell="T3" sqref="T3"/>
      <selection pane="bottomLeft" activeCell="T3" sqref="T3"/>
      <selection pane="bottomRight" activeCell="T3" sqref="T3"/>
    </sheetView>
  </sheetViews>
  <sheetFormatPr baseColWidth="10" defaultColWidth="14.5" defaultRowHeight="15" customHeight="1" x14ac:dyDescent="0.2"/>
  <cols>
    <col min="1" max="1" width="15.1640625" customWidth="1"/>
    <col min="2" max="2" width="21.83203125" customWidth="1"/>
    <col min="3" max="3" width="9.1640625" customWidth="1"/>
    <col min="4" max="4" width="6.5" customWidth="1"/>
    <col min="5" max="5" width="12" customWidth="1"/>
    <col min="6" max="6" width="12.1640625" customWidth="1"/>
    <col min="7" max="7" width="11.5" customWidth="1"/>
    <col min="8" max="8" width="10.33203125" customWidth="1"/>
    <col min="9" max="10" width="13.5" customWidth="1"/>
    <col min="11" max="12" width="10" customWidth="1"/>
    <col min="13" max="13" width="11" customWidth="1"/>
    <col min="14" max="14" width="5.5" customWidth="1"/>
    <col min="15" max="15" width="16" customWidth="1"/>
    <col min="16" max="16" width="11" customWidth="1"/>
    <col min="17" max="18" width="8.5" customWidth="1"/>
    <col min="19" max="19" width="8.33203125" customWidth="1"/>
    <col min="20" max="20" width="12.83203125" customWidth="1"/>
    <col min="21" max="21" width="15.5" customWidth="1"/>
    <col min="22" max="22" width="48.83203125" customWidth="1"/>
    <col min="23" max="23" width="8.83203125" customWidth="1"/>
    <col min="24" max="24" width="8.6640625" customWidth="1"/>
    <col min="25" max="25" width="9.33203125" customWidth="1"/>
    <col min="26" max="26" width="12.83203125" customWidth="1"/>
    <col min="27" max="27" width="17.5" customWidth="1"/>
    <col min="28" max="28" width="11.1640625" customWidth="1"/>
    <col min="29" max="29" width="8.1640625" customWidth="1"/>
    <col min="30" max="30" width="12.5" customWidth="1"/>
    <col min="31" max="31" width="8.1640625" customWidth="1"/>
    <col min="32" max="32" width="11.5" customWidth="1"/>
    <col min="33" max="33" width="10.1640625" customWidth="1"/>
  </cols>
  <sheetData>
    <row r="1" spans="1:33" ht="18.75" customHeight="1" x14ac:dyDescent="0.2">
      <c r="A1" s="51" t="str">
        <f ca="1">IFERROR(__xludf.DUMMYFUNCTION("IFERROR(VLOOKUP(B2,IMPORTRANGE(""https://docs.google.com/spreadsheets/d/1x0DhHglkXKoEBOD2MBsuK_EyIr1ouxD2ftIpqOYFa-k/edit?usp=sharing"",""Ubiquitty-SKU-Specific Info!B1:BJ5000""),3,FALSE),"""")"),"Easy-to-Use Pest Control Bulb Duster - Evenly Dispenses Pesticide to Get Rid of Bugs &amp; Pests…")</f>
        <v>Easy-to-Use Pest Control Bulb Duster - Evenly Dispenses Pesticide to Get Rid of Bugs &amp; Pests…</v>
      </c>
      <c r="B1" s="52"/>
      <c r="C1" s="53" t="s">
        <v>0</v>
      </c>
      <c r="D1" s="55" t="s">
        <v>1</v>
      </c>
      <c r="E1" s="55" t="s">
        <v>2</v>
      </c>
      <c r="F1" s="57" t="s">
        <v>3</v>
      </c>
      <c r="G1" s="57" t="s">
        <v>4</v>
      </c>
      <c r="H1" s="58" t="s">
        <v>5</v>
      </c>
      <c r="I1" s="55" t="s">
        <v>6</v>
      </c>
      <c r="J1" s="55" t="s">
        <v>7</v>
      </c>
      <c r="K1" s="55" t="s">
        <v>8</v>
      </c>
      <c r="L1" s="55" t="s">
        <v>9</v>
      </c>
      <c r="M1" s="62" t="s">
        <v>10</v>
      </c>
      <c r="N1" s="63" t="s">
        <v>11</v>
      </c>
      <c r="O1" s="55" t="s">
        <v>12</v>
      </c>
      <c r="P1" s="55" t="s">
        <v>13</v>
      </c>
      <c r="Q1" s="55" t="s">
        <v>14</v>
      </c>
      <c r="R1" s="55" t="s">
        <v>15</v>
      </c>
      <c r="S1" s="64" t="s">
        <v>16</v>
      </c>
      <c r="T1" s="66" t="s">
        <v>332</v>
      </c>
      <c r="U1" s="66" t="s">
        <v>17</v>
      </c>
      <c r="V1" s="66" t="s">
        <v>18</v>
      </c>
      <c r="W1" s="66" t="s">
        <v>19</v>
      </c>
      <c r="X1" s="66" t="s">
        <v>20</v>
      </c>
      <c r="Y1" s="66" t="s">
        <v>21</v>
      </c>
      <c r="Z1" s="66" t="s">
        <v>22</v>
      </c>
      <c r="AA1" s="66" t="s">
        <v>23</v>
      </c>
      <c r="AB1" s="66" t="s">
        <v>24</v>
      </c>
      <c r="AC1" s="66" t="s">
        <v>25</v>
      </c>
      <c r="AD1" s="68" t="s">
        <v>26</v>
      </c>
      <c r="AE1" s="69" t="s">
        <v>27</v>
      </c>
      <c r="AF1" s="70" t="s">
        <v>28</v>
      </c>
      <c r="AG1" s="69" t="s">
        <v>29</v>
      </c>
    </row>
    <row r="2" spans="1:33" ht="15.75" customHeight="1" x14ac:dyDescent="0.2">
      <c r="A2" s="2" t="str">
        <f ca="1">IFERROR(__xludf.DUMMYFUNCTION("IFERROR(VLOOKUP(B2,IMPORTRANGE(""https://docs.google.com/spreadsheets/d/1x0DhHglkXKoEBOD2MBsuK_EyIr1ouxD2ftIpqOYFa-k/edit?usp=sharing"",""Ubiquitty-SKU-Specific Info!B1:BJ5000""),2,FALSE),"""")"),"B014V9RIFK")</f>
        <v>B014V9RIFK</v>
      </c>
      <c r="B2" s="3" t="s">
        <v>270</v>
      </c>
      <c r="C2" s="54"/>
      <c r="D2" s="54"/>
      <c r="E2" s="56"/>
      <c r="F2" s="54"/>
      <c r="G2" s="54"/>
      <c r="H2" s="59"/>
      <c r="I2" s="54"/>
      <c r="J2" s="54"/>
      <c r="K2" s="59"/>
      <c r="L2" s="59"/>
      <c r="M2" s="59"/>
      <c r="N2" s="54"/>
      <c r="O2" s="54"/>
      <c r="P2" s="56"/>
      <c r="Q2" s="54"/>
      <c r="R2" s="54"/>
      <c r="S2" s="65"/>
      <c r="T2" s="52"/>
      <c r="U2" s="67"/>
      <c r="V2" s="67"/>
      <c r="W2" s="52"/>
      <c r="X2" s="52"/>
      <c r="Y2" s="52"/>
      <c r="Z2" s="52"/>
      <c r="AA2" s="67"/>
      <c r="AB2" s="67"/>
      <c r="AC2" s="67"/>
      <c r="AD2" s="67"/>
      <c r="AE2" s="52"/>
      <c r="AF2" s="52"/>
      <c r="AG2" s="52"/>
    </row>
    <row r="3" spans="1:33" ht="16" x14ac:dyDescent="0.2">
      <c r="A3" s="60" t="s">
        <v>31</v>
      </c>
      <c r="B3" s="61"/>
      <c r="C3" s="4">
        <f>((AE32+AF32)/0.85)*-1</f>
        <v>14.644144769209552</v>
      </c>
      <c r="D3" s="5">
        <f>SUM(D4:D99764)</f>
        <v>1458</v>
      </c>
      <c r="E3" s="5"/>
      <c r="F3" s="6">
        <f t="shared" ref="F3:G3" si="0">SUM(F4:F99764)</f>
        <v>33408.35</v>
      </c>
      <c r="G3" s="6">
        <f t="shared" si="0"/>
        <v>-896.43</v>
      </c>
      <c r="H3" s="7">
        <f t="shared" ref="H3:H32" si="1">G3/F3*-1</f>
        <v>2.6832513428529096E-2</v>
      </c>
      <c r="I3" s="8">
        <f t="shared" ref="I3:I32" si="2">J3/F3</f>
        <v>0.24814783435563323</v>
      </c>
      <c r="J3" s="6">
        <f>SUM(J4:J99764)</f>
        <v>8290.209701895019</v>
      </c>
      <c r="K3" s="6">
        <f t="shared" ref="K3:K32" si="3">J3/D3</f>
        <v>5.6860148847016587</v>
      </c>
      <c r="L3" s="5"/>
      <c r="M3" s="9"/>
      <c r="N3" s="10"/>
      <c r="O3" s="5" t="str">
        <f ca="1">IFERROR(__xludf.DUMMYFUNCTION("IFERROR(VLOOKUP(B2,IMPORTRANGE(""https://docs.google.com/spreadsheets/d/1N8jvpEHDVkurDv7NrPxwI3eH6hQsvtb1QltGNCalRjU/edit#gid=865736387"",""Compiled Sheet!a1:g5000""),2,FALSE),"""")"),"")</f>
        <v/>
      </c>
      <c r="P3" s="5"/>
      <c r="Q3" s="11"/>
      <c r="R3" s="11"/>
      <c r="S3" s="12"/>
      <c r="T3" s="13" t="str">
        <f ca="1">IFERROR(__xludf.DUMMYFUNCTION("CONCATENATE(""Del QTY"", ""-"",IFERROR(VLOOKUP($B$2,IMPORTRANGE(""https://docs.google.com/spreadsheets/d/1_esbIR7_dYaLQXq3pOe98A6enPdKY7UPO5aCcj2tn1I/edit#gid=973934429"",""Inventory Input!A1:AD5000""),2,FALSE),""""))"),"Del QTY-64")</f>
        <v>Del QTY-64</v>
      </c>
      <c r="U3" s="13" t="str">
        <f ca="1">IFERROR(__xludf.DUMMYFUNCTION("CONCATENATE(""US QTY"", ""-"",iferror(VLOOKUP($B$2,IMPORTRANGE(""https://docs.google.com/spreadsheets/d/11afDUGgwIurytGWIAj1e7JPdtkZEoccxCski0CJdjqQ/edit#gid=1950799886"",""US Storage!a1:AD5000""),2,FALSE),""""))"),"US QTY-")</f>
        <v>US QTY-</v>
      </c>
      <c r="V3" s="13" t="str">
        <f ca="1">IFERROR(__xludf.DUMMYFUNCTION("CONCATENATE(""In Transit"", ""-"",IFERROR(VLOOKUP($B$2,IMPORTRANGE(""https://docs.google.com/spreadsheets/d/11afDUGgwIurytGWIAj1e7JPdtkZEoccxCski0CJdjqQ/edit#gid=1950799886"",""US Storage!a1:AD5000""),3,FALSE),""""))"),"In Transit-")</f>
        <v>In Transit-</v>
      </c>
      <c r="W3" s="5">
        <f>SUM(W4:W99764)</f>
        <v>253</v>
      </c>
      <c r="X3" s="7">
        <f>W3/D3</f>
        <v>0.17352537722908093</v>
      </c>
      <c r="Y3" s="6"/>
      <c r="Z3" s="5"/>
      <c r="AA3" s="5"/>
      <c r="AB3" s="5"/>
      <c r="AC3" s="5"/>
      <c r="AD3" s="6">
        <f>SUM(AD4:AD99764)</f>
        <v>-137.55017331567015</v>
      </c>
      <c r="AE3" s="14"/>
      <c r="AF3" s="6">
        <f ca="1">IFERROR(__xludf.DUMMYFUNCTION("IFERROR(IFERROR(IFERROR(VLOOKUP($B$2,IMPORTRANGE(""https://docs.google.com/spreadsheets/d/1x0DhHglkXKoEBOD2MBsuK_EyIr1ouxD2ftIpqOYFa-k/edit#gid=2093395059"",""Ubiquitty-SKU-Specific Info!B2:BZ3000""),51,FALSE),VLOOKUP($B$2,IMPORTRANGE(""https://docs.googl"&amp;"e.com/spreadsheets/d/1x0DhHglkXKoEBOD2MBsuK_EyIr1ouxD2ftIpqOYFa-k/edit#gid=2093395059"",""OllieShops-SKU-Specific Info!B2:BZ3000""),36,FALSE)),VLOOKUP($B$2,IMPORTRANGE(""https://docs.google.com/spreadsheets/d/1x0DhHglkXKoEBOD2MBsuK_EyIr1ouxD2ftIpqOYFa-k/e"&amp;"dit#gid=2093395059"",""SecondStar-SKU-Specific Info!B2:BZ3000""),37,FALSE)),"""")*-1"),-8.19752305382812)</f>
        <v>-8.1975230538281192</v>
      </c>
      <c r="AG3" s="6">
        <f>SUM(AG4:AG99764)</f>
        <v>-258</v>
      </c>
    </row>
    <row r="4" spans="1:33" ht="15.75" customHeight="1" x14ac:dyDescent="0.2">
      <c r="A4" s="15" t="s">
        <v>32</v>
      </c>
      <c r="B4" s="15" t="s">
        <v>271</v>
      </c>
      <c r="C4" s="16">
        <f t="shared" ref="C4:C32" si="4">IFERROR(F4/D4," - ")</f>
        <v>20.220769230769235</v>
      </c>
      <c r="D4" s="17">
        <v>26</v>
      </c>
      <c r="E4" s="17">
        <v>1</v>
      </c>
      <c r="F4" s="18">
        <v>525.74000000000012</v>
      </c>
      <c r="G4" s="18">
        <v>-32.209999999999994</v>
      </c>
      <c r="H4" s="19">
        <f t="shared" si="1"/>
        <v>6.1266025031384307E-2</v>
      </c>
      <c r="I4" s="19">
        <f t="shared" si="2"/>
        <v>9.3249355338391821E-2</v>
      </c>
      <c r="J4" s="18">
        <f t="shared" ref="J4:J32" si="5">F4*0.85+G4+AF4*D4+D4*AE4+AG4+AD4</f>
        <v>49.024916075606129</v>
      </c>
      <c r="K4" s="18">
        <f t="shared" si="3"/>
        <v>1.8855736952156203</v>
      </c>
      <c r="L4" s="17">
        <v>43</v>
      </c>
      <c r="M4" s="20">
        <f t="shared" ref="M4:M32" si="6">IFERROR(D4/L4,"-")</f>
        <v>0.60465116279069764</v>
      </c>
      <c r="N4" s="17">
        <v>614</v>
      </c>
      <c r="O4" s="21">
        <f t="shared" ref="O4:P4" si="7">D4/7</f>
        <v>3.7142857142857144</v>
      </c>
      <c r="P4" s="21">
        <f t="shared" si="7"/>
        <v>0.14285714285714285</v>
      </c>
      <c r="Q4" s="17">
        <f t="shared" ref="Q4:Q32" si="8">ROUNDDOWN(N4/(O4+P4),0)</f>
        <v>159</v>
      </c>
      <c r="R4" s="17"/>
      <c r="S4" s="22">
        <v>0.37516512549537601</v>
      </c>
      <c r="T4" s="15">
        <v>1104</v>
      </c>
      <c r="U4" s="23" t="s">
        <v>33</v>
      </c>
      <c r="V4" s="24" t="s">
        <v>33</v>
      </c>
      <c r="W4" s="15">
        <v>9</v>
      </c>
      <c r="X4" s="25">
        <f t="shared" ref="X4:X32" si="9">IFERROR(W4/D4,0)</f>
        <v>0.34615384615384615</v>
      </c>
      <c r="Y4" s="26">
        <f t="shared" ref="Y4:Y32" si="10">IFERROR(G4/(W4+Z4)*-1,0)</f>
        <v>3.5788888888888883</v>
      </c>
      <c r="Z4" s="15">
        <v>0</v>
      </c>
      <c r="AA4" s="2" t="s">
        <v>272</v>
      </c>
      <c r="AB4" s="27">
        <f t="shared" ref="AB4:AB32" si="11">IF(OR(AA4="UsLargeStandardSize",AA4="UsSmallStandardSize"),-0.69,-0.48)</f>
        <v>-0.69</v>
      </c>
      <c r="AC4" s="28">
        <v>7.0693875000000003E-2</v>
      </c>
      <c r="AD4" s="26">
        <f t="shared" ref="AD4:AD32" si="12">IFERROR(AB4*AC4*D4*2,0)</f>
        <v>-2.536496235</v>
      </c>
      <c r="AE4" s="26">
        <v>-4.9000000000000004</v>
      </c>
      <c r="AF4" s="26">
        <v>-8.1425995265151521</v>
      </c>
      <c r="AG4" s="26">
        <v>-24</v>
      </c>
    </row>
    <row r="5" spans="1:33" ht="15.75" customHeight="1" x14ac:dyDescent="0.2">
      <c r="A5" s="29" t="s">
        <v>34</v>
      </c>
      <c r="B5" s="29" t="s">
        <v>273</v>
      </c>
      <c r="C5" s="16">
        <f t="shared" si="4"/>
        <v>18.66888888888889</v>
      </c>
      <c r="D5" s="30">
        <v>18</v>
      </c>
      <c r="E5" s="30">
        <v>3</v>
      </c>
      <c r="F5" s="31">
        <v>336.04</v>
      </c>
      <c r="G5" s="31">
        <v>-44.989999999999995</v>
      </c>
      <c r="H5" s="32">
        <f t="shared" si="1"/>
        <v>0.13388287108677535</v>
      </c>
      <c r="I5" s="32">
        <f t="shared" si="2"/>
        <v>1.225787960874831E-2</v>
      </c>
      <c r="J5" s="33">
        <f t="shared" si="5"/>
        <v>4.1191378637237825</v>
      </c>
      <c r="K5" s="33">
        <f t="shared" si="3"/>
        <v>0.22884099242909903</v>
      </c>
      <c r="L5" s="30">
        <v>74</v>
      </c>
      <c r="M5" s="34">
        <f t="shared" si="6"/>
        <v>0.24324324324324326</v>
      </c>
      <c r="N5" s="30">
        <v>594</v>
      </c>
      <c r="O5" s="35">
        <f t="shared" ref="O5:P5" si="13">D5/7</f>
        <v>2.5714285714285716</v>
      </c>
      <c r="P5" s="35">
        <f t="shared" si="13"/>
        <v>0.42857142857142855</v>
      </c>
      <c r="Q5" s="30">
        <f t="shared" si="8"/>
        <v>198</v>
      </c>
      <c r="R5" s="30"/>
      <c r="S5" s="36">
        <v>0.37141870900932</v>
      </c>
      <c r="T5" s="29">
        <v>1104</v>
      </c>
      <c r="U5" s="37" t="s">
        <v>33</v>
      </c>
      <c r="V5" s="38" t="s">
        <v>33</v>
      </c>
      <c r="W5" s="29">
        <v>9</v>
      </c>
      <c r="X5" s="39">
        <f t="shared" si="9"/>
        <v>0.5</v>
      </c>
      <c r="Y5" s="40">
        <f t="shared" si="10"/>
        <v>4.4989999999999997</v>
      </c>
      <c r="Z5" s="29">
        <v>1</v>
      </c>
      <c r="AA5" s="29" t="s">
        <v>272</v>
      </c>
      <c r="AB5" s="41">
        <f t="shared" si="11"/>
        <v>-0.69</v>
      </c>
      <c r="AC5" s="42">
        <v>7.077579142526072E-2</v>
      </c>
      <c r="AD5" s="40">
        <f t="shared" si="12"/>
        <v>-1.7580706590034763</v>
      </c>
      <c r="AE5" s="40">
        <v>-4.9000000000000004</v>
      </c>
      <c r="AF5" s="40">
        <v>-8.1425995265151521</v>
      </c>
      <c r="AG5" s="40">
        <v>0</v>
      </c>
    </row>
    <row r="6" spans="1:33" ht="15.75" customHeight="1" x14ac:dyDescent="0.2">
      <c r="A6" s="29" t="s">
        <v>35</v>
      </c>
      <c r="B6" s="29" t="s">
        <v>274</v>
      </c>
      <c r="C6" s="16">
        <f t="shared" si="4"/>
        <v>17.990000000000006</v>
      </c>
      <c r="D6" s="30">
        <v>22</v>
      </c>
      <c r="E6" s="30">
        <v>0</v>
      </c>
      <c r="F6" s="31">
        <v>395.78000000000009</v>
      </c>
      <c r="G6" s="31">
        <v>-48.45000000000001</v>
      </c>
      <c r="H6" s="32">
        <f t="shared" si="1"/>
        <v>0.12241649401182475</v>
      </c>
      <c r="I6" s="32">
        <f t="shared" si="2"/>
        <v>-6.8397735176949984E-2</v>
      </c>
      <c r="J6" s="33">
        <f t="shared" si="5"/>
        <v>-27.070455628333271</v>
      </c>
      <c r="K6" s="33">
        <f t="shared" si="3"/>
        <v>-1.2304752558333305</v>
      </c>
      <c r="L6" s="30">
        <v>66</v>
      </c>
      <c r="M6" s="34">
        <f t="shared" si="6"/>
        <v>0.33333333333333331</v>
      </c>
      <c r="N6" s="30">
        <v>567</v>
      </c>
      <c r="O6" s="35">
        <f t="shared" ref="O6:P6" si="14">D6/7</f>
        <v>3.1428571428571428</v>
      </c>
      <c r="P6" s="35">
        <f t="shared" si="14"/>
        <v>0</v>
      </c>
      <c r="Q6" s="30">
        <f t="shared" si="8"/>
        <v>180</v>
      </c>
      <c r="R6" s="30"/>
      <c r="S6" s="36">
        <v>0.36376604850213901</v>
      </c>
      <c r="T6" s="29">
        <v>1104</v>
      </c>
      <c r="U6" s="37" t="s">
        <v>33</v>
      </c>
      <c r="V6" s="38"/>
      <c r="W6" s="29">
        <v>6</v>
      </c>
      <c r="X6" s="39">
        <f t="shared" si="9"/>
        <v>0.27272727272727271</v>
      </c>
      <c r="Y6" s="40">
        <f t="shared" si="10"/>
        <v>8.0750000000000011</v>
      </c>
      <c r="Z6" s="29">
        <v>0</v>
      </c>
      <c r="AA6" s="29" t="s">
        <v>272</v>
      </c>
      <c r="AB6" s="41">
        <f t="shared" si="11"/>
        <v>-0.69</v>
      </c>
      <c r="AC6" s="42">
        <v>7.0693875000000003E-2</v>
      </c>
      <c r="AD6" s="40">
        <f t="shared" si="12"/>
        <v>-2.146266045</v>
      </c>
      <c r="AE6" s="40">
        <v>-4.9000000000000004</v>
      </c>
      <c r="AF6" s="40">
        <v>-8.1425995265151521</v>
      </c>
      <c r="AG6" s="40">
        <v>-25.95</v>
      </c>
    </row>
    <row r="7" spans="1:33" ht="15.75" customHeight="1" x14ac:dyDescent="0.2">
      <c r="A7" s="29" t="s">
        <v>37</v>
      </c>
      <c r="B7" s="29" t="s">
        <v>275</v>
      </c>
      <c r="C7" s="16">
        <f t="shared" si="4"/>
        <v>18.900303030303036</v>
      </c>
      <c r="D7" s="30">
        <v>33</v>
      </c>
      <c r="E7" s="30">
        <v>1</v>
      </c>
      <c r="F7" s="31">
        <v>623.71000000000015</v>
      </c>
      <c r="G7" s="31">
        <v>-52.580000000000013</v>
      </c>
      <c r="H7" s="32">
        <f t="shared" si="1"/>
        <v>8.4301999326610116E-2</v>
      </c>
      <c r="I7" s="32">
        <f t="shared" si="2"/>
        <v>-3.8562286066441034E-2</v>
      </c>
      <c r="J7" s="33">
        <f t="shared" si="5"/>
        <v>-24.051683442499943</v>
      </c>
      <c r="K7" s="33">
        <f t="shared" si="3"/>
        <v>-0.72883889219696796</v>
      </c>
      <c r="L7" s="30">
        <v>80</v>
      </c>
      <c r="M7" s="34">
        <f t="shared" si="6"/>
        <v>0.41249999999999998</v>
      </c>
      <c r="N7" s="30">
        <v>534</v>
      </c>
      <c r="O7" s="35">
        <f t="shared" ref="O7:P7" si="15">D7/7</f>
        <v>4.7142857142857144</v>
      </c>
      <c r="P7" s="35">
        <f t="shared" si="15"/>
        <v>0.14285714285714285</v>
      </c>
      <c r="Q7" s="30">
        <f t="shared" si="8"/>
        <v>109</v>
      </c>
      <c r="R7" s="30"/>
      <c r="S7" s="36">
        <v>0.401032067821599</v>
      </c>
      <c r="T7" s="29">
        <v>1104</v>
      </c>
      <c r="U7" s="37" t="s">
        <v>33</v>
      </c>
      <c r="V7" s="38"/>
      <c r="W7" s="29">
        <v>13</v>
      </c>
      <c r="X7" s="39">
        <f t="shared" si="9"/>
        <v>0.39393939393939392</v>
      </c>
      <c r="Y7" s="40">
        <f t="shared" si="10"/>
        <v>3.7557142857142867</v>
      </c>
      <c r="Z7" s="29">
        <v>1</v>
      </c>
      <c r="AA7" s="29" t="s">
        <v>272</v>
      </c>
      <c r="AB7" s="41">
        <f t="shared" si="11"/>
        <v>-0.69</v>
      </c>
      <c r="AC7" s="42">
        <v>7.0693875000000003E-2</v>
      </c>
      <c r="AD7" s="40">
        <f t="shared" si="12"/>
        <v>-3.2193990674999999</v>
      </c>
      <c r="AE7" s="40">
        <v>-4.9000000000000004</v>
      </c>
      <c r="AF7" s="40">
        <v>-8.1425995265151521</v>
      </c>
      <c r="AG7" s="40">
        <v>-68</v>
      </c>
    </row>
    <row r="8" spans="1:33" ht="15.75" customHeight="1" x14ac:dyDescent="0.2">
      <c r="A8" s="29" t="s">
        <v>39</v>
      </c>
      <c r="B8" s="29" t="s">
        <v>276</v>
      </c>
      <c r="C8" s="16">
        <f t="shared" si="4"/>
        <v>21.132857142857148</v>
      </c>
      <c r="D8" s="30">
        <v>21</v>
      </c>
      <c r="E8" s="30">
        <v>2</v>
      </c>
      <c r="F8" s="31">
        <v>443.79000000000013</v>
      </c>
      <c r="G8" s="31">
        <v>-58.279999999999994</v>
      </c>
      <c r="H8" s="32">
        <f t="shared" si="1"/>
        <v>0.13132337366772567</v>
      </c>
      <c r="I8" s="32">
        <f t="shared" si="2"/>
        <v>5.1945270291128956E-2</v>
      </c>
      <c r="J8" s="33">
        <f t="shared" si="5"/>
        <v>23.052791502500128</v>
      </c>
      <c r="K8" s="33">
        <f t="shared" si="3"/>
        <v>1.0977519763095298</v>
      </c>
      <c r="L8" s="30">
        <v>72</v>
      </c>
      <c r="M8" s="34">
        <f t="shared" si="6"/>
        <v>0.29166666666666669</v>
      </c>
      <c r="N8" s="30">
        <v>513</v>
      </c>
      <c r="O8" s="35">
        <f t="shared" ref="O8:P8" si="16">D8/7</f>
        <v>3</v>
      </c>
      <c r="P8" s="35">
        <f t="shared" si="16"/>
        <v>0.2857142857142857</v>
      </c>
      <c r="Q8" s="30">
        <f t="shared" si="8"/>
        <v>156</v>
      </c>
      <c r="R8" s="30"/>
      <c r="S8" s="36">
        <v>0.412903225806451</v>
      </c>
      <c r="T8" s="29">
        <v>1104</v>
      </c>
      <c r="U8" s="37" t="s">
        <v>33</v>
      </c>
      <c r="V8" s="38"/>
      <c r="W8" s="29">
        <v>11</v>
      </c>
      <c r="X8" s="39">
        <f t="shared" si="9"/>
        <v>0.52380952380952384</v>
      </c>
      <c r="Y8" s="40">
        <f t="shared" si="10"/>
        <v>4.8566666666666665</v>
      </c>
      <c r="Z8" s="29">
        <v>1</v>
      </c>
      <c r="AA8" s="29" t="s">
        <v>272</v>
      </c>
      <c r="AB8" s="41">
        <f t="shared" si="11"/>
        <v>-0.69</v>
      </c>
      <c r="AC8" s="42">
        <v>7.0693875000000003E-2</v>
      </c>
      <c r="AD8" s="40">
        <f t="shared" si="12"/>
        <v>-2.0487084974999998</v>
      </c>
      <c r="AE8" s="40">
        <v>-4.9000000000000004</v>
      </c>
      <c r="AF8" s="40">
        <v>-8.14</v>
      </c>
      <c r="AG8" s="40">
        <v>-20</v>
      </c>
    </row>
    <row r="9" spans="1:33" ht="15.75" customHeight="1" x14ac:dyDescent="0.2">
      <c r="A9" s="29" t="s">
        <v>41</v>
      </c>
      <c r="B9" s="29" t="s">
        <v>277</v>
      </c>
      <c r="C9" s="16">
        <f t="shared" si="4"/>
        <v>21.653548387096777</v>
      </c>
      <c r="D9" s="30">
        <v>31</v>
      </c>
      <c r="E9" s="30">
        <v>0</v>
      </c>
      <c r="F9" s="31">
        <v>671.2600000000001</v>
      </c>
      <c r="G9" s="31">
        <v>-41.65</v>
      </c>
      <c r="H9" s="32">
        <f t="shared" si="1"/>
        <v>6.2047492774781741E-2</v>
      </c>
      <c r="I9" s="32">
        <f t="shared" si="2"/>
        <v>0.13954981276313044</v>
      </c>
      <c r="J9" s="33">
        <f t="shared" si="5"/>
        <v>93.674207315378965</v>
      </c>
      <c r="K9" s="33">
        <f t="shared" si="3"/>
        <v>3.021748623076741</v>
      </c>
      <c r="L9" s="30">
        <v>84</v>
      </c>
      <c r="M9" s="34">
        <f t="shared" si="6"/>
        <v>0.36904761904761907</v>
      </c>
      <c r="N9" s="30">
        <v>483</v>
      </c>
      <c r="O9" s="35">
        <f t="shared" ref="O9:P9" si="17">D9/7</f>
        <v>4.4285714285714288</v>
      </c>
      <c r="P9" s="35">
        <f t="shared" si="17"/>
        <v>0</v>
      </c>
      <c r="Q9" s="30">
        <f t="shared" si="8"/>
        <v>109</v>
      </c>
      <c r="R9" s="30"/>
      <c r="S9" s="36">
        <v>0.42879746835443</v>
      </c>
      <c r="T9" s="29">
        <v>1104</v>
      </c>
      <c r="U9" s="37" t="s">
        <v>33</v>
      </c>
      <c r="V9" s="38"/>
      <c r="W9" s="29">
        <v>11</v>
      </c>
      <c r="X9" s="39">
        <f t="shared" si="9"/>
        <v>0.35483870967741937</v>
      </c>
      <c r="Y9" s="40">
        <f t="shared" si="10"/>
        <v>3.4708333333333332</v>
      </c>
      <c r="Z9" s="29">
        <v>1</v>
      </c>
      <c r="AA9" s="29" t="s">
        <v>272</v>
      </c>
      <c r="AB9" s="41">
        <f t="shared" si="11"/>
        <v>-0.69</v>
      </c>
      <c r="AC9" s="42">
        <v>7.0693875000000003E-2</v>
      </c>
      <c r="AD9" s="40">
        <f t="shared" si="12"/>
        <v>-3.0242839724999997</v>
      </c>
      <c r="AE9" s="40">
        <v>-4.9000000000000004</v>
      </c>
      <c r="AF9" s="40">
        <v>-8.2039518939393901</v>
      </c>
      <c r="AG9" s="40">
        <v>-26</v>
      </c>
    </row>
    <row r="10" spans="1:33" ht="15.75" customHeight="1" x14ac:dyDescent="0.2">
      <c r="A10" s="29" t="s">
        <v>43</v>
      </c>
      <c r="B10" s="29" t="s">
        <v>278</v>
      </c>
      <c r="C10" s="16">
        <f t="shared" si="4"/>
        <v>20.993200000000002</v>
      </c>
      <c r="D10" s="30">
        <v>25</v>
      </c>
      <c r="E10" s="30">
        <v>1</v>
      </c>
      <c r="F10" s="31">
        <v>524.83000000000004</v>
      </c>
      <c r="G10" s="31">
        <v>-23.66</v>
      </c>
      <c r="H10" s="32">
        <f t="shared" si="1"/>
        <v>4.5081264409427814E-2</v>
      </c>
      <c r="I10" s="32">
        <f t="shared" si="2"/>
        <v>9.9856646845674218E-2</v>
      </c>
      <c r="J10" s="33">
        <f t="shared" si="5"/>
        <v>52.407763964015203</v>
      </c>
      <c r="K10" s="33">
        <f t="shared" si="3"/>
        <v>2.0963105585606083</v>
      </c>
      <c r="L10" s="30">
        <v>79</v>
      </c>
      <c r="M10" s="34">
        <f t="shared" si="6"/>
        <v>0.31645569620253167</v>
      </c>
      <c r="N10" s="30">
        <v>458</v>
      </c>
      <c r="O10" s="35">
        <f t="shared" ref="O10:P10" si="18">D10/7</f>
        <v>3.5714285714285716</v>
      </c>
      <c r="P10" s="35">
        <f t="shared" si="18"/>
        <v>0.14285714285714285</v>
      </c>
      <c r="Q10" s="30">
        <f t="shared" si="8"/>
        <v>123</v>
      </c>
      <c r="R10" s="30"/>
      <c r="S10" s="36">
        <v>0.45248868778280499</v>
      </c>
      <c r="T10" s="29">
        <v>1104</v>
      </c>
      <c r="U10" s="37" t="s">
        <v>33</v>
      </c>
      <c r="V10" s="38" t="s">
        <v>33</v>
      </c>
      <c r="W10" s="29">
        <v>9</v>
      </c>
      <c r="X10" s="39">
        <f t="shared" si="9"/>
        <v>0.36</v>
      </c>
      <c r="Y10" s="40">
        <f t="shared" si="10"/>
        <v>2.3660000000000001</v>
      </c>
      <c r="Z10" s="29">
        <v>1</v>
      </c>
      <c r="AA10" s="29" t="s">
        <v>272</v>
      </c>
      <c r="AB10" s="41">
        <f t="shared" si="11"/>
        <v>-0.69</v>
      </c>
      <c r="AC10" s="42">
        <v>7.0693875000000003E-2</v>
      </c>
      <c r="AD10" s="40">
        <f t="shared" si="12"/>
        <v>-2.4389386874999999</v>
      </c>
      <c r="AE10" s="40">
        <v>-4.9000000000000004</v>
      </c>
      <c r="AF10" s="40">
        <v>-8.2039518939393901</v>
      </c>
      <c r="AG10" s="40">
        <v>-40</v>
      </c>
    </row>
    <row r="11" spans="1:33" ht="15.75" customHeight="1" x14ac:dyDescent="0.2">
      <c r="A11" s="29" t="s">
        <v>44</v>
      </c>
      <c r="B11" s="29" t="s">
        <v>279</v>
      </c>
      <c r="C11" s="16">
        <f t="shared" si="4"/>
        <v>20.075238095238088</v>
      </c>
      <c r="D11" s="30">
        <v>21</v>
      </c>
      <c r="E11" s="30">
        <v>1</v>
      </c>
      <c r="F11" s="31">
        <v>421.57999999999987</v>
      </c>
      <c r="G11" s="31">
        <v>-22.57</v>
      </c>
      <c r="H11" s="32">
        <f t="shared" si="1"/>
        <v>5.3536695289150359E-2</v>
      </c>
      <c r="I11" s="32">
        <f t="shared" si="2"/>
        <v>4.3980506024414591E-2</v>
      </c>
      <c r="J11" s="33">
        <f t="shared" si="5"/>
        <v>18.541301729772698</v>
      </c>
      <c r="K11" s="33">
        <f t="shared" si="3"/>
        <v>0.8829191299891761</v>
      </c>
      <c r="L11" s="30">
        <v>66</v>
      </c>
      <c r="M11" s="34">
        <f t="shared" si="6"/>
        <v>0.31818181818181818</v>
      </c>
      <c r="N11" s="30">
        <v>434</v>
      </c>
      <c r="O11" s="35">
        <f t="shared" ref="O11:P11" si="19">D11/7</f>
        <v>3</v>
      </c>
      <c r="P11" s="35">
        <f t="shared" si="19"/>
        <v>0.14285714285714285</v>
      </c>
      <c r="Q11" s="30">
        <f t="shared" si="8"/>
        <v>138</v>
      </c>
      <c r="R11" s="30"/>
      <c r="S11" s="36">
        <v>0.47850148999574199</v>
      </c>
      <c r="T11" s="29">
        <v>1104</v>
      </c>
      <c r="U11" s="37" t="s">
        <v>33</v>
      </c>
      <c r="V11" s="38" t="s">
        <v>33</v>
      </c>
      <c r="W11" s="29">
        <v>5</v>
      </c>
      <c r="X11" s="39">
        <f t="shared" si="9"/>
        <v>0.23809523809523808</v>
      </c>
      <c r="Y11" s="40">
        <f t="shared" si="10"/>
        <v>4.5140000000000002</v>
      </c>
      <c r="Z11" s="29">
        <v>0</v>
      </c>
      <c r="AA11" s="29" t="s">
        <v>272</v>
      </c>
      <c r="AB11" s="41">
        <f t="shared" si="11"/>
        <v>-0.69</v>
      </c>
      <c r="AC11" s="42">
        <v>7.0693875000000003E-2</v>
      </c>
      <c r="AD11" s="40">
        <f t="shared" si="12"/>
        <v>-2.0487084974999998</v>
      </c>
      <c r="AE11" s="40">
        <v>-4.9000000000000004</v>
      </c>
      <c r="AF11" s="40">
        <v>-8.2039518939393901</v>
      </c>
      <c r="AG11" s="40">
        <v>-40</v>
      </c>
    </row>
    <row r="12" spans="1:33" ht="15.75" customHeight="1" x14ac:dyDescent="0.2">
      <c r="A12" s="29" t="s">
        <v>46</v>
      </c>
      <c r="B12" s="29" t="s">
        <v>280</v>
      </c>
      <c r="C12" s="16">
        <f t="shared" si="4"/>
        <v>19.990000000000006</v>
      </c>
      <c r="D12" s="30">
        <v>29</v>
      </c>
      <c r="E12" s="30">
        <v>2</v>
      </c>
      <c r="F12" s="31">
        <v>579.71000000000015</v>
      </c>
      <c r="G12" s="31">
        <v>-27.499999999999996</v>
      </c>
      <c r="H12" s="32">
        <f t="shared" si="1"/>
        <v>4.7437511859377945E-2</v>
      </c>
      <c r="I12" s="32">
        <f t="shared" si="2"/>
        <v>0.11792055717213387</v>
      </c>
      <c r="J12" s="33">
        <f t="shared" si="5"/>
        <v>68.359726198257746</v>
      </c>
      <c r="K12" s="33">
        <f t="shared" si="3"/>
        <v>2.357231937870957</v>
      </c>
      <c r="L12" s="30">
        <v>81</v>
      </c>
      <c r="M12" s="34">
        <f t="shared" si="6"/>
        <v>0.35802469135802467</v>
      </c>
      <c r="N12" s="30">
        <v>403</v>
      </c>
      <c r="O12" s="35">
        <f t="shared" ref="O12:P12" si="20">D12/7</f>
        <v>4.1428571428571432</v>
      </c>
      <c r="P12" s="35">
        <f t="shared" si="20"/>
        <v>0.2857142857142857</v>
      </c>
      <c r="Q12" s="30">
        <f t="shared" si="8"/>
        <v>91</v>
      </c>
      <c r="R12" s="30"/>
      <c r="S12" s="36">
        <v>0.51408450704225295</v>
      </c>
      <c r="T12" s="29">
        <v>1104</v>
      </c>
      <c r="U12" s="37" t="s">
        <v>33</v>
      </c>
      <c r="V12" s="38" t="s">
        <v>33</v>
      </c>
      <c r="W12" s="29">
        <v>5</v>
      </c>
      <c r="X12" s="39">
        <f t="shared" si="9"/>
        <v>0.17241379310344829</v>
      </c>
      <c r="Y12" s="40">
        <f t="shared" si="10"/>
        <v>5.4999999999999991</v>
      </c>
      <c r="Z12" s="29">
        <v>0</v>
      </c>
      <c r="AA12" s="29" t="s">
        <v>272</v>
      </c>
      <c r="AB12" s="41">
        <f t="shared" si="11"/>
        <v>-0.69</v>
      </c>
      <c r="AC12" s="42">
        <v>7.0693875000000003E-2</v>
      </c>
      <c r="AD12" s="40">
        <f t="shared" si="12"/>
        <v>-2.8291688774999999</v>
      </c>
      <c r="AE12" s="40">
        <v>-4.9000000000000004</v>
      </c>
      <c r="AF12" s="40">
        <v>-8.2039518939393901</v>
      </c>
      <c r="AG12" s="40">
        <v>-14.05</v>
      </c>
    </row>
    <row r="13" spans="1:33" ht="15.75" customHeight="1" x14ac:dyDescent="0.2">
      <c r="A13" s="29" t="s">
        <v>47</v>
      </c>
      <c r="B13" s="29" t="s">
        <v>281</v>
      </c>
      <c r="C13" s="16">
        <f t="shared" si="4"/>
        <v>19.990000000000006</v>
      </c>
      <c r="D13" s="30">
        <v>36</v>
      </c>
      <c r="E13" s="30">
        <v>0</v>
      </c>
      <c r="F13" s="33">
        <v>719.64000000000021</v>
      </c>
      <c r="G13" s="31">
        <v>-21.630000000000003</v>
      </c>
      <c r="H13" s="32">
        <f t="shared" si="1"/>
        <v>3.0056695014173747E-2</v>
      </c>
      <c r="I13" s="32">
        <f t="shared" si="2"/>
        <v>0.15792228641972539</v>
      </c>
      <c r="J13" s="33">
        <f t="shared" si="5"/>
        <v>113.6471941990912</v>
      </c>
      <c r="K13" s="33">
        <f t="shared" si="3"/>
        <v>3.1568665055303113</v>
      </c>
      <c r="L13" s="30">
        <v>65</v>
      </c>
      <c r="M13" s="34">
        <f t="shared" si="6"/>
        <v>0.55384615384615388</v>
      </c>
      <c r="N13" s="30">
        <v>370</v>
      </c>
      <c r="O13" s="35">
        <f t="shared" ref="O13:P13" si="21">D13/7</f>
        <v>5.1428571428571432</v>
      </c>
      <c r="P13" s="35">
        <f t="shared" si="21"/>
        <v>0</v>
      </c>
      <c r="Q13" s="30">
        <f t="shared" si="8"/>
        <v>71</v>
      </c>
      <c r="R13" s="30"/>
      <c r="S13" s="36">
        <v>0.52782764811490102</v>
      </c>
      <c r="T13" s="29">
        <v>1104</v>
      </c>
      <c r="U13" s="37" t="s">
        <v>33</v>
      </c>
      <c r="V13" s="38"/>
      <c r="W13" s="29">
        <v>6</v>
      </c>
      <c r="X13" s="39">
        <f t="shared" si="9"/>
        <v>0.16666666666666666</v>
      </c>
      <c r="Y13" s="40">
        <f t="shared" si="10"/>
        <v>3.6050000000000004</v>
      </c>
      <c r="Z13" s="29">
        <v>0</v>
      </c>
      <c r="AA13" s="29" t="s">
        <v>272</v>
      </c>
      <c r="AB13" s="41">
        <f t="shared" si="11"/>
        <v>-0.69</v>
      </c>
      <c r="AC13" s="42">
        <v>7.0693875000000003E-2</v>
      </c>
      <c r="AD13" s="40">
        <f t="shared" si="12"/>
        <v>-3.5120717099999998</v>
      </c>
      <c r="AE13" s="40">
        <v>-4.9000000000000004</v>
      </c>
      <c r="AF13" s="40">
        <v>-8.2362426136363602</v>
      </c>
      <c r="AG13" s="40">
        <v>0</v>
      </c>
    </row>
    <row r="14" spans="1:33" ht="15.75" customHeight="1" x14ac:dyDescent="0.2">
      <c r="A14" s="29" t="s">
        <v>48</v>
      </c>
      <c r="B14" s="29" t="s">
        <v>282</v>
      </c>
      <c r="C14" s="16">
        <f t="shared" si="4"/>
        <v>19.990000000000006</v>
      </c>
      <c r="D14" s="30">
        <v>40</v>
      </c>
      <c r="E14" s="30">
        <v>3</v>
      </c>
      <c r="F14" s="33">
        <v>799.60000000000025</v>
      </c>
      <c r="G14" s="31">
        <v>-37.229999999999997</v>
      </c>
      <c r="H14" s="32">
        <f t="shared" si="1"/>
        <v>4.6560780390195081E-2</v>
      </c>
      <c r="I14" s="32">
        <f t="shared" si="2"/>
        <v>0.14141820104370398</v>
      </c>
      <c r="J14" s="33">
        <f t="shared" si="5"/>
        <v>113.07799355454574</v>
      </c>
      <c r="K14" s="33">
        <f t="shared" si="3"/>
        <v>2.8269498388636434</v>
      </c>
      <c r="L14" s="30">
        <v>97</v>
      </c>
      <c r="M14" s="34">
        <f t="shared" si="6"/>
        <v>0.41237113402061853</v>
      </c>
      <c r="N14" s="30">
        <v>322</v>
      </c>
      <c r="O14" s="35">
        <f t="shared" ref="O14:P14" si="22">D14/7</f>
        <v>5.7142857142857144</v>
      </c>
      <c r="P14" s="35">
        <f t="shared" si="22"/>
        <v>0.42857142857142855</v>
      </c>
      <c r="Q14" s="30">
        <f t="shared" si="8"/>
        <v>52</v>
      </c>
      <c r="R14" s="30"/>
      <c r="S14" s="36">
        <v>0.63168219715546803</v>
      </c>
      <c r="T14" s="29">
        <v>1104</v>
      </c>
      <c r="U14" s="37">
        <v>732</v>
      </c>
      <c r="V14" s="38" t="s">
        <v>283</v>
      </c>
      <c r="W14" s="29">
        <v>13</v>
      </c>
      <c r="X14" s="39">
        <f t="shared" si="9"/>
        <v>0.32500000000000001</v>
      </c>
      <c r="Y14" s="40">
        <f t="shared" si="10"/>
        <v>2.8638461538461537</v>
      </c>
      <c r="Z14" s="29">
        <v>0</v>
      </c>
      <c r="AA14" s="29" t="s">
        <v>272</v>
      </c>
      <c r="AB14" s="41">
        <f t="shared" si="11"/>
        <v>-0.69</v>
      </c>
      <c r="AC14" s="42">
        <v>7.0693875000000003E-2</v>
      </c>
      <c r="AD14" s="40">
        <f t="shared" si="12"/>
        <v>-3.9023018999999999</v>
      </c>
      <c r="AE14" s="40">
        <v>-4.9000000000000004</v>
      </c>
      <c r="AF14" s="40">
        <v>-8.2362426136363602</v>
      </c>
      <c r="AG14" s="40">
        <v>0</v>
      </c>
    </row>
    <row r="15" spans="1:33" ht="15.75" customHeight="1" x14ac:dyDescent="0.2">
      <c r="A15" s="29" t="s">
        <v>49</v>
      </c>
      <c r="B15" s="29" t="s">
        <v>284</v>
      </c>
      <c r="C15" s="16">
        <f t="shared" si="4"/>
        <v>20.752500000000005</v>
      </c>
      <c r="D15" s="30">
        <v>36</v>
      </c>
      <c r="E15" s="30">
        <v>1</v>
      </c>
      <c r="F15" s="33">
        <v>747.09000000000015</v>
      </c>
      <c r="G15" s="31">
        <v>-30.66</v>
      </c>
      <c r="H15" s="32">
        <f t="shared" si="1"/>
        <v>4.1039232221017539E-2</v>
      </c>
      <c r="I15" s="32">
        <f t="shared" si="2"/>
        <v>0.1714596279017134</v>
      </c>
      <c r="J15" s="33">
        <f t="shared" si="5"/>
        <v>128.09577340909109</v>
      </c>
      <c r="K15" s="33">
        <f t="shared" si="3"/>
        <v>3.5582159280303083</v>
      </c>
      <c r="L15" s="30">
        <v>88</v>
      </c>
      <c r="M15" s="34">
        <f t="shared" si="6"/>
        <v>0.40909090909090912</v>
      </c>
      <c r="N15" s="30">
        <v>290</v>
      </c>
      <c r="O15" s="35">
        <f t="shared" ref="O15:P15" si="23">D15/7</f>
        <v>5.1428571428571432</v>
      </c>
      <c r="P15" s="35">
        <f t="shared" si="23"/>
        <v>0.14285714285714285</v>
      </c>
      <c r="Q15" s="30">
        <f t="shared" si="8"/>
        <v>54</v>
      </c>
      <c r="R15" s="30"/>
      <c r="S15" s="36">
        <v>0.70564102564102504</v>
      </c>
      <c r="T15" s="29">
        <v>1104</v>
      </c>
      <c r="U15" s="37">
        <v>732</v>
      </c>
      <c r="V15" s="38" t="s">
        <v>285</v>
      </c>
      <c r="W15" s="29">
        <v>5</v>
      </c>
      <c r="X15" s="39">
        <f t="shared" si="9"/>
        <v>0.1388888888888889</v>
      </c>
      <c r="Y15" s="40">
        <f t="shared" si="10"/>
        <v>6.1319999999999997</v>
      </c>
      <c r="Z15" s="29">
        <v>0</v>
      </c>
      <c r="AA15" s="29" t="s">
        <v>272</v>
      </c>
      <c r="AB15" s="41">
        <f t="shared" si="11"/>
        <v>-0.69</v>
      </c>
      <c r="AC15" s="42">
        <v>6.7753472222222222E-2</v>
      </c>
      <c r="AD15" s="40">
        <f t="shared" si="12"/>
        <v>-3.3659924999999999</v>
      </c>
      <c r="AE15" s="40">
        <v>-4.9000000000000004</v>
      </c>
      <c r="AF15" s="40">
        <v>-8.2362426136363602</v>
      </c>
      <c r="AG15" s="40">
        <v>0</v>
      </c>
    </row>
    <row r="16" spans="1:33" ht="15.75" customHeight="1" x14ac:dyDescent="0.2">
      <c r="A16" s="29" t="s">
        <v>51</v>
      </c>
      <c r="B16" s="29" t="s">
        <v>286</v>
      </c>
      <c r="C16" s="16">
        <f t="shared" si="4"/>
        <v>21.035937500000006</v>
      </c>
      <c r="D16" s="30">
        <v>64</v>
      </c>
      <c r="E16" s="30">
        <v>1</v>
      </c>
      <c r="F16" s="33">
        <v>1346.3000000000004</v>
      </c>
      <c r="G16" s="31">
        <v>-38.390000000000008</v>
      </c>
      <c r="H16" s="32">
        <f t="shared" si="1"/>
        <v>2.8515189779395378E-2</v>
      </c>
      <c r="I16" s="32">
        <f t="shared" si="2"/>
        <v>0.19257333882537794</v>
      </c>
      <c r="J16" s="33">
        <f t="shared" si="5"/>
        <v>259.26148606060639</v>
      </c>
      <c r="K16" s="33">
        <f t="shared" si="3"/>
        <v>4.0509607196969748</v>
      </c>
      <c r="L16" s="30">
        <v>123</v>
      </c>
      <c r="M16" s="34">
        <f t="shared" si="6"/>
        <v>0.52032520325203258</v>
      </c>
      <c r="N16" s="30">
        <v>230</v>
      </c>
      <c r="O16" s="35">
        <f t="shared" ref="O16:P16" si="24">D16/7</f>
        <v>9.1428571428571423</v>
      </c>
      <c r="P16" s="35">
        <f t="shared" si="24"/>
        <v>0.14285714285714285</v>
      </c>
      <c r="Q16" s="30">
        <f t="shared" si="8"/>
        <v>24</v>
      </c>
      <c r="R16" s="30"/>
      <c r="S16" s="36">
        <v>0.86026200873362402</v>
      </c>
      <c r="T16" s="29">
        <v>1104</v>
      </c>
      <c r="U16" s="37">
        <v>732</v>
      </c>
      <c r="V16" s="38" t="s">
        <v>285</v>
      </c>
      <c r="W16" s="29">
        <v>11</v>
      </c>
      <c r="X16" s="39">
        <f t="shared" si="9"/>
        <v>0.171875</v>
      </c>
      <c r="Y16" s="40">
        <f t="shared" si="10"/>
        <v>3.4900000000000007</v>
      </c>
      <c r="Z16" s="29">
        <v>0</v>
      </c>
      <c r="AA16" s="29" t="s">
        <v>272</v>
      </c>
      <c r="AB16" s="41">
        <f t="shared" si="11"/>
        <v>-0.69</v>
      </c>
      <c r="AC16" s="42">
        <v>6.7753472222222222E-2</v>
      </c>
      <c r="AD16" s="40">
        <f t="shared" si="12"/>
        <v>-5.9839866666666666</v>
      </c>
      <c r="AE16" s="40">
        <v>-4.9000000000000004</v>
      </c>
      <c r="AF16" s="40">
        <v>-8.2362426136363602</v>
      </c>
      <c r="AG16" s="40">
        <v>0</v>
      </c>
    </row>
    <row r="17" spans="1:33" ht="15.75" customHeight="1" x14ac:dyDescent="0.2">
      <c r="A17" s="29" t="s">
        <v>54</v>
      </c>
      <c r="B17" s="29" t="s">
        <v>287</v>
      </c>
      <c r="C17" s="16">
        <f t="shared" si="4"/>
        <v>22.47032258064516</v>
      </c>
      <c r="D17" s="30">
        <v>62</v>
      </c>
      <c r="E17" s="30">
        <v>1</v>
      </c>
      <c r="F17" s="33">
        <v>1393.1599999999999</v>
      </c>
      <c r="G17" s="31">
        <v>-28.520000000000003</v>
      </c>
      <c r="H17" s="32">
        <f t="shared" si="1"/>
        <v>2.0471446208619258E-2</v>
      </c>
      <c r="I17" s="32">
        <f t="shared" si="2"/>
        <v>0.24076342334779374</v>
      </c>
      <c r="J17" s="33">
        <f t="shared" si="5"/>
        <v>335.4219708712123</v>
      </c>
      <c r="K17" s="33">
        <f t="shared" si="3"/>
        <v>5.4100317882453597</v>
      </c>
      <c r="L17" s="30">
        <v>130</v>
      </c>
      <c r="M17" s="34">
        <f t="shared" si="6"/>
        <v>0.47692307692307695</v>
      </c>
      <c r="N17" s="30">
        <v>165</v>
      </c>
      <c r="O17" s="35">
        <f t="shared" ref="O17:P17" si="25">D17/7</f>
        <v>8.8571428571428577</v>
      </c>
      <c r="P17" s="35">
        <f t="shared" si="25"/>
        <v>0.14285714285714285</v>
      </c>
      <c r="Q17" s="30">
        <f t="shared" si="8"/>
        <v>18</v>
      </c>
      <c r="R17" s="30"/>
      <c r="S17" s="36">
        <v>1.0134267367192</v>
      </c>
      <c r="T17" s="29">
        <v>1104</v>
      </c>
      <c r="U17" s="37">
        <v>732</v>
      </c>
      <c r="V17" s="38" t="s">
        <v>288</v>
      </c>
      <c r="W17" s="29">
        <v>12</v>
      </c>
      <c r="X17" s="39">
        <f t="shared" si="9"/>
        <v>0.19354838709677419</v>
      </c>
      <c r="Y17" s="40">
        <f t="shared" si="10"/>
        <v>2.3766666666666669</v>
      </c>
      <c r="Z17" s="29">
        <v>0</v>
      </c>
      <c r="AA17" s="29" t="s">
        <v>272</v>
      </c>
      <c r="AB17" s="41">
        <f t="shared" si="11"/>
        <v>-0.69</v>
      </c>
      <c r="AC17" s="42">
        <v>6.7753472222222222E-2</v>
      </c>
      <c r="AD17" s="40">
        <f t="shared" si="12"/>
        <v>-5.7969870833333328</v>
      </c>
      <c r="AE17" s="40">
        <v>-4.9000000000000004</v>
      </c>
      <c r="AF17" s="40">
        <v>-8.2362426136363602</v>
      </c>
      <c r="AG17" s="40">
        <v>0</v>
      </c>
    </row>
    <row r="18" spans="1:33" ht="15.75" customHeight="1" x14ac:dyDescent="0.2">
      <c r="A18" s="29" t="s">
        <v>57</v>
      </c>
      <c r="B18" s="29" t="s">
        <v>289</v>
      </c>
      <c r="C18" s="16">
        <f t="shared" si="4"/>
        <v>23.411566265060248</v>
      </c>
      <c r="D18" s="30">
        <v>83</v>
      </c>
      <c r="E18" s="30">
        <v>1</v>
      </c>
      <c r="F18" s="33">
        <v>1943.1600000000005</v>
      </c>
      <c r="G18" s="31">
        <v>-40.25</v>
      </c>
      <c r="H18" s="32">
        <f t="shared" si="1"/>
        <v>2.0713682867082479E-2</v>
      </c>
      <c r="I18" s="32">
        <f t="shared" si="2"/>
        <v>0.26419202760444277</v>
      </c>
      <c r="J18" s="33">
        <f t="shared" si="5"/>
        <v>513.36738035984911</v>
      </c>
      <c r="K18" s="33">
        <f t="shared" si="3"/>
        <v>6.1851491609620375</v>
      </c>
      <c r="L18" s="30">
        <v>179</v>
      </c>
      <c r="M18" s="34">
        <f t="shared" si="6"/>
        <v>0.46368715083798884</v>
      </c>
      <c r="N18" s="30">
        <v>89</v>
      </c>
      <c r="O18" s="35">
        <f t="shared" ref="O18:P18" si="26">D18/7</f>
        <v>11.857142857142858</v>
      </c>
      <c r="P18" s="35">
        <f t="shared" si="26"/>
        <v>0.14285714285714285</v>
      </c>
      <c r="Q18" s="30">
        <f t="shared" si="8"/>
        <v>7</v>
      </c>
      <c r="R18" s="30"/>
      <c r="S18" s="36">
        <v>1.3086092715231701</v>
      </c>
      <c r="T18" s="29">
        <v>2112</v>
      </c>
      <c r="U18" s="37">
        <v>732</v>
      </c>
      <c r="V18" s="38" t="s">
        <v>290</v>
      </c>
      <c r="W18" s="29">
        <v>13</v>
      </c>
      <c r="X18" s="39">
        <f t="shared" si="9"/>
        <v>0.15662650602409639</v>
      </c>
      <c r="Y18" s="40">
        <f t="shared" si="10"/>
        <v>3.0961538461538463</v>
      </c>
      <c r="Z18" s="29">
        <v>0</v>
      </c>
      <c r="AA18" s="29" t="s">
        <v>272</v>
      </c>
      <c r="AB18" s="41">
        <f t="shared" si="11"/>
        <v>-0.69</v>
      </c>
      <c r="AC18" s="42">
        <v>6.7753472222222222E-2</v>
      </c>
      <c r="AD18" s="40">
        <f t="shared" si="12"/>
        <v>-7.760482708333333</v>
      </c>
      <c r="AE18" s="40">
        <v>-4.9000000000000004</v>
      </c>
      <c r="AF18" s="40">
        <v>-8.2362426136363602</v>
      </c>
      <c r="AG18" s="40">
        <v>0</v>
      </c>
    </row>
    <row r="19" spans="1:33" ht="15.75" customHeight="1" x14ac:dyDescent="0.2">
      <c r="A19" s="29" t="s">
        <v>60</v>
      </c>
      <c r="B19" s="29" t="s">
        <v>291</v>
      </c>
      <c r="C19" s="16">
        <f t="shared" si="4"/>
        <v>26.346571428571423</v>
      </c>
      <c r="D19" s="30">
        <v>35</v>
      </c>
      <c r="E19" s="30">
        <v>0</v>
      </c>
      <c r="F19" s="33">
        <v>922.12999999999977</v>
      </c>
      <c r="G19" s="31">
        <v>-6.2599999999999989</v>
      </c>
      <c r="H19" s="32">
        <f t="shared" si="1"/>
        <v>6.7886306702959458E-3</v>
      </c>
      <c r="I19" s="32">
        <f t="shared" si="2"/>
        <v>0.34106852159065842</v>
      </c>
      <c r="J19" s="33">
        <f t="shared" si="5"/>
        <v>314.50951581439375</v>
      </c>
      <c r="K19" s="33">
        <f t="shared" si="3"/>
        <v>8.9859861661255351</v>
      </c>
      <c r="L19" s="30">
        <v>126</v>
      </c>
      <c r="M19" s="34">
        <f t="shared" si="6"/>
        <v>0.27777777777777779</v>
      </c>
      <c r="N19" s="30">
        <v>42</v>
      </c>
      <c r="O19" s="35">
        <f t="shared" ref="O19:P19" si="27">D19/7</f>
        <v>5</v>
      </c>
      <c r="P19" s="35">
        <f t="shared" si="27"/>
        <v>0</v>
      </c>
      <c r="Q19" s="30">
        <f t="shared" si="8"/>
        <v>8</v>
      </c>
      <c r="R19" s="30"/>
      <c r="S19" s="36">
        <v>1.47025495750708</v>
      </c>
      <c r="T19" s="29">
        <v>2112</v>
      </c>
      <c r="U19" s="37">
        <v>732</v>
      </c>
      <c r="V19" s="38" t="s">
        <v>290</v>
      </c>
      <c r="W19" s="29">
        <v>3</v>
      </c>
      <c r="X19" s="39">
        <f t="shared" si="9"/>
        <v>8.5714285714285715E-2</v>
      </c>
      <c r="Y19" s="40">
        <f t="shared" si="10"/>
        <v>2.0866666666666664</v>
      </c>
      <c r="Z19" s="29">
        <v>0</v>
      </c>
      <c r="AA19" s="29" t="s">
        <v>272</v>
      </c>
      <c r="AB19" s="41">
        <f t="shared" si="11"/>
        <v>-0.69</v>
      </c>
      <c r="AC19" s="42">
        <v>6.7753472222222222E-2</v>
      </c>
      <c r="AD19" s="40">
        <f t="shared" si="12"/>
        <v>-3.2724927083333331</v>
      </c>
      <c r="AE19" s="40">
        <v>-4.9000000000000004</v>
      </c>
      <c r="AF19" s="40">
        <v>-8.2362426136363638</v>
      </c>
      <c r="AG19" s="40">
        <v>0</v>
      </c>
    </row>
    <row r="20" spans="1:33" ht="15.75" customHeight="1" x14ac:dyDescent="0.2">
      <c r="A20" s="29" t="s">
        <v>63</v>
      </c>
      <c r="B20" s="29" t="s">
        <v>284</v>
      </c>
      <c r="C20" s="16">
        <f t="shared" si="4"/>
        <v>29.615000000000006</v>
      </c>
      <c r="D20" s="30">
        <v>16</v>
      </c>
      <c r="E20" s="30">
        <v>0</v>
      </c>
      <c r="F20" s="33">
        <v>473.84000000000009</v>
      </c>
      <c r="G20" s="31">
        <v>0</v>
      </c>
      <c r="H20" s="32">
        <f t="shared" si="1"/>
        <v>0</v>
      </c>
      <c r="I20" s="32">
        <f t="shared" si="2"/>
        <v>0.40327562366020503</v>
      </c>
      <c r="J20" s="33">
        <f t="shared" si="5"/>
        <v>191.08812151515158</v>
      </c>
      <c r="K20" s="33">
        <f t="shared" si="3"/>
        <v>11.943007594696974</v>
      </c>
      <c r="L20" s="30">
        <v>94</v>
      </c>
      <c r="M20" s="34">
        <f t="shared" si="6"/>
        <v>0.1702127659574468</v>
      </c>
      <c r="N20" s="30">
        <v>31</v>
      </c>
      <c r="O20" s="35">
        <f t="shared" ref="O20:P20" si="28">D20/7</f>
        <v>2.2857142857142856</v>
      </c>
      <c r="P20" s="35">
        <f t="shared" si="28"/>
        <v>0</v>
      </c>
      <c r="Q20" s="30">
        <f t="shared" si="8"/>
        <v>13</v>
      </c>
      <c r="R20" s="30"/>
      <c r="S20" s="36">
        <v>1.5726495726495699</v>
      </c>
      <c r="T20" s="29">
        <v>2112</v>
      </c>
      <c r="U20" s="37">
        <v>732</v>
      </c>
      <c r="V20" s="38" t="s">
        <v>292</v>
      </c>
      <c r="W20" s="29">
        <v>0</v>
      </c>
      <c r="X20" s="39">
        <f t="shared" si="9"/>
        <v>0</v>
      </c>
      <c r="Y20" s="40">
        <f t="shared" si="10"/>
        <v>0</v>
      </c>
      <c r="Z20" s="29">
        <v>0</v>
      </c>
      <c r="AA20" s="29" t="s">
        <v>272</v>
      </c>
      <c r="AB20" s="41">
        <f t="shared" si="11"/>
        <v>-0.69</v>
      </c>
      <c r="AC20" s="42">
        <v>6.7753472222222222E-2</v>
      </c>
      <c r="AD20" s="40">
        <f t="shared" si="12"/>
        <v>-1.4959966666666666</v>
      </c>
      <c r="AE20" s="40">
        <v>-4.9000000000000004</v>
      </c>
      <c r="AF20" s="40">
        <v>-8.2362426136363638</v>
      </c>
      <c r="AG20" s="40">
        <v>0</v>
      </c>
    </row>
    <row r="21" spans="1:33" ht="15.75" customHeight="1" x14ac:dyDescent="0.2">
      <c r="A21" s="29" t="s">
        <v>66</v>
      </c>
      <c r="B21" s="29" t="s">
        <v>293</v>
      </c>
      <c r="C21" s="16">
        <f t="shared" si="4"/>
        <v>29.990000000000006</v>
      </c>
      <c r="D21" s="30">
        <v>14</v>
      </c>
      <c r="E21" s="30">
        <v>0</v>
      </c>
      <c r="F21" s="33">
        <v>419.86000000000007</v>
      </c>
      <c r="G21" s="31">
        <v>-0.1</v>
      </c>
      <c r="H21" s="32">
        <f t="shared" si="1"/>
        <v>2.3817462963845087E-4</v>
      </c>
      <c r="I21" s="32">
        <f t="shared" si="2"/>
        <v>0.40862336570703933</v>
      </c>
      <c r="J21" s="33">
        <f t="shared" si="5"/>
        <v>171.56460632575755</v>
      </c>
      <c r="K21" s="33">
        <f t="shared" si="3"/>
        <v>12.25461473755411</v>
      </c>
      <c r="L21" s="30">
        <v>61</v>
      </c>
      <c r="M21" s="34">
        <f t="shared" si="6"/>
        <v>0.22950819672131148</v>
      </c>
      <c r="N21" s="30">
        <v>751</v>
      </c>
      <c r="O21" s="35">
        <f t="shared" ref="O21:P21" si="29">D21/7</f>
        <v>2</v>
      </c>
      <c r="P21" s="35">
        <f t="shared" si="29"/>
        <v>0</v>
      </c>
      <c r="Q21" s="30">
        <f t="shared" si="8"/>
        <v>375</v>
      </c>
      <c r="R21" s="30"/>
      <c r="S21" s="36">
        <v>1.0609625668449101</v>
      </c>
      <c r="T21" s="29">
        <v>1380</v>
      </c>
      <c r="U21" s="37" t="s">
        <v>33</v>
      </c>
      <c r="V21" s="38" t="s">
        <v>33</v>
      </c>
      <c r="W21" s="29">
        <v>0</v>
      </c>
      <c r="X21" s="39">
        <f t="shared" si="9"/>
        <v>0</v>
      </c>
      <c r="Y21" s="40">
        <f t="shared" si="10"/>
        <v>0</v>
      </c>
      <c r="Z21" s="29">
        <v>0</v>
      </c>
      <c r="AA21" s="29" t="s">
        <v>272</v>
      </c>
      <c r="AB21" s="41">
        <f t="shared" si="11"/>
        <v>-0.69</v>
      </c>
      <c r="AC21" s="42">
        <v>6.7753472222222222E-2</v>
      </c>
      <c r="AD21" s="40">
        <f t="shared" si="12"/>
        <v>-1.3089970833333333</v>
      </c>
      <c r="AE21" s="40">
        <v>-4.9000000000000004</v>
      </c>
      <c r="AF21" s="40">
        <v>-8.2362426136363638</v>
      </c>
      <c r="AG21" s="40">
        <v>0</v>
      </c>
    </row>
    <row r="22" spans="1:33" ht="15.75" customHeight="1" x14ac:dyDescent="0.2">
      <c r="A22" s="29" t="s">
        <v>69</v>
      </c>
      <c r="B22" s="29" t="s">
        <v>294</v>
      </c>
      <c r="C22" s="16">
        <f t="shared" si="4"/>
        <v>26.314651162790685</v>
      </c>
      <c r="D22" s="30">
        <v>43</v>
      </c>
      <c r="E22" s="30">
        <v>0</v>
      </c>
      <c r="F22" s="31">
        <v>1131.5299999999995</v>
      </c>
      <c r="G22" s="31">
        <v>-24.060000000000002</v>
      </c>
      <c r="H22" s="32">
        <f t="shared" si="1"/>
        <v>2.1263245340379849E-2</v>
      </c>
      <c r="I22" s="32">
        <f t="shared" si="2"/>
        <v>0.32598479631292981</v>
      </c>
      <c r="J22" s="33">
        <f t="shared" si="5"/>
        <v>368.86157657196929</v>
      </c>
      <c r="K22" s="33">
        <f t="shared" si="3"/>
        <v>8.5781761993481229</v>
      </c>
      <c r="L22" s="30">
        <v>117</v>
      </c>
      <c r="M22" s="34">
        <f t="shared" si="6"/>
        <v>0.36752136752136755</v>
      </c>
      <c r="N22" s="30">
        <v>714</v>
      </c>
      <c r="O22" s="35">
        <f t="shared" ref="O22:P22" si="30">D22/7</f>
        <v>6.1428571428571432</v>
      </c>
      <c r="P22" s="35">
        <f t="shared" si="30"/>
        <v>0</v>
      </c>
      <c r="Q22" s="30">
        <f t="shared" si="8"/>
        <v>116</v>
      </c>
      <c r="R22" s="30"/>
      <c r="S22" s="36">
        <v>1.1785503830288699</v>
      </c>
      <c r="T22" s="29">
        <v>1380</v>
      </c>
      <c r="U22" s="37">
        <v>372</v>
      </c>
      <c r="V22" s="38" t="s">
        <v>295</v>
      </c>
      <c r="W22" s="29">
        <v>8</v>
      </c>
      <c r="X22" s="39">
        <f t="shared" si="9"/>
        <v>0.18604651162790697</v>
      </c>
      <c r="Y22" s="40">
        <f t="shared" si="10"/>
        <v>2.6733333333333338</v>
      </c>
      <c r="Z22" s="29">
        <v>1</v>
      </c>
      <c r="AA22" s="29" t="s">
        <v>272</v>
      </c>
      <c r="AB22" s="41">
        <f t="shared" si="11"/>
        <v>-0.69</v>
      </c>
      <c r="AC22" s="42">
        <v>6.7753472222222222E-2</v>
      </c>
      <c r="AD22" s="40">
        <f t="shared" si="12"/>
        <v>-4.0204910416666664</v>
      </c>
      <c r="AE22" s="40">
        <v>-4.9000000000000004</v>
      </c>
      <c r="AF22" s="40">
        <v>-8.2362426136363638</v>
      </c>
      <c r="AG22" s="40">
        <v>0</v>
      </c>
    </row>
    <row r="23" spans="1:33" ht="15.75" customHeight="1" x14ac:dyDescent="0.2">
      <c r="A23" s="29" t="s">
        <v>71</v>
      </c>
      <c r="B23" s="29" t="s">
        <v>296</v>
      </c>
      <c r="C23" s="16">
        <f t="shared" si="4"/>
        <v>22.530666666666662</v>
      </c>
      <c r="D23" s="30">
        <v>45</v>
      </c>
      <c r="E23" s="30">
        <v>0</v>
      </c>
      <c r="F23" s="33">
        <v>1013.8799999999998</v>
      </c>
      <c r="G23" s="31">
        <v>-30.47</v>
      </c>
      <c r="H23" s="32">
        <f t="shared" si="1"/>
        <v>3.0052866216909304E-2</v>
      </c>
      <c r="I23" s="32">
        <f t="shared" si="2"/>
        <v>0.23275889825360341</v>
      </c>
      <c r="J23" s="33">
        <f t="shared" si="5"/>
        <v>235.98959176136336</v>
      </c>
      <c r="K23" s="33">
        <f t="shared" si="3"/>
        <v>5.2442131502525191</v>
      </c>
      <c r="L23" s="30">
        <v>114</v>
      </c>
      <c r="M23" s="34">
        <f t="shared" si="6"/>
        <v>0.39473684210526316</v>
      </c>
      <c r="N23" s="30">
        <v>668</v>
      </c>
      <c r="O23" s="35">
        <f t="shared" ref="O23:P23" si="31">D23/7</f>
        <v>6.4285714285714288</v>
      </c>
      <c r="P23" s="35">
        <f t="shared" si="31"/>
        <v>0</v>
      </c>
      <c r="Q23" s="30">
        <f t="shared" si="8"/>
        <v>103</v>
      </c>
      <c r="R23" s="30"/>
      <c r="S23" s="36">
        <v>1.3109677419354799</v>
      </c>
      <c r="T23" s="29">
        <v>1380</v>
      </c>
      <c r="U23" s="37">
        <v>372</v>
      </c>
      <c r="V23" s="38" t="s">
        <v>297</v>
      </c>
      <c r="W23" s="29">
        <v>10</v>
      </c>
      <c r="X23" s="39">
        <f t="shared" si="9"/>
        <v>0.22222222222222221</v>
      </c>
      <c r="Y23" s="40">
        <f t="shared" si="10"/>
        <v>3.0469999999999997</v>
      </c>
      <c r="Z23" s="29">
        <v>0</v>
      </c>
      <c r="AA23" s="29" t="s">
        <v>272</v>
      </c>
      <c r="AB23" s="41">
        <f t="shared" si="11"/>
        <v>-0.69</v>
      </c>
      <c r="AC23" s="42">
        <v>6.7753472222222222E-2</v>
      </c>
      <c r="AD23" s="40">
        <f t="shared" si="12"/>
        <v>-4.2074906250000002</v>
      </c>
      <c r="AE23" s="40">
        <v>-4.9000000000000004</v>
      </c>
      <c r="AF23" s="40">
        <v>-8.2362426136363638</v>
      </c>
      <c r="AG23" s="40">
        <v>0</v>
      </c>
    </row>
    <row r="24" spans="1:33" ht="15.75" customHeight="1" x14ac:dyDescent="0.2">
      <c r="A24" s="29" t="s">
        <v>74</v>
      </c>
      <c r="B24" s="29" t="s">
        <v>298</v>
      </c>
      <c r="C24" s="16">
        <f t="shared" si="4"/>
        <v>21.032810457516344</v>
      </c>
      <c r="D24" s="30">
        <v>153</v>
      </c>
      <c r="E24" s="30">
        <v>0</v>
      </c>
      <c r="F24" s="33">
        <v>3218.0200000000009</v>
      </c>
      <c r="G24" s="33">
        <v>-54.33</v>
      </c>
      <c r="H24" s="32">
        <f t="shared" si="1"/>
        <v>1.6883052311669904E-2</v>
      </c>
      <c r="I24" s="32">
        <f t="shared" si="2"/>
        <v>0.20411197319738117</v>
      </c>
      <c r="J24" s="33">
        <f t="shared" si="5"/>
        <v>656.83641198863677</v>
      </c>
      <c r="K24" s="33">
        <f t="shared" si="3"/>
        <v>4.2930484443701751</v>
      </c>
      <c r="L24" s="30">
        <v>246</v>
      </c>
      <c r="M24" s="34">
        <f t="shared" si="6"/>
        <v>0.62195121951219512</v>
      </c>
      <c r="N24" s="30">
        <v>533</v>
      </c>
      <c r="O24" s="35">
        <f t="shared" ref="O24:P24" si="32">D24/7</f>
        <v>21.857142857142858</v>
      </c>
      <c r="P24" s="35">
        <f t="shared" si="32"/>
        <v>0</v>
      </c>
      <c r="Q24" s="30">
        <f t="shared" si="8"/>
        <v>24</v>
      </c>
      <c r="R24" s="30"/>
      <c r="S24" s="36">
        <v>1.6340057636887599</v>
      </c>
      <c r="T24" s="29">
        <v>1380</v>
      </c>
      <c r="U24" s="37">
        <v>372</v>
      </c>
      <c r="V24" s="38" t="s">
        <v>297</v>
      </c>
      <c r="W24" s="29">
        <v>21</v>
      </c>
      <c r="X24" s="39">
        <f t="shared" si="9"/>
        <v>0.13725490196078433</v>
      </c>
      <c r="Y24" s="40">
        <f t="shared" si="10"/>
        <v>2.4695454545454543</v>
      </c>
      <c r="Z24" s="29">
        <v>1</v>
      </c>
      <c r="AA24" s="29" t="s">
        <v>272</v>
      </c>
      <c r="AB24" s="41">
        <f t="shared" si="11"/>
        <v>-0.69</v>
      </c>
      <c r="AC24" s="42">
        <v>6.7753472222222222E-2</v>
      </c>
      <c r="AD24" s="40">
        <f t="shared" si="12"/>
        <v>-14.305468124999999</v>
      </c>
      <c r="AE24" s="40">
        <v>-4.9000000000000004</v>
      </c>
      <c r="AF24" s="40">
        <v>-8.2362426136363638</v>
      </c>
      <c r="AG24" s="40">
        <v>0</v>
      </c>
    </row>
    <row r="25" spans="1:33" ht="15.75" customHeight="1" x14ac:dyDescent="0.2">
      <c r="A25" s="29" t="s">
        <v>75</v>
      </c>
      <c r="B25" s="15" t="s">
        <v>284</v>
      </c>
      <c r="C25" s="16">
        <f t="shared" si="4"/>
        <v>23.849298245614037</v>
      </c>
      <c r="D25" s="30">
        <v>114</v>
      </c>
      <c r="E25" s="30">
        <v>2</v>
      </c>
      <c r="F25" s="33">
        <v>2718.82</v>
      </c>
      <c r="G25" s="33">
        <v>-38.029999999999987</v>
      </c>
      <c r="H25" s="32">
        <f t="shared" si="1"/>
        <v>1.3987685834295755E-2</v>
      </c>
      <c r="I25" s="32">
        <f t="shared" si="2"/>
        <v>0.28113226464054253</v>
      </c>
      <c r="J25" s="33">
        <f t="shared" si="5"/>
        <v>764.34802374999992</v>
      </c>
      <c r="K25" s="33">
        <f t="shared" si="3"/>
        <v>6.7048072258771922</v>
      </c>
      <c r="L25" s="30">
        <v>285</v>
      </c>
      <c r="M25" s="34">
        <f t="shared" si="6"/>
        <v>0.4</v>
      </c>
      <c r="N25" s="30">
        <v>391</v>
      </c>
      <c r="O25" s="35">
        <f t="shared" ref="O25:P25" si="33">D25/7</f>
        <v>16.285714285714285</v>
      </c>
      <c r="P25" s="35">
        <f t="shared" si="33"/>
        <v>0.2857142857142857</v>
      </c>
      <c r="Q25" s="30">
        <f t="shared" si="8"/>
        <v>23</v>
      </c>
      <c r="R25" s="30"/>
      <c r="S25" s="36">
        <v>1.6111111111111109</v>
      </c>
      <c r="T25" s="29">
        <v>1380</v>
      </c>
      <c r="U25" s="37">
        <v>372</v>
      </c>
      <c r="V25" s="38" t="s">
        <v>299</v>
      </c>
      <c r="W25" s="15">
        <v>12</v>
      </c>
      <c r="X25" s="39">
        <f t="shared" si="9"/>
        <v>0.10526315789473684</v>
      </c>
      <c r="Y25" s="40">
        <f t="shared" si="10"/>
        <v>2.9253846153846146</v>
      </c>
      <c r="Z25" s="15">
        <v>1</v>
      </c>
      <c r="AA25" s="29" t="s">
        <v>272</v>
      </c>
      <c r="AB25" s="41">
        <f t="shared" si="11"/>
        <v>-0.69</v>
      </c>
      <c r="AC25" s="42">
        <v>6.7753472222222222E-2</v>
      </c>
      <c r="AD25" s="40">
        <f t="shared" si="12"/>
        <v>-10.65897625</v>
      </c>
      <c r="AE25" s="40">
        <v>-4.9000000000000004</v>
      </c>
      <c r="AF25" s="40">
        <v>-8.24</v>
      </c>
      <c r="AG25" s="40">
        <v>0</v>
      </c>
    </row>
    <row r="26" spans="1:33" ht="15.75" customHeight="1" x14ac:dyDescent="0.2">
      <c r="A26" s="15" t="s">
        <v>77</v>
      </c>
      <c r="B26" s="15" t="s">
        <v>284</v>
      </c>
      <c r="C26" s="16">
        <f t="shared" si="4"/>
        <v>24.804177215189874</v>
      </c>
      <c r="D26" s="17">
        <v>79</v>
      </c>
      <c r="E26" s="17">
        <v>0</v>
      </c>
      <c r="F26" s="18">
        <v>1959.53</v>
      </c>
      <c r="G26" s="18">
        <v>-28.67</v>
      </c>
      <c r="H26" s="32">
        <f t="shared" si="1"/>
        <v>1.4631059488754958E-2</v>
      </c>
      <c r="I26" s="32">
        <f t="shared" si="2"/>
        <v>0.32820668730821206</v>
      </c>
      <c r="J26" s="33">
        <f t="shared" si="5"/>
        <v>643.13084998106081</v>
      </c>
      <c r="K26" s="33">
        <f t="shared" si="3"/>
        <v>8.1408968352033018</v>
      </c>
      <c r="L26" s="17">
        <v>182</v>
      </c>
      <c r="M26" s="34">
        <f t="shared" si="6"/>
        <v>0.43406593406593408</v>
      </c>
      <c r="N26" s="17">
        <v>320</v>
      </c>
      <c r="O26" s="35">
        <f t="shared" ref="O26:P26" si="34">D26/7</f>
        <v>11.285714285714286</v>
      </c>
      <c r="P26" s="35">
        <f t="shared" si="34"/>
        <v>0</v>
      </c>
      <c r="Q26" s="30">
        <f t="shared" si="8"/>
        <v>28</v>
      </c>
      <c r="R26" s="30"/>
      <c r="S26" s="22">
        <v>1.8714023270055109</v>
      </c>
      <c r="T26" s="29">
        <v>1380</v>
      </c>
      <c r="U26" s="37">
        <v>372</v>
      </c>
      <c r="V26" s="38" t="s">
        <v>299</v>
      </c>
      <c r="W26" s="15">
        <v>7</v>
      </c>
      <c r="X26" s="39">
        <f t="shared" si="9"/>
        <v>8.8607594936708861E-2</v>
      </c>
      <c r="Y26" s="40">
        <f t="shared" si="10"/>
        <v>4.0957142857142861</v>
      </c>
      <c r="Z26" s="15">
        <v>0</v>
      </c>
      <c r="AA26" s="29" t="s">
        <v>272</v>
      </c>
      <c r="AB26" s="41">
        <f t="shared" si="11"/>
        <v>-0.69</v>
      </c>
      <c r="AC26" s="42">
        <v>6.7753472222222222E-2</v>
      </c>
      <c r="AD26" s="40">
        <f t="shared" si="12"/>
        <v>-7.3864835416666663</v>
      </c>
      <c r="AE26" s="26">
        <v>-4.25</v>
      </c>
      <c r="AF26" s="26">
        <v>-8.2362426136363602</v>
      </c>
      <c r="AG26" s="26">
        <v>0</v>
      </c>
    </row>
    <row r="27" spans="1:33" ht="15.75" customHeight="1" x14ac:dyDescent="0.2">
      <c r="A27" s="15" t="s">
        <v>79</v>
      </c>
      <c r="B27" s="15" t="s">
        <v>300</v>
      </c>
      <c r="C27" s="16">
        <f t="shared" si="4"/>
        <v>24.855999999999998</v>
      </c>
      <c r="D27" s="17">
        <v>90</v>
      </c>
      <c r="E27" s="17">
        <v>3</v>
      </c>
      <c r="F27" s="18">
        <v>2237.04</v>
      </c>
      <c r="G27" s="18">
        <v>-36.760000000000019</v>
      </c>
      <c r="H27" s="32">
        <f t="shared" si="1"/>
        <v>1.6432428566319789E-2</v>
      </c>
      <c r="I27" s="32">
        <f t="shared" si="2"/>
        <v>0.32746271122676734</v>
      </c>
      <c r="J27" s="33">
        <f t="shared" si="5"/>
        <v>732.54718352272766</v>
      </c>
      <c r="K27" s="33">
        <f t="shared" si="3"/>
        <v>8.1394131502525298</v>
      </c>
      <c r="L27" s="17">
        <v>259</v>
      </c>
      <c r="M27" s="34">
        <f t="shared" si="6"/>
        <v>0.34749034749034752</v>
      </c>
      <c r="N27" s="17">
        <v>224</v>
      </c>
      <c r="O27" s="35">
        <f t="shared" ref="O27:P27" si="35">D27/7</f>
        <v>12.857142857142858</v>
      </c>
      <c r="P27" s="35">
        <f t="shared" si="35"/>
        <v>0.42857142857142855</v>
      </c>
      <c r="Q27" s="30">
        <f t="shared" si="8"/>
        <v>16</v>
      </c>
      <c r="R27" s="30"/>
      <c r="S27" s="22">
        <v>2.4860797592174571</v>
      </c>
      <c r="T27" s="29">
        <v>1380</v>
      </c>
      <c r="U27" s="37">
        <v>372</v>
      </c>
      <c r="V27" s="38" t="s">
        <v>299</v>
      </c>
      <c r="W27" s="15">
        <v>10</v>
      </c>
      <c r="X27" s="39">
        <f t="shared" si="9"/>
        <v>0.1111111111111111</v>
      </c>
      <c r="Y27" s="40">
        <f t="shared" si="10"/>
        <v>3.6760000000000019</v>
      </c>
      <c r="Z27" s="15">
        <v>0</v>
      </c>
      <c r="AA27" s="29" t="s">
        <v>272</v>
      </c>
      <c r="AB27" s="41">
        <f t="shared" si="11"/>
        <v>-0.69</v>
      </c>
      <c r="AC27" s="42">
        <v>6.7753472222222222E-2</v>
      </c>
      <c r="AD27" s="40">
        <f t="shared" si="12"/>
        <v>-8.4149812500000003</v>
      </c>
      <c r="AE27" s="26">
        <v>-4.25</v>
      </c>
      <c r="AF27" s="26">
        <v>-8.2362426136363602</v>
      </c>
      <c r="AG27" s="26">
        <v>0</v>
      </c>
    </row>
    <row r="28" spans="1:33" ht="15.75" customHeight="1" x14ac:dyDescent="0.2">
      <c r="A28" s="15" t="s">
        <v>81</v>
      </c>
      <c r="B28" s="15" t="s">
        <v>284</v>
      </c>
      <c r="C28" s="16">
        <f t="shared" si="4"/>
        <v>24.774799999999999</v>
      </c>
      <c r="D28" s="17">
        <v>75</v>
      </c>
      <c r="E28" s="17">
        <v>0</v>
      </c>
      <c r="F28" s="18">
        <v>1858.11</v>
      </c>
      <c r="G28" s="18">
        <v>-37.700000000000003</v>
      </c>
      <c r="H28" s="32">
        <f t="shared" si="1"/>
        <v>2.0289433887121865E-2</v>
      </c>
      <c r="I28" s="32">
        <f t="shared" si="2"/>
        <v>0.32194693511270744</v>
      </c>
      <c r="J28" s="33">
        <f t="shared" si="5"/>
        <v>598.21281960227282</v>
      </c>
      <c r="K28" s="33">
        <f t="shared" si="3"/>
        <v>7.9761709280303039</v>
      </c>
      <c r="L28" s="17">
        <v>209</v>
      </c>
      <c r="M28" s="34">
        <f t="shared" si="6"/>
        <v>0.35885167464114831</v>
      </c>
      <c r="N28" s="17">
        <v>154</v>
      </c>
      <c r="O28" s="35">
        <f t="shared" ref="O28:P28" si="36">D28/7</f>
        <v>10.714285714285714</v>
      </c>
      <c r="P28" s="35">
        <f t="shared" si="36"/>
        <v>0</v>
      </c>
      <c r="Q28" s="30">
        <f t="shared" si="8"/>
        <v>14</v>
      </c>
      <c r="R28" s="30"/>
      <c r="S28" s="22">
        <v>2.986062717770035</v>
      </c>
      <c r="T28" s="29">
        <v>1380</v>
      </c>
      <c r="U28" s="37">
        <v>372</v>
      </c>
      <c r="V28" s="38" t="s">
        <v>301</v>
      </c>
      <c r="W28" s="15">
        <v>15</v>
      </c>
      <c r="X28" s="39">
        <f t="shared" si="9"/>
        <v>0.2</v>
      </c>
      <c r="Y28" s="40">
        <f t="shared" si="10"/>
        <v>2.3562500000000002</v>
      </c>
      <c r="Z28" s="15">
        <v>1</v>
      </c>
      <c r="AA28" s="29" t="s">
        <v>272</v>
      </c>
      <c r="AB28" s="41">
        <f t="shared" si="11"/>
        <v>-0.69</v>
      </c>
      <c r="AC28" s="42">
        <v>6.7753472222222222E-2</v>
      </c>
      <c r="AD28" s="40">
        <f t="shared" si="12"/>
        <v>-7.0124843749999997</v>
      </c>
      <c r="AE28" s="26">
        <v>-4.25</v>
      </c>
      <c r="AF28" s="26">
        <v>-8.2362426136363602</v>
      </c>
      <c r="AG28" s="26">
        <v>0</v>
      </c>
    </row>
    <row r="29" spans="1:33" ht="15.75" customHeight="1" x14ac:dyDescent="0.2">
      <c r="A29" s="29" t="s">
        <v>83</v>
      </c>
      <c r="B29" s="15" t="s">
        <v>284</v>
      </c>
      <c r="C29" s="16">
        <f t="shared" si="4"/>
        <v>24.74154929577465</v>
      </c>
      <c r="D29" s="30">
        <v>71</v>
      </c>
      <c r="E29" s="30">
        <v>2</v>
      </c>
      <c r="F29" s="33">
        <v>1756.65</v>
      </c>
      <c r="G29" s="33">
        <v>-38.620000000000012</v>
      </c>
      <c r="H29" s="32">
        <f t="shared" si="1"/>
        <v>2.1985028320951817E-2</v>
      </c>
      <c r="I29" s="32">
        <f t="shared" si="2"/>
        <v>0.31956894613240261</v>
      </c>
      <c r="J29" s="33">
        <f t="shared" si="5"/>
        <v>561.37078922348508</v>
      </c>
      <c r="K29" s="33">
        <f t="shared" si="3"/>
        <v>7.9066308341335922</v>
      </c>
      <c r="L29" s="30">
        <v>200</v>
      </c>
      <c r="M29" s="34">
        <f t="shared" si="6"/>
        <v>0.35499999999999998</v>
      </c>
      <c r="N29" s="17">
        <v>87</v>
      </c>
      <c r="O29" s="35">
        <f t="shared" ref="O29:P29" si="37">D29/7</f>
        <v>10.142857142857142</v>
      </c>
      <c r="P29" s="35">
        <f t="shared" si="37"/>
        <v>0.2857142857142857</v>
      </c>
      <c r="Q29" s="30">
        <f t="shared" si="8"/>
        <v>8</v>
      </c>
      <c r="R29" s="30"/>
      <c r="S29" s="22">
        <v>4.2686202686202694</v>
      </c>
      <c r="T29" s="29">
        <v>1380</v>
      </c>
      <c r="U29" s="37">
        <v>372</v>
      </c>
      <c r="V29" s="38" t="s">
        <v>301</v>
      </c>
      <c r="W29" s="15">
        <v>13</v>
      </c>
      <c r="X29" s="39">
        <f t="shared" si="9"/>
        <v>0.18309859154929578</v>
      </c>
      <c r="Y29" s="40">
        <f t="shared" si="10"/>
        <v>2.5746666666666673</v>
      </c>
      <c r="Z29" s="15">
        <v>2</v>
      </c>
      <c r="AA29" s="29" t="s">
        <v>272</v>
      </c>
      <c r="AB29" s="41">
        <f t="shared" si="11"/>
        <v>-0.69</v>
      </c>
      <c r="AC29" s="42">
        <v>6.7753472222222222E-2</v>
      </c>
      <c r="AD29" s="40">
        <f t="shared" si="12"/>
        <v>-6.638485208333333</v>
      </c>
      <c r="AE29" s="40">
        <v>-4.25</v>
      </c>
      <c r="AF29" s="40">
        <v>-8.2362426136363602</v>
      </c>
      <c r="AG29" s="40">
        <v>0</v>
      </c>
    </row>
    <row r="30" spans="1:33" ht="15.75" customHeight="1" x14ac:dyDescent="0.2">
      <c r="A30" s="15" t="s">
        <v>84</v>
      </c>
      <c r="B30" s="15" t="s">
        <v>112</v>
      </c>
      <c r="C30" s="16">
        <f t="shared" si="4"/>
        <v>24.276</v>
      </c>
      <c r="D30" s="17">
        <v>65</v>
      </c>
      <c r="E30" s="17">
        <v>1</v>
      </c>
      <c r="F30" s="18">
        <v>1577.94</v>
      </c>
      <c r="G30" s="18">
        <v>-26.25</v>
      </c>
      <c r="H30" s="32">
        <f t="shared" si="1"/>
        <v>1.663561352142667E-2</v>
      </c>
      <c r="I30" s="32">
        <f t="shared" si="2"/>
        <v>0.31516771465030563</v>
      </c>
      <c r="J30" s="33">
        <f t="shared" si="5"/>
        <v>497.31574365530327</v>
      </c>
      <c r="K30" s="33">
        <f t="shared" si="3"/>
        <v>7.6510114408508194</v>
      </c>
      <c r="L30" s="17">
        <v>154</v>
      </c>
      <c r="M30" s="34">
        <f t="shared" si="6"/>
        <v>0.42207792207792205</v>
      </c>
      <c r="N30" s="17">
        <v>24</v>
      </c>
      <c r="O30" s="35">
        <f t="shared" ref="O30:P30" si="38">D30/7</f>
        <v>9.2857142857142865</v>
      </c>
      <c r="P30" s="35">
        <f t="shared" si="38"/>
        <v>0.14285714285714285</v>
      </c>
      <c r="Q30" s="30">
        <f t="shared" si="8"/>
        <v>2</v>
      </c>
      <c r="R30" s="30"/>
      <c r="S30" s="22">
        <v>2.486562942008486</v>
      </c>
      <c r="T30" s="29">
        <v>1008</v>
      </c>
      <c r="U30" s="37" t="s">
        <v>33</v>
      </c>
      <c r="V30" s="38" t="s">
        <v>33</v>
      </c>
      <c r="W30" s="15">
        <v>9</v>
      </c>
      <c r="X30" s="39">
        <f t="shared" si="9"/>
        <v>0.13846153846153847</v>
      </c>
      <c r="Y30" s="40">
        <f t="shared" si="10"/>
        <v>2.625</v>
      </c>
      <c r="Z30" s="15">
        <v>1</v>
      </c>
      <c r="AA30" s="29" t="s">
        <v>272</v>
      </c>
      <c r="AB30" s="41">
        <f t="shared" si="11"/>
        <v>-0.69</v>
      </c>
      <c r="AC30" s="42">
        <v>6.7753472222222222E-2</v>
      </c>
      <c r="AD30" s="40">
        <f t="shared" si="12"/>
        <v>-6.0774864583333335</v>
      </c>
      <c r="AE30" s="26">
        <v>-4.25</v>
      </c>
      <c r="AF30" s="40">
        <v>-8.2362426136363602</v>
      </c>
      <c r="AG30" s="26">
        <v>0</v>
      </c>
    </row>
    <row r="31" spans="1:33" ht="15.75" customHeight="1" x14ac:dyDescent="0.2">
      <c r="A31" s="15" t="s">
        <v>86</v>
      </c>
      <c r="B31" s="15" t="s">
        <v>302</v>
      </c>
      <c r="C31" s="16">
        <f t="shared" si="4"/>
        <v>25.085142857142863</v>
      </c>
      <c r="D31" s="17">
        <v>35</v>
      </c>
      <c r="E31" s="17">
        <v>1</v>
      </c>
      <c r="F31" s="18">
        <v>877.98000000000025</v>
      </c>
      <c r="G31" s="43">
        <v>-5.55</v>
      </c>
      <c r="H31" s="32">
        <f t="shared" si="1"/>
        <v>6.3213285040661501E-3</v>
      </c>
      <c r="I31" s="32">
        <f t="shared" si="2"/>
        <v>0.34374040457377436</v>
      </c>
      <c r="J31" s="33">
        <f t="shared" si="5"/>
        <v>301.79720040768251</v>
      </c>
      <c r="K31" s="33">
        <f t="shared" si="3"/>
        <v>8.622777154505215</v>
      </c>
      <c r="L31" s="17">
        <v>156</v>
      </c>
      <c r="M31" s="34">
        <f t="shared" si="6"/>
        <v>0.22435897435897437</v>
      </c>
      <c r="N31" s="17">
        <v>339</v>
      </c>
      <c r="O31" s="35">
        <f t="shared" ref="O31:P31" si="39">D31/7</f>
        <v>5</v>
      </c>
      <c r="P31" s="35">
        <f t="shared" si="39"/>
        <v>0.14285714285714285</v>
      </c>
      <c r="Q31" s="30">
        <f t="shared" si="8"/>
        <v>65</v>
      </c>
      <c r="R31" s="30"/>
      <c r="S31" s="22">
        <v>2.2611036339165498</v>
      </c>
      <c r="T31" s="15">
        <v>708</v>
      </c>
      <c r="U31" s="23">
        <v>300</v>
      </c>
      <c r="V31" s="1" t="s">
        <v>303</v>
      </c>
      <c r="W31" s="15">
        <v>1</v>
      </c>
      <c r="X31" s="39">
        <f t="shared" si="9"/>
        <v>2.8571428571428571E-2</v>
      </c>
      <c r="Y31" s="40">
        <f t="shared" si="10"/>
        <v>2.7749999999999999</v>
      </c>
      <c r="Z31" s="15">
        <v>1</v>
      </c>
      <c r="AA31" s="15" t="s">
        <v>272</v>
      </c>
      <c r="AB31" s="41">
        <f t="shared" si="11"/>
        <v>-0.69</v>
      </c>
      <c r="AC31" s="28">
        <v>6.7753472222222222E-2</v>
      </c>
      <c r="AD31" s="40">
        <f t="shared" si="12"/>
        <v>-3.2724927083333331</v>
      </c>
      <c r="AE31" s="44">
        <v>-4.25</v>
      </c>
      <c r="AF31" s="44">
        <v>-8.1975230538281263</v>
      </c>
      <c r="AG31" s="26">
        <v>0</v>
      </c>
    </row>
    <row r="32" spans="1:33" ht="15.75" customHeight="1" x14ac:dyDescent="0.2">
      <c r="A32" s="15" t="s">
        <v>89</v>
      </c>
      <c r="B32" s="48" t="s">
        <v>304</v>
      </c>
      <c r="C32" s="16">
        <f t="shared" si="4"/>
        <v>23.310921052631581</v>
      </c>
      <c r="D32" s="17">
        <v>76</v>
      </c>
      <c r="E32" s="17">
        <v>2</v>
      </c>
      <c r="F32" s="18">
        <v>1771.63</v>
      </c>
      <c r="G32" s="18">
        <v>-21.06</v>
      </c>
      <c r="H32" s="32">
        <f t="shared" si="1"/>
        <v>1.1887357969779241E-2</v>
      </c>
      <c r="I32" s="32">
        <f t="shared" si="2"/>
        <v>0.30012348161997504</v>
      </c>
      <c r="J32" s="33">
        <f t="shared" si="5"/>
        <v>531.70776374239642</v>
      </c>
      <c r="K32" s="33">
        <f t="shared" si="3"/>
        <v>6.9961547860841637</v>
      </c>
      <c r="L32" s="17">
        <v>182</v>
      </c>
      <c r="M32" s="34">
        <f t="shared" si="6"/>
        <v>0.4175824175824176</v>
      </c>
      <c r="N32" s="17">
        <v>289</v>
      </c>
      <c r="O32" s="35">
        <f t="shared" ref="O32:P32" si="40">D32/7</f>
        <v>10.857142857142858</v>
      </c>
      <c r="P32" s="35">
        <f t="shared" si="40"/>
        <v>0.2857142857142857</v>
      </c>
      <c r="Q32" s="30">
        <f t="shared" si="8"/>
        <v>25</v>
      </c>
      <c r="R32" s="30" t="str">
        <f ca="1">IFERROR(VLOOKUP($B$2,IMPORTRANGE("https://docs.google.com/spreadsheets/d/1KiWZV1ko8G7lnRucBRBd29jj3Be6ltMfljMDqzOkQmI/edit#gid=1381463014","Lookup!A:F"),6,FALSE),"")</f>
        <v/>
      </c>
      <c r="S32" s="22">
        <v>2.8326324642556768</v>
      </c>
      <c r="T32" s="15">
        <f ca="1">IFERROR(__xludf.DUMMYFUNCTION("IFERROR(VLOOKUP($B$2,IMPORTRANGE(""https://docs.google.com/spreadsheets/d/1KiWZV1ko8G7lnRucBRBd29jj3Be6ltMfljMDqzOkQmI/edit#gid=1381463014"",""Lookup!A:D""),4,FALSE),"""")"),336)</f>
        <v>336</v>
      </c>
      <c r="U32" s="23">
        <f ca="1">IFERROR(__xludf.DUMMYFUNCTION("IFERROR(VLOOKUP($B$2,IMPORTRANGE(""https://docs.google.com/spreadsheets/d/1KiWZV1ko8G7lnRucBRBd29jj3Be6ltMfljMDqzOkQmI/edit#gid=1381463014"",""Lookup!A:D""),3,FALSE),"""")"),372)</f>
        <v>372</v>
      </c>
      <c r="V32" s="1" t="str">
        <f ca="1">IFERROR(__xludf.DUMMYFUNCTION("IFERROR(VLOOKUP($B$2,IMPORTRANGE(""https://docs.google.com/spreadsheets/d/1KiWZV1ko8G7lnRucBRBd29jj3Be6ltMfljMDqzOkQmI/edit#gid=1381463014"",""Lookup!A:D""),2,FALSE),"""")"),"| AGL215  - 372 units 07/08| AGL184  - 732 units 09/17| S210705  - 300 units 09/17")</f>
        <v>| AGL215  - 372 units 07/08| AGL184  - 732 units 09/17| S210705  - 300 units 09/17</v>
      </c>
      <c r="W32" s="15">
        <v>6</v>
      </c>
      <c r="X32" s="39">
        <f t="shared" si="9"/>
        <v>7.8947368421052627E-2</v>
      </c>
      <c r="Y32" s="40">
        <f t="shared" si="10"/>
        <v>3.51</v>
      </c>
      <c r="Z32" s="15">
        <v>0</v>
      </c>
      <c r="AA32" s="15" t="s">
        <v>272</v>
      </c>
      <c r="AB32" s="41">
        <f t="shared" si="11"/>
        <v>-0.69</v>
      </c>
      <c r="AC32" s="28">
        <v>6.7753472222222222E-2</v>
      </c>
      <c r="AD32" s="40">
        <f t="shared" si="12"/>
        <v>-7.1059841666666665</v>
      </c>
      <c r="AE32" s="26">
        <v>-4.25</v>
      </c>
      <c r="AF32" s="26">
        <v>-8.1975230538281192</v>
      </c>
      <c r="AG32" s="26">
        <v>0</v>
      </c>
    </row>
    <row r="33" spans="3:33" ht="15.75" customHeight="1" x14ac:dyDescent="0.2">
      <c r="C33" s="45"/>
      <c r="D33" s="17"/>
      <c r="E33" s="17"/>
      <c r="F33" s="18"/>
      <c r="G33" s="18"/>
      <c r="H33" s="18"/>
      <c r="I33" s="17"/>
      <c r="J33" s="17"/>
      <c r="K33" s="17"/>
      <c r="L33" s="17"/>
      <c r="M33" s="20"/>
      <c r="N33" s="17"/>
      <c r="O33" s="17"/>
      <c r="P33" s="17"/>
      <c r="Q33" s="17"/>
      <c r="R33" s="17"/>
      <c r="S33" s="22"/>
      <c r="U33" s="23"/>
      <c r="V33" s="49"/>
      <c r="AA33" s="2"/>
      <c r="AE33" s="26"/>
      <c r="AF33" s="26"/>
      <c r="AG33" s="26"/>
    </row>
    <row r="34" spans="3:33" ht="15.75" customHeight="1" x14ac:dyDescent="0.2">
      <c r="C34" s="45"/>
      <c r="D34" s="17"/>
      <c r="E34" s="17"/>
      <c r="F34" s="18"/>
      <c r="G34" s="18"/>
      <c r="H34" s="18"/>
      <c r="I34" s="17"/>
      <c r="J34" s="17"/>
      <c r="K34" s="17"/>
      <c r="L34" s="17"/>
      <c r="M34" s="20"/>
      <c r="N34" s="17"/>
      <c r="O34" s="17"/>
      <c r="P34" s="17"/>
      <c r="Q34" s="17"/>
      <c r="R34" s="17"/>
      <c r="S34" s="22"/>
      <c r="U34" s="23"/>
      <c r="V34" s="49"/>
      <c r="AA34" s="2"/>
      <c r="AE34" s="26"/>
      <c r="AF34" s="26"/>
      <c r="AG34" s="26"/>
    </row>
    <row r="35" spans="3:33" ht="15.75" customHeight="1" x14ac:dyDescent="0.2">
      <c r="C35" s="45"/>
      <c r="D35" s="17"/>
      <c r="E35" s="17"/>
      <c r="F35" s="18"/>
      <c r="G35" s="18"/>
      <c r="H35" s="18"/>
      <c r="I35" s="17"/>
      <c r="J35" s="17"/>
      <c r="K35" s="17"/>
      <c r="L35" s="17"/>
      <c r="M35" s="20"/>
      <c r="N35" s="17"/>
      <c r="O35" s="17"/>
      <c r="P35" s="17"/>
      <c r="Q35" s="17"/>
      <c r="R35" s="17"/>
      <c r="S35" s="22"/>
      <c r="U35" s="23"/>
      <c r="V35" s="49"/>
      <c r="AA35" s="2"/>
      <c r="AE35" s="26"/>
      <c r="AF35" s="26"/>
      <c r="AG35" s="26"/>
    </row>
    <row r="36" spans="3:33" ht="15.75" customHeight="1" x14ac:dyDescent="0.2">
      <c r="C36" s="45"/>
      <c r="D36" s="17"/>
      <c r="E36" s="17"/>
      <c r="F36" s="18"/>
      <c r="G36" s="18"/>
      <c r="H36" s="18"/>
      <c r="I36" s="17"/>
      <c r="J36" s="17"/>
      <c r="K36" s="17"/>
      <c r="L36" s="17"/>
      <c r="M36" s="20"/>
      <c r="N36" s="17"/>
      <c r="O36" s="17"/>
      <c r="P36" s="17"/>
      <c r="Q36" s="17"/>
      <c r="R36" s="17"/>
      <c r="S36" s="22"/>
      <c r="U36" s="23"/>
      <c r="V36" s="49"/>
      <c r="AA36" s="2"/>
      <c r="AE36" s="26"/>
      <c r="AF36" s="26"/>
      <c r="AG36" s="26"/>
    </row>
    <row r="37" spans="3:33" ht="15.75" customHeight="1" x14ac:dyDescent="0.2">
      <c r="C37" s="45"/>
      <c r="D37" s="17"/>
      <c r="E37" s="17"/>
      <c r="F37" s="18"/>
      <c r="G37" s="18"/>
      <c r="H37" s="18"/>
      <c r="I37" s="17"/>
      <c r="J37" s="17"/>
      <c r="K37" s="17"/>
      <c r="L37" s="17"/>
      <c r="M37" s="20"/>
      <c r="N37" s="17"/>
      <c r="O37" s="17"/>
      <c r="P37" s="17"/>
      <c r="Q37" s="17"/>
      <c r="R37" s="17"/>
      <c r="S37" s="22"/>
      <c r="U37" s="23"/>
      <c r="V37" s="49"/>
      <c r="AA37" s="2"/>
      <c r="AE37" s="26"/>
      <c r="AF37" s="26"/>
      <c r="AG37" s="26"/>
    </row>
    <row r="38" spans="3:33" ht="15.75" customHeight="1" x14ac:dyDescent="0.2">
      <c r="C38" s="45"/>
      <c r="D38" s="17"/>
      <c r="E38" s="17"/>
      <c r="F38" s="18"/>
      <c r="G38" s="18"/>
      <c r="H38" s="18"/>
      <c r="I38" s="17"/>
      <c r="J38" s="17"/>
      <c r="K38" s="17"/>
      <c r="L38" s="17"/>
      <c r="M38" s="20"/>
      <c r="N38" s="17"/>
      <c r="O38" s="17"/>
      <c r="P38" s="17"/>
      <c r="Q38" s="17"/>
      <c r="R38" s="17"/>
      <c r="S38" s="22"/>
      <c r="U38" s="23"/>
      <c r="V38" s="49"/>
      <c r="AA38" s="2"/>
      <c r="AE38" s="26"/>
      <c r="AF38" s="26"/>
      <c r="AG38" s="26"/>
    </row>
    <row r="39" spans="3:33" ht="15.75" customHeight="1" x14ac:dyDescent="0.2">
      <c r="C39" s="45"/>
      <c r="D39" s="17"/>
      <c r="E39" s="17"/>
      <c r="F39" s="18"/>
      <c r="G39" s="18"/>
      <c r="H39" s="18"/>
      <c r="I39" s="17"/>
      <c r="J39" s="17"/>
      <c r="K39" s="17"/>
      <c r="L39" s="17"/>
      <c r="M39" s="20"/>
      <c r="N39" s="17"/>
      <c r="O39" s="17"/>
      <c r="P39" s="17"/>
      <c r="Q39" s="17"/>
      <c r="R39" s="17"/>
      <c r="S39" s="22"/>
      <c r="U39" s="23"/>
      <c r="V39" s="49"/>
      <c r="AA39" s="2"/>
      <c r="AE39" s="26"/>
      <c r="AF39" s="26"/>
      <c r="AG39" s="26"/>
    </row>
    <row r="40" spans="3:33" ht="15.75" customHeight="1" x14ac:dyDescent="0.2">
      <c r="C40" s="45"/>
      <c r="D40" s="17"/>
      <c r="E40" s="17"/>
      <c r="F40" s="18"/>
      <c r="G40" s="18"/>
      <c r="H40" s="18"/>
      <c r="I40" s="17"/>
      <c r="J40" s="17"/>
      <c r="K40" s="17"/>
      <c r="L40" s="17"/>
      <c r="M40" s="20"/>
      <c r="N40" s="17"/>
      <c r="O40" s="17"/>
      <c r="P40" s="17"/>
      <c r="Q40" s="17"/>
      <c r="R40" s="17"/>
      <c r="S40" s="22"/>
      <c r="U40" s="23"/>
      <c r="V40" s="49"/>
      <c r="AA40" s="2"/>
      <c r="AE40" s="26"/>
      <c r="AF40" s="26"/>
      <c r="AG40" s="26"/>
    </row>
    <row r="41" spans="3:33" ht="15.75" customHeight="1" x14ac:dyDescent="0.2">
      <c r="C41" s="45"/>
      <c r="D41" s="17"/>
      <c r="E41" s="17"/>
      <c r="F41" s="18"/>
      <c r="G41" s="18"/>
      <c r="H41" s="18"/>
      <c r="I41" s="17"/>
      <c r="J41" s="17"/>
      <c r="K41" s="17"/>
      <c r="L41" s="17"/>
      <c r="M41" s="20"/>
      <c r="N41" s="17"/>
      <c r="O41" s="17"/>
      <c r="P41" s="17"/>
      <c r="Q41" s="17"/>
      <c r="R41" s="17"/>
      <c r="S41" s="22"/>
      <c r="U41" s="23"/>
      <c r="V41" s="49"/>
      <c r="AA41" s="2"/>
      <c r="AE41" s="26"/>
      <c r="AF41" s="26"/>
      <c r="AG41" s="26"/>
    </row>
    <row r="42" spans="3:33" ht="15.75" customHeight="1" x14ac:dyDescent="0.2">
      <c r="C42" s="45"/>
      <c r="D42" s="17"/>
      <c r="E42" s="17"/>
      <c r="F42" s="18"/>
      <c r="G42" s="18"/>
      <c r="H42" s="18"/>
      <c r="I42" s="17"/>
      <c r="J42" s="17"/>
      <c r="K42" s="17"/>
      <c r="L42" s="17"/>
      <c r="M42" s="20"/>
      <c r="N42" s="17"/>
      <c r="O42" s="17"/>
      <c r="P42" s="17"/>
      <c r="Q42" s="17"/>
      <c r="R42" s="17"/>
      <c r="S42" s="22"/>
      <c r="U42" s="23"/>
      <c r="V42" s="49"/>
      <c r="AA42" s="2"/>
      <c r="AE42" s="26"/>
      <c r="AF42" s="26"/>
      <c r="AG42" s="26"/>
    </row>
    <row r="43" spans="3:33" ht="15.75" customHeight="1" x14ac:dyDescent="0.2">
      <c r="C43" s="45"/>
      <c r="D43" s="17"/>
      <c r="E43" s="17"/>
      <c r="F43" s="18"/>
      <c r="G43" s="18"/>
      <c r="H43" s="18"/>
      <c r="I43" s="17"/>
      <c r="J43" s="17"/>
      <c r="K43" s="17"/>
      <c r="L43" s="17"/>
      <c r="M43" s="20"/>
      <c r="N43" s="17"/>
      <c r="O43" s="17"/>
      <c r="P43" s="17"/>
      <c r="Q43" s="17"/>
      <c r="R43" s="17"/>
      <c r="S43" s="22"/>
      <c r="U43" s="23"/>
      <c r="V43" s="49"/>
      <c r="AA43" s="2"/>
      <c r="AE43" s="26"/>
      <c r="AF43" s="26"/>
      <c r="AG43" s="26"/>
    </row>
    <row r="44" spans="3:33" ht="15.75" customHeight="1" x14ac:dyDescent="0.2">
      <c r="C44" s="45"/>
      <c r="D44" s="17"/>
      <c r="E44" s="17"/>
      <c r="F44" s="18"/>
      <c r="G44" s="18"/>
      <c r="H44" s="18"/>
      <c r="I44" s="17"/>
      <c r="J44" s="17"/>
      <c r="K44" s="17"/>
      <c r="L44" s="17"/>
      <c r="M44" s="20"/>
      <c r="N44" s="17"/>
      <c r="O44" s="17"/>
      <c r="P44" s="17"/>
      <c r="Q44" s="17"/>
      <c r="R44" s="17"/>
      <c r="S44" s="22"/>
      <c r="U44" s="23"/>
      <c r="V44" s="49"/>
      <c r="AA44" s="2"/>
      <c r="AE44" s="26"/>
      <c r="AF44" s="26"/>
      <c r="AG44" s="26"/>
    </row>
    <row r="45" spans="3:33" ht="15.75" customHeight="1" x14ac:dyDescent="0.2">
      <c r="C45" s="45"/>
      <c r="D45" s="17"/>
      <c r="E45" s="17"/>
      <c r="F45" s="18"/>
      <c r="G45" s="18"/>
      <c r="H45" s="18"/>
      <c r="I45" s="17"/>
      <c r="J45" s="17"/>
      <c r="K45" s="17"/>
      <c r="L45" s="17"/>
      <c r="M45" s="20"/>
      <c r="N45" s="17"/>
      <c r="O45" s="17"/>
      <c r="P45" s="17"/>
      <c r="Q45" s="17"/>
      <c r="R45" s="17"/>
      <c r="S45" s="22"/>
      <c r="U45" s="23"/>
      <c r="V45" s="49"/>
      <c r="AA45" s="2"/>
      <c r="AE45" s="26"/>
      <c r="AF45" s="26"/>
      <c r="AG45" s="26"/>
    </row>
    <row r="46" spans="3:33" ht="15.75" customHeight="1" x14ac:dyDescent="0.2">
      <c r="C46" s="45"/>
      <c r="D46" s="17"/>
      <c r="E46" s="17"/>
      <c r="F46" s="18"/>
      <c r="G46" s="18"/>
      <c r="H46" s="18"/>
      <c r="I46" s="17"/>
      <c r="J46" s="17"/>
      <c r="K46" s="17"/>
      <c r="L46" s="17"/>
      <c r="M46" s="20"/>
      <c r="N46" s="17"/>
      <c r="O46" s="17"/>
      <c r="P46" s="17"/>
      <c r="Q46" s="17"/>
      <c r="R46" s="17"/>
      <c r="S46" s="22"/>
      <c r="U46" s="23"/>
      <c r="V46" s="49"/>
      <c r="AA46" s="2"/>
      <c r="AE46" s="26"/>
      <c r="AF46" s="26"/>
      <c r="AG46" s="26"/>
    </row>
    <row r="47" spans="3:33" ht="15.75" customHeight="1" x14ac:dyDescent="0.2">
      <c r="C47" s="45"/>
      <c r="D47" s="17"/>
      <c r="E47" s="17"/>
      <c r="F47" s="18"/>
      <c r="G47" s="18"/>
      <c r="H47" s="18"/>
      <c r="I47" s="17"/>
      <c r="J47" s="17"/>
      <c r="K47" s="17"/>
      <c r="L47" s="17"/>
      <c r="M47" s="20"/>
      <c r="N47" s="17"/>
      <c r="O47" s="17"/>
      <c r="P47" s="17"/>
      <c r="Q47" s="17"/>
      <c r="R47" s="17"/>
      <c r="S47" s="22"/>
      <c r="U47" s="23"/>
      <c r="V47" s="49"/>
      <c r="AA47" s="2"/>
      <c r="AE47" s="26"/>
      <c r="AF47" s="26"/>
      <c r="AG47" s="26"/>
    </row>
    <row r="48" spans="3:33" ht="15.75" customHeight="1" x14ac:dyDescent="0.2">
      <c r="C48" s="45"/>
      <c r="D48" s="17"/>
      <c r="E48" s="17"/>
      <c r="F48" s="18"/>
      <c r="G48" s="18"/>
      <c r="H48" s="18"/>
      <c r="I48" s="17"/>
      <c r="J48" s="17"/>
      <c r="K48" s="17"/>
      <c r="L48" s="17"/>
      <c r="M48" s="20"/>
      <c r="N48" s="17"/>
      <c r="O48" s="17"/>
      <c r="P48" s="17"/>
      <c r="Q48" s="17"/>
      <c r="R48" s="17"/>
      <c r="S48" s="22"/>
      <c r="U48" s="23"/>
      <c r="V48" s="49"/>
      <c r="AA48" s="2"/>
      <c r="AE48" s="26"/>
      <c r="AF48" s="26"/>
      <c r="AG48" s="26"/>
    </row>
    <row r="49" spans="3:33" ht="15.75" customHeight="1" x14ac:dyDescent="0.2">
      <c r="C49" s="45"/>
      <c r="D49" s="17"/>
      <c r="E49" s="17"/>
      <c r="F49" s="18"/>
      <c r="G49" s="18"/>
      <c r="H49" s="18"/>
      <c r="I49" s="17"/>
      <c r="J49" s="17"/>
      <c r="K49" s="17"/>
      <c r="L49" s="17"/>
      <c r="M49" s="20"/>
      <c r="N49" s="17"/>
      <c r="O49" s="17"/>
      <c r="P49" s="17"/>
      <c r="Q49" s="17"/>
      <c r="R49" s="17"/>
      <c r="S49" s="22"/>
      <c r="U49" s="23"/>
      <c r="V49" s="49"/>
      <c r="AA49" s="2"/>
      <c r="AE49" s="26"/>
      <c r="AF49" s="26"/>
      <c r="AG49" s="26"/>
    </row>
    <row r="50" spans="3:33" ht="15.75" customHeight="1" x14ac:dyDescent="0.2">
      <c r="C50" s="45"/>
      <c r="D50" s="17"/>
      <c r="E50" s="17"/>
      <c r="F50" s="18"/>
      <c r="G50" s="18"/>
      <c r="H50" s="18"/>
      <c r="I50" s="17"/>
      <c r="J50" s="17"/>
      <c r="K50" s="17"/>
      <c r="L50" s="17"/>
      <c r="M50" s="20"/>
      <c r="N50" s="17"/>
      <c r="O50" s="17"/>
      <c r="P50" s="17"/>
      <c r="Q50" s="17"/>
      <c r="R50" s="17"/>
      <c r="S50" s="22"/>
      <c r="U50" s="23"/>
      <c r="V50" s="49"/>
      <c r="AA50" s="2"/>
      <c r="AE50" s="26"/>
      <c r="AF50" s="26"/>
      <c r="AG50" s="26"/>
    </row>
    <row r="51" spans="3:33" ht="15.75" customHeight="1" x14ac:dyDescent="0.2">
      <c r="C51" s="45"/>
      <c r="D51" s="17"/>
      <c r="E51" s="17"/>
      <c r="F51" s="18"/>
      <c r="G51" s="18"/>
      <c r="H51" s="18"/>
      <c r="I51" s="17"/>
      <c r="J51" s="17"/>
      <c r="K51" s="17"/>
      <c r="L51" s="17"/>
      <c r="M51" s="20"/>
      <c r="N51" s="17"/>
      <c r="O51" s="17"/>
      <c r="P51" s="17"/>
      <c r="Q51" s="17"/>
      <c r="R51" s="17"/>
      <c r="S51" s="22"/>
      <c r="U51" s="23"/>
      <c r="V51" s="49"/>
      <c r="AA51" s="2"/>
      <c r="AE51" s="26"/>
      <c r="AF51" s="26"/>
      <c r="AG51" s="26"/>
    </row>
    <row r="52" spans="3:33" ht="15.75" customHeight="1" x14ac:dyDescent="0.2">
      <c r="C52" s="45"/>
      <c r="D52" s="17"/>
      <c r="E52" s="17"/>
      <c r="F52" s="18"/>
      <c r="G52" s="18"/>
      <c r="H52" s="18"/>
      <c r="I52" s="17"/>
      <c r="J52" s="17"/>
      <c r="K52" s="17"/>
      <c r="L52" s="17"/>
      <c r="M52" s="20"/>
      <c r="N52" s="17"/>
      <c r="O52" s="17"/>
      <c r="P52" s="17"/>
      <c r="Q52" s="17"/>
      <c r="R52" s="17"/>
      <c r="S52" s="22"/>
      <c r="U52" s="23"/>
      <c r="V52" s="49"/>
      <c r="AA52" s="2"/>
      <c r="AE52" s="26"/>
      <c r="AF52" s="26"/>
      <c r="AG52" s="26"/>
    </row>
    <row r="53" spans="3:33" ht="15.75" customHeight="1" x14ac:dyDescent="0.2">
      <c r="C53" s="45"/>
      <c r="D53" s="17"/>
      <c r="E53" s="17"/>
      <c r="F53" s="18"/>
      <c r="G53" s="18"/>
      <c r="H53" s="18"/>
      <c r="I53" s="17"/>
      <c r="J53" s="17"/>
      <c r="K53" s="17"/>
      <c r="L53" s="17"/>
      <c r="M53" s="20"/>
      <c r="N53" s="17"/>
      <c r="O53" s="17"/>
      <c r="P53" s="17"/>
      <c r="Q53" s="17"/>
      <c r="R53" s="17"/>
      <c r="S53" s="22"/>
      <c r="U53" s="23"/>
      <c r="V53" s="49"/>
      <c r="AA53" s="2"/>
      <c r="AE53" s="26"/>
      <c r="AF53" s="26"/>
      <c r="AG53" s="26"/>
    </row>
    <row r="54" spans="3:33" ht="15.75" customHeight="1" x14ac:dyDescent="0.2">
      <c r="C54" s="45"/>
      <c r="D54" s="17"/>
      <c r="E54" s="17"/>
      <c r="F54" s="18"/>
      <c r="G54" s="18"/>
      <c r="H54" s="18"/>
      <c r="I54" s="17"/>
      <c r="J54" s="17"/>
      <c r="K54" s="17"/>
      <c r="L54" s="17"/>
      <c r="M54" s="20"/>
      <c r="N54" s="17"/>
      <c r="O54" s="17"/>
      <c r="P54" s="17"/>
      <c r="Q54" s="17"/>
      <c r="R54" s="17"/>
      <c r="S54" s="22"/>
      <c r="U54" s="23"/>
      <c r="V54" s="49"/>
      <c r="AA54" s="2"/>
      <c r="AE54" s="26"/>
      <c r="AF54" s="26"/>
      <c r="AG54" s="26"/>
    </row>
    <row r="55" spans="3:33" ht="15.75" customHeight="1" x14ac:dyDescent="0.2">
      <c r="C55" s="45"/>
      <c r="D55" s="17"/>
      <c r="E55" s="17"/>
      <c r="F55" s="18"/>
      <c r="G55" s="18"/>
      <c r="H55" s="18"/>
      <c r="I55" s="17"/>
      <c r="J55" s="17"/>
      <c r="K55" s="17"/>
      <c r="L55" s="17"/>
      <c r="M55" s="20"/>
      <c r="N55" s="17"/>
      <c r="O55" s="17"/>
      <c r="P55" s="17"/>
      <c r="Q55" s="17"/>
      <c r="R55" s="17"/>
      <c r="S55" s="22"/>
      <c r="U55" s="23"/>
      <c r="V55" s="49"/>
      <c r="AA55" s="2"/>
      <c r="AE55" s="26"/>
      <c r="AF55" s="26"/>
      <c r="AG55" s="26"/>
    </row>
    <row r="56" spans="3:33" ht="15.75" customHeight="1" x14ac:dyDescent="0.2">
      <c r="C56" s="45"/>
      <c r="D56" s="17"/>
      <c r="E56" s="17"/>
      <c r="F56" s="18"/>
      <c r="G56" s="18"/>
      <c r="H56" s="18"/>
      <c r="I56" s="17"/>
      <c r="J56" s="17"/>
      <c r="K56" s="17"/>
      <c r="L56" s="17"/>
      <c r="M56" s="20"/>
      <c r="N56" s="17"/>
      <c r="O56" s="17"/>
      <c r="P56" s="17"/>
      <c r="Q56" s="17"/>
      <c r="R56" s="17"/>
      <c r="S56" s="22"/>
      <c r="U56" s="23"/>
      <c r="V56" s="49"/>
      <c r="AA56" s="2"/>
      <c r="AE56" s="26"/>
      <c r="AF56" s="26"/>
      <c r="AG56" s="26"/>
    </row>
    <row r="57" spans="3:33" ht="15.75" customHeight="1" x14ac:dyDescent="0.2">
      <c r="C57" s="45"/>
      <c r="D57" s="17"/>
      <c r="E57" s="17"/>
      <c r="F57" s="18"/>
      <c r="G57" s="18"/>
      <c r="H57" s="18"/>
      <c r="I57" s="17"/>
      <c r="J57" s="17"/>
      <c r="K57" s="17"/>
      <c r="L57" s="17"/>
      <c r="M57" s="20"/>
      <c r="N57" s="17"/>
      <c r="O57" s="17"/>
      <c r="P57" s="17"/>
      <c r="Q57" s="17"/>
      <c r="R57" s="17"/>
      <c r="S57" s="22"/>
      <c r="U57" s="23"/>
      <c r="V57" s="49"/>
      <c r="AA57" s="2"/>
      <c r="AE57" s="26"/>
      <c r="AF57" s="26"/>
      <c r="AG57" s="26"/>
    </row>
    <row r="58" spans="3:33" ht="15.75" customHeight="1" x14ac:dyDescent="0.2">
      <c r="C58" s="45"/>
      <c r="D58" s="17"/>
      <c r="E58" s="17"/>
      <c r="F58" s="18"/>
      <c r="G58" s="18"/>
      <c r="H58" s="18"/>
      <c r="I58" s="17"/>
      <c r="J58" s="17"/>
      <c r="K58" s="17"/>
      <c r="L58" s="17"/>
      <c r="M58" s="20"/>
      <c r="N58" s="17"/>
      <c r="O58" s="17"/>
      <c r="P58" s="17"/>
      <c r="Q58" s="17"/>
      <c r="R58" s="17"/>
      <c r="S58" s="22"/>
      <c r="U58" s="23"/>
      <c r="V58" s="49"/>
      <c r="AA58" s="2"/>
      <c r="AE58" s="26"/>
      <c r="AF58" s="26"/>
      <c r="AG58" s="26"/>
    </row>
    <row r="59" spans="3:33" ht="15.75" customHeight="1" x14ac:dyDescent="0.2">
      <c r="C59" s="45"/>
      <c r="D59" s="17"/>
      <c r="E59" s="17"/>
      <c r="F59" s="18"/>
      <c r="G59" s="18"/>
      <c r="H59" s="18"/>
      <c r="I59" s="17"/>
      <c r="J59" s="17"/>
      <c r="K59" s="17"/>
      <c r="L59" s="17"/>
      <c r="M59" s="20"/>
      <c r="N59" s="17"/>
      <c r="O59" s="17"/>
      <c r="P59" s="17"/>
      <c r="Q59" s="17"/>
      <c r="R59" s="17"/>
      <c r="S59" s="22"/>
      <c r="U59" s="23"/>
      <c r="V59" s="49"/>
      <c r="AA59" s="2"/>
      <c r="AE59" s="26"/>
      <c r="AF59" s="26"/>
      <c r="AG59" s="26"/>
    </row>
    <row r="60" spans="3:33" ht="15.75" customHeight="1" x14ac:dyDescent="0.2">
      <c r="C60" s="45"/>
      <c r="D60" s="17"/>
      <c r="E60" s="17"/>
      <c r="F60" s="18"/>
      <c r="G60" s="18"/>
      <c r="H60" s="18"/>
      <c r="I60" s="17"/>
      <c r="J60" s="17"/>
      <c r="K60" s="17"/>
      <c r="L60" s="17"/>
      <c r="M60" s="20"/>
      <c r="N60" s="17"/>
      <c r="O60" s="17"/>
      <c r="P60" s="17"/>
      <c r="Q60" s="17"/>
      <c r="R60" s="17"/>
      <c r="S60" s="22"/>
      <c r="U60" s="23"/>
      <c r="V60" s="49"/>
      <c r="AA60" s="2"/>
      <c r="AE60" s="26"/>
      <c r="AF60" s="26"/>
      <c r="AG60" s="26"/>
    </row>
    <row r="61" spans="3:33" ht="15.75" customHeight="1" x14ac:dyDescent="0.2">
      <c r="C61" s="45"/>
      <c r="D61" s="17"/>
      <c r="E61" s="17"/>
      <c r="F61" s="18"/>
      <c r="G61" s="18"/>
      <c r="H61" s="18"/>
      <c r="I61" s="17"/>
      <c r="J61" s="17"/>
      <c r="K61" s="17"/>
      <c r="L61" s="17"/>
      <c r="M61" s="20"/>
      <c r="N61" s="17"/>
      <c r="O61" s="17"/>
      <c r="P61" s="17"/>
      <c r="Q61" s="17"/>
      <c r="R61" s="17"/>
      <c r="S61" s="22"/>
      <c r="U61" s="23"/>
      <c r="V61" s="49"/>
      <c r="AA61" s="2"/>
      <c r="AE61" s="26"/>
      <c r="AF61" s="26"/>
      <c r="AG61" s="26"/>
    </row>
    <row r="62" spans="3:33" ht="15.75" customHeight="1" x14ac:dyDescent="0.2">
      <c r="C62" s="45"/>
      <c r="D62" s="17"/>
      <c r="E62" s="17"/>
      <c r="F62" s="18"/>
      <c r="G62" s="18"/>
      <c r="H62" s="18"/>
      <c r="I62" s="17"/>
      <c r="J62" s="17"/>
      <c r="K62" s="17"/>
      <c r="L62" s="17"/>
      <c r="M62" s="20"/>
      <c r="N62" s="17"/>
      <c r="O62" s="17"/>
      <c r="P62" s="17"/>
      <c r="Q62" s="17"/>
      <c r="R62" s="17"/>
      <c r="S62" s="22"/>
      <c r="U62" s="23"/>
      <c r="V62" s="49"/>
      <c r="AA62" s="2"/>
      <c r="AE62" s="26"/>
      <c r="AF62" s="26"/>
      <c r="AG62" s="26"/>
    </row>
    <row r="63" spans="3:33" ht="15.75" customHeight="1" x14ac:dyDescent="0.2">
      <c r="C63" s="45"/>
      <c r="D63" s="17"/>
      <c r="E63" s="17"/>
      <c r="F63" s="18"/>
      <c r="G63" s="18"/>
      <c r="H63" s="18"/>
      <c r="I63" s="17"/>
      <c r="J63" s="17"/>
      <c r="K63" s="17"/>
      <c r="L63" s="17"/>
      <c r="M63" s="20"/>
      <c r="N63" s="17"/>
      <c r="O63" s="17"/>
      <c r="P63" s="17"/>
      <c r="Q63" s="17"/>
      <c r="R63" s="17"/>
      <c r="S63" s="22"/>
      <c r="U63" s="23"/>
      <c r="V63" s="49"/>
      <c r="AA63" s="2"/>
      <c r="AE63" s="26"/>
      <c r="AF63" s="26"/>
      <c r="AG63" s="26"/>
    </row>
    <row r="64" spans="3:33" ht="15.75" customHeight="1" x14ac:dyDescent="0.2">
      <c r="C64" s="45"/>
      <c r="D64" s="17"/>
      <c r="E64" s="17"/>
      <c r="F64" s="18"/>
      <c r="G64" s="18"/>
      <c r="H64" s="18"/>
      <c r="I64" s="17"/>
      <c r="J64" s="17"/>
      <c r="K64" s="17"/>
      <c r="L64" s="17"/>
      <c r="M64" s="20"/>
      <c r="N64" s="17"/>
      <c r="O64" s="17"/>
      <c r="P64" s="17"/>
      <c r="Q64" s="17"/>
      <c r="R64" s="17"/>
      <c r="S64" s="22"/>
      <c r="U64" s="23"/>
      <c r="V64" s="49"/>
      <c r="AA64" s="2"/>
      <c r="AE64" s="26"/>
      <c r="AF64" s="26"/>
      <c r="AG64" s="26"/>
    </row>
    <row r="65" spans="3:33" ht="15.75" customHeight="1" x14ac:dyDescent="0.2">
      <c r="C65" s="45"/>
      <c r="D65" s="17"/>
      <c r="E65" s="17"/>
      <c r="F65" s="18"/>
      <c r="G65" s="18"/>
      <c r="H65" s="18"/>
      <c r="I65" s="17"/>
      <c r="J65" s="17"/>
      <c r="K65" s="17"/>
      <c r="L65" s="17"/>
      <c r="M65" s="20"/>
      <c r="N65" s="17"/>
      <c r="O65" s="17"/>
      <c r="P65" s="17"/>
      <c r="Q65" s="17"/>
      <c r="R65" s="17"/>
      <c r="S65" s="22"/>
      <c r="U65" s="23"/>
      <c r="V65" s="49"/>
      <c r="AA65" s="2"/>
      <c r="AE65" s="26"/>
      <c r="AF65" s="26"/>
      <c r="AG65" s="26"/>
    </row>
    <row r="66" spans="3:33" ht="15.75" customHeight="1" x14ac:dyDescent="0.2">
      <c r="C66" s="45"/>
      <c r="D66" s="17"/>
      <c r="E66" s="17"/>
      <c r="F66" s="18"/>
      <c r="G66" s="18"/>
      <c r="H66" s="18"/>
      <c r="I66" s="17"/>
      <c r="J66" s="17"/>
      <c r="K66" s="17"/>
      <c r="L66" s="17"/>
      <c r="M66" s="20"/>
      <c r="N66" s="17"/>
      <c r="O66" s="17"/>
      <c r="P66" s="17"/>
      <c r="Q66" s="17"/>
      <c r="R66" s="17"/>
      <c r="S66" s="22"/>
      <c r="U66" s="23"/>
      <c r="V66" s="49"/>
      <c r="AA66" s="2"/>
      <c r="AE66" s="26"/>
      <c r="AF66" s="26"/>
      <c r="AG66" s="26"/>
    </row>
    <row r="67" spans="3:33" ht="15.75" customHeight="1" x14ac:dyDescent="0.2">
      <c r="C67" s="45"/>
      <c r="D67" s="17"/>
      <c r="E67" s="17"/>
      <c r="F67" s="18"/>
      <c r="G67" s="18"/>
      <c r="H67" s="18"/>
      <c r="I67" s="17"/>
      <c r="J67" s="17"/>
      <c r="K67" s="17"/>
      <c r="L67" s="17"/>
      <c r="M67" s="20"/>
      <c r="N67" s="17"/>
      <c r="O67" s="17"/>
      <c r="P67" s="17"/>
      <c r="Q67" s="17"/>
      <c r="R67" s="17"/>
      <c r="S67" s="22"/>
      <c r="U67" s="23"/>
      <c r="V67" s="49"/>
      <c r="AA67" s="2"/>
      <c r="AE67" s="26"/>
      <c r="AF67" s="26"/>
      <c r="AG67" s="26"/>
    </row>
    <row r="68" spans="3:33" ht="15.75" customHeight="1" x14ac:dyDescent="0.2">
      <c r="C68" s="45"/>
      <c r="D68" s="17"/>
      <c r="E68" s="17"/>
      <c r="F68" s="18"/>
      <c r="G68" s="18"/>
      <c r="H68" s="18"/>
      <c r="I68" s="17"/>
      <c r="J68" s="17"/>
      <c r="K68" s="17"/>
      <c r="L68" s="17"/>
      <c r="M68" s="20"/>
      <c r="N68" s="17"/>
      <c r="O68" s="17"/>
      <c r="P68" s="17"/>
      <c r="Q68" s="17"/>
      <c r="R68" s="17"/>
      <c r="S68" s="22"/>
      <c r="U68" s="23"/>
      <c r="V68" s="49"/>
      <c r="AA68" s="2"/>
      <c r="AE68" s="26"/>
      <c r="AF68" s="26"/>
      <c r="AG68" s="26"/>
    </row>
    <row r="69" spans="3:33" ht="15.75" customHeight="1" x14ac:dyDescent="0.2">
      <c r="C69" s="45"/>
      <c r="D69" s="17"/>
      <c r="E69" s="17"/>
      <c r="F69" s="18"/>
      <c r="G69" s="18"/>
      <c r="H69" s="18"/>
      <c r="I69" s="17"/>
      <c r="J69" s="17"/>
      <c r="K69" s="17"/>
      <c r="L69" s="17"/>
      <c r="M69" s="20"/>
      <c r="N69" s="17"/>
      <c r="O69" s="17"/>
      <c r="P69" s="17"/>
      <c r="Q69" s="17"/>
      <c r="R69" s="17"/>
      <c r="S69" s="22"/>
      <c r="U69" s="23"/>
      <c r="V69" s="49"/>
      <c r="AA69" s="2"/>
      <c r="AE69" s="26"/>
      <c r="AF69" s="26"/>
      <c r="AG69" s="26"/>
    </row>
    <row r="70" spans="3:33" ht="15.75" customHeight="1" x14ac:dyDescent="0.2">
      <c r="C70" s="45"/>
      <c r="D70" s="17"/>
      <c r="E70" s="17"/>
      <c r="F70" s="18"/>
      <c r="G70" s="18"/>
      <c r="H70" s="18"/>
      <c r="I70" s="17"/>
      <c r="J70" s="17"/>
      <c r="K70" s="17"/>
      <c r="L70" s="17"/>
      <c r="M70" s="20"/>
      <c r="N70" s="17"/>
      <c r="O70" s="17"/>
      <c r="P70" s="17"/>
      <c r="Q70" s="17"/>
      <c r="R70" s="17"/>
      <c r="S70" s="22"/>
      <c r="U70" s="23"/>
      <c r="V70" s="49"/>
      <c r="AA70" s="2"/>
      <c r="AE70" s="26"/>
      <c r="AF70" s="26"/>
      <c r="AG70" s="26"/>
    </row>
    <row r="71" spans="3:33" ht="15.75" customHeight="1" x14ac:dyDescent="0.2">
      <c r="C71" s="45"/>
      <c r="D71" s="17"/>
      <c r="E71" s="17"/>
      <c r="F71" s="18"/>
      <c r="G71" s="18"/>
      <c r="H71" s="18"/>
      <c r="I71" s="17"/>
      <c r="J71" s="17"/>
      <c r="K71" s="17"/>
      <c r="L71" s="17"/>
      <c r="M71" s="20"/>
      <c r="N71" s="17"/>
      <c r="O71" s="17"/>
      <c r="P71" s="17"/>
      <c r="Q71" s="17"/>
      <c r="R71" s="17"/>
      <c r="S71" s="22"/>
      <c r="U71" s="23"/>
      <c r="V71" s="49"/>
      <c r="AA71" s="2"/>
      <c r="AE71" s="26"/>
      <c r="AF71" s="26"/>
      <c r="AG71" s="26"/>
    </row>
    <row r="72" spans="3:33" ht="15.75" customHeight="1" x14ac:dyDescent="0.2">
      <c r="C72" s="45"/>
      <c r="D72" s="17"/>
      <c r="E72" s="17"/>
      <c r="F72" s="18"/>
      <c r="G72" s="18"/>
      <c r="H72" s="18"/>
      <c r="I72" s="17"/>
      <c r="J72" s="17"/>
      <c r="K72" s="17"/>
      <c r="L72" s="17"/>
      <c r="M72" s="20"/>
      <c r="N72" s="17"/>
      <c r="O72" s="17"/>
      <c r="P72" s="17"/>
      <c r="Q72" s="17"/>
      <c r="R72" s="17"/>
      <c r="S72" s="22"/>
      <c r="U72" s="23"/>
      <c r="V72" s="49"/>
      <c r="AA72" s="2"/>
      <c r="AE72" s="26"/>
      <c r="AF72" s="26"/>
      <c r="AG72" s="26"/>
    </row>
    <row r="73" spans="3:33" ht="15.75" customHeight="1" x14ac:dyDescent="0.2">
      <c r="C73" s="45"/>
      <c r="D73" s="17"/>
      <c r="E73" s="17"/>
      <c r="F73" s="18"/>
      <c r="G73" s="18"/>
      <c r="H73" s="18"/>
      <c r="I73" s="17"/>
      <c r="J73" s="17"/>
      <c r="K73" s="17"/>
      <c r="L73" s="17"/>
      <c r="M73" s="20"/>
      <c r="N73" s="17"/>
      <c r="O73" s="17"/>
      <c r="P73" s="17"/>
      <c r="Q73" s="17"/>
      <c r="R73" s="17"/>
      <c r="S73" s="22"/>
      <c r="U73" s="23"/>
      <c r="V73" s="49"/>
      <c r="AA73" s="2"/>
      <c r="AE73" s="26"/>
      <c r="AF73" s="26"/>
      <c r="AG73" s="26"/>
    </row>
    <row r="74" spans="3:33" ht="15.75" customHeight="1" x14ac:dyDescent="0.2">
      <c r="C74" s="45"/>
      <c r="D74" s="17"/>
      <c r="E74" s="17"/>
      <c r="F74" s="18"/>
      <c r="G74" s="18"/>
      <c r="H74" s="18"/>
      <c r="I74" s="17"/>
      <c r="J74" s="17"/>
      <c r="K74" s="17"/>
      <c r="L74" s="17"/>
      <c r="M74" s="20"/>
      <c r="N74" s="17"/>
      <c r="O74" s="17"/>
      <c r="P74" s="17"/>
      <c r="Q74" s="17"/>
      <c r="R74" s="17"/>
      <c r="S74" s="22"/>
      <c r="U74" s="23"/>
      <c r="V74" s="49"/>
      <c r="AA74" s="2"/>
      <c r="AE74" s="26"/>
      <c r="AF74" s="26"/>
      <c r="AG74" s="26"/>
    </row>
    <row r="75" spans="3:33" ht="15.75" customHeight="1" x14ac:dyDescent="0.2">
      <c r="C75" s="45"/>
      <c r="D75" s="17"/>
      <c r="E75" s="17"/>
      <c r="F75" s="18"/>
      <c r="G75" s="18"/>
      <c r="H75" s="18"/>
      <c r="I75" s="17"/>
      <c r="J75" s="17"/>
      <c r="K75" s="17"/>
      <c r="L75" s="17"/>
      <c r="M75" s="20"/>
      <c r="N75" s="17"/>
      <c r="O75" s="17"/>
      <c r="P75" s="17"/>
      <c r="Q75" s="17"/>
      <c r="R75" s="17"/>
      <c r="S75" s="22"/>
      <c r="U75" s="23"/>
      <c r="V75" s="49"/>
      <c r="AA75" s="2"/>
      <c r="AE75" s="26"/>
      <c r="AF75" s="26"/>
      <c r="AG75" s="26"/>
    </row>
    <row r="76" spans="3:33" ht="15.75" customHeight="1" x14ac:dyDescent="0.2">
      <c r="C76" s="45"/>
      <c r="D76" s="17"/>
      <c r="E76" s="17"/>
      <c r="F76" s="18"/>
      <c r="G76" s="18"/>
      <c r="H76" s="18"/>
      <c r="I76" s="17"/>
      <c r="J76" s="17"/>
      <c r="K76" s="17"/>
      <c r="L76" s="17"/>
      <c r="M76" s="20"/>
      <c r="N76" s="17"/>
      <c r="O76" s="17"/>
      <c r="P76" s="17"/>
      <c r="Q76" s="17"/>
      <c r="R76" s="17"/>
      <c r="S76" s="22"/>
      <c r="U76" s="23"/>
      <c r="V76" s="49"/>
      <c r="AA76" s="2"/>
      <c r="AE76" s="26"/>
      <c r="AF76" s="26"/>
      <c r="AG76" s="26"/>
    </row>
    <row r="77" spans="3:33" ht="15.75" customHeight="1" x14ac:dyDescent="0.2">
      <c r="C77" s="45"/>
      <c r="D77" s="17"/>
      <c r="E77" s="17"/>
      <c r="F77" s="18"/>
      <c r="G77" s="18"/>
      <c r="H77" s="18"/>
      <c r="I77" s="17"/>
      <c r="J77" s="17"/>
      <c r="K77" s="17"/>
      <c r="L77" s="17"/>
      <c r="M77" s="20"/>
      <c r="N77" s="17"/>
      <c r="O77" s="17"/>
      <c r="P77" s="17"/>
      <c r="Q77" s="17"/>
      <c r="R77" s="17"/>
      <c r="S77" s="22"/>
      <c r="U77" s="23"/>
      <c r="V77" s="49"/>
      <c r="AA77" s="2"/>
      <c r="AE77" s="26"/>
      <c r="AF77" s="26"/>
      <c r="AG77" s="26"/>
    </row>
    <row r="78" spans="3:33" ht="15.75" customHeight="1" x14ac:dyDescent="0.2">
      <c r="C78" s="45"/>
      <c r="D78" s="17"/>
      <c r="E78" s="17"/>
      <c r="F78" s="18"/>
      <c r="G78" s="18"/>
      <c r="H78" s="18"/>
      <c r="I78" s="17"/>
      <c r="J78" s="17"/>
      <c r="K78" s="17"/>
      <c r="L78" s="17"/>
      <c r="M78" s="20"/>
      <c r="N78" s="17"/>
      <c r="O78" s="17"/>
      <c r="P78" s="17"/>
      <c r="Q78" s="17"/>
      <c r="R78" s="17"/>
      <c r="S78" s="22"/>
      <c r="U78" s="23"/>
      <c r="V78" s="49"/>
      <c r="AA78" s="2"/>
      <c r="AE78" s="26"/>
      <c r="AF78" s="26"/>
      <c r="AG78" s="26"/>
    </row>
    <row r="79" spans="3:33" ht="15.75" customHeight="1" x14ac:dyDescent="0.2">
      <c r="C79" s="45"/>
      <c r="D79" s="17"/>
      <c r="E79" s="17"/>
      <c r="F79" s="18"/>
      <c r="G79" s="18"/>
      <c r="H79" s="18"/>
      <c r="I79" s="17"/>
      <c r="J79" s="17"/>
      <c r="K79" s="17"/>
      <c r="L79" s="17"/>
      <c r="M79" s="20"/>
      <c r="N79" s="17"/>
      <c r="O79" s="17"/>
      <c r="P79" s="17"/>
      <c r="Q79" s="17"/>
      <c r="R79" s="17"/>
      <c r="S79" s="22"/>
      <c r="U79" s="23"/>
      <c r="V79" s="49"/>
      <c r="AA79" s="2"/>
      <c r="AE79" s="26"/>
      <c r="AF79" s="26"/>
      <c r="AG79" s="26"/>
    </row>
    <row r="80" spans="3:33" ht="15.75" customHeight="1" x14ac:dyDescent="0.2">
      <c r="C80" s="45"/>
      <c r="D80" s="17"/>
      <c r="E80" s="17"/>
      <c r="F80" s="18"/>
      <c r="G80" s="18"/>
      <c r="H80" s="18"/>
      <c r="I80" s="17"/>
      <c r="J80" s="17"/>
      <c r="K80" s="17"/>
      <c r="L80" s="17"/>
      <c r="M80" s="20"/>
      <c r="N80" s="17"/>
      <c r="O80" s="17"/>
      <c r="P80" s="17"/>
      <c r="Q80" s="17"/>
      <c r="R80" s="17"/>
      <c r="S80" s="22"/>
      <c r="U80" s="23"/>
      <c r="V80" s="49"/>
      <c r="AA80" s="2"/>
      <c r="AE80" s="26"/>
      <c r="AF80" s="26"/>
      <c r="AG80" s="26"/>
    </row>
    <row r="81" spans="3:33" ht="15.75" customHeight="1" x14ac:dyDescent="0.2">
      <c r="C81" s="45"/>
      <c r="D81" s="17"/>
      <c r="E81" s="17"/>
      <c r="F81" s="18"/>
      <c r="G81" s="18"/>
      <c r="H81" s="18"/>
      <c r="I81" s="17"/>
      <c r="J81" s="17"/>
      <c r="K81" s="17"/>
      <c r="L81" s="17"/>
      <c r="M81" s="20"/>
      <c r="N81" s="17"/>
      <c r="O81" s="17"/>
      <c r="P81" s="17"/>
      <c r="Q81" s="17"/>
      <c r="R81" s="17"/>
      <c r="S81" s="22"/>
      <c r="U81" s="23"/>
      <c r="V81" s="49"/>
      <c r="AA81" s="2"/>
      <c r="AE81" s="26"/>
      <c r="AF81" s="26"/>
      <c r="AG81" s="26"/>
    </row>
    <row r="82" spans="3:33" ht="15.75" customHeight="1" x14ac:dyDescent="0.2">
      <c r="C82" s="45"/>
      <c r="D82" s="17"/>
      <c r="E82" s="17"/>
      <c r="F82" s="18"/>
      <c r="G82" s="18"/>
      <c r="H82" s="18"/>
      <c r="I82" s="17"/>
      <c r="J82" s="17"/>
      <c r="K82" s="17"/>
      <c r="L82" s="17"/>
      <c r="M82" s="20"/>
      <c r="N82" s="17"/>
      <c r="O82" s="17"/>
      <c r="P82" s="17"/>
      <c r="Q82" s="17"/>
      <c r="R82" s="17"/>
      <c r="S82" s="22"/>
      <c r="U82" s="23"/>
      <c r="V82" s="49"/>
      <c r="AA82" s="2"/>
      <c r="AE82" s="26"/>
      <c r="AF82" s="26"/>
      <c r="AG82" s="26"/>
    </row>
    <row r="83" spans="3:33" ht="15.75" customHeight="1" x14ac:dyDescent="0.2">
      <c r="C83" s="45"/>
      <c r="D83" s="17"/>
      <c r="E83" s="17"/>
      <c r="F83" s="18"/>
      <c r="G83" s="18"/>
      <c r="H83" s="18"/>
      <c r="I83" s="17"/>
      <c r="J83" s="17"/>
      <c r="K83" s="17"/>
      <c r="L83" s="17"/>
      <c r="M83" s="20"/>
      <c r="N83" s="17"/>
      <c r="O83" s="17"/>
      <c r="P83" s="17"/>
      <c r="Q83" s="17"/>
      <c r="R83" s="17"/>
      <c r="S83" s="22"/>
      <c r="U83" s="23"/>
      <c r="V83" s="49"/>
      <c r="AA83" s="2"/>
      <c r="AE83" s="26"/>
      <c r="AF83" s="26"/>
      <c r="AG83" s="26"/>
    </row>
    <row r="84" spans="3:33" ht="15.75" customHeight="1" x14ac:dyDescent="0.2">
      <c r="C84" s="45"/>
      <c r="D84" s="17"/>
      <c r="E84" s="17"/>
      <c r="F84" s="18"/>
      <c r="G84" s="18"/>
      <c r="H84" s="18"/>
      <c r="I84" s="17"/>
      <c r="J84" s="17"/>
      <c r="K84" s="17"/>
      <c r="L84" s="17"/>
      <c r="M84" s="20"/>
      <c r="N84" s="17"/>
      <c r="O84" s="17"/>
      <c r="P84" s="17"/>
      <c r="Q84" s="17"/>
      <c r="R84" s="17"/>
      <c r="S84" s="22"/>
      <c r="U84" s="23"/>
      <c r="V84" s="49"/>
      <c r="AA84" s="2"/>
      <c r="AE84" s="26"/>
      <c r="AF84" s="26"/>
      <c r="AG84" s="26"/>
    </row>
    <row r="85" spans="3:33" ht="15.75" customHeight="1" x14ac:dyDescent="0.2">
      <c r="C85" s="45"/>
      <c r="D85" s="17"/>
      <c r="E85" s="17"/>
      <c r="F85" s="18"/>
      <c r="G85" s="18"/>
      <c r="H85" s="18"/>
      <c r="I85" s="17"/>
      <c r="J85" s="17"/>
      <c r="K85" s="17"/>
      <c r="L85" s="17"/>
      <c r="M85" s="20"/>
      <c r="N85" s="17"/>
      <c r="O85" s="17"/>
      <c r="P85" s="17"/>
      <c r="Q85" s="17"/>
      <c r="R85" s="17"/>
      <c r="S85" s="22"/>
      <c r="U85" s="23"/>
      <c r="V85" s="49"/>
      <c r="AA85" s="2"/>
      <c r="AE85" s="26"/>
      <c r="AF85" s="26"/>
      <c r="AG85" s="26"/>
    </row>
    <row r="86" spans="3:33" ht="15.75" customHeight="1" x14ac:dyDescent="0.2">
      <c r="C86" s="45"/>
      <c r="D86" s="17"/>
      <c r="E86" s="17"/>
      <c r="F86" s="18"/>
      <c r="G86" s="18"/>
      <c r="H86" s="18"/>
      <c r="I86" s="17"/>
      <c r="J86" s="17"/>
      <c r="K86" s="17"/>
      <c r="L86" s="17"/>
      <c r="M86" s="20"/>
      <c r="N86" s="17"/>
      <c r="O86" s="17"/>
      <c r="P86" s="17"/>
      <c r="Q86" s="17"/>
      <c r="R86" s="17"/>
      <c r="S86" s="22"/>
      <c r="U86" s="23"/>
      <c r="V86" s="49"/>
      <c r="AA86" s="2"/>
      <c r="AE86" s="26"/>
      <c r="AF86" s="26"/>
      <c r="AG86" s="26"/>
    </row>
    <row r="87" spans="3:33" ht="15.75" customHeight="1" x14ac:dyDescent="0.2">
      <c r="C87" s="45"/>
      <c r="D87" s="17"/>
      <c r="E87" s="17"/>
      <c r="F87" s="18"/>
      <c r="G87" s="18"/>
      <c r="H87" s="18"/>
      <c r="I87" s="17"/>
      <c r="J87" s="17"/>
      <c r="K87" s="17"/>
      <c r="L87" s="17"/>
      <c r="M87" s="20"/>
      <c r="N87" s="17"/>
      <c r="O87" s="17"/>
      <c r="P87" s="17"/>
      <c r="Q87" s="17"/>
      <c r="R87" s="17"/>
      <c r="S87" s="22"/>
      <c r="U87" s="23"/>
      <c r="V87" s="49"/>
      <c r="AA87" s="2"/>
      <c r="AE87" s="26"/>
      <c r="AF87" s="26"/>
      <c r="AG87" s="26"/>
    </row>
    <row r="88" spans="3:33" ht="15.75" customHeight="1" x14ac:dyDescent="0.2">
      <c r="C88" s="45"/>
      <c r="D88" s="17"/>
      <c r="E88" s="17"/>
      <c r="F88" s="18"/>
      <c r="G88" s="18"/>
      <c r="H88" s="18"/>
      <c r="I88" s="17"/>
      <c r="J88" s="17"/>
      <c r="K88" s="17"/>
      <c r="L88" s="17"/>
      <c r="M88" s="20"/>
      <c r="N88" s="17"/>
      <c r="O88" s="17"/>
      <c r="P88" s="17"/>
      <c r="Q88" s="17"/>
      <c r="R88" s="17"/>
      <c r="S88" s="22"/>
      <c r="U88" s="23"/>
      <c r="V88" s="49"/>
      <c r="AA88" s="2"/>
      <c r="AE88" s="26"/>
      <c r="AF88" s="26"/>
      <c r="AG88" s="26"/>
    </row>
    <row r="89" spans="3:33" ht="15.75" customHeight="1" x14ac:dyDescent="0.2">
      <c r="C89" s="45"/>
      <c r="D89" s="17"/>
      <c r="E89" s="17"/>
      <c r="F89" s="18"/>
      <c r="G89" s="18"/>
      <c r="H89" s="18"/>
      <c r="I89" s="17"/>
      <c r="J89" s="17"/>
      <c r="K89" s="17"/>
      <c r="L89" s="17"/>
      <c r="M89" s="20"/>
      <c r="N89" s="17"/>
      <c r="O89" s="17"/>
      <c r="P89" s="17"/>
      <c r="Q89" s="17"/>
      <c r="R89" s="17"/>
      <c r="S89" s="22"/>
      <c r="U89" s="23"/>
      <c r="V89" s="49"/>
      <c r="AA89" s="2"/>
      <c r="AE89" s="26"/>
      <c r="AF89" s="26"/>
      <c r="AG89" s="26"/>
    </row>
    <row r="90" spans="3:33" ht="15.75" customHeight="1" x14ac:dyDescent="0.2">
      <c r="C90" s="45"/>
      <c r="D90" s="17"/>
      <c r="E90" s="17"/>
      <c r="F90" s="18"/>
      <c r="G90" s="18"/>
      <c r="H90" s="18"/>
      <c r="I90" s="17"/>
      <c r="J90" s="17"/>
      <c r="K90" s="17"/>
      <c r="L90" s="17"/>
      <c r="M90" s="20"/>
      <c r="N90" s="17"/>
      <c r="O90" s="17"/>
      <c r="P90" s="17"/>
      <c r="Q90" s="17"/>
      <c r="R90" s="17"/>
      <c r="S90" s="22"/>
      <c r="U90" s="23"/>
      <c r="V90" s="49"/>
      <c r="AA90" s="2"/>
      <c r="AE90" s="26"/>
      <c r="AF90" s="26"/>
      <c r="AG90" s="26"/>
    </row>
    <row r="91" spans="3:33" ht="15.75" customHeight="1" x14ac:dyDescent="0.2">
      <c r="C91" s="45"/>
      <c r="D91" s="17"/>
      <c r="E91" s="17"/>
      <c r="F91" s="18"/>
      <c r="G91" s="18"/>
      <c r="H91" s="18"/>
      <c r="I91" s="17"/>
      <c r="J91" s="17"/>
      <c r="K91" s="17"/>
      <c r="L91" s="17"/>
      <c r="M91" s="20"/>
      <c r="N91" s="17"/>
      <c r="O91" s="17"/>
      <c r="P91" s="17"/>
      <c r="Q91" s="17"/>
      <c r="R91" s="17"/>
      <c r="S91" s="22"/>
      <c r="U91" s="23"/>
      <c r="V91" s="49"/>
      <c r="AA91" s="2"/>
      <c r="AE91" s="26"/>
      <c r="AF91" s="26"/>
      <c r="AG91" s="26"/>
    </row>
    <row r="92" spans="3:33" ht="15.75" customHeight="1" x14ac:dyDescent="0.2">
      <c r="C92" s="45"/>
      <c r="D92" s="17"/>
      <c r="E92" s="17"/>
      <c r="F92" s="18"/>
      <c r="G92" s="18"/>
      <c r="H92" s="18"/>
      <c r="I92" s="17"/>
      <c r="J92" s="17"/>
      <c r="K92" s="17"/>
      <c r="L92" s="17"/>
      <c r="M92" s="20"/>
      <c r="N92" s="17"/>
      <c r="O92" s="17"/>
      <c r="P92" s="17"/>
      <c r="Q92" s="17"/>
      <c r="R92" s="17"/>
      <c r="S92" s="22"/>
      <c r="U92" s="23"/>
      <c r="V92" s="49"/>
      <c r="AA92" s="2"/>
      <c r="AE92" s="26"/>
      <c r="AF92" s="26"/>
      <c r="AG92" s="26"/>
    </row>
    <row r="93" spans="3:33" ht="15.75" customHeight="1" x14ac:dyDescent="0.2">
      <c r="C93" s="45"/>
      <c r="D93" s="17"/>
      <c r="E93" s="17"/>
      <c r="F93" s="18"/>
      <c r="G93" s="18"/>
      <c r="H93" s="18"/>
      <c r="I93" s="17"/>
      <c r="J93" s="17"/>
      <c r="K93" s="17"/>
      <c r="L93" s="17"/>
      <c r="M93" s="20"/>
      <c r="N93" s="17"/>
      <c r="O93" s="17"/>
      <c r="P93" s="17"/>
      <c r="Q93" s="17"/>
      <c r="R93" s="17"/>
      <c r="S93" s="22"/>
      <c r="U93" s="23"/>
      <c r="V93" s="49"/>
      <c r="AA93" s="2"/>
      <c r="AE93" s="26"/>
      <c r="AF93" s="26"/>
      <c r="AG93" s="26"/>
    </row>
    <row r="94" spans="3:33" ht="15.75" customHeight="1" x14ac:dyDescent="0.2">
      <c r="C94" s="45"/>
      <c r="D94" s="17"/>
      <c r="E94" s="17"/>
      <c r="F94" s="18"/>
      <c r="G94" s="18"/>
      <c r="H94" s="18"/>
      <c r="I94" s="17"/>
      <c r="J94" s="17"/>
      <c r="K94" s="17"/>
      <c r="L94" s="17"/>
      <c r="M94" s="20"/>
      <c r="N94" s="17"/>
      <c r="O94" s="17"/>
      <c r="P94" s="17"/>
      <c r="Q94" s="17"/>
      <c r="R94" s="17"/>
      <c r="S94" s="22"/>
      <c r="U94" s="23"/>
      <c r="V94" s="49"/>
      <c r="AA94" s="2"/>
      <c r="AE94" s="26"/>
      <c r="AF94" s="26"/>
      <c r="AG94" s="26"/>
    </row>
    <row r="95" spans="3:33" ht="15.75" customHeight="1" x14ac:dyDescent="0.2">
      <c r="C95" s="45"/>
      <c r="D95" s="17"/>
      <c r="E95" s="17"/>
      <c r="F95" s="18"/>
      <c r="G95" s="18"/>
      <c r="H95" s="18"/>
      <c r="I95" s="17"/>
      <c r="J95" s="17"/>
      <c r="K95" s="17"/>
      <c r="L95" s="17"/>
      <c r="M95" s="20"/>
      <c r="N95" s="17"/>
      <c r="O95" s="17"/>
      <c r="P95" s="17"/>
      <c r="Q95" s="17"/>
      <c r="R95" s="17"/>
      <c r="S95" s="22"/>
      <c r="U95" s="23"/>
      <c r="V95" s="49"/>
      <c r="AA95" s="2"/>
      <c r="AE95" s="26"/>
      <c r="AF95" s="26"/>
      <c r="AG95" s="26"/>
    </row>
    <row r="96" spans="3:33" ht="15.75" customHeight="1" x14ac:dyDescent="0.2"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46"/>
      <c r="R96" s="46"/>
      <c r="S96" s="22"/>
      <c r="V96" s="50"/>
      <c r="AA96" s="2"/>
    </row>
    <row r="97" spans="3:27" ht="15.75" customHeight="1" x14ac:dyDescent="0.2"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46"/>
      <c r="R97" s="46"/>
      <c r="S97" s="22"/>
      <c r="V97" s="50"/>
      <c r="AA97" s="2"/>
    </row>
    <row r="98" spans="3:27" ht="15.75" customHeight="1" x14ac:dyDescent="0.2"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46"/>
      <c r="R98" s="46"/>
      <c r="S98" s="22"/>
      <c r="V98" s="50"/>
      <c r="AA98" s="2"/>
    </row>
    <row r="99" spans="3:27" ht="15.75" customHeight="1" x14ac:dyDescent="0.2"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46"/>
      <c r="R99" s="46"/>
      <c r="S99" s="22"/>
      <c r="V99" s="50"/>
      <c r="AA99" s="2"/>
    </row>
    <row r="100" spans="3:27" ht="15.75" customHeight="1" x14ac:dyDescent="0.2"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46"/>
      <c r="R100" s="46"/>
      <c r="S100" s="22"/>
      <c r="V100" s="50"/>
      <c r="AA100" s="2"/>
    </row>
    <row r="101" spans="3:27" ht="15.75" customHeight="1" x14ac:dyDescent="0.2"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46"/>
      <c r="R101" s="46"/>
      <c r="S101" s="22"/>
      <c r="V101" s="50"/>
      <c r="AA101" s="2"/>
    </row>
    <row r="102" spans="3:27" ht="15.75" customHeight="1" x14ac:dyDescent="0.2"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46"/>
      <c r="R102" s="46"/>
      <c r="S102" s="22"/>
      <c r="V102" s="50"/>
      <c r="AA102" s="2"/>
    </row>
    <row r="103" spans="3:27" ht="15.75" customHeight="1" x14ac:dyDescent="0.2"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46"/>
      <c r="R103" s="46"/>
      <c r="S103" s="22"/>
      <c r="V103" s="50"/>
      <c r="AA103" s="2"/>
    </row>
    <row r="104" spans="3:27" ht="15.75" customHeight="1" x14ac:dyDescent="0.2"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46"/>
      <c r="R104" s="46"/>
      <c r="S104" s="22"/>
      <c r="V104" s="50"/>
      <c r="AA104" s="2"/>
    </row>
    <row r="105" spans="3:27" ht="15.75" customHeight="1" x14ac:dyDescent="0.2"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46"/>
      <c r="R105" s="46"/>
      <c r="S105" s="22"/>
      <c r="V105" s="50"/>
      <c r="AA105" s="2"/>
    </row>
    <row r="106" spans="3:27" ht="15.75" customHeight="1" x14ac:dyDescent="0.2"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46"/>
      <c r="R106" s="46"/>
      <c r="S106" s="22"/>
      <c r="V106" s="50"/>
      <c r="AA106" s="2"/>
    </row>
    <row r="107" spans="3:27" ht="15.75" customHeight="1" x14ac:dyDescent="0.2"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46"/>
      <c r="R107" s="46"/>
      <c r="S107" s="22"/>
      <c r="V107" s="50"/>
      <c r="AA107" s="2"/>
    </row>
    <row r="108" spans="3:27" ht="15.75" customHeight="1" x14ac:dyDescent="0.2"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46"/>
      <c r="R108" s="46"/>
      <c r="S108" s="22"/>
      <c r="V108" s="50"/>
      <c r="AA108" s="2"/>
    </row>
    <row r="109" spans="3:27" ht="15.75" customHeight="1" x14ac:dyDescent="0.2"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46"/>
      <c r="R109" s="46"/>
      <c r="S109" s="22"/>
      <c r="V109" s="50"/>
      <c r="AA109" s="2"/>
    </row>
    <row r="110" spans="3:27" ht="15.75" customHeight="1" x14ac:dyDescent="0.2"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46"/>
      <c r="R110" s="46"/>
      <c r="S110" s="22"/>
      <c r="V110" s="50"/>
      <c r="AA110" s="2"/>
    </row>
    <row r="111" spans="3:27" ht="15.75" customHeight="1" x14ac:dyDescent="0.2"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46"/>
      <c r="R111" s="46"/>
      <c r="S111" s="22"/>
      <c r="V111" s="50"/>
      <c r="AA111" s="2"/>
    </row>
    <row r="112" spans="3:27" ht="15.75" customHeight="1" x14ac:dyDescent="0.2"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46"/>
      <c r="R112" s="46"/>
      <c r="S112" s="22"/>
      <c r="V112" s="50"/>
      <c r="AA112" s="2"/>
    </row>
    <row r="113" spans="3:27" ht="15.75" customHeight="1" x14ac:dyDescent="0.2"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46"/>
      <c r="R113" s="46"/>
      <c r="S113" s="22"/>
      <c r="V113" s="50"/>
      <c r="AA113" s="2"/>
    </row>
    <row r="114" spans="3:27" ht="15.75" customHeight="1" x14ac:dyDescent="0.2">
      <c r="C114" s="46"/>
      <c r="D114" s="46"/>
      <c r="E114" s="46"/>
      <c r="F114" s="46"/>
      <c r="G114" s="46"/>
      <c r="H114" s="46"/>
      <c r="I114" s="46"/>
      <c r="J114" s="46"/>
      <c r="K114" s="46"/>
      <c r="L114" s="46"/>
      <c r="M114" s="46"/>
      <c r="N114" s="46"/>
      <c r="O114" s="46"/>
      <c r="P114" s="46"/>
      <c r="Q114" s="46"/>
      <c r="R114" s="46"/>
      <c r="S114" s="22"/>
      <c r="V114" s="50"/>
    </row>
    <row r="115" spans="3:27" ht="15.75" customHeight="1" x14ac:dyDescent="0.2">
      <c r="C115" s="46"/>
      <c r="D115" s="46"/>
      <c r="E115" s="46"/>
      <c r="F115" s="46"/>
      <c r="G115" s="46"/>
      <c r="H115" s="46"/>
      <c r="I115" s="46"/>
      <c r="J115" s="46"/>
      <c r="K115" s="46"/>
      <c r="L115" s="46"/>
      <c r="M115" s="46"/>
      <c r="N115" s="46"/>
      <c r="O115" s="46"/>
      <c r="P115" s="46"/>
      <c r="Q115" s="46"/>
      <c r="R115" s="46"/>
      <c r="S115" s="22"/>
      <c r="V115" s="50"/>
    </row>
    <row r="116" spans="3:27" ht="15.75" customHeight="1" x14ac:dyDescent="0.2">
      <c r="C116" s="46"/>
      <c r="D116" s="46"/>
      <c r="E116" s="46"/>
      <c r="F116" s="46"/>
      <c r="G116" s="46"/>
      <c r="H116" s="46"/>
      <c r="I116" s="46"/>
      <c r="J116" s="46"/>
      <c r="K116" s="46"/>
      <c r="L116" s="46"/>
      <c r="M116" s="46"/>
      <c r="N116" s="46"/>
      <c r="O116" s="46"/>
      <c r="P116" s="46"/>
      <c r="Q116" s="46"/>
      <c r="R116" s="46"/>
      <c r="S116" s="22"/>
      <c r="V116" s="50"/>
    </row>
    <row r="117" spans="3:27" ht="15.75" customHeight="1" x14ac:dyDescent="0.2">
      <c r="C117" s="46"/>
      <c r="D117" s="46"/>
      <c r="E117" s="46"/>
      <c r="F117" s="46"/>
      <c r="G117" s="46"/>
      <c r="H117" s="46"/>
      <c r="I117" s="46"/>
      <c r="J117" s="46"/>
      <c r="K117" s="46"/>
      <c r="L117" s="46"/>
      <c r="M117" s="46"/>
      <c r="N117" s="46"/>
      <c r="O117" s="46"/>
      <c r="P117" s="46"/>
      <c r="Q117" s="46"/>
      <c r="R117" s="46"/>
      <c r="S117" s="22"/>
      <c r="V117" s="50"/>
    </row>
    <row r="118" spans="3:27" ht="15.75" customHeight="1" x14ac:dyDescent="0.2">
      <c r="C118" s="46"/>
      <c r="D118" s="46"/>
      <c r="E118" s="46"/>
      <c r="F118" s="46"/>
      <c r="G118" s="46"/>
      <c r="H118" s="46"/>
      <c r="I118" s="46"/>
      <c r="J118" s="46"/>
      <c r="K118" s="46"/>
      <c r="L118" s="46"/>
      <c r="M118" s="46"/>
      <c r="N118" s="46"/>
      <c r="O118" s="46"/>
      <c r="P118" s="46"/>
      <c r="Q118" s="46"/>
      <c r="R118" s="46"/>
      <c r="S118" s="22"/>
      <c r="V118" s="50"/>
    </row>
    <row r="119" spans="3:27" ht="15.75" customHeight="1" x14ac:dyDescent="0.2">
      <c r="C119" s="46"/>
      <c r="D119" s="46"/>
      <c r="E119" s="46"/>
      <c r="F119" s="46"/>
      <c r="G119" s="46"/>
      <c r="H119" s="46"/>
      <c r="I119" s="46"/>
      <c r="J119" s="46"/>
      <c r="K119" s="46"/>
      <c r="L119" s="46"/>
      <c r="M119" s="46"/>
      <c r="N119" s="46"/>
      <c r="O119" s="46"/>
      <c r="P119" s="46"/>
      <c r="Q119" s="46"/>
      <c r="R119" s="46"/>
      <c r="S119" s="22"/>
      <c r="V119" s="50"/>
    </row>
    <row r="120" spans="3:27" ht="15.75" customHeight="1" x14ac:dyDescent="0.2">
      <c r="C120" s="46"/>
      <c r="D120" s="46"/>
      <c r="E120" s="46"/>
      <c r="F120" s="46"/>
      <c r="G120" s="46"/>
      <c r="H120" s="46"/>
      <c r="I120" s="46"/>
      <c r="J120" s="46"/>
      <c r="K120" s="46"/>
      <c r="L120" s="46"/>
      <c r="M120" s="46"/>
      <c r="N120" s="46"/>
      <c r="O120" s="46"/>
      <c r="P120" s="46"/>
      <c r="Q120" s="46"/>
      <c r="R120" s="46"/>
      <c r="S120" s="22"/>
    </row>
    <row r="121" spans="3:27" ht="15.75" customHeight="1" x14ac:dyDescent="0.2">
      <c r="C121" s="46"/>
      <c r="D121" s="46"/>
      <c r="E121" s="46"/>
      <c r="F121" s="46"/>
      <c r="G121" s="46"/>
      <c r="H121" s="46"/>
      <c r="I121" s="46"/>
      <c r="J121" s="46"/>
      <c r="K121" s="46"/>
      <c r="L121" s="46"/>
      <c r="M121" s="46"/>
      <c r="N121" s="46"/>
      <c r="O121" s="46"/>
      <c r="P121" s="46"/>
      <c r="Q121" s="46"/>
      <c r="R121" s="46"/>
      <c r="S121" s="22"/>
    </row>
    <row r="122" spans="3:27" ht="15.75" customHeight="1" x14ac:dyDescent="0.2">
      <c r="C122" s="46"/>
      <c r="D122" s="46"/>
      <c r="E122" s="46"/>
      <c r="F122" s="46"/>
      <c r="G122" s="46"/>
      <c r="H122" s="46"/>
      <c r="I122" s="46"/>
      <c r="J122" s="46"/>
      <c r="K122" s="46"/>
      <c r="L122" s="46"/>
      <c r="M122" s="46"/>
      <c r="N122" s="46"/>
      <c r="O122" s="46"/>
      <c r="P122" s="46"/>
      <c r="Q122" s="46"/>
      <c r="R122" s="46"/>
      <c r="S122" s="22"/>
    </row>
    <row r="123" spans="3:27" ht="15.75" customHeight="1" x14ac:dyDescent="0.2">
      <c r="C123" s="46"/>
      <c r="D123" s="46"/>
      <c r="E123" s="46"/>
      <c r="F123" s="46"/>
      <c r="G123" s="46"/>
      <c r="H123" s="46"/>
      <c r="I123" s="46"/>
      <c r="J123" s="46"/>
      <c r="K123" s="46"/>
      <c r="L123" s="46"/>
      <c r="M123" s="46"/>
      <c r="N123" s="46"/>
      <c r="O123" s="46"/>
      <c r="P123" s="46"/>
      <c r="Q123" s="46"/>
      <c r="R123" s="46"/>
      <c r="S123" s="22"/>
    </row>
    <row r="124" spans="3:27" ht="15.75" customHeight="1" x14ac:dyDescent="0.2">
      <c r="C124" s="46"/>
      <c r="D124" s="46"/>
      <c r="E124" s="46"/>
      <c r="F124" s="46"/>
      <c r="G124" s="46"/>
      <c r="H124" s="46"/>
      <c r="I124" s="46"/>
      <c r="J124" s="46"/>
      <c r="K124" s="46"/>
      <c r="L124" s="46"/>
      <c r="M124" s="46"/>
      <c r="N124" s="46"/>
      <c r="O124" s="46"/>
      <c r="P124" s="46"/>
      <c r="Q124" s="46"/>
      <c r="R124" s="46"/>
      <c r="S124" s="22"/>
    </row>
    <row r="125" spans="3:27" ht="15.75" customHeight="1" x14ac:dyDescent="0.2">
      <c r="C125" s="46"/>
      <c r="D125" s="46"/>
      <c r="E125" s="46"/>
      <c r="F125" s="46"/>
      <c r="G125" s="46"/>
      <c r="H125" s="46"/>
      <c r="I125" s="46"/>
      <c r="J125" s="46"/>
      <c r="K125" s="46"/>
      <c r="L125" s="46"/>
      <c r="M125" s="46"/>
      <c r="N125" s="46"/>
      <c r="O125" s="46"/>
      <c r="P125" s="46"/>
      <c r="Q125" s="46"/>
      <c r="R125" s="46"/>
      <c r="S125" s="22"/>
    </row>
    <row r="126" spans="3:27" ht="15.75" customHeight="1" x14ac:dyDescent="0.2">
      <c r="C126" s="46"/>
      <c r="D126" s="46"/>
      <c r="E126" s="46"/>
      <c r="F126" s="46"/>
      <c r="G126" s="46"/>
      <c r="H126" s="46"/>
      <c r="I126" s="46"/>
      <c r="J126" s="46"/>
      <c r="K126" s="46"/>
      <c r="L126" s="46"/>
      <c r="M126" s="46"/>
      <c r="N126" s="46"/>
      <c r="O126" s="46"/>
      <c r="P126" s="46"/>
      <c r="Q126" s="46"/>
      <c r="R126" s="46"/>
      <c r="S126" s="22"/>
    </row>
    <row r="127" spans="3:27" ht="15.75" customHeight="1" x14ac:dyDescent="0.2">
      <c r="C127" s="46"/>
      <c r="D127" s="46"/>
      <c r="E127" s="46"/>
      <c r="F127" s="46"/>
      <c r="G127" s="46"/>
      <c r="H127" s="46"/>
      <c r="I127" s="46"/>
      <c r="J127" s="46"/>
      <c r="K127" s="46"/>
      <c r="L127" s="46"/>
      <c r="M127" s="46"/>
      <c r="N127" s="46"/>
      <c r="O127" s="46"/>
      <c r="P127" s="46"/>
      <c r="Q127" s="46"/>
      <c r="R127" s="46"/>
      <c r="S127" s="22"/>
    </row>
    <row r="128" spans="3:27" ht="15.75" customHeight="1" x14ac:dyDescent="0.2">
      <c r="C128" s="46"/>
      <c r="D128" s="46"/>
      <c r="E128" s="46"/>
      <c r="F128" s="46"/>
      <c r="G128" s="46"/>
      <c r="H128" s="46"/>
      <c r="I128" s="46"/>
      <c r="J128" s="46"/>
      <c r="K128" s="46"/>
      <c r="L128" s="46"/>
      <c r="M128" s="46"/>
      <c r="N128" s="46"/>
      <c r="O128" s="46"/>
      <c r="P128" s="46"/>
      <c r="Q128" s="46"/>
      <c r="R128" s="46"/>
      <c r="S128" s="22"/>
    </row>
    <row r="129" spans="3:19" ht="15.75" customHeight="1" x14ac:dyDescent="0.2">
      <c r="C129" s="46"/>
      <c r="D129" s="46"/>
      <c r="E129" s="46"/>
      <c r="F129" s="46"/>
      <c r="G129" s="46"/>
      <c r="H129" s="46"/>
      <c r="I129" s="46"/>
      <c r="J129" s="46"/>
      <c r="K129" s="46"/>
      <c r="L129" s="46"/>
      <c r="M129" s="46"/>
      <c r="N129" s="46"/>
      <c r="O129" s="46"/>
      <c r="P129" s="46"/>
      <c r="Q129" s="46"/>
      <c r="R129" s="46"/>
      <c r="S129" s="22"/>
    </row>
    <row r="130" spans="3:19" ht="15.75" customHeight="1" x14ac:dyDescent="0.2">
      <c r="C130" s="46"/>
      <c r="D130" s="46"/>
      <c r="E130" s="46"/>
      <c r="F130" s="46"/>
      <c r="G130" s="46"/>
      <c r="H130" s="46"/>
      <c r="I130" s="46"/>
      <c r="J130" s="46"/>
      <c r="K130" s="46"/>
      <c r="L130" s="46"/>
      <c r="M130" s="46"/>
      <c r="N130" s="46"/>
      <c r="O130" s="46"/>
      <c r="P130" s="46"/>
      <c r="Q130" s="46"/>
      <c r="R130" s="46"/>
      <c r="S130" s="22"/>
    </row>
    <row r="131" spans="3:19" ht="15.75" customHeight="1" x14ac:dyDescent="0.2">
      <c r="C131" s="46"/>
      <c r="D131" s="46"/>
      <c r="E131" s="46"/>
      <c r="F131" s="46"/>
      <c r="G131" s="46"/>
      <c r="H131" s="46"/>
      <c r="I131" s="46"/>
      <c r="J131" s="46"/>
      <c r="K131" s="46"/>
      <c r="L131" s="46"/>
      <c r="M131" s="46"/>
      <c r="N131" s="46"/>
      <c r="O131" s="46"/>
      <c r="P131" s="46"/>
      <c r="Q131" s="46"/>
      <c r="R131" s="46"/>
      <c r="S131" s="22"/>
    </row>
    <row r="132" spans="3:19" ht="15.75" customHeight="1" x14ac:dyDescent="0.2">
      <c r="C132" s="46"/>
      <c r="D132" s="46"/>
      <c r="E132" s="46"/>
      <c r="F132" s="46"/>
      <c r="G132" s="46"/>
      <c r="H132" s="46"/>
      <c r="I132" s="46"/>
      <c r="J132" s="46"/>
      <c r="K132" s="46"/>
      <c r="L132" s="46"/>
      <c r="M132" s="46"/>
      <c r="N132" s="46"/>
      <c r="O132" s="46"/>
      <c r="P132" s="46"/>
      <c r="Q132" s="46"/>
      <c r="R132" s="46"/>
      <c r="S132" s="22"/>
    </row>
    <row r="133" spans="3:19" ht="15.75" customHeight="1" x14ac:dyDescent="0.2">
      <c r="C133" s="46"/>
      <c r="D133" s="46"/>
      <c r="E133" s="46"/>
      <c r="F133" s="46"/>
      <c r="G133" s="46"/>
      <c r="H133" s="46"/>
      <c r="I133" s="46"/>
      <c r="J133" s="46"/>
      <c r="K133" s="46"/>
      <c r="L133" s="46"/>
      <c r="M133" s="46"/>
      <c r="N133" s="46"/>
      <c r="O133" s="46"/>
      <c r="P133" s="46"/>
      <c r="Q133" s="46"/>
      <c r="R133" s="46"/>
      <c r="S133" s="22"/>
    </row>
    <row r="134" spans="3:19" ht="15.75" customHeight="1" x14ac:dyDescent="0.2">
      <c r="C134" s="46"/>
      <c r="D134" s="46"/>
      <c r="E134" s="46"/>
      <c r="F134" s="46"/>
      <c r="G134" s="46"/>
      <c r="H134" s="46"/>
      <c r="I134" s="46"/>
      <c r="J134" s="46"/>
      <c r="K134" s="46"/>
      <c r="L134" s="46"/>
      <c r="M134" s="46"/>
      <c r="N134" s="46"/>
      <c r="O134" s="46"/>
      <c r="P134" s="46"/>
      <c r="Q134" s="46"/>
      <c r="R134" s="46"/>
      <c r="S134" s="22"/>
    </row>
    <row r="135" spans="3:19" ht="15.75" customHeight="1" x14ac:dyDescent="0.2">
      <c r="C135" s="46"/>
      <c r="D135" s="46"/>
      <c r="E135" s="46"/>
      <c r="F135" s="46"/>
      <c r="G135" s="46"/>
      <c r="H135" s="46"/>
      <c r="I135" s="46"/>
      <c r="J135" s="46"/>
      <c r="K135" s="46"/>
      <c r="L135" s="46"/>
      <c r="M135" s="46"/>
      <c r="N135" s="46"/>
      <c r="O135" s="46"/>
      <c r="P135" s="46"/>
      <c r="Q135" s="46"/>
      <c r="R135" s="46"/>
      <c r="S135" s="22"/>
    </row>
    <row r="136" spans="3:19" ht="15.75" customHeight="1" x14ac:dyDescent="0.2">
      <c r="C136" s="46"/>
      <c r="D136" s="46"/>
      <c r="E136" s="46"/>
      <c r="F136" s="46"/>
      <c r="G136" s="46"/>
      <c r="H136" s="46"/>
      <c r="I136" s="46"/>
      <c r="J136" s="46"/>
      <c r="K136" s="46"/>
      <c r="L136" s="46"/>
      <c r="M136" s="46"/>
      <c r="N136" s="46"/>
      <c r="O136" s="46"/>
      <c r="P136" s="46"/>
      <c r="Q136" s="46"/>
      <c r="R136" s="46"/>
      <c r="S136" s="22"/>
    </row>
    <row r="137" spans="3:19" ht="15.75" customHeight="1" x14ac:dyDescent="0.2">
      <c r="C137" s="46"/>
      <c r="D137" s="46"/>
      <c r="E137" s="46"/>
      <c r="F137" s="46"/>
      <c r="G137" s="46"/>
      <c r="H137" s="46"/>
      <c r="I137" s="46"/>
      <c r="J137" s="46"/>
      <c r="K137" s="46"/>
      <c r="L137" s="46"/>
      <c r="M137" s="46"/>
      <c r="N137" s="46"/>
      <c r="O137" s="46"/>
      <c r="P137" s="46"/>
      <c r="Q137" s="46"/>
      <c r="R137" s="46"/>
      <c r="S137" s="22"/>
    </row>
    <row r="138" spans="3:19" ht="15.75" customHeight="1" x14ac:dyDescent="0.2">
      <c r="C138" s="46"/>
      <c r="D138" s="46"/>
      <c r="E138" s="46"/>
      <c r="F138" s="46"/>
      <c r="G138" s="46"/>
      <c r="H138" s="46"/>
      <c r="I138" s="46"/>
      <c r="J138" s="46"/>
      <c r="K138" s="46"/>
      <c r="L138" s="46"/>
      <c r="M138" s="46"/>
      <c r="N138" s="46"/>
      <c r="O138" s="46"/>
      <c r="P138" s="46"/>
      <c r="Q138" s="46"/>
      <c r="R138" s="46"/>
      <c r="S138" s="22"/>
    </row>
    <row r="139" spans="3:19" ht="15.75" customHeight="1" x14ac:dyDescent="0.2">
      <c r="C139" s="46"/>
      <c r="D139" s="46"/>
      <c r="E139" s="46"/>
      <c r="F139" s="46"/>
      <c r="G139" s="46"/>
      <c r="H139" s="46"/>
      <c r="I139" s="46"/>
      <c r="J139" s="46"/>
      <c r="K139" s="46"/>
      <c r="L139" s="46"/>
      <c r="M139" s="46"/>
      <c r="N139" s="46"/>
      <c r="O139" s="46"/>
      <c r="P139" s="46"/>
      <c r="Q139" s="46"/>
      <c r="R139" s="46"/>
      <c r="S139" s="22"/>
    </row>
    <row r="140" spans="3:19" ht="15.75" customHeight="1" x14ac:dyDescent="0.2">
      <c r="C140" s="46"/>
      <c r="D140" s="46"/>
      <c r="E140" s="46"/>
      <c r="F140" s="46"/>
      <c r="G140" s="46"/>
      <c r="H140" s="46"/>
      <c r="I140" s="46"/>
      <c r="J140" s="46"/>
      <c r="K140" s="46"/>
      <c r="L140" s="46"/>
      <c r="M140" s="46"/>
      <c r="N140" s="46"/>
      <c r="O140" s="46"/>
      <c r="P140" s="46"/>
      <c r="Q140" s="46"/>
      <c r="R140" s="46"/>
      <c r="S140" s="22"/>
    </row>
    <row r="141" spans="3:19" ht="15.75" customHeight="1" x14ac:dyDescent="0.2">
      <c r="C141" s="46"/>
      <c r="D141" s="46"/>
      <c r="E141" s="46"/>
      <c r="F141" s="46"/>
      <c r="G141" s="46"/>
      <c r="H141" s="46"/>
      <c r="I141" s="46"/>
      <c r="J141" s="46"/>
      <c r="K141" s="46"/>
      <c r="L141" s="46"/>
      <c r="M141" s="46"/>
      <c r="N141" s="46"/>
      <c r="O141" s="46"/>
      <c r="P141" s="46"/>
      <c r="Q141" s="46"/>
      <c r="R141" s="46"/>
      <c r="S141" s="22"/>
    </row>
    <row r="142" spans="3:19" ht="15.75" customHeight="1" x14ac:dyDescent="0.2">
      <c r="C142" s="46"/>
      <c r="D142" s="46"/>
      <c r="E142" s="46"/>
      <c r="F142" s="46"/>
      <c r="G142" s="46"/>
      <c r="H142" s="46"/>
      <c r="I142" s="46"/>
      <c r="J142" s="46"/>
      <c r="K142" s="46"/>
      <c r="L142" s="46"/>
      <c r="M142" s="46"/>
      <c r="N142" s="46"/>
      <c r="O142" s="46"/>
      <c r="P142" s="46"/>
      <c r="Q142" s="46"/>
      <c r="R142" s="46"/>
      <c r="S142" s="22"/>
    </row>
    <row r="143" spans="3:19" ht="15.75" customHeight="1" x14ac:dyDescent="0.2">
      <c r="C143" s="46"/>
      <c r="D143" s="46"/>
      <c r="E143" s="46"/>
      <c r="F143" s="46"/>
      <c r="G143" s="46"/>
      <c r="H143" s="46"/>
      <c r="I143" s="46"/>
      <c r="J143" s="46"/>
      <c r="K143" s="46"/>
      <c r="L143" s="46"/>
      <c r="M143" s="46"/>
      <c r="N143" s="46"/>
      <c r="O143" s="46"/>
      <c r="P143" s="46"/>
      <c r="Q143" s="46"/>
      <c r="R143" s="46"/>
      <c r="S143" s="22"/>
    </row>
    <row r="144" spans="3:19" ht="15.75" customHeight="1" x14ac:dyDescent="0.2">
      <c r="C144" s="46"/>
      <c r="D144" s="46"/>
      <c r="E144" s="46"/>
      <c r="F144" s="46"/>
      <c r="G144" s="46"/>
      <c r="H144" s="46"/>
      <c r="I144" s="46"/>
      <c r="J144" s="46"/>
      <c r="K144" s="46"/>
      <c r="L144" s="46"/>
      <c r="M144" s="46"/>
      <c r="N144" s="46"/>
      <c r="O144" s="46"/>
      <c r="P144" s="46"/>
      <c r="Q144" s="46"/>
      <c r="R144" s="46"/>
      <c r="S144" s="22"/>
    </row>
    <row r="145" spans="3:19" ht="15.75" customHeight="1" x14ac:dyDescent="0.2">
      <c r="C145" s="46"/>
      <c r="D145" s="46"/>
      <c r="E145" s="46"/>
      <c r="F145" s="46"/>
      <c r="G145" s="46"/>
      <c r="H145" s="46"/>
      <c r="I145" s="46"/>
      <c r="J145" s="46"/>
      <c r="K145" s="46"/>
      <c r="L145" s="46"/>
      <c r="M145" s="46"/>
      <c r="N145" s="46"/>
      <c r="O145" s="46"/>
      <c r="P145" s="46"/>
      <c r="Q145" s="46"/>
      <c r="R145" s="46"/>
      <c r="S145" s="22"/>
    </row>
    <row r="146" spans="3:19" ht="15.75" customHeight="1" x14ac:dyDescent="0.2">
      <c r="C146" s="46"/>
      <c r="D146" s="46"/>
      <c r="E146" s="46"/>
      <c r="F146" s="46"/>
      <c r="G146" s="46"/>
      <c r="H146" s="46"/>
      <c r="I146" s="46"/>
      <c r="J146" s="46"/>
      <c r="K146" s="46"/>
      <c r="L146" s="46"/>
      <c r="M146" s="46"/>
      <c r="N146" s="46"/>
      <c r="O146" s="46"/>
      <c r="P146" s="46"/>
      <c r="Q146" s="46"/>
      <c r="R146" s="46"/>
      <c r="S146" s="22"/>
    </row>
    <row r="147" spans="3:19" ht="15.75" customHeight="1" x14ac:dyDescent="0.2">
      <c r="C147" s="46"/>
      <c r="D147" s="46"/>
      <c r="E147" s="46"/>
      <c r="F147" s="46"/>
      <c r="G147" s="46"/>
      <c r="H147" s="46"/>
      <c r="I147" s="46"/>
      <c r="J147" s="46"/>
      <c r="K147" s="46"/>
      <c r="L147" s="46"/>
      <c r="M147" s="46"/>
      <c r="N147" s="46"/>
      <c r="O147" s="46"/>
      <c r="P147" s="46"/>
      <c r="Q147" s="46"/>
      <c r="R147" s="46"/>
      <c r="S147" s="22"/>
    </row>
    <row r="148" spans="3:19" ht="15.75" customHeight="1" x14ac:dyDescent="0.2">
      <c r="C148" s="46"/>
      <c r="D148" s="46"/>
      <c r="E148" s="46"/>
      <c r="F148" s="46"/>
      <c r="G148" s="46"/>
      <c r="H148" s="46"/>
      <c r="I148" s="46"/>
      <c r="J148" s="46"/>
      <c r="K148" s="46"/>
      <c r="L148" s="46"/>
      <c r="M148" s="46"/>
      <c r="N148" s="46"/>
      <c r="O148" s="46"/>
      <c r="P148" s="46"/>
      <c r="Q148" s="46"/>
      <c r="R148" s="46"/>
      <c r="S148" s="22"/>
    </row>
    <row r="149" spans="3:19" ht="15.75" customHeight="1" x14ac:dyDescent="0.2">
      <c r="C149" s="46"/>
      <c r="D149" s="46"/>
      <c r="E149" s="46"/>
      <c r="F149" s="46"/>
      <c r="G149" s="46"/>
      <c r="H149" s="46"/>
      <c r="I149" s="46"/>
      <c r="J149" s="46"/>
      <c r="K149" s="46"/>
      <c r="L149" s="46"/>
      <c r="M149" s="46"/>
      <c r="N149" s="46"/>
      <c r="O149" s="46"/>
      <c r="P149" s="46"/>
      <c r="Q149" s="46"/>
      <c r="R149" s="46"/>
      <c r="S149" s="22"/>
    </row>
    <row r="150" spans="3:19" ht="15.75" customHeight="1" x14ac:dyDescent="0.2">
      <c r="C150" s="46"/>
      <c r="D150" s="46"/>
      <c r="E150" s="46"/>
      <c r="F150" s="46"/>
      <c r="G150" s="46"/>
      <c r="H150" s="46"/>
      <c r="I150" s="46"/>
      <c r="J150" s="46"/>
      <c r="K150" s="46"/>
      <c r="L150" s="46"/>
      <c r="M150" s="46"/>
      <c r="N150" s="46"/>
      <c r="O150" s="46"/>
      <c r="P150" s="46"/>
      <c r="Q150" s="46"/>
      <c r="R150" s="46"/>
      <c r="S150" s="22"/>
    </row>
    <row r="151" spans="3:19" ht="15.75" customHeight="1" x14ac:dyDescent="0.2">
      <c r="C151" s="46"/>
      <c r="D151" s="46"/>
      <c r="E151" s="46"/>
      <c r="F151" s="46"/>
      <c r="G151" s="46"/>
      <c r="H151" s="46"/>
      <c r="I151" s="46"/>
      <c r="J151" s="46"/>
      <c r="K151" s="46"/>
      <c r="L151" s="46"/>
      <c r="M151" s="46"/>
      <c r="N151" s="46"/>
      <c r="O151" s="46"/>
      <c r="P151" s="46"/>
      <c r="Q151" s="46"/>
      <c r="R151" s="46"/>
      <c r="S151" s="22"/>
    </row>
    <row r="152" spans="3:19" ht="15.75" customHeight="1" x14ac:dyDescent="0.2">
      <c r="C152" s="46"/>
      <c r="D152" s="46"/>
      <c r="E152" s="46"/>
      <c r="F152" s="46"/>
      <c r="G152" s="46"/>
      <c r="H152" s="46"/>
      <c r="I152" s="46"/>
      <c r="J152" s="46"/>
      <c r="K152" s="46"/>
      <c r="L152" s="46"/>
      <c r="M152" s="46"/>
      <c r="N152" s="46"/>
      <c r="O152" s="46"/>
      <c r="P152" s="46"/>
      <c r="Q152" s="46"/>
      <c r="R152" s="46"/>
      <c r="S152" s="22"/>
    </row>
    <row r="153" spans="3:19" ht="15.75" customHeight="1" x14ac:dyDescent="0.2">
      <c r="C153" s="46"/>
      <c r="D153" s="46"/>
      <c r="E153" s="46"/>
      <c r="F153" s="46"/>
      <c r="G153" s="46"/>
      <c r="H153" s="46"/>
      <c r="I153" s="46"/>
      <c r="J153" s="46"/>
      <c r="K153" s="46"/>
      <c r="L153" s="46"/>
      <c r="M153" s="46"/>
      <c r="N153" s="46"/>
      <c r="O153" s="46"/>
      <c r="P153" s="46"/>
      <c r="Q153" s="46"/>
      <c r="R153" s="46"/>
      <c r="S153" s="22"/>
    </row>
    <row r="154" spans="3:19" ht="15.75" customHeight="1" x14ac:dyDescent="0.2">
      <c r="C154" s="46"/>
      <c r="D154" s="46"/>
      <c r="E154" s="46"/>
      <c r="F154" s="46"/>
      <c r="G154" s="46"/>
      <c r="H154" s="46"/>
      <c r="I154" s="46"/>
      <c r="J154" s="46"/>
      <c r="K154" s="46"/>
      <c r="L154" s="46"/>
      <c r="M154" s="46"/>
      <c r="N154" s="46"/>
      <c r="O154" s="46"/>
      <c r="P154" s="46"/>
      <c r="Q154" s="46"/>
      <c r="R154" s="46"/>
      <c r="S154" s="22"/>
    </row>
    <row r="155" spans="3:19" ht="15.75" customHeight="1" x14ac:dyDescent="0.2">
      <c r="C155" s="46"/>
      <c r="D155" s="46"/>
      <c r="E155" s="46"/>
      <c r="F155" s="46"/>
      <c r="G155" s="46"/>
      <c r="H155" s="46"/>
      <c r="I155" s="46"/>
      <c r="J155" s="46"/>
      <c r="K155" s="46"/>
      <c r="L155" s="46"/>
      <c r="M155" s="46"/>
      <c r="N155" s="46"/>
      <c r="O155" s="46"/>
      <c r="P155" s="46"/>
      <c r="Q155" s="46"/>
      <c r="R155" s="46"/>
      <c r="S155" s="22"/>
    </row>
    <row r="156" spans="3:19" ht="15.75" customHeight="1" x14ac:dyDescent="0.2">
      <c r="C156" s="46"/>
      <c r="D156" s="46"/>
      <c r="E156" s="46"/>
      <c r="F156" s="46"/>
      <c r="G156" s="46"/>
      <c r="H156" s="46"/>
      <c r="I156" s="46"/>
      <c r="J156" s="46"/>
      <c r="K156" s="46"/>
      <c r="L156" s="46"/>
      <c r="M156" s="46"/>
      <c r="N156" s="46"/>
      <c r="O156" s="46"/>
      <c r="P156" s="46"/>
      <c r="Q156" s="46"/>
      <c r="R156" s="46"/>
      <c r="S156" s="22"/>
    </row>
    <row r="157" spans="3:19" ht="15.75" customHeight="1" x14ac:dyDescent="0.2">
      <c r="C157" s="46"/>
      <c r="D157" s="46"/>
      <c r="E157" s="46"/>
      <c r="F157" s="46"/>
      <c r="G157" s="46"/>
      <c r="H157" s="46"/>
      <c r="I157" s="46"/>
      <c r="J157" s="46"/>
      <c r="K157" s="46"/>
      <c r="L157" s="46"/>
      <c r="M157" s="46"/>
      <c r="N157" s="46"/>
      <c r="O157" s="46"/>
      <c r="P157" s="46"/>
      <c r="Q157" s="46"/>
      <c r="R157" s="46"/>
      <c r="S157" s="22"/>
    </row>
    <row r="158" spans="3:19" ht="15.75" customHeight="1" x14ac:dyDescent="0.2">
      <c r="C158" s="46"/>
      <c r="D158" s="46"/>
      <c r="E158" s="46"/>
      <c r="F158" s="46"/>
      <c r="G158" s="46"/>
      <c r="H158" s="46"/>
      <c r="I158" s="46"/>
      <c r="J158" s="46"/>
      <c r="K158" s="46"/>
      <c r="L158" s="46"/>
      <c r="M158" s="46"/>
      <c r="N158" s="46"/>
      <c r="O158" s="46"/>
      <c r="P158" s="46"/>
      <c r="Q158" s="46"/>
      <c r="R158" s="46"/>
      <c r="S158" s="22"/>
    </row>
    <row r="159" spans="3:19" ht="15.75" customHeight="1" x14ac:dyDescent="0.2">
      <c r="C159" s="46"/>
      <c r="D159" s="46"/>
      <c r="E159" s="46"/>
      <c r="F159" s="46"/>
      <c r="G159" s="46"/>
      <c r="H159" s="46"/>
      <c r="I159" s="46"/>
      <c r="J159" s="46"/>
      <c r="K159" s="46"/>
      <c r="L159" s="46"/>
      <c r="M159" s="46"/>
      <c r="N159" s="46"/>
      <c r="O159" s="46"/>
      <c r="P159" s="46"/>
      <c r="Q159" s="46"/>
      <c r="R159" s="46"/>
      <c r="S159" s="22"/>
    </row>
    <row r="160" spans="3:19" ht="15.75" customHeight="1" x14ac:dyDescent="0.2">
      <c r="C160" s="46"/>
      <c r="D160" s="46"/>
      <c r="E160" s="46"/>
      <c r="F160" s="46"/>
      <c r="G160" s="46"/>
      <c r="H160" s="46"/>
      <c r="I160" s="46"/>
      <c r="J160" s="46"/>
      <c r="K160" s="46"/>
      <c r="L160" s="46"/>
      <c r="M160" s="46"/>
      <c r="N160" s="46"/>
      <c r="O160" s="46"/>
      <c r="P160" s="46"/>
      <c r="Q160" s="46"/>
      <c r="R160" s="46"/>
      <c r="S160" s="22"/>
    </row>
    <row r="161" spans="3:19" ht="15.75" customHeight="1" x14ac:dyDescent="0.2">
      <c r="C161" s="46"/>
      <c r="D161" s="46"/>
      <c r="E161" s="46"/>
      <c r="F161" s="46"/>
      <c r="G161" s="46"/>
      <c r="H161" s="46"/>
      <c r="I161" s="46"/>
      <c r="J161" s="46"/>
      <c r="K161" s="46"/>
      <c r="L161" s="46"/>
      <c r="M161" s="46"/>
      <c r="N161" s="46"/>
      <c r="O161" s="46"/>
      <c r="P161" s="46"/>
      <c r="Q161" s="46"/>
      <c r="R161" s="46"/>
      <c r="S161" s="22"/>
    </row>
    <row r="162" spans="3:19" ht="15.75" customHeight="1" x14ac:dyDescent="0.2">
      <c r="C162" s="46"/>
      <c r="D162" s="46"/>
      <c r="E162" s="46"/>
      <c r="F162" s="46"/>
      <c r="G162" s="46"/>
      <c r="H162" s="46"/>
      <c r="I162" s="46"/>
      <c r="J162" s="46"/>
      <c r="K162" s="46"/>
      <c r="L162" s="46"/>
      <c r="M162" s="46"/>
      <c r="N162" s="46"/>
      <c r="O162" s="46"/>
      <c r="P162" s="46"/>
      <c r="Q162" s="46"/>
      <c r="R162" s="46"/>
      <c r="S162" s="22"/>
    </row>
    <row r="163" spans="3:19" ht="15.75" customHeight="1" x14ac:dyDescent="0.2">
      <c r="C163" s="46"/>
      <c r="D163" s="46"/>
      <c r="E163" s="46"/>
      <c r="F163" s="46"/>
      <c r="G163" s="46"/>
      <c r="H163" s="46"/>
      <c r="I163" s="46"/>
      <c r="J163" s="46"/>
      <c r="K163" s="46"/>
      <c r="L163" s="46"/>
      <c r="M163" s="46"/>
      <c r="N163" s="46"/>
      <c r="O163" s="46"/>
      <c r="P163" s="46"/>
      <c r="Q163" s="46"/>
      <c r="R163" s="46"/>
      <c r="S163" s="22"/>
    </row>
    <row r="164" spans="3:19" ht="15.75" customHeight="1" x14ac:dyDescent="0.2">
      <c r="C164" s="46"/>
      <c r="D164" s="46"/>
      <c r="E164" s="46"/>
      <c r="F164" s="46"/>
      <c r="G164" s="46"/>
      <c r="H164" s="46"/>
      <c r="I164" s="46"/>
      <c r="J164" s="46"/>
      <c r="K164" s="46"/>
      <c r="L164" s="46"/>
      <c r="M164" s="46"/>
      <c r="N164" s="46"/>
      <c r="O164" s="46"/>
      <c r="P164" s="46"/>
      <c r="Q164" s="46"/>
      <c r="R164" s="46"/>
      <c r="S164" s="22"/>
    </row>
    <row r="165" spans="3:19" ht="15.75" customHeight="1" x14ac:dyDescent="0.2">
      <c r="C165" s="46"/>
      <c r="D165" s="46"/>
      <c r="E165" s="46"/>
      <c r="F165" s="46"/>
      <c r="G165" s="46"/>
      <c r="H165" s="46"/>
      <c r="I165" s="46"/>
      <c r="J165" s="46"/>
      <c r="K165" s="46"/>
      <c r="L165" s="46"/>
      <c r="M165" s="46"/>
      <c r="N165" s="46"/>
      <c r="O165" s="46"/>
      <c r="P165" s="46"/>
      <c r="Q165" s="46"/>
      <c r="R165" s="46"/>
      <c r="S165" s="22"/>
    </row>
    <row r="166" spans="3:19" ht="15.75" customHeight="1" x14ac:dyDescent="0.2">
      <c r="C166" s="46"/>
      <c r="D166" s="46"/>
      <c r="E166" s="46"/>
      <c r="F166" s="46"/>
      <c r="G166" s="46"/>
      <c r="H166" s="46"/>
      <c r="I166" s="46"/>
      <c r="J166" s="46"/>
      <c r="K166" s="46"/>
      <c r="L166" s="46"/>
      <c r="M166" s="46"/>
      <c r="N166" s="46"/>
      <c r="O166" s="46"/>
      <c r="P166" s="46"/>
      <c r="Q166" s="46"/>
      <c r="R166" s="46"/>
      <c r="S166" s="22"/>
    </row>
    <row r="167" spans="3:19" ht="15.75" customHeight="1" x14ac:dyDescent="0.2">
      <c r="C167" s="46"/>
      <c r="D167" s="46"/>
      <c r="E167" s="46"/>
      <c r="F167" s="46"/>
      <c r="G167" s="46"/>
      <c r="H167" s="46"/>
      <c r="I167" s="46"/>
      <c r="J167" s="46"/>
      <c r="K167" s="46"/>
      <c r="L167" s="46"/>
      <c r="M167" s="46"/>
      <c r="N167" s="46"/>
      <c r="O167" s="46"/>
      <c r="P167" s="46"/>
      <c r="Q167" s="46"/>
      <c r="R167" s="46"/>
      <c r="S167" s="22"/>
    </row>
    <row r="168" spans="3:19" ht="15.75" customHeight="1" x14ac:dyDescent="0.2">
      <c r="C168" s="46"/>
      <c r="D168" s="46"/>
      <c r="E168" s="46"/>
      <c r="F168" s="46"/>
      <c r="G168" s="46"/>
      <c r="H168" s="46"/>
      <c r="I168" s="46"/>
      <c r="J168" s="46"/>
      <c r="K168" s="46"/>
      <c r="L168" s="46"/>
      <c r="M168" s="46"/>
      <c r="N168" s="46"/>
      <c r="O168" s="46"/>
      <c r="P168" s="46"/>
      <c r="Q168" s="46"/>
      <c r="R168" s="46"/>
      <c r="S168" s="22"/>
    </row>
    <row r="169" spans="3:19" ht="15.75" customHeight="1" x14ac:dyDescent="0.2">
      <c r="C169" s="46"/>
      <c r="D169" s="46"/>
      <c r="E169" s="46"/>
      <c r="F169" s="46"/>
      <c r="G169" s="46"/>
      <c r="H169" s="46"/>
      <c r="I169" s="46"/>
      <c r="J169" s="46"/>
      <c r="K169" s="46"/>
      <c r="L169" s="46"/>
      <c r="M169" s="46"/>
      <c r="N169" s="46"/>
      <c r="O169" s="46"/>
      <c r="P169" s="46"/>
      <c r="Q169" s="46"/>
      <c r="R169" s="46"/>
      <c r="S169" s="22"/>
    </row>
    <row r="170" spans="3:19" ht="15.75" customHeight="1" x14ac:dyDescent="0.2">
      <c r="C170" s="46"/>
      <c r="D170" s="46"/>
      <c r="E170" s="46"/>
      <c r="F170" s="46"/>
      <c r="G170" s="46"/>
      <c r="H170" s="46"/>
      <c r="I170" s="46"/>
      <c r="J170" s="46"/>
      <c r="K170" s="46"/>
      <c r="L170" s="46"/>
      <c r="M170" s="46"/>
      <c r="N170" s="46"/>
      <c r="O170" s="46"/>
      <c r="P170" s="46"/>
      <c r="Q170" s="46"/>
      <c r="R170" s="46"/>
      <c r="S170" s="22"/>
    </row>
    <row r="171" spans="3:19" ht="15.75" customHeight="1" x14ac:dyDescent="0.2">
      <c r="C171" s="46"/>
      <c r="D171" s="46"/>
      <c r="E171" s="46"/>
      <c r="F171" s="46"/>
      <c r="G171" s="46"/>
      <c r="H171" s="46"/>
      <c r="I171" s="46"/>
      <c r="J171" s="46"/>
      <c r="K171" s="46"/>
      <c r="L171" s="46"/>
      <c r="M171" s="46"/>
      <c r="N171" s="46"/>
      <c r="O171" s="46"/>
      <c r="P171" s="46"/>
      <c r="Q171" s="46"/>
      <c r="R171" s="46"/>
      <c r="S171" s="22"/>
    </row>
    <row r="172" spans="3:19" ht="15.75" customHeight="1" x14ac:dyDescent="0.2">
      <c r="C172" s="46"/>
      <c r="D172" s="46"/>
      <c r="E172" s="46"/>
      <c r="F172" s="46"/>
      <c r="G172" s="46"/>
      <c r="H172" s="46"/>
      <c r="I172" s="46"/>
      <c r="J172" s="46"/>
      <c r="K172" s="46"/>
      <c r="L172" s="46"/>
      <c r="M172" s="46"/>
      <c r="N172" s="46"/>
      <c r="O172" s="46"/>
      <c r="P172" s="46"/>
      <c r="Q172" s="46"/>
      <c r="R172" s="46"/>
      <c r="S172" s="22"/>
    </row>
    <row r="173" spans="3:19" ht="15.75" customHeight="1" x14ac:dyDescent="0.2">
      <c r="C173" s="46"/>
      <c r="D173" s="46"/>
      <c r="E173" s="46"/>
      <c r="F173" s="46"/>
      <c r="G173" s="46"/>
      <c r="H173" s="46"/>
      <c r="I173" s="46"/>
      <c r="J173" s="46"/>
      <c r="K173" s="46"/>
      <c r="L173" s="46"/>
      <c r="M173" s="46"/>
      <c r="N173" s="46"/>
      <c r="O173" s="46"/>
      <c r="P173" s="46"/>
      <c r="Q173" s="46"/>
      <c r="R173" s="46"/>
      <c r="S173" s="22"/>
    </row>
    <row r="174" spans="3:19" ht="15.75" customHeight="1" x14ac:dyDescent="0.2">
      <c r="C174" s="46"/>
      <c r="D174" s="46"/>
      <c r="E174" s="46"/>
      <c r="F174" s="46"/>
      <c r="G174" s="46"/>
      <c r="H174" s="46"/>
      <c r="I174" s="46"/>
      <c r="J174" s="46"/>
      <c r="K174" s="46"/>
      <c r="L174" s="46"/>
      <c r="M174" s="46"/>
      <c r="N174" s="46"/>
      <c r="O174" s="46"/>
      <c r="P174" s="46"/>
      <c r="Q174" s="46"/>
      <c r="R174" s="46"/>
      <c r="S174" s="22"/>
    </row>
    <row r="175" spans="3:19" ht="15.75" customHeight="1" x14ac:dyDescent="0.2">
      <c r="C175" s="46"/>
      <c r="D175" s="46"/>
      <c r="E175" s="46"/>
      <c r="F175" s="46"/>
      <c r="G175" s="46"/>
      <c r="H175" s="46"/>
      <c r="I175" s="46"/>
      <c r="J175" s="46"/>
      <c r="K175" s="46"/>
      <c r="L175" s="46"/>
      <c r="M175" s="46"/>
      <c r="N175" s="46"/>
      <c r="O175" s="46"/>
      <c r="P175" s="46"/>
      <c r="Q175" s="46"/>
      <c r="R175" s="46"/>
      <c r="S175" s="22"/>
    </row>
    <row r="176" spans="3:19" ht="15.75" customHeight="1" x14ac:dyDescent="0.2">
      <c r="C176" s="46"/>
      <c r="D176" s="46"/>
      <c r="E176" s="46"/>
      <c r="F176" s="46"/>
      <c r="G176" s="46"/>
      <c r="H176" s="46"/>
      <c r="I176" s="46"/>
      <c r="J176" s="46"/>
      <c r="K176" s="46"/>
      <c r="L176" s="46"/>
      <c r="M176" s="46"/>
      <c r="N176" s="46"/>
      <c r="O176" s="46"/>
      <c r="P176" s="46"/>
      <c r="Q176" s="46"/>
      <c r="R176" s="46"/>
      <c r="S176" s="22"/>
    </row>
    <row r="177" spans="3:19" ht="15.75" customHeight="1" x14ac:dyDescent="0.2">
      <c r="C177" s="46"/>
      <c r="D177" s="46"/>
      <c r="E177" s="46"/>
      <c r="F177" s="46"/>
      <c r="G177" s="46"/>
      <c r="H177" s="46"/>
      <c r="I177" s="46"/>
      <c r="J177" s="46"/>
      <c r="K177" s="46"/>
      <c r="L177" s="46"/>
      <c r="M177" s="46"/>
      <c r="N177" s="46"/>
      <c r="O177" s="46"/>
      <c r="P177" s="46"/>
      <c r="Q177" s="46"/>
      <c r="R177" s="46"/>
      <c r="S177" s="22"/>
    </row>
    <row r="178" spans="3:19" ht="15.75" customHeight="1" x14ac:dyDescent="0.2">
      <c r="C178" s="46"/>
      <c r="D178" s="46"/>
      <c r="E178" s="46"/>
      <c r="F178" s="46"/>
      <c r="G178" s="46"/>
      <c r="H178" s="46"/>
      <c r="I178" s="46"/>
      <c r="J178" s="46"/>
      <c r="K178" s="46"/>
      <c r="L178" s="46"/>
      <c r="M178" s="46"/>
      <c r="N178" s="46"/>
      <c r="O178" s="46"/>
      <c r="P178" s="46"/>
      <c r="Q178" s="46"/>
      <c r="R178" s="46"/>
      <c r="S178" s="22"/>
    </row>
    <row r="179" spans="3:19" ht="15.75" customHeight="1" x14ac:dyDescent="0.2">
      <c r="C179" s="46"/>
      <c r="D179" s="46"/>
      <c r="E179" s="46"/>
      <c r="F179" s="46"/>
      <c r="G179" s="46"/>
      <c r="H179" s="46"/>
      <c r="I179" s="46"/>
      <c r="J179" s="46"/>
      <c r="K179" s="46"/>
      <c r="L179" s="46"/>
      <c r="M179" s="46"/>
      <c r="N179" s="46"/>
      <c r="O179" s="46"/>
      <c r="P179" s="46"/>
      <c r="Q179" s="46"/>
      <c r="R179" s="46"/>
      <c r="S179" s="22"/>
    </row>
    <row r="180" spans="3:19" ht="15.75" customHeight="1" x14ac:dyDescent="0.2">
      <c r="C180" s="46"/>
      <c r="D180" s="46"/>
      <c r="E180" s="46"/>
      <c r="F180" s="46"/>
      <c r="G180" s="46"/>
      <c r="H180" s="46"/>
      <c r="I180" s="46"/>
      <c r="J180" s="46"/>
      <c r="K180" s="46"/>
      <c r="L180" s="46"/>
      <c r="M180" s="46"/>
      <c r="N180" s="46"/>
      <c r="O180" s="46"/>
      <c r="P180" s="46"/>
      <c r="Q180" s="46"/>
      <c r="R180" s="46"/>
      <c r="S180" s="22"/>
    </row>
    <row r="181" spans="3:19" ht="15.75" customHeight="1" x14ac:dyDescent="0.2">
      <c r="C181" s="46"/>
      <c r="D181" s="46"/>
      <c r="E181" s="46"/>
      <c r="F181" s="46"/>
      <c r="G181" s="46"/>
      <c r="H181" s="46"/>
      <c r="I181" s="46"/>
      <c r="J181" s="46"/>
      <c r="K181" s="46"/>
      <c r="L181" s="46"/>
      <c r="M181" s="46"/>
      <c r="N181" s="46"/>
      <c r="O181" s="46"/>
      <c r="P181" s="46"/>
      <c r="Q181" s="46"/>
      <c r="R181" s="46"/>
      <c r="S181" s="22"/>
    </row>
    <row r="182" spans="3:19" ht="15.75" customHeight="1" x14ac:dyDescent="0.2">
      <c r="C182" s="46"/>
      <c r="D182" s="46"/>
      <c r="E182" s="46"/>
      <c r="F182" s="46"/>
      <c r="G182" s="46"/>
      <c r="H182" s="46"/>
      <c r="I182" s="46"/>
      <c r="J182" s="46"/>
      <c r="K182" s="46"/>
      <c r="L182" s="46"/>
      <c r="M182" s="46"/>
      <c r="N182" s="46"/>
      <c r="O182" s="46"/>
      <c r="P182" s="46"/>
      <c r="Q182" s="46"/>
      <c r="R182" s="46"/>
      <c r="S182" s="22"/>
    </row>
    <row r="183" spans="3:19" ht="15.75" customHeight="1" x14ac:dyDescent="0.2">
      <c r="C183" s="46"/>
      <c r="D183" s="46"/>
      <c r="E183" s="46"/>
      <c r="F183" s="46"/>
      <c r="G183" s="46"/>
      <c r="H183" s="46"/>
      <c r="I183" s="46"/>
      <c r="J183" s="46"/>
      <c r="K183" s="46"/>
      <c r="L183" s="46"/>
      <c r="M183" s="46"/>
      <c r="N183" s="46"/>
      <c r="O183" s="46"/>
      <c r="P183" s="46"/>
      <c r="Q183" s="46"/>
      <c r="R183" s="46"/>
      <c r="S183" s="22"/>
    </row>
    <row r="184" spans="3:19" ht="15.75" customHeight="1" x14ac:dyDescent="0.2">
      <c r="C184" s="46"/>
      <c r="D184" s="46"/>
      <c r="E184" s="46"/>
      <c r="F184" s="46"/>
      <c r="G184" s="46"/>
      <c r="H184" s="46"/>
      <c r="I184" s="46"/>
      <c r="J184" s="46"/>
      <c r="K184" s="46"/>
      <c r="L184" s="46"/>
      <c r="M184" s="46"/>
      <c r="N184" s="46"/>
      <c r="O184" s="46"/>
      <c r="P184" s="46"/>
      <c r="Q184" s="46"/>
      <c r="R184" s="46"/>
      <c r="S184" s="22"/>
    </row>
    <row r="185" spans="3:19" ht="15.75" customHeight="1" x14ac:dyDescent="0.2">
      <c r="C185" s="46"/>
      <c r="D185" s="46"/>
      <c r="E185" s="46"/>
      <c r="F185" s="46"/>
      <c r="G185" s="46"/>
      <c r="H185" s="46"/>
      <c r="I185" s="46"/>
      <c r="J185" s="46"/>
      <c r="K185" s="46"/>
      <c r="L185" s="46"/>
      <c r="M185" s="46"/>
      <c r="N185" s="46"/>
      <c r="O185" s="46"/>
      <c r="P185" s="46"/>
      <c r="Q185" s="46"/>
      <c r="R185" s="46"/>
      <c r="S185" s="22"/>
    </row>
    <row r="186" spans="3:19" ht="15.75" customHeight="1" x14ac:dyDescent="0.2">
      <c r="C186" s="46"/>
      <c r="D186" s="46"/>
      <c r="E186" s="46"/>
      <c r="F186" s="46"/>
      <c r="G186" s="46"/>
      <c r="H186" s="46"/>
      <c r="I186" s="46"/>
      <c r="J186" s="46"/>
      <c r="K186" s="46"/>
      <c r="L186" s="46"/>
      <c r="M186" s="46"/>
      <c r="N186" s="46"/>
      <c r="O186" s="46"/>
      <c r="P186" s="46"/>
      <c r="Q186" s="46"/>
      <c r="R186" s="46"/>
      <c r="S186" s="22"/>
    </row>
    <row r="187" spans="3:19" ht="15.75" customHeight="1" x14ac:dyDescent="0.2">
      <c r="C187" s="46"/>
      <c r="D187" s="46"/>
      <c r="E187" s="46"/>
      <c r="F187" s="46"/>
      <c r="G187" s="46"/>
      <c r="H187" s="46"/>
      <c r="I187" s="46"/>
      <c r="J187" s="46"/>
      <c r="K187" s="46"/>
      <c r="L187" s="46"/>
      <c r="M187" s="46"/>
      <c r="N187" s="46"/>
      <c r="O187" s="46"/>
      <c r="P187" s="46"/>
      <c r="Q187" s="46"/>
      <c r="R187" s="46"/>
      <c r="S187" s="22"/>
    </row>
    <row r="188" spans="3:19" ht="15.75" customHeight="1" x14ac:dyDescent="0.2">
      <c r="C188" s="46"/>
      <c r="D188" s="46"/>
      <c r="E188" s="46"/>
      <c r="F188" s="46"/>
      <c r="G188" s="46"/>
      <c r="H188" s="46"/>
      <c r="I188" s="46"/>
      <c r="J188" s="46"/>
      <c r="K188" s="46"/>
      <c r="L188" s="46"/>
      <c r="M188" s="46"/>
      <c r="N188" s="46"/>
      <c r="O188" s="46"/>
      <c r="P188" s="46"/>
      <c r="Q188" s="46"/>
      <c r="R188" s="46"/>
      <c r="S188" s="22"/>
    </row>
    <row r="189" spans="3:19" ht="15.75" customHeight="1" x14ac:dyDescent="0.2">
      <c r="C189" s="46"/>
      <c r="D189" s="46"/>
      <c r="E189" s="46"/>
      <c r="F189" s="46"/>
      <c r="G189" s="46"/>
      <c r="H189" s="46"/>
      <c r="I189" s="46"/>
      <c r="J189" s="46"/>
      <c r="K189" s="46"/>
      <c r="L189" s="46"/>
      <c r="M189" s="46"/>
      <c r="N189" s="46"/>
      <c r="O189" s="46"/>
      <c r="P189" s="46"/>
      <c r="Q189" s="46"/>
      <c r="R189" s="46"/>
      <c r="S189" s="22"/>
    </row>
    <row r="190" spans="3:19" ht="15.75" customHeight="1" x14ac:dyDescent="0.2">
      <c r="C190" s="46"/>
      <c r="D190" s="46"/>
      <c r="E190" s="46"/>
      <c r="F190" s="46"/>
      <c r="G190" s="46"/>
      <c r="H190" s="46"/>
      <c r="I190" s="46"/>
      <c r="J190" s="46"/>
      <c r="K190" s="46"/>
      <c r="L190" s="46"/>
      <c r="M190" s="46"/>
      <c r="N190" s="46"/>
      <c r="O190" s="46"/>
      <c r="P190" s="46"/>
      <c r="Q190" s="46"/>
      <c r="R190" s="46"/>
      <c r="S190" s="22"/>
    </row>
    <row r="191" spans="3:19" ht="15.75" customHeight="1" x14ac:dyDescent="0.2">
      <c r="C191" s="46"/>
      <c r="D191" s="46"/>
      <c r="E191" s="46"/>
      <c r="F191" s="46"/>
      <c r="G191" s="46"/>
      <c r="H191" s="46"/>
      <c r="I191" s="46"/>
      <c r="J191" s="46"/>
      <c r="K191" s="46"/>
      <c r="L191" s="46"/>
      <c r="M191" s="46"/>
      <c r="N191" s="46"/>
      <c r="O191" s="46"/>
      <c r="P191" s="46"/>
      <c r="Q191" s="46"/>
      <c r="R191" s="46"/>
      <c r="S191" s="22"/>
    </row>
    <row r="192" spans="3:19" ht="15.75" customHeight="1" x14ac:dyDescent="0.2">
      <c r="C192" s="46"/>
      <c r="D192" s="46"/>
      <c r="E192" s="46"/>
      <c r="F192" s="46"/>
      <c r="G192" s="46"/>
      <c r="H192" s="46"/>
      <c r="I192" s="46"/>
      <c r="J192" s="46"/>
      <c r="K192" s="46"/>
      <c r="L192" s="46"/>
      <c r="M192" s="46"/>
      <c r="N192" s="46"/>
      <c r="O192" s="46"/>
      <c r="P192" s="46"/>
      <c r="Q192" s="46"/>
      <c r="R192" s="46"/>
      <c r="S192" s="22"/>
    </row>
    <row r="193" spans="3:19" ht="15.75" customHeight="1" x14ac:dyDescent="0.2">
      <c r="C193" s="46"/>
      <c r="D193" s="46"/>
      <c r="E193" s="46"/>
      <c r="F193" s="46"/>
      <c r="G193" s="46"/>
      <c r="H193" s="46"/>
      <c r="I193" s="46"/>
      <c r="J193" s="46"/>
      <c r="K193" s="46"/>
      <c r="L193" s="46"/>
      <c r="M193" s="46"/>
      <c r="N193" s="46"/>
      <c r="O193" s="46"/>
      <c r="P193" s="46"/>
      <c r="Q193" s="46"/>
      <c r="R193" s="46"/>
      <c r="S193" s="22"/>
    </row>
    <row r="194" spans="3:19" ht="15.75" customHeight="1" x14ac:dyDescent="0.2">
      <c r="C194" s="46"/>
      <c r="D194" s="46"/>
      <c r="E194" s="46"/>
      <c r="F194" s="46"/>
      <c r="G194" s="46"/>
      <c r="H194" s="46"/>
      <c r="I194" s="46"/>
      <c r="J194" s="46"/>
      <c r="K194" s="46"/>
      <c r="L194" s="46"/>
      <c r="M194" s="46"/>
      <c r="N194" s="46"/>
      <c r="O194" s="46"/>
      <c r="P194" s="46"/>
      <c r="Q194" s="46"/>
      <c r="R194" s="46"/>
      <c r="S194" s="22"/>
    </row>
    <row r="195" spans="3:19" ht="15.75" customHeight="1" x14ac:dyDescent="0.2">
      <c r="C195" s="46"/>
      <c r="D195" s="46"/>
      <c r="E195" s="46"/>
      <c r="F195" s="46"/>
      <c r="G195" s="46"/>
      <c r="H195" s="46"/>
      <c r="I195" s="46"/>
      <c r="J195" s="46"/>
      <c r="K195" s="46"/>
      <c r="L195" s="46"/>
      <c r="M195" s="46"/>
      <c r="N195" s="46"/>
      <c r="O195" s="46"/>
      <c r="P195" s="46"/>
      <c r="Q195" s="46"/>
      <c r="R195" s="46"/>
      <c r="S195" s="22"/>
    </row>
    <row r="196" spans="3:19" ht="15.75" customHeight="1" x14ac:dyDescent="0.2">
      <c r="C196" s="46"/>
      <c r="D196" s="46"/>
      <c r="E196" s="46"/>
      <c r="F196" s="46"/>
      <c r="G196" s="46"/>
      <c r="H196" s="46"/>
      <c r="I196" s="46"/>
      <c r="J196" s="46"/>
      <c r="K196" s="46"/>
      <c r="L196" s="46"/>
      <c r="M196" s="46"/>
      <c r="N196" s="46"/>
      <c r="O196" s="46"/>
      <c r="P196" s="46"/>
      <c r="Q196" s="46"/>
      <c r="R196" s="46"/>
      <c r="S196" s="22"/>
    </row>
    <row r="197" spans="3:19" ht="15.75" customHeight="1" x14ac:dyDescent="0.2">
      <c r="C197" s="46"/>
      <c r="D197" s="46"/>
      <c r="E197" s="46"/>
      <c r="F197" s="46"/>
      <c r="G197" s="46"/>
      <c r="H197" s="46"/>
      <c r="I197" s="46"/>
      <c r="J197" s="46"/>
      <c r="K197" s="46"/>
      <c r="L197" s="46"/>
      <c r="M197" s="46"/>
      <c r="N197" s="46"/>
      <c r="O197" s="46"/>
      <c r="P197" s="46"/>
      <c r="Q197" s="46"/>
      <c r="R197" s="46"/>
      <c r="S197" s="22"/>
    </row>
    <row r="198" spans="3:19" ht="15.75" customHeight="1" x14ac:dyDescent="0.2">
      <c r="C198" s="46"/>
      <c r="D198" s="46"/>
      <c r="E198" s="46"/>
      <c r="F198" s="46"/>
      <c r="G198" s="46"/>
      <c r="H198" s="46"/>
      <c r="I198" s="46"/>
      <c r="J198" s="46"/>
      <c r="K198" s="46"/>
      <c r="L198" s="46"/>
      <c r="M198" s="46"/>
      <c r="N198" s="46"/>
      <c r="O198" s="46"/>
      <c r="P198" s="46"/>
      <c r="Q198" s="46"/>
      <c r="R198" s="46"/>
      <c r="S198" s="22"/>
    </row>
    <row r="199" spans="3:19" ht="15.75" customHeight="1" x14ac:dyDescent="0.2">
      <c r="C199" s="46"/>
      <c r="D199" s="46"/>
      <c r="E199" s="46"/>
      <c r="F199" s="46"/>
      <c r="G199" s="46"/>
      <c r="H199" s="46"/>
      <c r="I199" s="46"/>
      <c r="J199" s="46"/>
      <c r="K199" s="46"/>
      <c r="L199" s="46"/>
      <c r="M199" s="46"/>
      <c r="N199" s="46"/>
      <c r="O199" s="46"/>
      <c r="P199" s="46"/>
      <c r="Q199" s="46"/>
      <c r="R199" s="46"/>
      <c r="S199" s="22"/>
    </row>
    <row r="200" spans="3:19" ht="15.75" customHeight="1" x14ac:dyDescent="0.2">
      <c r="C200" s="46"/>
      <c r="D200" s="46"/>
      <c r="E200" s="46"/>
      <c r="F200" s="46"/>
      <c r="G200" s="46"/>
      <c r="H200" s="46"/>
      <c r="I200" s="46"/>
      <c r="J200" s="46"/>
      <c r="K200" s="46"/>
      <c r="L200" s="46"/>
      <c r="M200" s="46"/>
      <c r="N200" s="46"/>
      <c r="O200" s="46"/>
      <c r="P200" s="46"/>
      <c r="Q200" s="46"/>
      <c r="R200" s="46"/>
      <c r="S200" s="22"/>
    </row>
    <row r="201" spans="3:19" ht="15.75" customHeight="1" x14ac:dyDescent="0.2">
      <c r="C201" s="46"/>
      <c r="D201" s="46"/>
      <c r="E201" s="46"/>
      <c r="F201" s="46"/>
      <c r="G201" s="46"/>
      <c r="H201" s="46"/>
      <c r="I201" s="46"/>
      <c r="J201" s="46"/>
      <c r="K201" s="46"/>
      <c r="L201" s="46"/>
      <c r="M201" s="46"/>
      <c r="N201" s="46"/>
      <c r="O201" s="46"/>
      <c r="P201" s="46"/>
      <c r="Q201" s="46"/>
      <c r="R201" s="46"/>
      <c r="S201" s="22"/>
    </row>
    <row r="202" spans="3:19" ht="15.75" customHeight="1" x14ac:dyDescent="0.2">
      <c r="C202" s="46"/>
      <c r="D202" s="46"/>
      <c r="E202" s="46"/>
      <c r="F202" s="46"/>
      <c r="G202" s="46"/>
      <c r="H202" s="46"/>
      <c r="I202" s="46"/>
      <c r="J202" s="46"/>
      <c r="K202" s="46"/>
      <c r="L202" s="46"/>
      <c r="M202" s="46"/>
      <c r="N202" s="46"/>
      <c r="O202" s="46"/>
      <c r="P202" s="46"/>
      <c r="Q202" s="46"/>
      <c r="R202" s="46"/>
      <c r="S202" s="22"/>
    </row>
    <row r="203" spans="3:19" ht="15.75" customHeight="1" x14ac:dyDescent="0.2">
      <c r="C203" s="46"/>
      <c r="D203" s="46"/>
      <c r="E203" s="46"/>
      <c r="F203" s="46"/>
      <c r="G203" s="46"/>
      <c r="H203" s="46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22"/>
    </row>
    <row r="204" spans="3:19" ht="15.75" customHeight="1" x14ac:dyDescent="0.2">
      <c r="C204" s="46"/>
      <c r="D204" s="46"/>
      <c r="E204" s="46"/>
      <c r="F204" s="46"/>
      <c r="G204" s="46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22"/>
    </row>
    <row r="205" spans="3:19" ht="15.75" customHeight="1" x14ac:dyDescent="0.2">
      <c r="C205" s="46"/>
      <c r="D205" s="46"/>
      <c r="E205" s="46"/>
      <c r="F205" s="46"/>
      <c r="G205" s="46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22"/>
    </row>
    <row r="206" spans="3:19" ht="15.75" customHeight="1" x14ac:dyDescent="0.2">
      <c r="C206" s="46"/>
      <c r="D206" s="46"/>
      <c r="E206" s="46"/>
      <c r="F206" s="46"/>
      <c r="G206" s="46"/>
      <c r="H206" s="46"/>
      <c r="I206" s="46"/>
      <c r="J206" s="46"/>
      <c r="K206" s="46"/>
      <c r="L206" s="46"/>
      <c r="M206" s="46"/>
      <c r="N206" s="46"/>
      <c r="O206" s="46"/>
      <c r="P206" s="46"/>
      <c r="Q206" s="46"/>
      <c r="R206" s="46"/>
      <c r="S206" s="22"/>
    </row>
    <row r="207" spans="3:19" ht="15.75" customHeight="1" x14ac:dyDescent="0.2">
      <c r="C207" s="46"/>
      <c r="D207" s="46"/>
      <c r="E207" s="46"/>
      <c r="F207" s="46"/>
      <c r="G207" s="46"/>
      <c r="H207" s="46"/>
      <c r="I207" s="46"/>
      <c r="J207" s="46"/>
      <c r="K207" s="46"/>
      <c r="L207" s="46"/>
      <c r="M207" s="46"/>
      <c r="N207" s="46"/>
      <c r="O207" s="46"/>
      <c r="P207" s="46"/>
      <c r="Q207" s="46"/>
      <c r="R207" s="46"/>
      <c r="S207" s="22"/>
    </row>
    <row r="208" spans="3:19" ht="15.75" customHeight="1" x14ac:dyDescent="0.2">
      <c r="C208" s="46"/>
      <c r="D208" s="46"/>
      <c r="E208" s="46"/>
      <c r="F208" s="46"/>
      <c r="G208" s="46"/>
      <c r="H208" s="46"/>
      <c r="I208" s="46"/>
      <c r="J208" s="46"/>
      <c r="K208" s="46"/>
      <c r="L208" s="46"/>
      <c r="M208" s="46"/>
      <c r="N208" s="46"/>
      <c r="O208" s="46"/>
      <c r="P208" s="46"/>
      <c r="Q208" s="46"/>
      <c r="R208" s="46"/>
      <c r="S208" s="22"/>
    </row>
    <row r="209" spans="3:19" ht="15.75" customHeight="1" x14ac:dyDescent="0.2">
      <c r="C209" s="46"/>
      <c r="D209" s="46"/>
      <c r="E209" s="46"/>
      <c r="F209" s="46"/>
      <c r="G209" s="46"/>
      <c r="H209" s="46"/>
      <c r="I209" s="46"/>
      <c r="J209" s="46"/>
      <c r="K209" s="46"/>
      <c r="L209" s="46"/>
      <c r="M209" s="46"/>
      <c r="N209" s="46"/>
      <c r="O209" s="46"/>
      <c r="P209" s="46"/>
      <c r="Q209" s="46"/>
      <c r="R209" s="46"/>
      <c r="S209" s="22"/>
    </row>
    <row r="210" spans="3:19" ht="15.75" customHeight="1" x14ac:dyDescent="0.2">
      <c r="C210" s="46"/>
      <c r="D210" s="46"/>
      <c r="E210" s="46"/>
      <c r="F210" s="46"/>
      <c r="G210" s="46"/>
      <c r="H210" s="46"/>
      <c r="I210" s="46"/>
      <c r="J210" s="46"/>
      <c r="K210" s="46"/>
      <c r="L210" s="46"/>
      <c r="M210" s="46"/>
      <c r="N210" s="46"/>
      <c r="O210" s="46"/>
      <c r="P210" s="46"/>
      <c r="Q210" s="46"/>
      <c r="R210" s="46"/>
      <c r="S210" s="22"/>
    </row>
    <row r="211" spans="3:19" ht="15.75" customHeight="1" x14ac:dyDescent="0.2">
      <c r="C211" s="46"/>
      <c r="D211" s="46"/>
      <c r="E211" s="46"/>
      <c r="F211" s="46"/>
      <c r="G211" s="46"/>
      <c r="H211" s="46"/>
      <c r="I211" s="46"/>
      <c r="J211" s="46"/>
      <c r="K211" s="46"/>
      <c r="L211" s="46"/>
      <c r="M211" s="46"/>
      <c r="N211" s="46"/>
      <c r="O211" s="46"/>
      <c r="P211" s="46"/>
      <c r="Q211" s="46"/>
      <c r="R211" s="46"/>
      <c r="S211" s="22"/>
    </row>
    <row r="212" spans="3:19" ht="15.75" customHeight="1" x14ac:dyDescent="0.2">
      <c r="C212" s="46"/>
      <c r="D212" s="46"/>
      <c r="E212" s="46"/>
      <c r="F212" s="46"/>
      <c r="G212" s="46"/>
      <c r="H212" s="46"/>
      <c r="I212" s="46"/>
      <c r="J212" s="46"/>
      <c r="K212" s="46"/>
      <c r="L212" s="46"/>
      <c r="M212" s="46"/>
      <c r="N212" s="46"/>
      <c r="O212" s="46"/>
      <c r="P212" s="46"/>
      <c r="Q212" s="46"/>
      <c r="R212" s="46"/>
      <c r="S212" s="22"/>
    </row>
    <row r="213" spans="3:19" ht="15.75" customHeight="1" x14ac:dyDescent="0.2">
      <c r="C213" s="46"/>
      <c r="D213" s="46"/>
      <c r="E213" s="46"/>
      <c r="F213" s="46"/>
      <c r="G213" s="46"/>
      <c r="H213" s="46"/>
      <c r="I213" s="46"/>
      <c r="J213" s="46"/>
      <c r="K213" s="46"/>
      <c r="L213" s="46"/>
      <c r="M213" s="46"/>
      <c r="N213" s="46"/>
      <c r="O213" s="46"/>
      <c r="P213" s="46"/>
      <c r="Q213" s="46"/>
      <c r="R213" s="46"/>
      <c r="S213" s="22"/>
    </row>
    <row r="214" spans="3:19" ht="15.75" customHeight="1" x14ac:dyDescent="0.2">
      <c r="C214" s="46"/>
      <c r="D214" s="46"/>
      <c r="E214" s="46"/>
      <c r="F214" s="46"/>
      <c r="G214" s="46"/>
      <c r="H214" s="46"/>
      <c r="I214" s="46"/>
      <c r="J214" s="46"/>
      <c r="K214" s="46"/>
      <c r="L214" s="46"/>
      <c r="M214" s="46"/>
      <c r="N214" s="46"/>
      <c r="O214" s="46"/>
      <c r="P214" s="46"/>
      <c r="Q214" s="46"/>
      <c r="R214" s="46"/>
      <c r="S214" s="22"/>
    </row>
    <row r="215" spans="3:19" ht="15.75" customHeight="1" x14ac:dyDescent="0.2">
      <c r="C215" s="46"/>
      <c r="D215" s="46"/>
      <c r="E215" s="46"/>
      <c r="F215" s="46"/>
      <c r="G215" s="46"/>
      <c r="H215" s="46"/>
      <c r="I215" s="46"/>
      <c r="J215" s="46"/>
      <c r="K215" s="46"/>
      <c r="L215" s="46"/>
      <c r="M215" s="46"/>
      <c r="N215" s="46"/>
      <c r="O215" s="46"/>
      <c r="P215" s="46"/>
      <c r="Q215" s="46"/>
      <c r="R215" s="46"/>
      <c r="S215" s="22"/>
    </row>
    <row r="216" spans="3:19" ht="15.75" customHeight="1" x14ac:dyDescent="0.2">
      <c r="C216" s="46"/>
      <c r="D216" s="46"/>
      <c r="E216" s="46"/>
      <c r="F216" s="46"/>
      <c r="G216" s="46"/>
      <c r="H216" s="46"/>
      <c r="I216" s="46"/>
      <c r="J216" s="46"/>
      <c r="K216" s="46"/>
      <c r="L216" s="46"/>
      <c r="M216" s="46"/>
      <c r="N216" s="46"/>
      <c r="O216" s="46"/>
      <c r="P216" s="46"/>
      <c r="Q216" s="46"/>
      <c r="R216" s="46"/>
      <c r="S216" s="22"/>
    </row>
    <row r="217" spans="3:19" ht="15.75" customHeight="1" x14ac:dyDescent="0.2">
      <c r="C217" s="46"/>
      <c r="D217" s="46"/>
      <c r="E217" s="46"/>
      <c r="F217" s="46"/>
      <c r="G217" s="46"/>
      <c r="H217" s="46"/>
      <c r="I217" s="46"/>
      <c r="J217" s="46"/>
      <c r="K217" s="46"/>
      <c r="L217" s="46"/>
      <c r="M217" s="46"/>
      <c r="N217" s="46"/>
      <c r="O217" s="46"/>
      <c r="P217" s="46"/>
      <c r="Q217" s="46"/>
      <c r="R217" s="46"/>
      <c r="S217" s="22"/>
    </row>
    <row r="218" spans="3:19" ht="15.75" customHeight="1" x14ac:dyDescent="0.2">
      <c r="C218" s="46"/>
      <c r="D218" s="46"/>
      <c r="E218" s="46"/>
      <c r="F218" s="46"/>
      <c r="G218" s="46"/>
      <c r="H218" s="46"/>
      <c r="I218" s="46"/>
      <c r="J218" s="46"/>
      <c r="K218" s="46"/>
      <c r="L218" s="46"/>
      <c r="M218" s="46"/>
      <c r="N218" s="46"/>
      <c r="O218" s="46"/>
      <c r="P218" s="46"/>
      <c r="Q218" s="46"/>
      <c r="R218" s="46"/>
      <c r="S218" s="22"/>
    </row>
    <row r="219" spans="3:19" ht="15.75" customHeight="1" x14ac:dyDescent="0.2">
      <c r="C219" s="46"/>
      <c r="D219" s="46"/>
      <c r="E219" s="46"/>
      <c r="F219" s="46"/>
      <c r="G219" s="46"/>
      <c r="H219" s="46"/>
      <c r="I219" s="46"/>
      <c r="J219" s="46"/>
      <c r="K219" s="46"/>
      <c r="L219" s="46"/>
      <c r="M219" s="46"/>
      <c r="N219" s="46"/>
      <c r="O219" s="46"/>
      <c r="P219" s="46"/>
      <c r="Q219" s="46"/>
      <c r="R219" s="46"/>
      <c r="S219" s="22"/>
    </row>
    <row r="220" spans="3:19" ht="15.75" customHeight="1" x14ac:dyDescent="0.2">
      <c r="C220" s="46"/>
      <c r="D220" s="46"/>
      <c r="E220" s="46"/>
      <c r="F220" s="46"/>
      <c r="G220" s="46"/>
      <c r="H220" s="46"/>
      <c r="I220" s="46"/>
      <c r="J220" s="46"/>
      <c r="K220" s="46"/>
      <c r="L220" s="46"/>
      <c r="M220" s="46"/>
      <c r="N220" s="46"/>
      <c r="O220" s="46"/>
      <c r="P220" s="46"/>
      <c r="Q220" s="46"/>
      <c r="R220" s="46"/>
      <c r="S220" s="22"/>
    </row>
    <row r="221" spans="3:19" ht="15.75" customHeight="1" x14ac:dyDescent="0.2">
      <c r="R221" s="15"/>
      <c r="S221" s="22"/>
    </row>
    <row r="222" spans="3:19" ht="15.75" customHeight="1" x14ac:dyDescent="0.2">
      <c r="R222" s="15"/>
      <c r="S222" s="22"/>
    </row>
    <row r="223" spans="3:19" ht="15.75" customHeight="1" x14ac:dyDescent="0.2">
      <c r="R223" s="15"/>
      <c r="S223" s="22"/>
    </row>
    <row r="224" spans="3:19" ht="15.75" customHeight="1" x14ac:dyDescent="0.2">
      <c r="R224" s="15"/>
      <c r="S224" s="22"/>
    </row>
    <row r="225" spans="18:18" ht="15.75" customHeight="1" x14ac:dyDescent="0.2">
      <c r="R225" s="15"/>
    </row>
    <row r="226" spans="18:18" ht="15.75" customHeight="1" x14ac:dyDescent="0.2">
      <c r="R226" s="15"/>
    </row>
    <row r="227" spans="18:18" ht="15.75" customHeight="1" x14ac:dyDescent="0.2">
      <c r="R227" s="15"/>
    </row>
    <row r="228" spans="18:18" ht="15.75" customHeight="1" x14ac:dyDescent="0.2">
      <c r="R228" s="15"/>
    </row>
    <row r="229" spans="18:18" ht="15.75" customHeight="1" x14ac:dyDescent="0.2">
      <c r="R229" s="15"/>
    </row>
    <row r="230" spans="18:18" ht="15.75" customHeight="1" x14ac:dyDescent="0.2">
      <c r="R230" s="15"/>
    </row>
    <row r="231" spans="18:18" ht="15.75" customHeight="1" x14ac:dyDescent="0.2">
      <c r="R231" s="15"/>
    </row>
    <row r="232" spans="18:18" ht="15.75" customHeight="1" x14ac:dyDescent="0.2">
      <c r="R232" s="15"/>
    </row>
    <row r="233" spans="18:18" ht="15.75" customHeight="1" x14ac:dyDescent="0.2">
      <c r="R233" s="15"/>
    </row>
    <row r="234" spans="18:18" ht="15.75" customHeight="1" x14ac:dyDescent="0.2">
      <c r="R234" s="15"/>
    </row>
    <row r="235" spans="18:18" ht="15.75" customHeight="1" x14ac:dyDescent="0.2">
      <c r="R235" s="15"/>
    </row>
    <row r="236" spans="18:18" ht="15.75" customHeight="1" x14ac:dyDescent="0.2">
      <c r="R236" s="15"/>
    </row>
    <row r="237" spans="18:18" ht="15.75" customHeight="1" x14ac:dyDescent="0.2">
      <c r="R237" s="15"/>
    </row>
    <row r="238" spans="18:18" ht="15.75" customHeight="1" x14ac:dyDescent="0.2">
      <c r="R238" s="15"/>
    </row>
    <row r="239" spans="18:18" ht="15.75" customHeight="1" x14ac:dyDescent="0.2">
      <c r="R239" s="15"/>
    </row>
    <row r="240" spans="18:18" ht="15.75" customHeight="1" x14ac:dyDescent="0.2">
      <c r="R240" s="15"/>
    </row>
    <row r="241" spans="18:18" ht="15.75" customHeight="1" x14ac:dyDescent="0.2">
      <c r="R241" s="15"/>
    </row>
    <row r="242" spans="18:18" ht="15.75" customHeight="1" x14ac:dyDescent="0.2">
      <c r="R242" s="15"/>
    </row>
    <row r="243" spans="18:18" ht="15.75" customHeight="1" x14ac:dyDescent="0.2">
      <c r="R243" s="15"/>
    </row>
    <row r="244" spans="18:18" ht="15.75" customHeight="1" x14ac:dyDescent="0.2">
      <c r="R244" s="15"/>
    </row>
    <row r="245" spans="18:18" ht="15.75" customHeight="1" x14ac:dyDescent="0.2">
      <c r="R245" s="15"/>
    </row>
    <row r="246" spans="18:18" ht="15.75" customHeight="1" x14ac:dyDescent="0.2">
      <c r="R246" s="15"/>
    </row>
    <row r="247" spans="18:18" ht="15.75" customHeight="1" x14ac:dyDescent="0.2">
      <c r="R247" s="15"/>
    </row>
    <row r="248" spans="18:18" ht="15.75" customHeight="1" x14ac:dyDescent="0.2">
      <c r="R248" s="15"/>
    </row>
    <row r="249" spans="18:18" ht="15.75" customHeight="1" x14ac:dyDescent="0.2">
      <c r="R249" s="15"/>
    </row>
    <row r="250" spans="18:18" ht="15.75" customHeight="1" x14ac:dyDescent="0.2">
      <c r="R250" s="15"/>
    </row>
    <row r="251" spans="18:18" ht="15.75" customHeight="1" x14ac:dyDescent="0.2">
      <c r="R251" s="15"/>
    </row>
    <row r="252" spans="18:18" ht="15.75" customHeight="1" x14ac:dyDescent="0.2">
      <c r="R252" s="15"/>
    </row>
    <row r="253" spans="18:18" ht="15.75" customHeight="1" x14ac:dyDescent="0.2">
      <c r="R253" s="15"/>
    </row>
    <row r="254" spans="18:18" ht="15.75" customHeight="1" x14ac:dyDescent="0.2">
      <c r="R254" s="15"/>
    </row>
    <row r="255" spans="18:18" ht="15.75" customHeight="1" x14ac:dyDescent="0.2">
      <c r="R255" s="15"/>
    </row>
    <row r="256" spans="18:18" ht="15.75" customHeight="1" x14ac:dyDescent="0.2">
      <c r="R256" s="15"/>
    </row>
    <row r="257" spans="18:18" ht="15.75" customHeight="1" x14ac:dyDescent="0.2">
      <c r="R257" s="15"/>
    </row>
    <row r="258" spans="18:18" ht="15.75" customHeight="1" x14ac:dyDescent="0.2">
      <c r="R258" s="15"/>
    </row>
    <row r="259" spans="18:18" ht="15.75" customHeight="1" x14ac:dyDescent="0.2">
      <c r="R259" s="15"/>
    </row>
    <row r="260" spans="18:18" ht="15.75" customHeight="1" x14ac:dyDescent="0.2">
      <c r="R260" s="15"/>
    </row>
    <row r="261" spans="18:18" ht="15.75" customHeight="1" x14ac:dyDescent="0.2">
      <c r="R261" s="15"/>
    </row>
    <row r="262" spans="18:18" ht="15.75" customHeight="1" x14ac:dyDescent="0.2">
      <c r="R262" s="15"/>
    </row>
    <row r="263" spans="18:18" ht="15.75" customHeight="1" x14ac:dyDescent="0.2">
      <c r="R263" s="15"/>
    </row>
    <row r="264" spans="18:18" ht="15.75" customHeight="1" x14ac:dyDescent="0.2">
      <c r="R264" s="15"/>
    </row>
    <row r="265" spans="18:18" ht="15.75" customHeight="1" x14ac:dyDescent="0.2">
      <c r="R265" s="15"/>
    </row>
    <row r="266" spans="18:18" ht="15.75" customHeight="1" x14ac:dyDescent="0.2">
      <c r="R266" s="15"/>
    </row>
    <row r="267" spans="18:18" ht="15.75" customHeight="1" x14ac:dyDescent="0.2">
      <c r="R267" s="15"/>
    </row>
    <row r="268" spans="18:18" ht="15.75" customHeight="1" x14ac:dyDescent="0.2">
      <c r="R268" s="15"/>
    </row>
    <row r="269" spans="18:18" ht="15.75" customHeight="1" x14ac:dyDescent="0.2">
      <c r="R269" s="15"/>
    </row>
    <row r="270" spans="18:18" ht="15.75" customHeight="1" x14ac:dyDescent="0.2">
      <c r="R270" s="15"/>
    </row>
    <row r="271" spans="18:18" ht="15.75" customHeight="1" x14ac:dyDescent="0.2">
      <c r="R271" s="15"/>
    </row>
    <row r="272" spans="18:18" ht="15.75" customHeight="1" x14ac:dyDescent="0.2">
      <c r="R272" s="15"/>
    </row>
    <row r="273" spans="18:18" ht="15.75" customHeight="1" x14ac:dyDescent="0.2">
      <c r="R273" s="15"/>
    </row>
    <row r="274" spans="18:18" ht="15.75" customHeight="1" x14ac:dyDescent="0.2">
      <c r="R274" s="15"/>
    </row>
    <row r="275" spans="18:18" ht="15.75" customHeight="1" x14ac:dyDescent="0.2">
      <c r="R275" s="15"/>
    </row>
    <row r="276" spans="18:18" ht="15.75" customHeight="1" x14ac:dyDescent="0.2">
      <c r="R276" s="15"/>
    </row>
    <row r="277" spans="18:18" ht="15.75" customHeight="1" x14ac:dyDescent="0.2">
      <c r="R277" s="15"/>
    </row>
    <row r="278" spans="18:18" ht="15.75" customHeight="1" x14ac:dyDescent="0.2">
      <c r="R278" s="15"/>
    </row>
    <row r="279" spans="18:18" ht="15.75" customHeight="1" x14ac:dyDescent="0.2">
      <c r="R279" s="15"/>
    </row>
    <row r="280" spans="18:18" ht="15.75" customHeight="1" x14ac:dyDescent="0.2">
      <c r="R280" s="15"/>
    </row>
    <row r="281" spans="18:18" ht="15.75" customHeight="1" x14ac:dyDescent="0.2">
      <c r="R281" s="15"/>
    </row>
    <row r="282" spans="18:18" ht="15.75" customHeight="1" x14ac:dyDescent="0.2">
      <c r="R282" s="15"/>
    </row>
    <row r="283" spans="18:18" ht="15.75" customHeight="1" x14ac:dyDescent="0.2">
      <c r="R283" s="15"/>
    </row>
    <row r="284" spans="18:18" ht="15.75" customHeight="1" x14ac:dyDescent="0.2">
      <c r="R284" s="15"/>
    </row>
    <row r="285" spans="18:18" ht="15.75" customHeight="1" x14ac:dyDescent="0.2">
      <c r="R285" s="15"/>
    </row>
    <row r="286" spans="18:18" ht="15.75" customHeight="1" x14ac:dyDescent="0.2">
      <c r="R286" s="15"/>
    </row>
    <row r="287" spans="18:18" ht="15.75" customHeight="1" x14ac:dyDescent="0.2">
      <c r="R287" s="15"/>
    </row>
    <row r="288" spans="18:18" ht="15.75" customHeight="1" x14ac:dyDescent="0.2">
      <c r="R288" s="15"/>
    </row>
    <row r="289" spans="18:18" ht="15.75" customHeight="1" x14ac:dyDescent="0.2">
      <c r="R289" s="15"/>
    </row>
    <row r="290" spans="18:18" ht="15.75" customHeight="1" x14ac:dyDescent="0.2">
      <c r="R290" s="15"/>
    </row>
    <row r="291" spans="18:18" ht="15.75" customHeight="1" x14ac:dyDescent="0.2">
      <c r="R291" s="15"/>
    </row>
    <row r="292" spans="18:18" ht="15.75" customHeight="1" x14ac:dyDescent="0.2">
      <c r="R292" s="15"/>
    </row>
    <row r="293" spans="18:18" ht="15.75" customHeight="1" x14ac:dyDescent="0.2">
      <c r="R293" s="15"/>
    </row>
    <row r="294" spans="18:18" ht="15.75" customHeight="1" x14ac:dyDescent="0.2">
      <c r="R294" s="15"/>
    </row>
    <row r="295" spans="18:18" ht="15.75" customHeight="1" x14ac:dyDescent="0.2">
      <c r="R295" s="15"/>
    </row>
    <row r="296" spans="18:18" ht="15.75" customHeight="1" x14ac:dyDescent="0.2">
      <c r="R296" s="15"/>
    </row>
    <row r="297" spans="18:18" ht="15.75" customHeight="1" x14ac:dyDescent="0.2">
      <c r="R297" s="15"/>
    </row>
    <row r="298" spans="18:18" ht="15.75" customHeight="1" x14ac:dyDescent="0.2">
      <c r="R298" s="15"/>
    </row>
    <row r="299" spans="18:18" ht="15.75" customHeight="1" x14ac:dyDescent="0.2">
      <c r="R299" s="15"/>
    </row>
    <row r="300" spans="18:18" ht="15.75" customHeight="1" x14ac:dyDescent="0.2">
      <c r="R300" s="15"/>
    </row>
    <row r="301" spans="18:18" ht="15.75" customHeight="1" x14ac:dyDescent="0.2">
      <c r="R301" s="15"/>
    </row>
    <row r="302" spans="18:18" ht="15.75" customHeight="1" x14ac:dyDescent="0.2">
      <c r="R302" s="15"/>
    </row>
    <row r="303" spans="18:18" ht="15.75" customHeight="1" x14ac:dyDescent="0.2">
      <c r="R303" s="15"/>
    </row>
    <row r="304" spans="18:18" ht="15.75" customHeight="1" x14ac:dyDescent="0.2">
      <c r="R304" s="15"/>
    </row>
    <row r="305" spans="18:18" ht="15.75" customHeight="1" x14ac:dyDescent="0.2">
      <c r="R305" s="15"/>
    </row>
    <row r="306" spans="18:18" ht="15.75" customHeight="1" x14ac:dyDescent="0.2">
      <c r="R306" s="15"/>
    </row>
    <row r="307" spans="18:18" ht="15.75" customHeight="1" x14ac:dyDescent="0.2">
      <c r="R307" s="15"/>
    </row>
    <row r="308" spans="18:18" ht="15.75" customHeight="1" x14ac:dyDescent="0.2">
      <c r="R308" s="15"/>
    </row>
    <row r="309" spans="18:18" ht="15.75" customHeight="1" x14ac:dyDescent="0.2">
      <c r="R309" s="15"/>
    </row>
    <row r="310" spans="18:18" ht="15.75" customHeight="1" x14ac:dyDescent="0.2">
      <c r="R310" s="15"/>
    </row>
    <row r="311" spans="18:18" ht="15.75" customHeight="1" x14ac:dyDescent="0.2">
      <c r="R311" s="15"/>
    </row>
    <row r="312" spans="18:18" ht="15.75" customHeight="1" x14ac:dyDescent="0.2">
      <c r="R312" s="15"/>
    </row>
    <row r="313" spans="18:18" ht="15.75" customHeight="1" x14ac:dyDescent="0.2">
      <c r="R313" s="15"/>
    </row>
    <row r="314" spans="18:18" ht="15.75" customHeight="1" x14ac:dyDescent="0.2">
      <c r="R314" s="15"/>
    </row>
    <row r="315" spans="18:18" ht="15.75" customHeight="1" x14ac:dyDescent="0.2">
      <c r="R315" s="15"/>
    </row>
    <row r="316" spans="18:18" ht="15.75" customHeight="1" x14ac:dyDescent="0.2">
      <c r="R316" s="15"/>
    </row>
    <row r="317" spans="18:18" ht="15.75" customHeight="1" x14ac:dyDescent="0.2">
      <c r="R317" s="15"/>
    </row>
    <row r="318" spans="18:18" ht="15.75" customHeight="1" x14ac:dyDescent="0.2">
      <c r="R318" s="15"/>
    </row>
    <row r="319" spans="18:18" ht="15.75" customHeight="1" x14ac:dyDescent="0.2">
      <c r="R319" s="15"/>
    </row>
    <row r="320" spans="18:18" ht="15.75" customHeight="1" x14ac:dyDescent="0.2">
      <c r="R320" s="15"/>
    </row>
    <row r="321" spans="18:18" ht="15.75" customHeight="1" x14ac:dyDescent="0.2">
      <c r="R321" s="15"/>
    </row>
    <row r="322" spans="18:18" ht="15.75" customHeight="1" x14ac:dyDescent="0.2">
      <c r="R322" s="15"/>
    </row>
    <row r="323" spans="18:18" ht="15.75" customHeight="1" x14ac:dyDescent="0.2">
      <c r="R323" s="15"/>
    </row>
    <row r="324" spans="18:18" ht="15.75" customHeight="1" x14ac:dyDescent="0.2">
      <c r="R324" s="15"/>
    </row>
    <row r="325" spans="18:18" ht="15.75" customHeight="1" x14ac:dyDescent="0.2">
      <c r="R325" s="15"/>
    </row>
    <row r="326" spans="18:18" ht="15.75" customHeight="1" x14ac:dyDescent="0.2">
      <c r="R326" s="15"/>
    </row>
    <row r="327" spans="18:18" ht="15.75" customHeight="1" x14ac:dyDescent="0.2">
      <c r="R327" s="15"/>
    </row>
    <row r="328" spans="18:18" ht="15.75" customHeight="1" x14ac:dyDescent="0.2">
      <c r="R328" s="15"/>
    </row>
    <row r="329" spans="18:18" ht="15.75" customHeight="1" x14ac:dyDescent="0.2">
      <c r="R329" s="15"/>
    </row>
    <row r="330" spans="18:18" ht="15.75" customHeight="1" x14ac:dyDescent="0.2">
      <c r="R330" s="15"/>
    </row>
    <row r="331" spans="18:18" ht="15.75" customHeight="1" x14ac:dyDescent="0.2">
      <c r="R331" s="15"/>
    </row>
    <row r="332" spans="18:18" ht="15.75" customHeight="1" x14ac:dyDescent="0.2">
      <c r="R332" s="15"/>
    </row>
    <row r="333" spans="18:18" ht="15.75" customHeight="1" x14ac:dyDescent="0.2">
      <c r="R333" s="15"/>
    </row>
    <row r="334" spans="18:18" ht="15.75" customHeight="1" x14ac:dyDescent="0.2">
      <c r="R334" s="15"/>
    </row>
    <row r="335" spans="18:18" ht="15.75" customHeight="1" x14ac:dyDescent="0.2">
      <c r="R335" s="15"/>
    </row>
    <row r="336" spans="18:18" ht="15.75" customHeight="1" x14ac:dyDescent="0.2">
      <c r="R336" s="15"/>
    </row>
    <row r="337" spans="18:18" ht="15.75" customHeight="1" x14ac:dyDescent="0.2">
      <c r="R337" s="15"/>
    </row>
    <row r="338" spans="18:18" ht="15.75" customHeight="1" x14ac:dyDescent="0.2">
      <c r="R338" s="15"/>
    </row>
    <row r="339" spans="18:18" ht="15.75" customHeight="1" x14ac:dyDescent="0.2">
      <c r="R339" s="15"/>
    </row>
    <row r="340" spans="18:18" ht="15.75" customHeight="1" x14ac:dyDescent="0.2">
      <c r="R340" s="15"/>
    </row>
    <row r="341" spans="18:18" ht="15.75" customHeight="1" x14ac:dyDescent="0.2">
      <c r="R341" s="15"/>
    </row>
    <row r="342" spans="18:18" ht="15.75" customHeight="1" x14ac:dyDescent="0.2">
      <c r="R342" s="15"/>
    </row>
    <row r="343" spans="18:18" ht="15.75" customHeight="1" x14ac:dyDescent="0.2">
      <c r="R343" s="15"/>
    </row>
    <row r="344" spans="18:18" ht="15.75" customHeight="1" x14ac:dyDescent="0.2">
      <c r="R344" s="15"/>
    </row>
    <row r="345" spans="18:18" ht="15.75" customHeight="1" x14ac:dyDescent="0.2">
      <c r="R345" s="15"/>
    </row>
    <row r="346" spans="18:18" ht="15.75" customHeight="1" x14ac:dyDescent="0.2">
      <c r="R346" s="15"/>
    </row>
    <row r="347" spans="18:18" ht="15.75" customHeight="1" x14ac:dyDescent="0.2">
      <c r="R347" s="15"/>
    </row>
    <row r="348" spans="18:18" ht="15.75" customHeight="1" x14ac:dyDescent="0.2">
      <c r="R348" s="15"/>
    </row>
    <row r="349" spans="18:18" ht="15.75" customHeight="1" x14ac:dyDescent="0.2">
      <c r="R349" s="15"/>
    </row>
    <row r="350" spans="18:18" ht="15.75" customHeight="1" x14ac:dyDescent="0.2">
      <c r="R350" s="15"/>
    </row>
    <row r="351" spans="18:18" ht="15.75" customHeight="1" x14ac:dyDescent="0.2">
      <c r="R351" s="15"/>
    </row>
    <row r="352" spans="18:18" ht="15.75" customHeight="1" x14ac:dyDescent="0.2">
      <c r="R352" s="15"/>
    </row>
    <row r="353" spans="18:18" ht="15.75" customHeight="1" x14ac:dyDescent="0.2">
      <c r="R353" s="15"/>
    </row>
    <row r="354" spans="18:18" ht="15.75" customHeight="1" x14ac:dyDescent="0.2">
      <c r="R354" s="15"/>
    </row>
    <row r="355" spans="18:18" ht="15.75" customHeight="1" x14ac:dyDescent="0.2">
      <c r="R355" s="15"/>
    </row>
    <row r="356" spans="18:18" ht="15.75" customHeight="1" x14ac:dyDescent="0.2">
      <c r="R356" s="15"/>
    </row>
    <row r="357" spans="18:18" ht="15.75" customHeight="1" x14ac:dyDescent="0.2">
      <c r="R357" s="15"/>
    </row>
    <row r="358" spans="18:18" ht="15.75" customHeight="1" x14ac:dyDescent="0.2">
      <c r="R358" s="15"/>
    </row>
    <row r="359" spans="18:18" ht="15.75" customHeight="1" x14ac:dyDescent="0.2">
      <c r="R359" s="15"/>
    </row>
    <row r="360" spans="18:18" ht="15.75" customHeight="1" x14ac:dyDescent="0.2">
      <c r="R360" s="15"/>
    </row>
    <row r="361" spans="18:18" ht="15.75" customHeight="1" x14ac:dyDescent="0.2">
      <c r="R361" s="15"/>
    </row>
    <row r="362" spans="18:18" ht="15.75" customHeight="1" x14ac:dyDescent="0.2">
      <c r="R362" s="15"/>
    </row>
    <row r="363" spans="18:18" ht="15.75" customHeight="1" x14ac:dyDescent="0.2">
      <c r="R363" s="15"/>
    </row>
    <row r="364" spans="18:18" ht="15.75" customHeight="1" x14ac:dyDescent="0.2">
      <c r="R364" s="15"/>
    </row>
    <row r="365" spans="18:18" ht="15.75" customHeight="1" x14ac:dyDescent="0.2">
      <c r="R365" s="15"/>
    </row>
    <row r="366" spans="18:18" ht="15.75" customHeight="1" x14ac:dyDescent="0.2">
      <c r="R366" s="15"/>
    </row>
    <row r="367" spans="18:18" ht="15.75" customHeight="1" x14ac:dyDescent="0.2">
      <c r="R367" s="15"/>
    </row>
    <row r="368" spans="18:18" ht="15.75" customHeight="1" x14ac:dyDescent="0.2">
      <c r="R368" s="15"/>
    </row>
    <row r="369" spans="18:18" ht="15.75" customHeight="1" x14ac:dyDescent="0.2">
      <c r="R369" s="15"/>
    </row>
    <row r="370" spans="18:18" ht="15.75" customHeight="1" x14ac:dyDescent="0.2">
      <c r="R370" s="15"/>
    </row>
    <row r="371" spans="18:18" ht="15.75" customHeight="1" x14ac:dyDescent="0.2">
      <c r="R371" s="15"/>
    </row>
    <row r="372" spans="18:18" ht="15.75" customHeight="1" x14ac:dyDescent="0.2">
      <c r="R372" s="15"/>
    </row>
    <row r="373" spans="18:18" ht="15.75" customHeight="1" x14ac:dyDescent="0.2">
      <c r="R373" s="15"/>
    </row>
    <row r="374" spans="18:18" ht="15.75" customHeight="1" x14ac:dyDescent="0.2">
      <c r="R374" s="15"/>
    </row>
    <row r="375" spans="18:18" ht="15.75" customHeight="1" x14ac:dyDescent="0.2">
      <c r="R375" s="15"/>
    </row>
    <row r="376" spans="18:18" ht="15.75" customHeight="1" x14ac:dyDescent="0.2">
      <c r="R376" s="15"/>
    </row>
    <row r="377" spans="18:18" ht="15.75" customHeight="1" x14ac:dyDescent="0.2">
      <c r="R377" s="15"/>
    </row>
    <row r="378" spans="18:18" ht="15.75" customHeight="1" x14ac:dyDescent="0.2">
      <c r="R378" s="15"/>
    </row>
    <row r="379" spans="18:18" ht="15.75" customHeight="1" x14ac:dyDescent="0.2">
      <c r="R379" s="15"/>
    </row>
    <row r="380" spans="18:18" ht="15.75" customHeight="1" x14ac:dyDescent="0.2">
      <c r="R380" s="15"/>
    </row>
    <row r="381" spans="18:18" ht="15.75" customHeight="1" x14ac:dyDescent="0.2">
      <c r="R381" s="15"/>
    </row>
    <row r="382" spans="18:18" ht="15.75" customHeight="1" x14ac:dyDescent="0.2">
      <c r="R382" s="15"/>
    </row>
    <row r="383" spans="18:18" ht="15.75" customHeight="1" x14ac:dyDescent="0.2">
      <c r="R383" s="15"/>
    </row>
    <row r="384" spans="18:18" ht="15.75" customHeight="1" x14ac:dyDescent="0.2">
      <c r="R384" s="15"/>
    </row>
    <row r="385" spans="18:18" ht="15.75" customHeight="1" x14ac:dyDescent="0.2">
      <c r="R385" s="15"/>
    </row>
    <row r="386" spans="18:18" ht="15.75" customHeight="1" x14ac:dyDescent="0.2">
      <c r="R386" s="15"/>
    </row>
    <row r="387" spans="18:18" ht="15.75" customHeight="1" x14ac:dyDescent="0.2">
      <c r="R387" s="15"/>
    </row>
    <row r="388" spans="18:18" ht="15.75" customHeight="1" x14ac:dyDescent="0.2">
      <c r="R388" s="15"/>
    </row>
    <row r="389" spans="18:18" ht="15.75" customHeight="1" x14ac:dyDescent="0.2">
      <c r="R389" s="15"/>
    </row>
    <row r="390" spans="18:18" ht="15.75" customHeight="1" x14ac:dyDescent="0.2">
      <c r="R390" s="15"/>
    </row>
    <row r="391" spans="18:18" ht="15.75" customHeight="1" x14ac:dyDescent="0.2">
      <c r="R391" s="15"/>
    </row>
    <row r="392" spans="18:18" ht="15.75" customHeight="1" x14ac:dyDescent="0.2">
      <c r="R392" s="15"/>
    </row>
    <row r="393" spans="18:18" ht="15.75" customHeight="1" x14ac:dyDescent="0.2">
      <c r="R393" s="15"/>
    </row>
    <row r="394" spans="18:18" ht="15.75" customHeight="1" x14ac:dyDescent="0.2">
      <c r="R394" s="15"/>
    </row>
    <row r="395" spans="18:18" ht="15.75" customHeight="1" x14ac:dyDescent="0.2">
      <c r="R395" s="15"/>
    </row>
    <row r="396" spans="18:18" ht="15.75" customHeight="1" x14ac:dyDescent="0.2">
      <c r="R396" s="15"/>
    </row>
    <row r="397" spans="18:18" ht="15.75" customHeight="1" x14ac:dyDescent="0.2">
      <c r="R397" s="15"/>
    </row>
    <row r="398" spans="18:18" ht="15.75" customHeight="1" x14ac:dyDescent="0.2">
      <c r="R398" s="15"/>
    </row>
    <row r="399" spans="18:18" ht="15.75" customHeight="1" x14ac:dyDescent="0.2">
      <c r="R399" s="15"/>
    </row>
    <row r="400" spans="18:18" ht="15.75" customHeight="1" x14ac:dyDescent="0.2">
      <c r="R400" s="15"/>
    </row>
    <row r="401" spans="18:18" ht="15.75" customHeight="1" x14ac:dyDescent="0.2">
      <c r="R401" s="15"/>
    </row>
    <row r="402" spans="18:18" ht="15.75" customHeight="1" x14ac:dyDescent="0.2">
      <c r="R402" s="15"/>
    </row>
    <row r="403" spans="18:18" ht="15.75" customHeight="1" x14ac:dyDescent="0.2">
      <c r="R403" s="15"/>
    </row>
    <row r="404" spans="18:18" ht="15.75" customHeight="1" x14ac:dyDescent="0.2">
      <c r="R404" s="15"/>
    </row>
    <row r="405" spans="18:18" ht="15.75" customHeight="1" x14ac:dyDescent="0.2">
      <c r="R405" s="15"/>
    </row>
    <row r="406" spans="18:18" ht="15.75" customHeight="1" x14ac:dyDescent="0.2">
      <c r="R406" s="15"/>
    </row>
    <row r="407" spans="18:18" ht="15.75" customHeight="1" x14ac:dyDescent="0.2">
      <c r="R407" s="15"/>
    </row>
    <row r="408" spans="18:18" ht="15.75" customHeight="1" x14ac:dyDescent="0.2">
      <c r="R408" s="15"/>
    </row>
    <row r="409" spans="18:18" ht="15.75" customHeight="1" x14ac:dyDescent="0.2">
      <c r="R409" s="15"/>
    </row>
    <row r="410" spans="18:18" ht="15.75" customHeight="1" x14ac:dyDescent="0.2">
      <c r="R410" s="15"/>
    </row>
    <row r="411" spans="18:18" ht="15.75" customHeight="1" x14ac:dyDescent="0.2">
      <c r="R411" s="15"/>
    </row>
    <row r="412" spans="18:18" ht="15.75" customHeight="1" x14ac:dyDescent="0.2">
      <c r="R412" s="15"/>
    </row>
    <row r="413" spans="18:18" ht="15.75" customHeight="1" x14ac:dyDescent="0.2">
      <c r="R413" s="15"/>
    </row>
    <row r="414" spans="18:18" ht="15.75" customHeight="1" x14ac:dyDescent="0.2">
      <c r="R414" s="15"/>
    </row>
    <row r="415" spans="18:18" ht="15.75" customHeight="1" x14ac:dyDescent="0.2">
      <c r="R415" s="15"/>
    </row>
    <row r="416" spans="18:18" ht="15.75" customHeight="1" x14ac:dyDescent="0.2">
      <c r="R416" s="15"/>
    </row>
    <row r="417" spans="18:18" ht="15.75" customHeight="1" x14ac:dyDescent="0.2">
      <c r="R417" s="15"/>
    </row>
    <row r="418" spans="18:18" ht="15.75" customHeight="1" x14ac:dyDescent="0.2">
      <c r="R418" s="15"/>
    </row>
    <row r="419" spans="18:18" ht="15.75" customHeight="1" x14ac:dyDescent="0.2">
      <c r="R419" s="15"/>
    </row>
    <row r="420" spans="18:18" ht="15.75" customHeight="1" x14ac:dyDescent="0.2">
      <c r="R420" s="15"/>
    </row>
    <row r="421" spans="18:18" ht="15.75" customHeight="1" x14ac:dyDescent="0.2">
      <c r="R421" s="15"/>
    </row>
    <row r="422" spans="18:18" ht="15.75" customHeight="1" x14ac:dyDescent="0.2">
      <c r="R422" s="15"/>
    </row>
    <row r="423" spans="18:18" ht="15.75" customHeight="1" x14ac:dyDescent="0.2">
      <c r="R423" s="15"/>
    </row>
    <row r="424" spans="18:18" ht="15.75" customHeight="1" x14ac:dyDescent="0.2">
      <c r="R424" s="15"/>
    </row>
    <row r="425" spans="18:18" ht="15.75" customHeight="1" x14ac:dyDescent="0.2">
      <c r="R425" s="15"/>
    </row>
    <row r="426" spans="18:18" ht="15.75" customHeight="1" x14ac:dyDescent="0.2">
      <c r="R426" s="15"/>
    </row>
    <row r="427" spans="18:18" ht="15.75" customHeight="1" x14ac:dyDescent="0.2">
      <c r="R427" s="15"/>
    </row>
    <row r="428" spans="18:18" ht="15.75" customHeight="1" x14ac:dyDescent="0.2">
      <c r="R428" s="15"/>
    </row>
    <row r="429" spans="18:18" ht="15.75" customHeight="1" x14ac:dyDescent="0.2">
      <c r="R429" s="15"/>
    </row>
    <row r="430" spans="18:18" ht="15.75" customHeight="1" x14ac:dyDescent="0.2">
      <c r="R430" s="15"/>
    </row>
    <row r="431" spans="18:18" ht="15.75" customHeight="1" x14ac:dyDescent="0.2">
      <c r="R431" s="15"/>
    </row>
    <row r="432" spans="18:18" ht="15.75" customHeight="1" x14ac:dyDescent="0.2">
      <c r="R432" s="15"/>
    </row>
    <row r="433" spans="18:18" ht="15.75" customHeight="1" x14ac:dyDescent="0.2">
      <c r="R433" s="15"/>
    </row>
    <row r="434" spans="18:18" ht="15.75" customHeight="1" x14ac:dyDescent="0.2">
      <c r="R434" s="15"/>
    </row>
    <row r="435" spans="18:18" ht="15.75" customHeight="1" x14ac:dyDescent="0.2">
      <c r="R435" s="15"/>
    </row>
    <row r="436" spans="18:18" ht="15.75" customHeight="1" x14ac:dyDescent="0.2">
      <c r="R436" s="15"/>
    </row>
    <row r="437" spans="18:18" ht="15.75" customHeight="1" x14ac:dyDescent="0.2">
      <c r="R437" s="15"/>
    </row>
    <row r="438" spans="18:18" ht="15.75" customHeight="1" x14ac:dyDescent="0.2">
      <c r="R438" s="15"/>
    </row>
    <row r="439" spans="18:18" ht="15.75" customHeight="1" x14ac:dyDescent="0.2">
      <c r="R439" s="15"/>
    </row>
    <row r="440" spans="18:18" ht="15.75" customHeight="1" x14ac:dyDescent="0.2">
      <c r="R440" s="15"/>
    </row>
    <row r="441" spans="18:18" ht="15.75" customHeight="1" x14ac:dyDescent="0.2">
      <c r="R441" s="15"/>
    </row>
    <row r="442" spans="18:18" ht="15.75" customHeight="1" x14ac:dyDescent="0.2">
      <c r="R442" s="15"/>
    </row>
    <row r="443" spans="18:18" ht="15.75" customHeight="1" x14ac:dyDescent="0.2">
      <c r="R443" s="15"/>
    </row>
    <row r="444" spans="18:18" ht="15.75" customHeight="1" x14ac:dyDescent="0.2">
      <c r="R444" s="15"/>
    </row>
    <row r="445" spans="18:18" ht="15.75" customHeight="1" x14ac:dyDescent="0.2">
      <c r="R445" s="15"/>
    </row>
    <row r="446" spans="18:18" ht="15.75" customHeight="1" x14ac:dyDescent="0.2">
      <c r="R446" s="15"/>
    </row>
    <row r="447" spans="18:18" ht="15.75" customHeight="1" x14ac:dyDescent="0.2">
      <c r="R447" s="15"/>
    </row>
    <row r="448" spans="18:18" ht="15.75" customHeight="1" x14ac:dyDescent="0.2">
      <c r="R448" s="15"/>
    </row>
    <row r="449" spans="18:18" ht="15.75" customHeight="1" x14ac:dyDescent="0.2">
      <c r="R449" s="15"/>
    </row>
    <row r="450" spans="18:18" ht="15.75" customHeight="1" x14ac:dyDescent="0.2">
      <c r="R450" s="15"/>
    </row>
    <row r="451" spans="18:18" ht="15.75" customHeight="1" x14ac:dyDescent="0.2">
      <c r="R451" s="15"/>
    </row>
    <row r="452" spans="18:18" ht="15.75" customHeight="1" x14ac:dyDescent="0.2">
      <c r="R452" s="15"/>
    </row>
    <row r="453" spans="18:18" ht="15.75" customHeight="1" x14ac:dyDescent="0.2">
      <c r="R453" s="15"/>
    </row>
    <row r="454" spans="18:18" ht="15.75" customHeight="1" x14ac:dyDescent="0.2">
      <c r="R454" s="15"/>
    </row>
    <row r="455" spans="18:18" ht="15.75" customHeight="1" x14ac:dyDescent="0.2">
      <c r="R455" s="15"/>
    </row>
    <row r="456" spans="18:18" ht="15.75" customHeight="1" x14ac:dyDescent="0.2">
      <c r="R456" s="15"/>
    </row>
    <row r="457" spans="18:18" ht="15.75" customHeight="1" x14ac:dyDescent="0.2">
      <c r="R457" s="15"/>
    </row>
    <row r="458" spans="18:18" ht="15.75" customHeight="1" x14ac:dyDescent="0.2">
      <c r="R458" s="15"/>
    </row>
    <row r="459" spans="18:18" ht="15.75" customHeight="1" x14ac:dyDescent="0.2">
      <c r="R459" s="15"/>
    </row>
    <row r="460" spans="18:18" ht="15.75" customHeight="1" x14ac:dyDescent="0.2">
      <c r="R460" s="15"/>
    </row>
    <row r="461" spans="18:18" ht="15.75" customHeight="1" x14ac:dyDescent="0.2">
      <c r="R461" s="15"/>
    </row>
    <row r="462" spans="18:18" ht="15.75" customHeight="1" x14ac:dyDescent="0.2">
      <c r="R462" s="15"/>
    </row>
    <row r="463" spans="18:18" ht="15.75" customHeight="1" x14ac:dyDescent="0.2">
      <c r="R463" s="15"/>
    </row>
    <row r="464" spans="18:18" ht="15.75" customHeight="1" x14ac:dyDescent="0.2">
      <c r="R464" s="15"/>
    </row>
    <row r="465" spans="18:18" ht="15.75" customHeight="1" x14ac:dyDescent="0.2">
      <c r="R465" s="15"/>
    </row>
    <row r="466" spans="18:18" ht="15.75" customHeight="1" x14ac:dyDescent="0.2">
      <c r="R466" s="15"/>
    </row>
    <row r="467" spans="18:18" ht="15.75" customHeight="1" x14ac:dyDescent="0.2">
      <c r="R467" s="15"/>
    </row>
    <row r="468" spans="18:18" ht="15.75" customHeight="1" x14ac:dyDescent="0.2">
      <c r="R468" s="15"/>
    </row>
    <row r="469" spans="18:18" ht="15.75" customHeight="1" x14ac:dyDescent="0.2">
      <c r="R469" s="15"/>
    </row>
    <row r="470" spans="18:18" ht="15.75" customHeight="1" x14ac:dyDescent="0.2">
      <c r="R470" s="15"/>
    </row>
    <row r="471" spans="18:18" ht="15.75" customHeight="1" x14ac:dyDescent="0.2">
      <c r="R471" s="15"/>
    </row>
    <row r="472" spans="18:18" ht="15.75" customHeight="1" x14ac:dyDescent="0.2">
      <c r="R472" s="15"/>
    </row>
    <row r="473" spans="18:18" ht="15.75" customHeight="1" x14ac:dyDescent="0.2">
      <c r="R473" s="15"/>
    </row>
    <row r="474" spans="18:18" ht="15.75" customHeight="1" x14ac:dyDescent="0.2">
      <c r="R474" s="15"/>
    </row>
    <row r="475" spans="18:18" ht="15.75" customHeight="1" x14ac:dyDescent="0.2">
      <c r="R475" s="15"/>
    </row>
    <row r="476" spans="18:18" ht="15.75" customHeight="1" x14ac:dyDescent="0.2">
      <c r="R476" s="15"/>
    </row>
    <row r="477" spans="18:18" ht="15.75" customHeight="1" x14ac:dyDescent="0.2">
      <c r="R477" s="15"/>
    </row>
    <row r="478" spans="18:18" ht="15.75" customHeight="1" x14ac:dyDescent="0.2">
      <c r="R478" s="15"/>
    </row>
    <row r="479" spans="18:18" ht="15.75" customHeight="1" x14ac:dyDescent="0.2">
      <c r="R479" s="15"/>
    </row>
    <row r="480" spans="18:18" ht="15.75" customHeight="1" x14ac:dyDescent="0.2">
      <c r="R480" s="15"/>
    </row>
    <row r="481" spans="18:18" ht="15.75" customHeight="1" x14ac:dyDescent="0.2">
      <c r="R481" s="15"/>
    </row>
    <row r="482" spans="18:18" ht="15.75" customHeight="1" x14ac:dyDescent="0.2">
      <c r="R482" s="15"/>
    </row>
    <row r="483" spans="18:18" ht="15.75" customHeight="1" x14ac:dyDescent="0.2">
      <c r="R483" s="15"/>
    </row>
    <row r="484" spans="18:18" ht="15.75" customHeight="1" x14ac:dyDescent="0.2">
      <c r="R484" s="15"/>
    </row>
    <row r="485" spans="18:18" ht="15.75" customHeight="1" x14ac:dyDescent="0.2">
      <c r="R485" s="15"/>
    </row>
    <row r="486" spans="18:18" ht="15.75" customHeight="1" x14ac:dyDescent="0.2">
      <c r="R486" s="15"/>
    </row>
    <row r="487" spans="18:18" ht="15.75" customHeight="1" x14ac:dyDescent="0.2">
      <c r="R487" s="15"/>
    </row>
    <row r="488" spans="18:18" ht="15.75" customHeight="1" x14ac:dyDescent="0.2">
      <c r="R488" s="15"/>
    </row>
    <row r="489" spans="18:18" ht="15.75" customHeight="1" x14ac:dyDescent="0.2">
      <c r="R489" s="15"/>
    </row>
    <row r="490" spans="18:18" ht="15.75" customHeight="1" x14ac:dyDescent="0.2">
      <c r="R490" s="15"/>
    </row>
    <row r="491" spans="18:18" ht="15.75" customHeight="1" x14ac:dyDescent="0.2">
      <c r="R491" s="15"/>
    </row>
    <row r="492" spans="18:18" ht="15.75" customHeight="1" x14ac:dyDescent="0.2">
      <c r="R492" s="15"/>
    </row>
    <row r="493" spans="18:18" ht="15.75" customHeight="1" x14ac:dyDescent="0.2">
      <c r="R493" s="15"/>
    </row>
    <row r="494" spans="18:18" ht="15.75" customHeight="1" x14ac:dyDescent="0.2">
      <c r="R494" s="15"/>
    </row>
    <row r="495" spans="18:18" ht="15.75" customHeight="1" x14ac:dyDescent="0.2">
      <c r="R495" s="15"/>
    </row>
    <row r="496" spans="18:18" ht="15.75" customHeight="1" x14ac:dyDescent="0.2">
      <c r="R496" s="15"/>
    </row>
    <row r="497" spans="18:18" ht="15.75" customHeight="1" x14ac:dyDescent="0.2">
      <c r="R497" s="15"/>
    </row>
    <row r="498" spans="18:18" ht="15.75" customHeight="1" x14ac:dyDescent="0.2">
      <c r="R498" s="15"/>
    </row>
    <row r="499" spans="18:18" ht="15.75" customHeight="1" x14ac:dyDescent="0.2">
      <c r="R499" s="15"/>
    </row>
    <row r="500" spans="18:18" ht="15.75" customHeight="1" x14ac:dyDescent="0.2">
      <c r="R500" s="15"/>
    </row>
    <row r="501" spans="18:18" ht="15.75" customHeight="1" x14ac:dyDescent="0.2">
      <c r="R501" s="15"/>
    </row>
    <row r="502" spans="18:18" ht="15.75" customHeight="1" x14ac:dyDescent="0.2">
      <c r="R502" s="15"/>
    </row>
    <row r="503" spans="18:18" ht="15.75" customHeight="1" x14ac:dyDescent="0.2">
      <c r="R503" s="15"/>
    </row>
    <row r="504" spans="18:18" ht="15.75" customHeight="1" x14ac:dyDescent="0.2">
      <c r="R504" s="15"/>
    </row>
    <row r="505" spans="18:18" ht="15.75" customHeight="1" x14ac:dyDescent="0.2">
      <c r="R505" s="15"/>
    </row>
    <row r="506" spans="18:18" ht="15.75" customHeight="1" x14ac:dyDescent="0.2">
      <c r="R506" s="15"/>
    </row>
    <row r="507" spans="18:18" ht="15.75" customHeight="1" x14ac:dyDescent="0.2">
      <c r="R507" s="15"/>
    </row>
    <row r="508" spans="18:18" ht="15.75" customHeight="1" x14ac:dyDescent="0.2">
      <c r="R508" s="15"/>
    </row>
    <row r="509" spans="18:18" ht="15.75" customHeight="1" x14ac:dyDescent="0.2">
      <c r="R509" s="15"/>
    </row>
    <row r="510" spans="18:18" ht="15.75" customHeight="1" x14ac:dyDescent="0.2">
      <c r="R510" s="15"/>
    </row>
    <row r="511" spans="18:18" ht="15.75" customHeight="1" x14ac:dyDescent="0.2">
      <c r="R511" s="15"/>
    </row>
    <row r="512" spans="18:18" ht="15.75" customHeight="1" x14ac:dyDescent="0.2">
      <c r="R512" s="15"/>
    </row>
    <row r="513" spans="18:18" ht="15.75" customHeight="1" x14ac:dyDescent="0.2">
      <c r="R513" s="15"/>
    </row>
    <row r="514" spans="18:18" ht="15.75" customHeight="1" x14ac:dyDescent="0.2">
      <c r="R514" s="15"/>
    </row>
    <row r="515" spans="18:18" ht="15.75" customHeight="1" x14ac:dyDescent="0.2">
      <c r="R515" s="15"/>
    </row>
    <row r="516" spans="18:18" ht="15.75" customHeight="1" x14ac:dyDescent="0.2">
      <c r="R516" s="15"/>
    </row>
    <row r="517" spans="18:18" ht="15.75" customHeight="1" x14ac:dyDescent="0.2">
      <c r="R517" s="15"/>
    </row>
    <row r="518" spans="18:18" ht="15.75" customHeight="1" x14ac:dyDescent="0.2">
      <c r="R518" s="15"/>
    </row>
    <row r="519" spans="18:18" ht="15.75" customHeight="1" x14ac:dyDescent="0.2">
      <c r="R519" s="15"/>
    </row>
    <row r="520" spans="18:18" ht="15.75" customHeight="1" x14ac:dyDescent="0.2">
      <c r="R520" s="15"/>
    </row>
    <row r="521" spans="18:18" ht="15.75" customHeight="1" x14ac:dyDescent="0.2">
      <c r="R521" s="15"/>
    </row>
    <row r="522" spans="18:18" ht="15.75" customHeight="1" x14ac:dyDescent="0.2">
      <c r="R522" s="15"/>
    </row>
    <row r="523" spans="18:18" ht="15.75" customHeight="1" x14ac:dyDescent="0.2">
      <c r="R523" s="15"/>
    </row>
    <row r="524" spans="18:18" ht="15.75" customHeight="1" x14ac:dyDescent="0.2">
      <c r="R524" s="15"/>
    </row>
    <row r="525" spans="18:18" ht="15.75" customHeight="1" x14ac:dyDescent="0.2">
      <c r="R525" s="15"/>
    </row>
    <row r="526" spans="18:18" ht="15.75" customHeight="1" x14ac:dyDescent="0.2">
      <c r="R526" s="15"/>
    </row>
    <row r="527" spans="18:18" ht="15.75" customHeight="1" x14ac:dyDescent="0.2">
      <c r="R527" s="15"/>
    </row>
    <row r="528" spans="18:18" ht="15.75" customHeight="1" x14ac:dyDescent="0.2">
      <c r="R528" s="15"/>
    </row>
    <row r="529" spans="18:18" ht="15.75" customHeight="1" x14ac:dyDescent="0.2">
      <c r="R529" s="15"/>
    </row>
    <row r="530" spans="18:18" ht="15.75" customHeight="1" x14ac:dyDescent="0.2">
      <c r="R530" s="15"/>
    </row>
    <row r="531" spans="18:18" ht="15.75" customHeight="1" x14ac:dyDescent="0.2">
      <c r="R531" s="15"/>
    </row>
    <row r="532" spans="18:18" ht="15.75" customHeight="1" x14ac:dyDescent="0.2">
      <c r="R532" s="15"/>
    </row>
    <row r="533" spans="18:18" ht="15.75" customHeight="1" x14ac:dyDescent="0.2">
      <c r="R533" s="15"/>
    </row>
    <row r="534" spans="18:18" ht="15.75" customHeight="1" x14ac:dyDescent="0.2">
      <c r="R534" s="15"/>
    </row>
    <row r="535" spans="18:18" ht="15.75" customHeight="1" x14ac:dyDescent="0.2">
      <c r="R535" s="15"/>
    </row>
    <row r="536" spans="18:18" ht="15.75" customHeight="1" x14ac:dyDescent="0.2">
      <c r="R536" s="15"/>
    </row>
    <row r="537" spans="18:18" ht="15.75" customHeight="1" x14ac:dyDescent="0.2">
      <c r="R537" s="15"/>
    </row>
    <row r="538" spans="18:18" ht="15.75" customHeight="1" x14ac:dyDescent="0.2">
      <c r="R538" s="15"/>
    </row>
    <row r="539" spans="18:18" ht="15.75" customHeight="1" x14ac:dyDescent="0.2">
      <c r="R539" s="15"/>
    </row>
    <row r="540" spans="18:18" ht="15.75" customHeight="1" x14ac:dyDescent="0.2">
      <c r="R540" s="15"/>
    </row>
    <row r="541" spans="18:18" ht="15.75" customHeight="1" x14ac:dyDescent="0.2">
      <c r="R541" s="15"/>
    </row>
    <row r="542" spans="18:18" ht="15.75" customHeight="1" x14ac:dyDescent="0.2">
      <c r="R542" s="15"/>
    </row>
    <row r="543" spans="18:18" ht="15.75" customHeight="1" x14ac:dyDescent="0.2">
      <c r="R543" s="15"/>
    </row>
    <row r="544" spans="18:18" ht="15.75" customHeight="1" x14ac:dyDescent="0.2">
      <c r="R544" s="15"/>
    </row>
    <row r="545" spans="18:18" ht="15.75" customHeight="1" x14ac:dyDescent="0.2">
      <c r="R545" s="15"/>
    </row>
    <row r="546" spans="18:18" ht="15.75" customHeight="1" x14ac:dyDescent="0.2">
      <c r="R546" s="15"/>
    </row>
    <row r="547" spans="18:18" ht="15.75" customHeight="1" x14ac:dyDescent="0.2">
      <c r="R547" s="15"/>
    </row>
    <row r="548" spans="18:18" ht="15.75" customHeight="1" x14ac:dyDescent="0.2">
      <c r="R548" s="15"/>
    </row>
    <row r="549" spans="18:18" ht="15.75" customHeight="1" x14ac:dyDescent="0.2">
      <c r="R549" s="15"/>
    </row>
    <row r="550" spans="18:18" ht="15.75" customHeight="1" x14ac:dyDescent="0.2">
      <c r="R550" s="15"/>
    </row>
    <row r="551" spans="18:18" ht="15.75" customHeight="1" x14ac:dyDescent="0.2">
      <c r="R551" s="15"/>
    </row>
    <row r="552" spans="18:18" ht="15.75" customHeight="1" x14ac:dyDescent="0.2">
      <c r="R552" s="15"/>
    </row>
    <row r="553" spans="18:18" ht="15.75" customHeight="1" x14ac:dyDescent="0.2">
      <c r="R553" s="15"/>
    </row>
    <row r="554" spans="18:18" ht="15.75" customHeight="1" x14ac:dyDescent="0.2">
      <c r="R554" s="15"/>
    </row>
    <row r="555" spans="18:18" ht="15.75" customHeight="1" x14ac:dyDescent="0.2">
      <c r="R555" s="15"/>
    </row>
    <row r="556" spans="18:18" ht="15.75" customHeight="1" x14ac:dyDescent="0.2">
      <c r="R556" s="15"/>
    </row>
    <row r="557" spans="18:18" ht="15.75" customHeight="1" x14ac:dyDescent="0.2">
      <c r="R557" s="15"/>
    </row>
    <row r="558" spans="18:18" ht="15.75" customHeight="1" x14ac:dyDescent="0.2">
      <c r="R558" s="15"/>
    </row>
    <row r="559" spans="18:18" ht="15.75" customHeight="1" x14ac:dyDescent="0.2">
      <c r="R559" s="15"/>
    </row>
    <row r="560" spans="18:18" ht="15.75" customHeight="1" x14ac:dyDescent="0.2">
      <c r="R560" s="15"/>
    </row>
    <row r="561" spans="18:18" ht="15.75" customHeight="1" x14ac:dyDescent="0.2">
      <c r="R561" s="15"/>
    </row>
    <row r="562" spans="18:18" ht="15.75" customHeight="1" x14ac:dyDescent="0.2">
      <c r="R562" s="15"/>
    </row>
    <row r="563" spans="18:18" ht="15.75" customHeight="1" x14ac:dyDescent="0.2">
      <c r="R563" s="15"/>
    </row>
    <row r="564" spans="18:18" ht="15.75" customHeight="1" x14ac:dyDescent="0.2">
      <c r="R564" s="15"/>
    </row>
    <row r="565" spans="18:18" ht="15.75" customHeight="1" x14ac:dyDescent="0.2">
      <c r="R565" s="15"/>
    </row>
    <row r="566" spans="18:18" ht="15.75" customHeight="1" x14ac:dyDescent="0.2">
      <c r="R566" s="15"/>
    </row>
    <row r="567" spans="18:18" ht="15.75" customHeight="1" x14ac:dyDescent="0.2">
      <c r="R567" s="15"/>
    </row>
    <row r="568" spans="18:18" ht="15.75" customHeight="1" x14ac:dyDescent="0.2">
      <c r="R568" s="15"/>
    </row>
    <row r="569" spans="18:18" ht="15.75" customHeight="1" x14ac:dyDescent="0.2">
      <c r="R569" s="15"/>
    </row>
    <row r="570" spans="18:18" ht="15.75" customHeight="1" x14ac:dyDescent="0.2">
      <c r="R570" s="15"/>
    </row>
    <row r="571" spans="18:18" ht="15.75" customHeight="1" x14ac:dyDescent="0.2">
      <c r="R571" s="15"/>
    </row>
    <row r="572" spans="18:18" ht="15.75" customHeight="1" x14ac:dyDescent="0.2">
      <c r="R572" s="15"/>
    </row>
    <row r="573" spans="18:18" ht="15.75" customHeight="1" x14ac:dyDescent="0.2">
      <c r="R573" s="15"/>
    </row>
    <row r="574" spans="18:18" ht="15.75" customHeight="1" x14ac:dyDescent="0.2">
      <c r="R574" s="15"/>
    </row>
    <row r="575" spans="18:18" ht="15.75" customHeight="1" x14ac:dyDescent="0.2">
      <c r="R575" s="15"/>
    </row>
    <row r="576" spans="18:18" ht="15.75" customHeight="1" x14ac:dyDescent="0.2">
      <c r="R576" s="15"/>
    </row>
    <row r="577" spans="18:18" ht="15.75" customHeight="1" x14ac:dyDescent="0.2">
      <c r="R577" s="15"/>
    </row>
    <row r="578" spans="18:18" ht="15.75" customHeight="1" x14ac:dyDescent="0.2">
      <c r="R578" s="15"/>
    </row>
    <row r="579" spans="18:18" ht="15.75" customHeight="1" x14ac:dyDescent="0.2">
      <c r="R579" s="15"/>
    </row>
    <row r="580" spans="18:18" ht="15.75" customHeight="1" x14ac:dyDescent="0.2">
      <c r="R580" s="15"/>
    </row>
    <row r="581" spans="18:18" ht="15.75" customHeight="1" x14ac:dyDescent="0.2">
      <c r="R581" s="15"/>
    </row>
    <row r="582" spans="18:18" ht="15.75" customHeight="1" x14ac:dyDescent="0.2">
      <c r="R582" s="15"/>
    </row>
    <row r="583" spans="18:18" ht="15.75" customHeight="1" x14ac:dyDescent="0.2">
      <c r="R583" s="15"/>
    </row>
    <row r="584" spans="18:18" ht="15.75" customHeight="1" x14ac:dyDescent="0.2">
      <c r="R584" s="15"/>
    </row>
    <row r="585" spans="18:18" ht="15.75" customHeight="1" x14ac:dyDescent="0.2">
      <c r="R585" s="15"/>
    </row>
    <row r="586" spans="18:18" ht="15.75" customHeight="1" x14ac:dyDescent="0.2">
      <c r="R586" s="15"/>
    </row>
    <row r="587" spans="18:18" ht="15.75" customHeight="1" x14ac:dyDescent="0.2">
      <c r="R587" s="15"/>
    </row>
    <row r="588" spans="18:18" ht="15.75" customHeight="1" x14ac:dyDescent="0.2">
      <c r="R588" s="15"/>
    </row>
    <row r="589" spans="18:18" ht="15.75" customHeight="1" x14ac:dyDescent="0.2">
      <c r="R589" s="15"/>
    </row>
    <row r="590" spans="18:18" ht="15.75" customHeight="1" x14ac:dyDescent="0.2">
      <c r="R590" s="15"/>
    </row>
    <row r="591" spans="18:18" ht="15.75" customHeight="1" x14ac:dyDescent="0.2">
      <c r="R591" s="15"/>
    </row>
    <row r="592" spans="18:18" ht="15.75" customHeight="1" x14ac:dyDescent="0.2">
      <c r="R592" s="15"/>
    </row>
    <row r="593" spans="18:18" ht="15.75" customHeight="1" x14ac:dyDescent="0.2">
      <c r="R593" s="15"/>
    </row>
    <row r="594" spans="18:18" ht="15.75" customHeight="1" x14ac:dyDescent="0.2">
      <c r="R594" s="15"/>
    </row>
    <row r="595" spans="18:18" ht="15.75" customHeight="1" x14ac:dyDescent="0.2">
      <c r="R595" s="15"/>
    </row>
    <row r="596" spans="18:18" ht="15.75" customHeight="1" x14ac:dyDescent="0.2">
      <c r="R596" s="15"/>
    </row>
    <row r="597" spans="18:18" ht="15.75" customHeight="1" x14ac:dyDescent="0.2">
      <c r="R597" s="15"/>
    </row>
    <row r="598" spans="18:18" ht="15.75" customHeight="1" x14ac:dyDescent="0.2">
      <c r="R598" s="15"/>
    </row>
    <row r="599" spans="18:18" ht="15.75" customHeight="1" x14ac:dyDescent="0.2">
      <c r="R599" s="15"/>
    </row>
    <row r="600" spans="18:18" ht="15.75" customHeight="1" x14ac:dyDescent="0.2">
      <c r="R600" s="15"/>
    </row>
    <row r="601" spans="18:18" ht="15.75" customHeight="1" x14ac:dyDescent="0.2">
      <c r="R601" s="15"/>
    </row>
    <row r="602" spans="18:18" ht="15.75" customHeight="1" x14ac:dyDescent="0.2">
      <c r="R602" s="15"/>
    </row>
    <row r="603" spans="18:18" ht="15.75" customHeight="1" x14ac:dyDescent="0.2">
      <c r="R603" s="15"/>
    </row>
    <row r="604" spans="18:18" ht="15.75" customHeight="1" x14ac:dyDescent="0.2">
      <c r="R604" s="15"/>
    </row>
    <row r="605" spans="18:18" ht="15.75" customHeight="1" x14ac:dyDescent="0.2">
      <c r="R605" s="15"/>
    </row>
    <row r="606" spans="18:18" ht="15.75" customHeight="1" x14ac:dyDescent="0.2">
      <c r="R606" s="15"/>
    </row>
    <row r="607" spans="18:18" ht="15.75" customHeight="1" x14ac:dyDescent="0.2">
      <c r="R607" s="15"/>
    </row>
    <row r="608" spans="18:18" ht="15.75" customHeight="1" x14ac:dyDescent="0.2">
      <c r="R608" s="15"/>
    </row>
    <row r="609" spans="18:18" ht="15.75" customHeight="1" x14ac:dyDescent="0.2">
      <c r="R609" s="15"/>
    </row>
    <row r="610" spans="18:18" ht="15.75" customHeight="1" x14ac:dyDescent="0.2">
      <c r="R610" s="15"/>
    </row>
    <row r="611" spans="18:18" ht="15.75" customHeight="1" x14ac:dyDescent="0.2">
      <c r="R611" s="15"/>
    </row>
    <row r="612" spans="18:18" ht="15.75" customHeight="1" x14ac:dyDescent="0.2">
      <c r="R612" s="15"/>
    </row>
    <row r="613" spans="18:18" ht="15.75" customHeight="1" x14ac:dyDescent="0.2">
      <c r="R613" s="15"/>
    </row>
    <row r="614" spans="18:18" ht="15.75" customHeight="1" x14ac:dyDescent="0.2">
      <c r="R614" s="15"/>
    </row>
    <row r="615" spans="18:18" ht="15.75" customHeight="1" x14ac:dyDescent="0.2">
      <c r="R615" s="15"/>
    </row>
    <row r="616" spans="18:18" ht="15.75" customHeight="1" x14ac:dyDescent="0.2">
      <c r="R616" s="15"/>
    </row>
    <row r="617" spans="18:18" ht="15.75" customHeight="1" x14ac:dyDescent="0.2">
      <c r="R617" s="15"/>
    </row>
    <row r="618" spans="18:18" ht="15.75" customHeight="1" x14ac:dyDescent="0.2">
      <c r="R618" s="15"/>
    </row>
    <row r="619" spans="18:18" ht="15.75" customHeight="1" x14ac:dyDescent="0.2">
      <c r="R619" s="15"/>
    </row>
    <row r="620" spans="18:18" ht="15.75" customHeight="1" x14ac:dyDescent="0.2">
      <c r="R620" s="15"/>
    </row>
    <row r="621" spans="18:18" ht="15.75" customHeight="1" x14ac:dyDescent="0.2">
      <c r="R621" s="15"/>
    </row>
    <row r="622" spans="18:18" ht="15.75" customHeight="1" x14ac:dyDescent="0.2">
      <c r="R622" s="15"/>
    </row>
    <row r="623" spans="18:18" ht="15.75" customHeight="1" x14ac:dyDescent="0.2">
      <c r="R623" s="15"/>
    </row>
    <row r="624" spans="18:18" ht="15.75" customHeight="1" x14ac:dyDescent="0.2">
      <c r="R624" s="15"/>
    </row>
    <row r="625" spans="18:18" ht="15.75" customHeight="1" x14ac:dyDescent="0.2">
      <c r="R625" s="15"/>
    </row>
    <row r="626" spans="18:18" ht="15.75" customHeight="1" x14ac:dyDescent="0.2">
      <c r="R626" s="15"/>
    </row>
    <row r="627" spans="18:18" ht="15.75" customHeight="1" x14ac:dyDescent="0.2">
      <c r="R627" s="15"/>
    </row>
    <row r="628" spans="18:18" ht="15.75" customHeight="1" x14ac:dyDescent="0.2">
      <c r="R628" s="15"/>
    </row>
    <row r="629" spans="18:18" ht="15.75" customHeight="1" x14ac:dyDescent="0.2">
      <c r="R629" s="15"/>
    </row>
    <row r="630" spans="18:18" ht="15.75" customHeight="1" x14ac:dyDescent="0.2">
      <c r="R630" s="15"/>
    </row>
    <row r="631" spans="18:18" ht="15.75" customHeight="1" x14ac:dyDescent="0.2">
      <c r="R631" s="15"/>
    </row>
    <row r="632" spans="18:18" ht="15.75" customHeight="1" x14ac:dyDescent="0.2">
      <c r="R632" s="15"/>
    </row>
    <row r="633" spans="18:18" ht="15.75" customHeight="1" x14ac:dyDescent="0.2">
      <c r="R633" s="15"/>
    </row>
    <row r="634" spans="18:18" ht="15.75" customHeight="1" x14ac:dyDescent="0.2">
      <c r="R634" s="15"/>
    </row>
    <row r="635" spans="18:18" ht="15.75" customHeight="1" x14ac:dyDescent="0.2">
      <c r="R635" s="15"/>
    </row>
    <row r="636" spans="18:18" ht="15.75" customHeight="1" x14ac:dyDescent="0.2">
      <c r="R636" s="15"/>
    </row>
    <row r="637" spans="18:18" ht="15.75" customHeight="1" x14ac:dyDescent="0.2">
      <c r="R637" s="15"/>
    </row>
    <row r="638" spans="18:18" ht="15.75" customHeight="1" x14ac:dyDescent="0.2">
      <c r="R638" s="15"/>
    </row>
    <row r="639" spans="18:18" ht="15.75" customHeight="1" x14ac:dyDescent="0.2">
      <c r="R639" s="15"/>
    </row>
    <row r="640" spans="18:18" ht="15.75" customHeight="1" x14ac:dyDescent="0.2">
      <c r="R640" s="15"/>
    </row>
    <row r="641" spans="18:18" ht="15.75" customHeight="1" x14ac:dyDescent="0.2">
      <c r="R641" s="15"/>
    </row>
    <row r="642" spans="18:18" ht="15.75" customHeight="1" x14ac:dyDescent="0.2">
      <c r="R642" s="15"/>
    </row>
    <row r="643" spans="18:18" ht="15.75" customHeight="1" x14ac:dyDescent="0.2">
      <c r="R643" s="15"/>
    </row>
    <row r="644" spans="18:18" ht="15.75" customHeight="1" x14ac:dyDescent="0.2">
      <c r="R644" s="15"/>
    </row>
    <row r="645" spans="18:18" ht="15.75" customHeight="1" x14ac:dyDescent="0.2">
      <c r="R645" s="15"/>
    </row>
    <row r="646" spans="18:18" ht="15.75" customHeight="1" x14ac:dyDescent="0.2">
      <c r="R646" s="15"/>
    </row>
    <row r="647" spans="18:18" ht="15.75" customHeight="1" x14ac:dyDescent="0.2">
      <c r="R647" s="15"/>
    </row>
    <row r="648" spans="18:18" ht="15.75" customHeight="1" x14ac:dyDescent="0.2">
      <c r="R648" s="15"/>
    </row>
    <row r="649" spans="18:18" ht="15.75" customHeight="1" x14ac:dyDescent="0.2">
      <c r="R649" s="15"/>
    </row>
    <row r="650" spans="18:18" ht="15.75" customHeight="1" x14ac:dyDescent="0.2">
      <c r="R650" s="15"/>
    </row>
    <row r="651" spans="18:18" ht="15.75" customHeight="1" x14ac:dyDescent="0.2">
      <c r="R651" s="15"/>
    </row>
    <row r="652" spans="18:18" ht="15.75" customHeight="1" x14ac:dyDescent="0.2">
      <c r="R652" s="15"/>
    </row>
    <row r="653" spans="18:18" ht="15.75" customHeight="1" x14ac:dyDescent="0.2">
      <c r="R653" s="15"/>
    </row>
    <row r="654" spans="18:18" ht="15.75" customHeight="1" x14ac:dyDescent="0.2">
      <c r="R654" s="15"/>
    </row>
    <row r="655" spans="18:18" ht="15.75" customHeight="1" x14ac:dyDescent="0.2">
      <c r="R655" s="15"/>
    </row>
    <row r="656" spans="18:18" ht="15.75" customHeight="1" x14ac:dyDescent="0.2">
      <c r="R656" s="15"/>
    </row>
    <row r="657" spans="18:18" ht="15.75" customHeight="1" x14ac:dyDescent="0.2">
      <c r="R657" s="15"/>
    </row>
    <row r="658" spans="18:18" ht="15.75" customHeight="1" x14ac:dyDescent="0.2">
      <c r="R658" s="15"/>
    </row>
    <row r="659" spans="18:18" ht="15.75" customHeight="1" x14ac:dyDescent="0.2">
      <c r="R659" s="15"/>
    </row>
    <row r="660" spans="18:18" ht="15.75" customHeight="1" x14ac:dyDescent="0.2">
      <c r="R660" s="15"/>
    </row>
    <row r="661" spans="18:18" ht="15.75" customHeight="1" x14ac:dyDescent="0.2">
      <c r="R661" s="15"/>
    </row>
    <row r="662" spans="18:18" ht="15.75" customHeight="1" x14ac:dyDescent="0.2">
      <c r="R662" s="15"/>
    </row>
    <row r="663" spans="18:18" ht="15.75" customHeight="1" x14ac:dyDescent="0.2">
      <c r="R663" s="15"/>
    </row>
    <row r="664" spans="18:18" ht="15.75" customHeight="1" x14ac:dyDescent="0.2">
      <c r="R664" s="15"/>
    </row>
    <row r="665" spans="18:18" ht="15.75" customHeight="1" x14ac:dyDescent="0.2">
      <c r="R665" s="15"/>
    </row>
    <row r="666" spans="18:18" ht="15.75" customHeight="1" x14ac:dyDescent="0.2">
      <c r="R666" s="15"/>
    </row>
    <row r="667" spans="18:18" ht="15.75" customHeight="1" x14ac:dyDescent="0.2">
      <c r="R667" s="15"/>
    </row>
    <row r="668" spans="18:18" ht="15.75" customHeight="1" x14ac:dyDescent="0.2">
      <c r="R668" s="15"/>
    </row>
    <row r="669" spans="18:18" ht="15.75" customHeight="1" x14ac:dyDescent="0.2">
      <c r="R669" s="15"/>
    </row>
    <row r="670" spans="18:18" ht="15.75" customHeight="1" x14ac:dyDescent="0.2">
      <c r="R670" s="15"/>
    </row>
    <row r="671" spans="18:18" ht="15.75" customHeight="1" x14ac:dyDescent="0.2">
      <c r="R671" s="15"/>
    </row>
    <row r="672" spans="18:18" ht="15.75" customHeight="1" x14ac:dyDescent="0.2">
      <c r="R672" s="15"/>
    </row>
    <row r="673" spans="18:18" ht="15.75" customHeight="1" x14ac:dyDescent="0.2">
      <c r="R673" s="15"/>
    </row>
    <row r="674" spans="18:18" ht="15.75" customHeight="1" x14ac:dyDescent="0.2">
      <c r="R674" s="15"/>
    </row>
    <row r="675" spans="18:18" ht="15.75" customHeight="1" x14ac:dyDescent="0.2">
      <c r="R675" s="15"/>
    </row>
    <row r="676" spans="18:18" ht="15.75" customHeight="1" x14ac:dyDescent="0.2">
      <c r="R676" s="15"/>
    </row>
    <row r="677" spans="18:18" ht="15.75" customHeight="1" x14ac:dyDescent="0.2">
      <c r="R677" s="15"/>
    </row>
    <row r="678" spans="18:18" ht="15.75" customHeight="1" x14ac:dyDescent="0.2">
      <c r="R678" s="15"/>
    </row>
    <row r="679" spans="18:18" ht="15.75" customHeight="1" x14ac:dyDescent="0.2">
      <c r="R679" s="15"/>
    </row>
    <row r="680" spans="18:18" ht="15.75" customHeight="1" x14ac:dyDescent="0.2">
      <c r="R680" s="15"/>
    </row>
    <row r="681" spans="18:18" ht="15.75" customHeight="1" x14ac:dyDescent="0.2">
      <c r="R681" s="15"/>
    </row>
    <row r="682" spans="18:18" ht="15.75" customHeight="1" x14ac:dyDescent="0.2">
      <c r="R682" s="15"/>
    </row>
    <row r="683" spans="18:18" ht="15.75" customHeight="1" x14ac:dyDescent="0.2">
      <c r="R683" s="15"/>
    </row>
    <row r="684" spans="18:18" ht="15.75" customHeight="1" x14ac:dyDescent="0.2">
      <c r="R684" s="15"/>
    </row>
    <row r="685" spans="18:18" ht="15.75" customHeight="1" x14ac:dyDescent="0.2">
      <c r="R685" s="15"/>
    </row>
    <row r="686" spans="18:18" ht="15.75" customHeight="1" x14ac:dyDescent="0.2">
      <c r="R686" s="15"/>
    </row>
    <row r="687" spans="18:18" ht="15.75" customHeight="1" x14ac:dyDescent="0.2">
      <c r="R687" s="15"/>
    </row>
    <row r="688" spans="18:18" ht="15.75" customHeight="1" x14ac:dyDescent="0.2">
      <c r="R688" s="15"/>
    </row>
    <row r="689" spans="18:18" ht="15.75" customHeight="1" x14ac:dyDescent="0.2">
      <c r="R689" s="15"/>
    </row>
    <row r="690" spans="18:18" ht="15.75" customHeight="1" x14ac:dyDescent="0.2">
      <c r="R690" s="15"/>
    </row>
    <row r="691" spans="18:18" ht="15.75" customHeight="1" x14ac:dyDescent="0.2">
      <c r="R691" s="15"/>
    </row>
    <row r="692" spans="18:18" ht="15.75" customHeight="1" x14ac:dyDescent="0.2">
      <c r="R692" s="15"/>
    </row>
    <row r="693" spans="18:18" ht="15.75" customHeight="1" x14ac:dyDescent="0.2">
      <c r="R693" s="15"/>
    </row>
    <row r="694" spans="18:18" ht="15.75" customHeight="1" x14ac:dyDescent="0.2">
      <c r="R694" s="15"/>
    </row>
    <row r="695" spans="18:18" ht="15.75" customHeight="1" x14ac:dyDescent="0.2">
      <c r="R695" s="15"/>
    </row>
    <row r="696" spans="18:18" ht="15.75" customHeight="1" x14ac:dyDescent="0.2">
      <c r="R696" s="15"/>
    </row>
    <row r="697" spans="18:18" ht="15.75" customHeight="1" x14ac:dyDescent="0.2">
      <c r="R697" s="15"/>
    </row>
    <row r="698" spans="18:18" ht="15.75" customHeight="1" x14ac:dyDescent="0.2">
      <c r="R698" s="15"/>
    </row>
    <row r="699" spans="18:18" ht="15.75" customHeight="1" x14ac:dyDescent="0.2">
      <c r="R699" s="15"/>
    </row>
    <row r="700" spans="18:18" ht="15.75" customHeight="1" x14ac:dyDescent="0.2">
      <c r="R700" s="15"/>
    </row>
    <row r="701" spans="18:18" ht="15.75" customHeight="1" x14ac:dyDescent="0.2">
      <c r="R701" s="15"/>
    </row>
    <row r="702" spans="18:18" ht="15.75" customHeight="1" x14ac:dyDescent="0.2">
      <c r="R702" s="15"/>
    </row>
    <row r="703" spans="18:18" ht="15.75" customHeight="1" x14ac:dyDescent="0.2">
      <c r="R703" s="15"/>
    </row>
    <row r="704" spans="18:18" ht="15.75" customHeight="1" x14ac:dyDescent="0.2">
      <c r="R704" s="15"/>
    </row>
    <row r="705" spans="18:18" ht="15.75" customHeight="1" x14ac:dyDescent="0.2">
      <c r="R705" s="15"/>
    </row>
    <row r="706" spans="18:18" ht="15.75" customHeight="1" x14ac:dyDescent="0.2">
      <c r="R706" s="15"/>
    </row>
    <row r="707" spans="18:18" ht="15.75" customHeight="1" x14ac:dyDescent="0.2">
      <c r="R707" s="15"/>
    </row>
    <row r="708" spans="18:18" ht="15.75" customHeight="1" x14ac:dyDescent="0.2">
      <c r="R708" s="15"/>
    </row>
    <row r="709" spans="18:18" ht="15.75" customHeight="1" x14ac:dyDescent="0.2">
      <c r="R709" s="15"/>
    </row>
    <row r="710" spans="18:18" ht="15.75" customHeight="1" x14ac:dyDescent="0.2">
      <c r="R710" s="15"/>
    </row>
    <row r="711" spans="18:18" ht="15.75" customHeight="1" x14ac:dyDescent="0.2">
      <c r="R711" s="15"/>
    </row>
    <row r="712" spans="18:18" ht="15.75" customHeight="1" x14ac:dyDescent="0.2">
      <c r="R712" s="15"/>
    </row>
    <row r="713" spans="18:18" ht="15.75" customHeight="1" x14ac:dyDescent="0.2">
      <c r="R713" s="15"/>
    </row>
    <row r="714" spans="18:18" ht="15.75" customHeight="1" x14ac:dyDescent="0.2">
      <c r="R714" s="15"/>
    </row>
    <row r="715" spans="18:18" ht="15.75" customHeight="1" x14ac:dyDescent="0.2">
      <c r="R715" s="15"/>
    </row>
    <row r="716" spans="18:18" ht="15.75" customHeight="1" x14ac:dyDescent="0.2">
      <c r="R716" s="15"/>
    </row>
    <row r="717" spans="18:18" ht="15.75" customHeight="1" x14ac:dyDescent="0.2">
      <c r="R717" s="15"/>
    </row>
    <row r="718" spans="18:18" ht="15.75" customHeight="1" x14ac:dyDescent="0.2">
      <c r="R718" s="15"/>
    </row>
    <row r="719" spans="18:18" ht="15.75" customHeight="1" x14ac:dyDescent="0.2">
      <c r="R719" s="15"/>
    </row>
    <row r="720" spans="18:18" ht="15.75" customHeight="1" x14ac:dyDescent="0.2">
      <c r="R720" s="15"/>
    </row>
    <row r="721" spans="18:18" ht="15.75" customHeight="1" x14ac:dyDescent="0.2">
      <c r="R721" s="15"/>
    </row>
    <row r="722" spans="18:18" ht="15.75" customHeight="1" x14ac:dyDescent="0.2">
      <c r="R722" s="15"/>
    </row>
    <row r="723" spans="18:18" ht="15.75" customHeight="1" x14ac:dyDescent="0.2">
      <c r="R723" s="15"/>
    </row>
    <row r="724" spans="18:18" ht="15.75" customHeight="1" x14ac:dyDescent="0.2">
      <c r="R724" s="15"/>
    </row>
    <row r="725" spans="18:18" ht="15.75" customHeight="1" x14ac:dyDescent="0.2">
      <c r="R725" s="15"/>
    </row>
    <row r="726" spans="18:18" ht="15.75" customHeight="1" x14ac:dyDescent="0.2">
      <c r="R726" s="15"/>
    </row>
    <row r="727" spans="18:18" ht="15.75" customHeight="1" x14ac:dyDescent="0.2">
      <c r="R727" s="15"/>
    </row>
    <row r="728" spans="18:18" ht="15.75" customHeight="1" x14ac:dyDescent="0.2">
      <c r="R728" s="15"/>
    </row>
    <row r="729" spans="18:18" ht="15.75" customHeight="1" x14ac:dyDescent="0.2">
      <c r="R729" s="15"/>
    </row>
    <row r="730" spans="18:18" ht="15.75" customHeight="1" x14ac:dyDescent="0.2">
      <c r="R730" s="15"/>
    </row>
    <row r="731" spans="18:18" ht="15.75" customHeight="1" x14ac:dyDescent="0.2">
      <c r="R731" s="15"/>
    </row>
    <row r="732" spans="18:18" ht="15.75" customHeight="1" x14ac:dyDescent="0.2">
      <c r="R732" s="15"/>
    </row>
    <row r="733" spans="18:18" ht="15.75" customHeight="1" x14ac:dyDescent="0.2">
      <c r="R733" s="15"/>
    </row>
    <row r="734" spans="18:18" ht="15.75" customHeight="1" x14ac:dyDescent="0.2">
      <c r="R734" s="15"/>
    </row>
    <row r="735" spans="18:18" ht="15.75" customHeight="1" x14ac:dyDescent="0.2">
      <c r="R735" s="15"/>
    </row>
    <row r="736" spans="18:18" ht="15.75" customHeight="1" x14ac:dyDescent="0.2">
      <c r="R736" s="15"/>
    </row>
    <row r="737" spans="18:18" ht="15.75" customHeight="1" x14ac:dyDescent="0.2">
      <c r="R737" s="15"/>
    </row>
    <row r="738" spans="18:18" ht="15.75" customHeight="1" x14ac:dyDescent="0.2">
      <c r="R738" s="15"/>
    </row>
    <row r="739" spans="18:18" ht="15.75" customHeight="1" x14ac:dyDescent="0.2">
      <c r="R739" s="15"/>
    </row>
    <row r="740" spans="18:18" ht="15.75" customHeight="1" x14ac:dyDescent="0.2">
      <c r="R740" s="15"/>
    </row>
    <row r="741" spans="18:18" ht="15.75" customHeight="1" x14ac:dyDescent="0.2">
      <c r="R741" s="15"/>
    </row>
    <row r="742" spans="18:18" ht="15.75" customHeight="1" x14ac:dyDescent="0.2">
      <c r="R742" s="15"/>
    </row>
    <row r="743" spans="18:18" ht="15.75" customHeight="1" x14ac:dyDescent="0.2">
      <c r="R743" s="15"/>
    </row>
    <row r="744" spans="18:18" ht="15.75" customHeight="1" x14ac:dyDescent="0.2">
      <c r="R744" s="15"/>
    </row>
    <row r="745" spans="18:18" ht="15.75" customHeight="1" x14ac:dyDescent="0.2">
      <c r="R745" s="15"/>
    </row>
    <row r="746" spans="18:18" ht="15.75" customHeight="1" x14ac:dyDescent="0.2">
      <c r="R746" s="15"/>
    </row>
    <row r="747" spans="18:18" ht="15.75" customHeight="1" x14ac:dyDescent="0.2">
      <c r="R747" s="15"/>
    </row>
    <row r="748" spans="18:18" ht="15.75" customHeight="1" x14ac:dyDescent="0.2">
      <c r="R748" s="15"/>
    </row>
    <row r="749" spans="18:18" ht="15.75" customHeight="1" x14ac:dyDescent="0.2">
      <c r="R749" s="15"/>
    </row>
    <row r="750" spans="18:18" ht="15.75" customHeight="1" x14ac:dyDescent="0.2">
      <c r="R750" s="15"/>
    </row>
    <row r="751" spans="18:18" ht="15.75" customHeight="1" x14ac:dyDescent="0.2">
      <c r="R751" s="15"/>
    </row>
    <row r="752" spans="18:18" ht="15.75" customHeight="1" x14ac:dyDescent="0.2">
      <c r="R752" s="15"/>
    </row>
    <row r="753" spans="18:18" ht="15.75" customHeight="1" x14ac:dyDescent="0.2">
      <c r="R753" s="15"/>
    </row>
    <row r="754" spans="18:18" ht="15.75" customHeight="1" x14ac:dyDescent="0.2">
      <c r="R754" s="15"/>
    </row>
    <row r="755" spans="18:18" ht="15.75" customHeight="1" x14ac:dyDescent="0.2">
      <c r="R755" s="15"/>
    </row>
    <row r="756" spans="18:18" ht="15.75" customHeight="1" x14ac:dyDescent="0.2">
      <c r="R756" s="15"/>
    </row>
    <row r="757" spans="18:18" ht="15.75" customHeight="1" x14ac:dyDescent="0.2">
      <c r="R757" s="15"/>
    </row>
    <row r="758" spans="18:18" ht="15.75" customHeight="1" x14ac:dyDescent="0.2">
      <c r="R758" s="15"/>
    </row>
    <row r="759" spans="18:18" ht="15.75" customHeight="1" x14ac:dyDescent="0.2">
      <c r="R759" s="15"/>
    </row>
    <row r="760" spans="18:18" ht="15.75" customHeight="1" x14ac:dyDescent="0.2">
      <c r="R760" s="15"/>
    </row>
    <row r="761" spans="18:18" ht="15.75" customHeight="1" x14ac:dyDescent="0.2">
      <c r="R761" s="15"/>
    </row>
    <row r="762" spans="18:18" ht="15.75" customHeight="1" x14ac:dyDescent="0.2">
      <c r="R762" s="15"/>
    </row>
    <row r="763" spans="18:18" ht="15.75" customHeight="1" x14ac:dyDescent="0.2">
      <c r="R763" s="15"/>
    </row>
    <row r="764" spans="18:18" ht="15.75" customHeight="1" x14ac:dyDescent="0.2">
      <c r="R764" s="15"/>
    </row>
    <row r="765" spans="18:18" ht="15.75" customHeight="1" x14ac:dyDescent="0.2">
      <c r="R765" s="15"/>
    </row>
    <row r="766" spans="18:18" ht="15.75" customHeight="1" x14ac:dyDescent="0.2">
      <c r="R766" s="15"/>
    </row>
    <row r="767" spans="18:18" ht="15.75" customHeight="1" x14ac:dyDescent="0.2">
      <c r="R767" s="15"/>
    </row>
    <row r="768" spans="18:18" ht="15.75" customHeight="1" x14ac:dyDescent="0.2">
      <c r="R768" s="15"/>
    </row>
    <row r="769" spans="18:18" ht="15.75" customHeight="1" x14ac:dyDescent="0.2">
      <c r="R769" s="15"/>
    </row>
    <row r="770" spans="18:18" ht="15.75" customHeight="1" x14ac:dyDescent="0.2">
      <c r="R770" s="15"/>
    </row>
    <row r="771" spans="18:18" ht="15.75" customHeight="1" x14ac:dyDescent="0.2">
      <c r="R771" s="15"/>
    </row>
    <row r="772" spans="18:18" ht="15.75" customHeight="1" x14ac:dyDescent="0.2">
      <c r="R772" s="15"/>
    </row>
    <row r="773" spans="18:18" ht="15.75" customHeight="1" x14ac:dyDescent="0.2">
      <c r="R773" s="15"/>
    </row>
    <row r="774" spans="18:18" ht="15.75" customHeight="1" x14ac:dyDescent="0.2">
      <c r="R774" s="15"/>
    </row>
    <row r="775" spans="18:18" ht="15.75" customHeight="1" x14ac:dyDescent="0.2">
      <c r="R775" s="15"/>
    </row>
    <row r="776" spans="18:18" ht="15.75" customHeight="1" x14ac:dyDescent="0.2">
      <c r="R776" s="15"/>
    </row>
    <row r="777" spans="18:18" ht="15.75" customHeight="1" x14ac:dyDescent="0.2">
      <c r="R777" s="15"/>
    </row>
    <row r="778" spans="18:18" ht="15.75" customHeight="1" x14ac:dyDescent="0.2">
      <c r="R778" s="15"/>
    </row>
    <row r="779" spans="18:18" ht="15.75" customHeight="1" x14ac:dyDescent="0.2">
      <c r="R779" s="15"/>
    </row>
    <row r="780" spans="18:18" ht="15.75" customHeight="1" x14ac:dyDescent="0.2">
      <c r="R780" s="15"/>
    </row>
    <row r="781" spans="18:18" ht="15.75" customHeight="1" x14ac:dyDescent="0.2">
      <c r="R781" s="15"/>
    </row>
    <row r="782" spans="18:18" ht="15.75" customHeight="1" x14ac:dyDescent="0.2">
      <c r="R782" s="15"/>
    </row>
    <row r="783" spans="18:18" ht="15.75" customHeight="1" x14ac:dyDescent="0.2">
      <c r="R783" s="15"/>
    </row>
    <row r="784" spans="18:18" ht="15.75" customHeight="1" x14ac:dyDescent="0.2">
      <c r="R784" s="15"/>
    </row>
    <row r="785" spans="18:18" ht="15.75" customHeight="1" x14ac:dyDescent="0.2">
      <c r="R785" s="15"/>
    </row>
    <row r="786" spans="18:18" ht="15.75" customHeight="1" x14ac:dyDescent="0.2">
      <c r="R786" s="15"/>
    </row>
    <row r="787" spans="18:18" ht="15.75" customHeight="1" x14ac:dyDescent="0.2">
      <c r="R787" s="15"/>
    </row>
    <row r="788" spans="18:18" ht="15.75" customHeight="1" x14ac:dyDescent="0.2">
      <c r="R788" s="15"/>
    </row>
    <row r="789" spans="18:18" ht="15.75" customHeight="1" x14ac:dyDescent="0.2">
      <c r="R789" s="15"/>
    </row>
    <row r="790" spans="18:18" ht="15.75" customHeight="1" x14ac:dyDescent="0.2">
      <c r="R790" s="15"/>
    </row>
    <row r="791" spans="18:18" ht="15.75" customHeight="1" x14ac:dyDescent="0.2">
      <c r="R791" s="15"/>
    </row>
    <row r="792" spans="18:18" ht="15.75" customHeight="1" x14ac:dyDescent="0.2">
      <c r="R792" s="15"/>
    </row>
    <row r="793" spans="18:18" ht="15.75" customHeight="1" x14ac:dyDescent="0.2">
      <c r="R793" s="15"/>
    </row>
    <row r="794" spans="18:18" ht="15.75" customHeight="1" x14ac:dyDescent="0.2">
      <c r="R794" s="15"/>
    </row>
    <row r="795" spans="18:18" ht="15.75" customHeight="1" x14ac:dyDescent="0.2">
      <c r="R795" s="15"/>
    </row>
    <row r="796" spans="18:18" ht="15.75" customHeight="1" x14ac:dyDescent="0.2">
      <c r="R796" s="15"/>
    </row>
    <row r="797" spans="18:18" ht="15.75" customHeight="1" x14ac:dyDescent="0.2">
      <c r="R797" s="15"/>
    </row>
    <row r="798" spans="18:18" ht="15.75" customHeight="1" x14ac:dyDescent="0.2">
      <c r="R798" s="15"/>
    </row>
    <row r="799" spans="18:18" ht="15.75" customHeight="1" x14ac:dyDescent="0.2">
      <c r="R799" s="15"/>
    </row>
    <row r="800" spans="18:18" ht="15.75" customHeight="1" x14ac:dyDescent="0.2">
      <c r="R800" s="15"/>
    </row>
    <row r="801" spans="18:18" ht="15.75" customHeight="1" x14ac:dyDescent="0.2">
      <c r="R801" s="15"/>
    </row>
    <row r="802" spans="18:18" ht="15.75" customHeight="1" x14ac:dyDescent="0.2">
      <c r="R802" s="15"/>
    </row>
    <row r="803" spans="18:18" ht="15.75" customHeight="1" x14ac:dyDescent="0.2">
      <c r="R803" s="15"/>
    </row>
    <row r="804" spans="18:18" ht="15.75" customHeight="1" x14ac:dyDescent="0.2">
      <c r="R804" s="15"/>
    </row>
    <row r="805" spans="18:18" ht="15.75" customHeight="1" x14ac:dyDescent="0.2">
      <c r="R805" s="15"/>
    </row>
    <row r="806" spans="18:18" ht="15.75" customHeight="1" x14ac:dyDescent="0.2">
      <c r="R806" s="15"/>
    </row>
    <row r="807" spans="18:18" ht="15.75" customHeight="1" x14ac:dyDescent="0.2">
      <c r="R807" s="15"/>
    </row>
    <row r="808" spans="18:18" ht="15.75" customHeight="1" x14ac:dyDescent="0.2">
      <c r="R808" s="15"/>
    </row>
    <row r="809" spans="18:18" ht="15.75" customHeight="1" x14ac:dyDescent="0.2">
      <c r="R809" s="15"/>
    </row>
    <row r="810" spans="18:18" ht="15.75" customHeight="1" x14ac:dyDescent="0.2">
      <c r="R810" s="15"/>
    </row>
    <row r="811" spans="18:18" ht="15.75" customHeight="1" x14ac:dyDescent="0.2">
      <c r="R811" s="15"/>
    </row>
    <row r="812" spans="18:18" ht="15.75" customHeight="1" x14ac:dyDescent="0.2">
      <c r="R812" s="15"/>
    </row>
    <row r="813" spans="18:18" ht="15.75" customHeight="1" x14ac:dyDescent="0.2">
      <c r="R813" s="15"/>
    </row>
    <row r="814" spans="18:18" ht="15.75" customHeight="1" x14ac:dyDescent="0.2">
      <c r="R814" s="15"/>
    </row>
    <row r="815" spans="18:18" ht="15.75" customHeight="1" x14ac:dyDescent="0.2">
      <c r="R815" s="15"/>
    </row>
    <row r="816" spans="18:18" ht="15.75" customHeight="1" x14ac:dyDescent="0.2">
      <c r="R816" s="15"/>
    </row>
    <row r="817" spans="18:18" ht="15.75" customHeight="1" x14ac:dyDescent="0.2">
      <c r="R817" s="15"/>
    </row>
    <row r="818" spans="18:18" ht="15.75" customHeight="1" x14ac:dyDescent="0.2">
      <c r="R818" s="15"/>
    </row>
    <row r="819" spans="18:18" ht="15.75" customHeight="1" x14ac:dyDescent="0.2">
      <c r="R819" s="15"/>
    </row>
    <row r="820" spans="18:18" ht="15.75" customHeight="1" x14ac:dyDescent="0.2">
      <c r="R820" s="15"/>
    </row>
    <row r="821" spans="18:18" ht="15.75" customHeight="1" x14ac:dyDescent="0.2">
      <c r="R821" s="15"/>
    </row>
    <row r="822" spans="18:18" ht="15.75" customHeight="1" x14ac:dyDescent="0.2">
      <c r="R822" s="15"/>
    </row>
    <row r="823" spans="18:18" ht="15.75" customHeight="1" x14ac:dyDescent="0.2">
      <c r="R823" s="15"/>
    </row>
    <row r="824" spans="18:18" ht="15.75" customHeight="1" x14ac:dyDescent="0.2">
      <c r="R824" s="15"/>
    </row>
    <row r="825" spans="18:18" ht="15.75" customHeight="1" x14ac:dyDescent="0.2">
      <c r="R825" s="15"/>
    </row>
    <row r="826" spans="18:18" ht="15.75" customHeight="1" x14ac:dyDescent="0.2">
      <c r="R826" s="15"/>
    </row>
    <row r="827" spans="18:18" ht="15.75" customHeight="1" x14ac:dyDescent="0.2">
      <c r="R827" s="15"/>
    </row>
    <row r="828" spans="18:18" ht="15.75" customHeight="1" x14ac:dyDescent="0.2">
      <c r="R828" s="15"/>
    </row>
    <row r="829" spans="18:18" ht="15.75" customHeight="1" x14ac:dyDescent="0.2">
      <c r="R829" s="15"/>
    </row>
    <row r="830" spans="18:18" ht="15.75" customHeight="1" x14ac:dyDescent="0.2">
      <c r="R830" s="15"/>
    </row>
    <row r="831" spans="18:18" ht="15.75" customHeight="1" x14ac:dyDescent="0.2">
      <c r="R831" s="15"/>
    </row>
    <row r="832" spans="18:18" ht="15.75" customHeight="1" x14ac:dyDescent="0.2">
      <c r="R832" s="15"/>
    </row>
    <row r="833" spans="18:18" ht="15.75" customHeight="1" x14ac:dyDescent="0.2">
      <c r="R833" s="15"/>
    </row>
    <row r="834" spans="18:18" ht="15.75" customHeight="1" x14ac:dyDescent="0.2">
      <c r="R834" s="15"/>
    </row>
    <row r="835" spans="18:18" ht="15.75" customHeight="1" x14ac:dyDescent="0.2">
      <c r="R835" s="15"/>
    </row>
    <row r="836" spans="18:18" ht="15.75" customHeight="1" x14ac:dyDescent="0.2">
      <c r="R836" s="15"/>
    </row>
    <row r="837" spans="18:18" ht="15.75" customHeight="1" x14ac:dyDescent="0.2">
      <c r="R837" s="15"/>
    </row>
    <row r="838" spans="18:18" ht="15.75" customHeight="1" x14ac:dyDescent="0.2">
      <c r="R838" s="15"/>
    </row>
    <row r="839" spans="18:18" ht="15.75" customHeight="1" x14ac:dyDescent="0.2">
      <c r="R839" s="15"/>
    </row>
    <row r="840" spans="18:18" ht="15.75" customHeight="1" x14ac:dyDescent="0.2">
      <c r="R840" s="15"/>
    </row>
    <row r="841" spans="18:18" ht="15.75" customHeight="1" x14ac:dyDescent="0.2">
      <c r="R841" s="15"/>
    </row>
    <row r="842" spans="18:18" ht="15.75" customHeight="1" x14ac:dyDescent="0.2">
      <c r="R842" s="15"/>
    </row>
    <row r="843" spans="18:18" ht="15.75" customHeight="1" x14ac:dyDescent="0.2">
      <c r="R843" s="15"/>
    </row>
    <row r="844" spans="18:18" ht="15.75" customHeight="1" x14ac:dyDescent="0.2">
      <c r="R844" s="15"/>
    </row>
    <row r="845" spans="18:18" ht="15.75" customHeight="1" x14ac:dyDescent="0.2">
      <c r="R845" s="15"/>
    </row>
    <row r="846" spans="18:18" ht="15.75" customHeight="1" x14ac:dyDescent="0.2">
      <c r="R846" s="15"/>
    </row>
    <row r="847" spans="18:18" ht="15.75" customHeight="1" x14ac:dyDescent="0.2">
      <c r="R847" s="15"/>
    </row>
    <row r="848" spans="18:18" ht="15.75" customHeight="1" x14ac:dyDescent="0.2">
      <c r="R848" s="15"/>
    </row>
    <row r="849" spans="18:18" ht="15.75" customHeight="1" x14ac:dyDescent="0.2">
      <c r="R849" s="15"/>
    </row>
    <row r="850" spans="18:18" ht="15.75" customHeight="1" x14ac:dyDescent="0.2">
      <c r="R850" s="15"/>
    </row>
    <row r="851" spans="18:18" ht="15.75" customHeight="1" x14ac:dyDescent="0.2">
      <c r="R851" s="15"/>
    </row>
    <row r="852" spans="18:18" ht="15.75" customHeight="1" x14ac:dyDescent="0.2">
      <c r="R852" s="15"/>
    </row>
    <row r="853" spans="18:18" ht="15.75" customHeight="1" x14ac:dyDescent="0.2">
      <c r="R853" s="15"/>
    </row>
    <row r="854" spans="18:18" ht="15.75" customHeight="1" x14ac:dyDescent="0.2">
      <c r="R854" s="15"/>
    </row>
    <row r="855" spans="18:18" ht="15.75" customHeight="1" x14ac:dyDescent="0.2">
      <c r="R855" s="15"/>
    </row>
    <row r="856" spans="18:18" ht="15.75" customHeight="1" x14ac:dyDescent="0.2">
      <c r="R856" s="15"/>
    </row>
    <row r="857" spans="18:18" ht="15.75" customHeight="1" x14ac:dyDescent="0.2">
      <c r="R857" s="15"/>
    </row>
    <row r="858" spans="18:18" ht="15.75" customHeight="1" x14ac:dyDescent="0.2">
      <c r="R858" s="15"/>
    </row>
    <row r="859" spans="18:18" ht="15.75" customHeight="1" x14ac:dyDescent="0.2">
      <c r="R859" s="15"/>
    </row>
    <row r="860" spans="18:18" ht="15.75" customHeight="1" x14ac:dyDescent="0.2">
      <c r="R860" s="15"/>
    </row>
    <row r="861" spans="18:18" ht="15.75" customHeight="1" x14ac:dyDescent="0.2">
      <c r="R861" s="15"/>
    </row>
    <row r="862" spans="18:18" ht="15.75" customHeight="1" x14ac:dyDescent="0.2">
      <c r="R862" s="15"/>
    </row>
    <row r="863" spans="18:18" ht="15.75" customHeight="1" x14ac:dyDescent="0.2">
      <c r="R863" s="15"/>
    </row>
    <row r="864" spans="18:18" ht="15.75" customHeight="1" x14ac:dyDescent="0.2">
      <c r="R864" s="15"/>
    </row>
    <row r="865" spans="18:18" ht="15.75" customHeight="1" x14ac:dyDescent="0.2">
      <c r="R865" s="15"/>
    </row>
    <row r="866" spans="18:18" ht="15.75" customHeight="1" x14ac:dyDescent="0.2">
      <c r="R866" s="15"/>
    </row>
    <row r="867" spans="18:18" ht="15.75" customHeight="1" x14ac:dyDescent="0.2">
      <c r="R867" s="15"/>
    </row>
    <row r="868" spans="18:18" ht="15.75" customHeight="1" x14ac:dyDescent="0.2">
      <c r="R868" s="15"/>
    </row>
    <row r="869" spans="18:18" ht="15.75" customHeight="1" x14ac:dyDescent="0.2">
      <c r="R869" s="15"/>
    </row>
    <row r="870" spans="18:18" ht="15.75" customHeight="1" x14ac:dyDescent="0.2">
      <c r="R870" s="15"/>
    </row>
    <row r="871" spans="18:18" ht="15.75" customHeight="1" x14ac:dyDescent="0.2">
      <c r="R871" s="15"/>
    </row>
    <row r="872" spans="18:18" ht="15.75" customHeight="1" x14ac:dyDescent="0.2">
      <c r="R872" s="15"/>
    </row>
    <row r="873" spans="18:18" ht="15.75" customHeight="1" x14ac:dyDescent="0.2">
      <c r="R873" s="15"/>
    </row>
    <row r="874" spans="18:18" ht="15.75" customHeight="1" x14ac:dyDescent="0.2">
      <c r="R874" s="15"/>
    </row>
    <row r="875" spans="18:18" ht="15.75" customHeight="1" x14ac:dyDescent="0.2">
      <c r="R875" s="15"/>
    </row>
    <row r="876" spans="18:18" ht="15.75" customHeight="1" x14ac:dyDescent="0.2">
      <c r="R876" s="15"/>
    </row>
    <row r="877" spans="18:18" ht="15.75" customHeight="1" x14ac:dyDescent="0.2">
      <c r="R877" s="15"/>
    </row>
    <row r="878" spans="18:18" ht="15.75" customHeight="1" x14ac:dyDescent="0.2">
      <c r="R878" s="15"/>
    </row>
    <row r="879" spans="18:18" ht="15.75" customHeight="1" x14ac:dyDescent="0.2">
      <c r="R879" s="15"/>
    </row>
    <row r="880" spans="18:18" ht="15.75" customHeight="1" x14ac:dyDescent="0.2">
      <c r="R880" s="15"/>
    </row>
    <row r="881" spans="18:18" ht="15.75" customHeight="1" x14ac:dyDescent="0.2">
      <c r="R881" s="15"/>
    </row>
    <row r="882" spans="18:18" ht="15.75" customHeight="1" x14ac:dyDescent="0.2">
      <c r="R882" s="15"/>
    </row>
    <row r="883" spans="18:18" ht="15.75" customHeight="1" x14ac:dyDescent="0.2">
      <c r="R883" s="15"/>
    </row>
    <row r="884" spans="18:18" ht="15.75" customHeight="1" x14ac:dyDescent="0.2">
      <c r="R884" s="15"/>
    </row>
    <row r="885" spans="18:18" ht="15.75" customHeight="1" x14ac:dyDescent="0.2">
      <c r="R885" s="15"/>
    </row>
    <row r="886" spans="18:18" ht="15.75" customHeight="1" x14ac:dyDescent="0.2">
      <c r="R886" s="15"/>
    </row>
    <row r="887" spans="18:18" ht="15.75" customHeight="1" x14ac:dyDescent="0.2">
      <c r="R887" s="15"/>
    </row>
    <row r="888" spans="18:18" ht="15.75" customHeight="1" x14ac:dyDescent="0.2">
      <c r="R888" s="15"/>
    </row>
    <row r="889" spans="18:18" ht="15.75" customHeight="1" x14ac:dyDescent="0.2">
      <c r="R889" s="15"/>
    </row>
    <row r="890" spans="18:18" ht="15.75" customHeight="1" x14ac:dyDescent="0.2">
      <c r="R890" s="15"/>
    </row>
    <row r="891" spans="18:18" ht="15.75" customHeight="1" x14ac:dyDescent="0.2">
      <c r="R891" s="15"/>
    </row>
    <row r="892" spans="18:18" ht="15.75" customHeight="1" x14ac:dyDescent="0.2">
      <c r="R892" s="15"/>
    </row>
    <row r="893" spans="18:18" ht="15.75" customHeight="1" x14ac:dyDescent="0.2">
      <c r="R893" s="15"/>
    </row>
    <row r="894" spans="18:18" ht="15.75" customHeight="1" x14ac:dyDescent="0.2">
      <c r="R894" s="15"/>
    </row>
    <row r="895" spans="18:18" ht="15.75" customHeight="1" x14ac:dyDescent="0.2">
      <c r="R895" s="15"/>
    </row>
    <row r="896" spans="18:18" ht="15.75" customHeight="1" x14ac:dyDescent="0.2">
      <c r="R896" s="15"/>
    </row>
    <row r="897" spans="18:18" ht="15.75" customHeight="1" x14ac:dyDescent="0.2">
      <c r="R897" s="15"/>
    </row>
    <row r="898" spans="18:18" ht="15.75" customHeight="1" x14ac:dyDescent="0.2">
      <c r="R898" s="15"/>
    </row>
    <row r="899" spans="18:18" ht="15.75" customHeight="1" x14ac:dyDescent="0.2">
      <c r="R899" s="15"/>
    </row>
    <row r="900" spans="18:18" ht="15.75" customHeight="1" x14ac:dyDescent="0.2">
      <c r="R900" s="15"/>
    </row>
    <row r="901" spans="18:18" ht="15.75" customHeight="1" x14ac:dyDescent="0.2">
      <c r="R901" s="15"/>
    </row>
    <row r="902" spans="18:18" ht="15.75" customHeight="1" x14ac:dyDescent="0.2">
      <c r="R902" s="15"/>
    </row>
    <row r="903" spans="18:18" ht="15.75" customHeight="1" x14ac:dyDescent="0.2">
      <c r="R903" s="15"/>
    </row>
    <row r="904" spans="18:18" ht="15.75" customHeight="1" x14ac:dyDescent="0.2">
      <c r="R904" s="15"/>
    </row>
    <row r="905" spans="18:18" ht="15.75" customHeight="1" x14ac:dyDescent="0.2">
      <c r="R905" s="15"/>
    </row>
    <row r="906" spans="18:18" ht="15.75" customHeight="1" x14ac:dyDescent="0.2">
      <c r="R906" s="15"/>
    </row>
    <row r="907" spans="18:18" ht="15.75" customHeight="1" x14ac:dyDescent="0.2">
      <c r="R907" s="15"/>
    </row>
    <row r="908" spans="18:18" ht="15.75" customHeight="1" x14ac:dyDescent="0.2">
      <c r="R908" s="15"/>
    </row>
    <row r="909" spans="18:18" ht="15.75" customHeight="1" x14ac:dyDescent="0.2">
      <c r="R909" s="15"/>
    </row>
    <row r="910" spans="18:18" ht="15.75" customHeight="1" x14ac:dyDescent="0.2">
      <c r="R910" s="15"/>
    </row>
    <row r="911" spans="18:18" ht="15.75" customHeight="1" x14ac:dyDescent="0.2">
      <c r="R911" s="15"/>
    </row>
    <row r="912" spans="18:18" ht="15.75" customHeight="1" x14ac:dyDescent="0.2">
      <c r="R912" s="15"/>
    </row>
    <row r="913" spans="18:18" ht="15.75" customHeight="1" x14ac:dyDescent="0.2">
      <c r="R913" s="15"/>
    </row>
    <row r="914" spans="18:18" ht="15.75" customHeight="1" x14ac:dyDescent="0.2">
      <c r="R914" s="15"/>
    </row>
    <row r="915" spans="18:18" ht="15.75" customHeight="1" x14ac:dyDescent="0.2">
      <c r="R915" s="15"/>
    </row>
    <row r="916" spans="18:18" ht="15.75" customHeight="1" x14ac:dyDescent="0.2">
      <c r="R916" s="15"/>
    </row>
    <row r="917" spans="18:18" ht="15.75" customHeight="1" x14ac:dyDescent="0.2">
      <c r="R917" s="15"/>
    </row>
    <row r="918" spans="18:18" ht="15.75" customHeight="1" x14ac:dyDescent="0.2">
      <c r="R918" s="15"/>
    </row>
    <row r="919" spans="18:18" ht="15.75" customHeight="1" x14ac:dyDescent="0.2">
      <c r="R919" s="15"/>
    </row>
    <row r="920" spans="18:18" ht="15.75" customHeight="1" x14ac:dyDescent="0.2">
      <c r="R920" s="15"/>
    </row>
    <row r="921" spans="18:18" ht="15.75" customHeight="1" x14ac:dyDescent="0.2">
      <c r="R921" s="15"/>
    </row>
    <row r="922" spans="18:18" ht="15.75" customHeight="1" x14ac:dyDescent="0.2">
      <c r="R922" s="15"/>
    </row>
    <row r="923" spans="18:18" ht="15.75" customHeight="1" x14ac:dyDescent="0.2">
      <c r="R923" s="15"/>
    </row>
    <row r="924" spans="18:18" ht="15.75" customHeight="1" x14ac:dyDescent="0.2">
      <c r="R924" s="15"/>
    </row>
    <row r="925" spans="18:18" ht="15.75" customHeight="1" x14ac:dyDescent="0.2">
      <c r="R925" s="15"/>
    </row>
    <row r="926" spans="18:18" ht="15.75" customHeight="1" x14ac:dyDescent="0.2">
      <c r="R926" s="15"/>
    </row>
    <row r="927" spans="18:18" ht="15.75" customHeight="1" x14ac:dyDescent="0.2">
      <c r="R927" s="15"/>
    </row>
    <row r="928" spans="18:18" ht="15.75" customHeight="1" x14ac:dyDescent="0.2">
      <c r="R928" s="15"/>
    </row>
    <row r="929" spans="18:18" ht="15.75" customHeight="1" x14ac:dyDescent="0.2">
      <c r="R929" s="15"/>
    </row>
    <row r="930" spans="18:18" ht="15.75" customHeight="1" x14ac:dyDescent="0.2">
      <c r="R930" s="15"/>
    </row>
    <row r="931" spans="18:18" ht="15.75" customHeight="1" x14ac:dyDescent="0.2">
      <c r="R931" s="15"/>
    </row>
    <row r="932" spans="18:18" ht="15.75" customHeight="1" x14ac:dyDescent="0.2">
      <c r="R932" s="15"/>
    </row>
    <row r="933" spans="18:18" ht="15.75" customHeight="1" x14ac:dyDescent="0.2">
      <c r="R933" s="15"/>
    </row>
    <row r="934" spans="18:18" ht="15.75" customHeight="1" x14ac:dyDescent="0.2">
      <c r="R934" s="15"/>
    </row>
    <row r="935" spans="18:18" ht="15.75" customHeight="1" x14ac:dyDescent="0.2">
      <c r="R935" s="15"/>
    </row>
    <row r="936" spans="18:18" ht="15.75" customHeight="1" x14ac:dyDescent="0.2">
      <c r="R936" s="15"/>
    </row>
    <row r="937" spans="18:18" ht="15.75" customHeight="1" x14ac:dyDescent="0.2">
      <c r="R937" s="15"/>
    </row>
    <row r="938" spans="18:18" ht="15.75" customHeight="1" x14ac:dyDescent="0.2">
      <c r="R938" s="15"/>
    </row>
    <row r="939" spans="18:18" ht="15.75" customHeight="1" x14ac:dyDescent="0.2">
      <c r="R939" s="15"/>
    </row>
    <row r="940" spans="18:18" ht="15.75" customHeight="1" x14ac:dyDescent="0.2">
      <c r="R940" s="15"/>
    </row>
    <row r="941" spans="18:18" ht="15.75" customHeight="1" x14ac:dyDescent="0.2">
      <c r="R941" s="15"/>
    </row>
    <row r="942" spans="18:18" ht="15.75" customHeight="1" x14ac:dyDescent="0.2">
      <c r="R942" s="15"/>
    </row>
    <row r="943" spans="18:18" ht="15.75" customHeight="1" x14ac:dyDescent="0.2">
      <c r="R943" s="15"/>
    </row>
    <row r="944" spans="18:18" ht="15.75" customHeight="1" x14ac:dyDescent="0.2">
      <c r="R944" s="15"/>
    </row>
    <row r="945" spans="18:18" ht="15.75" customHeight="1" x14ac:dyDescent="0.2">
      <c r="R945" s="15"/>
    </row>
    <row r="946" spans="18:18" ht="15.75" customHeight="1" x14ac:dyDescent="0.2">
      <c r="R946" s="15"/>
    </row>
    <row r="947" spans="18:18" ht="15.75" customHeight="1" x14ac:dyDescent="0.2">
      <c r="R947" s="15"/>
    </row>
    <row r="948" spans="18:18" ht="15.75" customHeight="1" x14ac:dyDescent="0.2">
      <c r="R948" s="15"/>
    </row>
    <row r="949" spans="18:18" ht="15.75" customHeight="1" x14ac:dyDescent="0.2">
      <c r="R949" s="15"/>
    </row>
    <row r="950" spans="18:18" ht="15.75" customHeight="1" x14ac:dyDescent="0.2">
      <c r="R950" s="15"/>
    </row>
    <row r="951" spans="18:18" ht="15.75" customHeight="1" x14ac:dyDescent="0.2">
      <c r="R951" s="15"/>
    </row>
    <row r="952" spans="18:18" ht="15.75" customHeight="1" x14ac:dyDescent="0.2">
      <c r="R952" s="15"/>
    </row>
    <row r="953" spans="18:18" ht="15.75" customHeight="1" x14ac:dyDescent="0.2">
      <c r="R953" s="15"/>
    </row>
    <row r="954" spans="18:18" ht="15.75" customHeight="1" x14ac:dyDescent="0.2">
      <c r="R954" s="15"/>
    </row>
    <row r="955" spans="18:18" ht="15.75" customHeight="1" x14ac:dyDescent="0.2">
      <c r="R955" s="15"/>
    </row>
    <row r="956" spans="18:18" ht="15.75" customHeight="1" x14ac:dyDescent="0.2">
      <c r="R956" s="15"/>
    </row>
    <row r="957" spans="18:18" ht="15.75" customHeight="1" x14ac:dyDescent="0.2">
      <c r="R957" s="15"/>
    </row>
    <row r="958" spans="18:18" ht="15.75" customHeight="1" x14ac:dyDescent="0.2">
      <c r="R958" s="15"/>
    </row>
    <row r="959" spans="18:18" ht="15.75" customHeight="1" x14ac:dyDescent="0.2">
      <c r="R959" s="15"/>
    </row>
    <row r="960" spans="18:18" ht="15.75" customHeight="1" x14ac:dyDescent="0.2">
      <c r="R960" s="15"/>
    </row>
    <row r="961" spans="18:18" ht="15.75" customHeight="1" x14ac:dyDescent="0.2">
      <c r="R961" s="15"/>
    </row>
    <row r="962" spans="18:18" ht="15.75" customHeight="1" x14ac:dyDescent="0.2">
      <c r="R962" s="15"/>
    </row>
    <row r="963" spans="18:18" ht="15.75" customHeight="1" x14ac:dyDescent="0.2">
      <c r="R963" s="15"/>
    </row>
    <row r="964" spans="18:18" ht="15.75" customHeight="1" x14ac:dyDescent="0.2">
      <c r="R964" s="15"/>
    </row>
    <row r="965" spans="18:18" ht="15.75" customHeight="1" x14ac:dyDescent="0.2">
      <c r="R965" s="15"/>
    </row>
    <row r="966" spans="18:18" ht="15.75" customHeight="1" x14ac:dyDescent="0.2">
      <c r="R966" s="15"/>
    </row>
    <row r="967" spans="18:18" ht="15.75" customHeight="1" x14ac:dyDescent="0.2">
      <c r="R967" s="15"/>
    </row>
    <row r="968" spans="18:18" ht="15.75" customHeight="1" x14ac:dyDescent="0.2">
      <c r="R968" s="15"/>
    </row>
    <row r="969" spans="18:18" ht="15.75" customHeight="1" x14ac:dyDescent="0.2">
      <c r="R969" s="15"/>
    </row>
    <row r="970" spans="18:18" ht="15.75" customHeight="1" x14ac:dyDescent="0.2">
      <c r="R970" s="15"/>
    </row>
    <row r="971" spans="18:18" ht="15.75" customHeight="1" x14ac:dyDescent="0.2">
      <c r="R971" s="15"/>
    </row>
    <row r="972" spans="18:18" ht="15.75" customHeight="1" x14ac:dyDescent="0.2">
      <c r="R972" s="15"/>
    </row>
    <row r="973" spans="18:18" ht="15.75" customHeight="1" x14ac:dyDescent="0.2">
      <c r="R973" s="15"/>
    </row>
    <row r="974" spans="18:18" ht="15.75" customHeight="1" x14ac:dyDescent="0.2">
      <c r="R974" s="15"/>
    </row>
    <row r="975" spans="18:18" ht="15.75" customHeight="1" x14ac:dyDescent="0.2">
      <c r="R975" s="15"/>
    </row>
    <row r="976" spans="18:18" ht="15.75" customHeight="1" x14ac:dyDescent="0.2">
      <c r="R976" s="15"/>
    </row>
    <row r="977" spans="18:18" ht="15.75" customHeight="1" x14ac:dyDescent="0.2">
      <c r="R977" s="15"/>
    </row>
    <row r="978" spans="18:18" ht="15.75" customHeight="1" x14ac:dyDescent="0.2">
      <c r="R978" s="15"/>
    </row>
    <row r="979" spans="18:18" ht="15.75" customHeight="1" x14ac:dyDescent="0.2">
      <c r="R979" s="15"/>
    </row>
    <row r="980" spans="18:18" ht="15.75" customHeight="1" x14ac:dyDescent="0.2">
      <c r="R980" s="15"/>
    </row>
    <row r="981" spans="18:18" ht="15.75" customHeight="1" x14ac:dyDescent="0.2">
      <c r="R981" s="15"/>
    </row>
    <row r="982" spans="18:18" ht="15.75" customHeight="1" x14ac:dyDescent="0.2">
      <c r="R982" s="15"/>
    </row>
    <row r="983" spans="18:18" ht="15.75" customHeight="1" x14ac:dyDescent="0.2">
      <c r="R983" s="15"/>
    </row>
    <row r="984" spans="18:18" ht="15.75" customHeight="1" x14ac:dyDescent="0.2">
      <c r="R984" s="15"/>
    </row>
    <row r="985" spans="18:18" ht="15.75" customHeight="1" x14ac:dyDescent="0.2">
      <c r="R985" s="15"/>
    </row>
    <row r="986" spans="18:18" ht="15.75" customHeight="1" x14ac:dyDescent="0.2">
      <c r="R986" s="15"/>
    </row>
    <row r="987" spans="18:18" ht="15.75" customHeight="1" x14ac:dyDescent="0.2">
      <c r="R987" s="15"/>
    </row>
    <row r="988" spans="18:18" ht="15.75" customHeight="1" x14ac:dyDescent="0.2">
      <c r="R988" s="15"/>
    </row>
    <row r="989" spans="18:18" ht="15.75" customHeight="1" x14ac:dyDescent="0.2">
      <c r="R989" s="15"/>
    </row>
    <row r="990" spans="18:18" ht="15.75" customHeight="1" x14ac:dyDescent="0.2">
      <c r="R990" s="15"/>
    </row>
    <row r="991" spans="18:18" ht="15.75" customHeight="1" x14ac:dyDescent="0.2">
      <c r="R991" s="15"/>
    </row>
    <row r="992" spans="18:18" ht="15.75" customHeight="1" x14ac:dyDescent="0.2">
      <c r="R992" s="15"/>
    </row>
    <row r="993" spans="18:18" ht="15.75" customHeight="1" x14ac:dyDescent="0.2">
      <c r="R993" s="15"/>
    </row>
    <row r="994" spans="18:18" ht="15.75" customHeight="1" x14ac:dyDescent="0.2">
      <c r="R994" s="15"/>
    </row>
    <row r="995" spans="18:18" ht="15.75" customHeight="1" x14ac:dyDescent="0.2">
      <c r="R995" s="15"/>
    </row>
    <row r="996" spans="18:18" ht="15.75" customHeight="1" x14ac:dyDescent="0.2">
      <c r="R996" s="15"/>
    </row>
    <row r="997" spans="18:18" ht="15.75" customHeight="1" x14ac:dyDescent="0.2">
      <c r="R997" s="15"/>
    </row>
    <row r="998" spans="18:18" ht="15.75" customHeight="1" x14ac:dyDescent="0.2">
      <c r="R998" s="15"/>
    </row>
    <row r="999" spans="18:18" ht="15.75" customHeight="1" x14ac:dyDescent="0.2">
      <c r="R999" s="15"/>
    </row>
    <row r="1000" spans="18:18" ht="15.75" customHeight="1" x14ac:dyDescent="0.2">
      <c r="R1000" s="15"/>
    </row>
  </sheetData>
  <mergeCells count="33">
    <mergeCell ref="AG1:AG2"/>
    <mergeCell ref="W1:W2"/>
    <mergeCell ref="X1:X2"/>
    <mergeCell ref="Y1:Y2"/>
    <mergeCell ref="Z1:Z2"/>
    <mergeCell ref="AA1:AA2"/>
    <mergeCell ref="AB1:AB2"/>
    <mergeCell ref="AC1:AC2"/>
    <mergeCell ref="U1:U2"/>
    <mergeCell ref="V1:V2"/>
    <mergeCell ref="AD1:AD2"/>
    <mergeCell ref="AE1:AE2"/>
    <mergeCell ref="AF1:AF2"/>
    <mergeCell ref="P1:P2"/>
    <mergeCell ref="Q1:Q2"/>
    <mergeCell ref="R1:R2"/>
    <mergeCell ref="S1:S2"/>
    <mergeCell ref="T1:T2"/>
    <mergeCell ref="K1:K2"/>
    <mergeCell ref="L1:L2"/>
    <mergeCell ref="M1:M2"/>
    <mergeCell ref="N1:N2"/>
    <mergeCell ref="O1:O2"/>
    <mergeCell ref="G1:G2"/>
    <mergeCell ref="H1:H2"/>
    <mergeCell ref="A3:B3"/>
    <mergeCell ref="I1:I2"/>
    <mergeCell ref="J1:J2"/>
    <mergeCell ref="A1:B1"/>
    <mergeCell ref="C1:C2"/>
    <mergeCell ref="D1:D2"/>
    <mergeCell ref="E1:E2"/>
    <mergeCell ref="F1:F2"/>
  </mergeCells>
  <conditionalFormatting sqref="A1:B1">
    <cfRule type="expression" dxfId="0" priority="1">
      <formula>AND(ISNUMBER(A1),TRUNC(A1)&gt;TODAY())</formula>
    </cfRule>
  </conditionalFormatting>
  <pageMargins left="0.7" right="0.7" top="0.75" bottom="0.75" header="0" footer="0"/>
  <pageSetup orientation="portrait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G1000"/>
  <sheetViews>
    <sheetView tabSelected="1" workbookViewId="0">
      <pane xSplit="2" ySplit="3" topLeftCell="C4" activePane="bottomRight" state="frozen"/>
      <selection activeCell="T3" sqref="T3"/>
      <selection pane="topRight" activeCell="T3" sqref="T3"/>
      <selection pane="bottomLeft" activeCell="T3" sqref="T3"/>
      <selection pane="bottomRight" activeCell="T3" sqref="T3"/>
    </sheetView>
  </sheetViews>
  <sheetFormatPr baseColWidth="10" defaultColWidth="14.5" defaultRowHeight="15" customHeight="1" x14ac:dyDescent="0.2"/>
  <cols>
    <col min="1" max="1" width="15.1640625" customWidth="1"/>
    <col min="2" max="2" width="25" customWidth="1"/>
    <col min="3" max="3" width="9.1640625" customWidth="1"/>
    <col min="4" max="4" width="6.5" customWidth="1"/>
    <col min="5" max="5" width="12" customWidth="1"/>
    <col min="6" max="6" width="12.1640625" customWidth="1"/>
    <col min="7" max="7" width="11.5" customWidth="1"/>
    <col min="8" max="8" width="10.33203125" customWidth="1"/>
    <col min="9" max="10" width="13.5" customWidth="1"/>
    <col min="11" max="12" width="10" customWidth="1"/>
    <col min="13" max="13" width="11" customWidth="1"/>
    <col min="14" max="14" width="5.5" customWidth="1"/>
    <col min="15" max="15" width="16" customWidth="1"/>
    <col min="16" max="16" width="11" customWidth="1"/>
    <col min="17" max="18" width="8.5" customWidth="1"/>
    <col min="19" max="19" width="8.33203125" customWidth="1"/>
    <col min="20" max="20" width="12.83203125" customWidth="1"/>
    <col min="21" max="21" width="15.5" customWidth="1"/>
    <col min="22" max="22" width="22.5" customWidth="1"/>
    <col min="23" max="23" width="8.83203125" customWidth="1"/>
    <col min="24" max="24" width="8.6640625" customWidth="1"/>
    <col min="25" max="25" width="9.33203125" customWidth="1"/>
    <col min="26" max="26" width="12.83203125" customWidth="1"/>
    <col min="27" max="27" width="17.5" customWidth="1"/>
    <col min="28" max="28" width="11.1640625" customWidth="1"/>
    <col min="29" max="29" width="8.1640625" customWidth="1"/>
    <col min="30" max="30" width="12.5" customWidth="1"/>
    <col min="31" max="31" width="8.1640625" customWidth="1"/>
    <col min="32" max="32" width="11.5" customWidth="1"/>
    <col min="33" max="33" width="10.1640625" customWidth="1"/>
  </cols>
  <sheetData>
    <row r="1" spans="1:33" ht="18.75" customHeight="1" x14ac:dyDescent="0.2">
      <c r="A1" s="51" t="str">
        <f ca="1">IFERROR(__xludf.DUMMYFUNCTION("IFERROR(VLOOKUP(B2,IMPORTRANGE(""https://docs.google.com/spreadsheets/d/1x0DhHglkXKoEBOD2MBsuK_EyIr1ouxD2ftIpqOYFa-k/edit?usp=sharing"",""Ubiquitty-SKU-Specific Info!B1:BJ5000""),3,FALSE),"""")"),"Bug Duster with Brass Applicator")</f>
        <v>Bug Duster with Brass Applicator</v>
      </c>
      <c r="B1" s="52"/>
      <c r="C1" s="53" t="s">
        <v>0</v>
      </c>
      <c r="D1" s="55" t="s">
        <v>1</v>
      </c>
      <c r="E1" s="55" t="s">
        <v>2</v>
      </c>
      <c r="F1" s="57" t="s">
        <v>3</v>
      </c>
      <c r="G1" s="57" t="s">
        <v>4</v>
      </c>
      <c r="H1" s="58" t="s">
        <v>5</v>
      </c>
      <c r="I1" s="55" t="s">
        <v>6</v>
      </c>
      <c r="J1" s="55" t="s">
        <v>7</v>
      </c>
      <c r="K1" s="55" t="s">
        <v>8</v>
      </c>
      <c r="L1" s="55" t="s">
        <v>9</v>
      </c>
      <c r="M1" s="62" t="s">
        <v>10</v>
      </c>
      <c r="N1" s="63" t="s">
        <v>11</v>
      </c>
      <c r="O1" s="55" t="s">
        <v>12</v>
      </c>
      <c r="P1" s="55" t="s">
        <v>13</v>
      </c>
      <c r="Q1" s="55" t="s">
        <v>14</v>
      </c>
      <c r="R1" s="55" t="s">
        <v>15</v>
      </c>
      <c r="S1" s="64" t="s">
        <v>16</v>
      </c>
      <c r="T1" s="66" t="s">
        <v>332</v>
      </c>
      <c r="U1" s="66" t="s">
        <v>17</v>
      </c>
      <c r="V1" s="66" t="s">
        <v>18</v>
      </c>
      <c r="W1" s="66" t="s">
        <v>19</v>
      </c>
      <c r="X1" s="66" t="s">
        <v>20</v>
      </c>
      <c r="Y1" s="66" t="s">
        <v>21</v>
      </c>
      <c r="Z1" s="66" t="s">
        <v>22</v>
      </c>
      <c r="AA1" s="66" t="s">
        <v>23</v>
      </c>
      <c r="AB1" s="66" t="s">
        <v>24</v>
      </c>
      <c r="AC1" s="66" t="s">
        <v>25</v>
      </c>
      <c r="AD1" s="68" t="s">
        <v>26</v>
      </c>
      <c r="AE1" s="69" t="s">
        <v>27</v>
      </c>
      <c r="AF1" s="70" t="s">
        <v>28</v>
      </c>
      <c r="AG1" s="69" t="s">
        <v>29</v>
      </c>
    </row>
    <row r="2" spans="1:33" ht="15.75" customHeight="1" x14ac:dyDescent="0.2">
      <c r="A2" s="2" t="str">
        <f ca="1">IFERROR(__xludf.DUMMYFUNCTION("IFERROR(VLOOKUP(B2,IMPORTRANGE(""https://docs.google.com/spreadsheets/d/1x0DhHglkXKoEBOD2MBsuK_EyIr1ouxD2ftIpqOYFa-k/edit?usp=sharing"",""Ubiquitty-SKU-Specific Info!B1:BJ5000""),2,FALSE),"""")"),"B01KAI8NH8")</f>
        <v>B01KAI8NH8</v>
      </c>
      <c r="B2" s="3" t="s">
        <v>305</v>
      </c>
      <c r="C2" s="54"/>
      <c r="D2" s="54"/>
      <c r="E2" s="56"/>
      <c r="F2" s="54"/>
      <c r="G2" s="54"/>
      <c r="H2" s="59"/>
      <c r="I2" s="54"/>
      <c r="J2" s="54"/>
      <c r="K2" s="59"/>
      <c r="L2" s="59"/>
      <c r="M2" s="59"/>
      <c r="N2" s="54"/>
      <c r="O2" s="54"/>
      <c r="P2" s="56"/>
      <c r="Q2" s="54"/>
      <c r="R2" s="54"/>
      <c r="S2" s="65"/>
      <c r="T2" s="52"/>
      <c r="U2" s="67"/>
      <c r="V2" s="67"/>
      <c r="W2" s="52"/>
      <c r="X2" s="52"/>
      <c r="Y2" s="52"/>
      <c r="Z2" s="52"/>
      <c r="AA2" s="67"/>
      <c r="AB2" s="67"/>
      <c r="AC2" s="67"/>
      <c r="AD2" s="67"/>
      <c r="AE2" s="52"/>
      <c r="AF2" s="52"/>
      <c r="AG2" s="52"/>
    </row>
    <row r="3" spans="1:33" ht="181.5" customHeight="1" x14ac:dyDescent="0.2">
      <c r="A3" s="60" t="s">
        <v>31</v>
      </c>
      <c r="B3" s="61"/>
      <c r="C3" s="4">
        <f>((AE32+AF32)/0.85)*-1</f>
        <v>18.751669694852943</v>
      </c>
      <c r="D3" s="5">
        <f>SUM(D4:D99765)</f>
        <v>963</v>
      </c>
      <c r="E3" s="5"/>
      <c r="F3" s="6">
        <f t="shared" ref="F3:G3" si="0">SUM(F4:F99765)</f>
        <v>22499.31</v>
      </c>
      <c r="G3" s="6">
        <f t="shared" si="0"/>
        <v>-397.38000000000005</v>
      </c>
      <c r="H3" s="7">
        <f t="shared" ref="H3:H32" si="1">G3/F3*-1</f>
        <v>1.7661874964165568E-2</v>
      </c>
      <c r="I3" s="8">
        <f t="shared" ref="I3:I32" si="2">J3/F3</f>
        <v>0.15815911672954411</v>
      </c>
      <c r="J3" s="6">
        <f>SUM(J4:J99765)</f>
        <v>3558.470996624199</v>
      </c>
      <c r="K3" s="6">
        <f t="shared" ref="K3:K32" si="3">J3/D3</f>
        <v>3.6951931429119407</v>
      </c>
      <c r="L3" s="5"/>
      <c r="M3" s="9"/>
      <c r="N3" s="10"/>
      <c r="O3" s="5" t="str">
        <f ca="1">IFERROR(__xludf.DUMMYFUNCTION("IFERROR(VLOOKUP(B2,IMPORTRANGE(""https://docs.google.com/spreadsheets/d/1N8jvpEHDVkurDv7NrPxwI3eH6hQsvtb1QltGNCalRjU/edit#gid=865736387"",""Compiled Sheet!a1:g5000""),2,FALSE),"""")"),"")</f>
        <v/>
      </c>
      <c r="P3" s="5"/>
      <c r="Q3" s="11"/>
      <c r="R3" s="11"/>
      <c r="S3" s="12"/>
      <c r="T3" s="13" t="str">
        <f ca="1">IFERROR(__xludf.DUMMYFUNCTION("CONCATENATE(""Del QTY"", ""-"",IFERROR(VLOOKUP($B$2,IMPORTRANGE(""https://docs.google.com/spreadsheets/d/1_esbIR7_dYaLQXq3pOe98A6enPdKY7UPO5aCcj2tn1I/edit#gid=973934429"",""Inventory Input!A1:AD5000""),2,FALSE),""""))"),"Del QTY-36")</f>
        <v>Del QTY-36</v>
      </c>
      <c r="U3" s="13" t="str">
        <f ca="1">IFERROR(__xludf.DUMMYFUNCTION("CONCATENATE(""US QTY"", ""-"",iferror(VLOOKUP($B$2,IMPORTRANGE(""https://docs.google.com/spreadsheets/d/11afDUGgwIurytGWIAj1e7JPdtkZEoccxCski0CJdjqQ/edit#gid=1950799886"",""US Storage!a1:AD5000""),2,FALSE),""""))"),"US QTY-")</f>
        <v>US QTY-</v>
      </c>
      <c r="V3" s="13" t="str">
        <f ca="1">IFERROR(__xludf.DUMMYFUNCTION("CONCATENATE(""In Transit"", ""-"",IFERROR(VLOOKUP($B$2,IMPORTRANGE(""https://docs.google.com/spreadsheets/d/11afDUGgwIurytGWIAj1e7JPdtkZEoccxCski0CJdjqQ/edit#gid=1950799886"",""US Storage!a1:AD5000""),3,FALSE),""""))"),"In Transit-")</f>
        <v>In Transit-</v>
      </c>
      <c r="W3" s="5">
        <f>SUM(W4:W99765)</f>
        <v>97</v>
      </c>
      <c r="X3" s="7">
        <f>W3/D3</f>
        <v>0.10072689511941849</v>
      </c>
      <c r="Y3" s="6"/>
      <c r="Z3" s="5"/>
      <c r="AA3" s="5"/>
      <c r="AB3" s="5"/>
      <c r="AC3" s="5"/>
      <c r="AD3" s="6">
        <f>SUM(AD4:AD99765)</f>
        <v>-130.43249729142525</v>
      </c>
      <c r="AE3" s="14"/>
      <c r="AF3" s="6">
        <f ca="1">IFERROR(__xludf.DUMMYFUNCTION("IFERROR(IFERROR(IFERROR(VLOOKUP($B$2,IMPORTRANGE(""https://docs.google.com/spreadsheets/d/1x0DhHglkXKoEBOD2MBsuK_EyIr1ouxD2ftIpqOYFa-k/edit#gid=2093395059"",""Ubiquitty-SKU-Specific Info!B2:BZ3000""),51,FALSE),VLOOKUP($B$2,IMPORTRANGE(""https://docs.googl"&amp;"e.com/spreadsheets/d/1x0DhHglkXKoEBOD2MBsuK_EyIr1ouxD2ftIpqOYFa-k/edit#gid=2093395059"",""OllieShops-SKU-Specific Info!B2:BZ3000""),36,FALSE)),VLOOKUP($B$2,IMPORTRANGE(""https://docs.google.com/spreadsheets/d/1x0DhHglkXKoEBOD2MBsuK_EyIr1ouxD2ftIpqOYFa-k/e"&amp;"dit#gid=2093395059"",""SecondStar-SKU-Specific Info!B2:BZ3000""),37,FALSE)),"""")*-1"),-10.988919240625)</f>
        <v>-10.988919240625</v>
      </c>
      <c r="AG3" s="6">
        <f>SUM(AG4:AG99765)</f>
        <v>-176</v>
      </c>
    </row>
    <row r="4" spans="1:33" ht="15.75" customHeight="1" x14ac:dyDescent="0.2">
      <c r="A4" s="15" t="s">
        <v>32</v>
      </c>
      <c r="B4" s="15" t="s">
        <v>306</v>
      </c>
      <c r="C4" s="16">
        <f t="shared" ref="C4:C32" si="4">IFERROR(F4/D4," - ")</f>
        <v>21.610909090909093</v>
      </c>
      <c r="D4" s="17">
        <v>11</v>
      </c>
      <c r="E4" s="17">
        <v>0</v>
      </c>
      <c r="F4" s="18">
        <v>237.72000000000003</v>
      </c>
      <c r="G4" s="18">
        <v>-32.83</v>
      </c>
      <c r="H4" s="19">
        <f t="shared" si="1"/>
        <v>0.13810365135453473</v>
      </c>
      <c r="I4" s="19">
        <f t="shared" si="2"/>
        <v>-3.0089784667302305E-2</v>
      </c>
      <c r="J4" s="18">
        <f t="shared" ref="J4:J32" si="5">F4*0.85+G4+AF4*D4+D4*AE4+AG4+AD4</f>
        <v>-7.1529436111111044</v>
      </c>
      <c r="K4" s="18">
        <f t="shared" si="3"/>
        <v>-0.65026760101010039</v>
      </c>
      <c r="L4" s="17">
        <v>25</v>
      </c>
      <c r="M4" s="20">
        <f t="shared" ref="M4:M32" si="6">IFERROR(D4/L4,"-")</f>
        <v>0.44</v>
      </c>
      <c r="N4" s="17">
        <v>327</v>
      </c>
      <c r="O4" s="21">
        <f t="shared" ref="O4:P4" si="7">D4/7</f>
        <v>1.5714285714285714</v>
      </c>
      <c r="P4" s="21">
        <f t="shared" si="7"/>
        <v>0</v>
      </c>
      <c r="Q4" s="17">
        <f t="shared" ref="Q4:Q32" si="8">ROUNDDOWN(N4/(O4+P4),0)</f>
        <v>208</v>
      </c>
      <c r="R4" s="17"/>
      <c r="S4" s="22">
        <v>0.52243958573072502</v>
      </c>
      <c r="T4" s="15">
        <v>624</v>
      </c>
      <c r="U4" s="23" t="s">
        <v>33</v>
      </c>
      <c r="V4" s="24" t="s">
        <v>33</v>
      </c>
      <c r="W4" s="15">
        <v>4</v>
      </c>
      <c r="X4" s="25">
        <f t="shared" ref="X4:X32" si="9">IFERROR(W4/D4,0)</f>
        <v>0.36363636363636365</v>
      </c>
      <c r="Y4" s="26">
        <f t="shared" ref="Y4:Y32" si="10">IFERROR(G4/(W4+Z4)*-1,0)</f>
        <v>6.5659999999999998</v>
      </c>
      <c r="Z4" s="15">
        <v>1</v>
      </c>
      <c r="AA4" s="2" t="s">
        <v>272</v>
      </c>
      <c r="AB4" s="27">
        <f t="shared" ref="AB4:AB32" si="11">IF(OR(AA4="UsLargeStandardSize",AA4="UsSmallStandardSize"),-0.69,-0.48)</f>
        <v>-0.69</v>
      </c>
      <c r="AC4" s="28">
        <v>9.8143518518518505E-2</v>
      </c>
      <c r="AD4" s="26">
        <f t="shared" ref="AD4:AD32" si="12">IFERROR(AB4*AC4*D4*2,0)</f>
        <v>-1.4898186111111107</v>
      </c>
      <c r="AE4" s="26">
        <v>-4.9000000000000004</v>
      </c>
      <c r="AF4" s="26">
        <v>-9.181375000000001</v>
      </c>
      <c r="AG4" s="26">
        <v>-20</v>
      </c>
    </row>
    <row r="5" spans="1:33" ht="15.75" customHeight="1" x14ac:dyDescent="0.2">
      <c r="A5" s="29" t="s">
        <v>34</v>
      </c>
      <c r="B5" s="29" t="s">
        <v>277</v>
      </c>
      <c r="C5" s="16">
        <f t="shared" si="4"/>
        <v>21.61333333333333</v>
      </c>
      <c r="D5" s="30">
        <v>36</v>
      </c>
      <c r="E5" s="30">
        <v>0</v>
      </c>
      <c r="F5" s="31">
        <v>778.07999999999993</v>
      </c>
      <c r="G5" s="31">
        <v>-11.11</v>
      </c>
      <c r="H5" s="32">
        <f t="shared" si="1"/>
        <v>1.4278737404894099E-2</v>
      </c>
      <c r="I5" s="32">
        <f t="shared" si="2"/>
        <v>0.17793424867439675</v>
      </c>
      <c r="J5" s="33">
        <f t="shared" si="5"/>
        <v>138.44708020857462</v>
      </c>
      <c r="K5" s="33">
        <f t="shared" si="3"/>
        <v>3.8457522280159617</v>
      </c>
      <c r="L5" s="30">
        <v>48</v>
      </c>
      <c r="M5" s="34">
        <f t="shared" si="6"/>
        <v>0.75</v>
      </c>
      <c r="N5" s="30">
        <v>289</v>
      </c>
      <c r="O5" s="35">
        <f t="shared" ref="O5:P5" si="13">D5/7</f>
        <v>5.1428571428571432</v>
      </c>
      <c r="P5" s="35">
        <f t="shared" si="13"/>
        <v>0</v>
      </c>
      <c r="Q5" s="30">
        <f t="shared" si="8"/>
        <v>56</v>
      </c>
      <c r="R5" s="30"/>
      <c r="S5" s="36">
        <v>0.56484848484848404</v>
      </c>
      <c r="T5" s="29">
        <v>624</v>
      </c>
      <c r="U5" s="37" t="s">
        <v>33</v>
      </c>
      <c r="V5" s="38"/>
      <c r="W5" s="29">
        <v>5</v>
      </c>
      <c r="X5" s="39">
        <f t="shared" si="9"/>
        <v>0.1388888888888889</v>
      </c>
      <c r="Y5" s="40">
        <f t="shared" si="10"/>
        <v>2.222</v>
      </c>
      <c r="Z5" s="29">
        <v>0</v>
      </c>
      <c r="AA5" s="29" t="s">
        <v>272</v>
      </c>
      <c r="AB5" s="41">
        <f t="shared" si="11"/>
        <v>-0.69</v>
      </c>
      <c r="AC5" s="42">
        <v>9.8257242178447265E-2</v>
      </c>
      <c r="AD5" s="40">
        <f t="shared" si="12"/>
        <v>-4.8814197914252588</v>
      </c>
      <c r="AE5" s="40">
        <v>-4.9000000000000004</v>
      </c>
      <c r="AF5" s="40">
        <v>-9.181375000000001</v>
      </c>
      <c r="AG5" s="40">
        <v>0</v>
      </c>
    </row>
    <row r="6" spans="1:33" ht="15.75" customHeight="1" x14ac:dyDescent="0.2">
      <c r="A6" s="29" t="s">
        <v>35</v>
      </c>
      <c r="B6" s="29" t="s">
        <v>277</v>
      </c>
      <c r="C6" s="16">
        <f t="shared" si="4"/>
        <v>19.495000000000005</v>
      </c>
      <c r="D6" s="30">
        <v>36</v>
      </c>
      <c r="E6" s="30">
        <v>0</v>
      </c>
      <c r="F6" s="31">
        <v>701.82000000000016</v>
      </c>
      <c r="G6" s="31">
        <v>-2.75</v>
      </c>
      <c r="H6" s="32">
        <f t="shared" si="1"/>
        <v>3.9183836311304883E-3</v>
      </c>
      <c r="I6" s="32">
        <f t="shared" si="2"/>
        <v>9.6807913710068222E-2</v>
      </c>
      <c r="J6" s="33">
        <f t="shared" si="5"/>
        <v>67.941730000000092</v>
      </c>
      <c r="K6" s="33">
        <f t="shared" si="3"/>
        <v>1.8872702777777803</v>
      </c>
      <c r="L6" s="30">
        <v>25</v>
      </c>
      <c r="M6" s="34">
        <f t="shared" si="6"/>
        <v>1.44</v>
      </c>
      <c r="N6" s="30">
        <v>251</v>
      </c>
      <c r="O6" s="35">
        <f t="shared" ref="O6:P6" si="14">D6/7</f>
        <v>5.1428571428571432</v>
      </c>
      <c r="P6" s="35">
        <f t="shared" si="14"/>
        <v>0</v>
      </c>
      <c r="Q6" s="30">
        <f t="shared" si="8"/>
        <v>48</v>
      </c>
      <c r="R6" s="30"/>
      <c r="S6" s="36">
        <v>0.61125319693094604</v>
      </c>
      <c r="T6" s="29">
        <v>624</v>
      </c>
      <c r="U6" s="37" t="s">
        <v>33</v>
      </c>
      <c r="V6" s="38"/>
      <c r="W6" s="29">
        <v>0</v>
      </c>
      <c r="X6" s="39">
        <f t="shared" si="9"/>
        <v>0</v>
      </c>
      <c r="Y6" s="40">
        <f t="shared" si="10"/>
        <v>0</v>
      </c>
      <c r="Z6" s="29">
        <v>0</v>
      </c>
      <c r="AA6" s="29" t="s">
        <v>272</v>
      </c>
      <c r="AB6" s="41">
        <f t="shared" si="11"/>
        <v>-0.69</v>
      </c>
      <c r="AC6" s="42">
        <v>9.8143518518518505E-2</v>
      </c>
      <c r="AD6" s="40">
        <f t="shared" si="12"/>
        <v>-4.8757699999999984</v>
      </c>
      <c r="AE6" s="40">
        <v>-4.9000000000000004</v>
      </c>
      <c r="AF6" s="40">
        <v>-9.181375000000001</v>
      </c>
      <c r="AG6" s="40">
        <v>-14.05</v>
      </c>
    </row>
    <row r="7" spans="1:33" ht="15.75" customHeight="1" x14ac:dyDescent="0.2">
      <c r="A7" s="29" t="s">
        <v>37</v>
      </c>
      <c r="B7" s="29" t="s">
        <v>307</v>
      </c>
      <c r="C7" s="16">
        <f t="shared" si="4"/>
        <v>19.216153846153848</v>
      </c>
      <c r="D7" s="30">
        <v>13</v>
      </c>
      <c r="E7" s="30">
        <v>0</v>
      </c>
      <c r="F7" s="31">
        <v>249.81</v>
      </c>
      <c r="G7" s="31">
        <v>0</v>
      </c>
      <c r="H7" s="32">
        <f t="shared" si="1"/>
        <v>0</v>
      </c>
      <c r="I7" s="32">
        <f t="shared" si="2"/>
        <v>3.0102599086416791E-2</v>
      </c>
      <c r="J7" s="33">
        <f t="shared" si="5"/>
        <v>7.519930277777779</v>
      </c>
      <c r="K7" s="33">
        <f t="shared" si="3"/>
        <v>0.57845617521367532</v>
      </c>
      <c r="L7" s="30">
        <v>33</v>
      </c>
      <c r="M7" s="34">
        <f t="shared" si="6"/>
        <v>0.39393939393939392</v>
      </c>
      <c r="N7" s="30">
        <v>235</v>
      </c>
      <c r="O7" s="35">
        <f t="shared" ref="O7:P7" si="15">D7/7</f>
        <v>1.8571428571428572</v>
      </c>
      <c r="P7" s="35">
        <f t="shared" si="15"/>
        <v>0</v>
      </c>
      <c r="Q7" s="30">
        <f t="shared" si="8"/>
        <v>126</v>
      </c>
      <c r="R7" s="30"/>
      <c r="S7" s="36">
        <v>0.63748290013679798</v>
      </c>
      <c r="T7" s="29">
        <v>624</v>
      </c>
      <c r="U7" s="37" t="s">
        <v>33</v>
      </c>
      <c r="V7" s="38"/>
      <c r="W7" s="29">
        <v>0</v>
      </c>
      <c r="X7" s="39">
        <f t="shared" si="9"/>
        <v>0</v>
      </c>
      <c r="Y7" s="40">
        <f t="shared" si="10"/>
        <v>0</v>
      </c>
      <c r="Z7" s="29">
        <v>0</v>
      </c>
      <c r="AA7" s="29" t="s">
        <v>272</v>
      </c>
      <c r="AB7" s="41">
        <f t="shared" si="11"/>
        <v>-0.69</v>
      </c>
      <c r="AC7" s="42">
        <v>9.8143518518518505E-2</v>
      </c>
      <c r="AD7" s="40">
        <f t="shared" si="12"/>
        <v>-1.7606947222222218</v>
      </c>
      <c r="AE7" s="40">
        <v>-4.9000000000000004</v>
      </c>
      <c r="AF7" s="40">
        <v>-9.181375000000001</v>
      </c>
      <c r="AG7" s="40">
        <v>-20</v>
      </c>
    </row>
    <row r="8" spans="1:33" ht="15.75" customHeight="1" x14ac:dyDescent="0.2">
      <c r="A8" s="29" t="s">
        <v>39</v>
      </c>
      <c r="B8" s="29" t="s">
        <v>308</v>
      </c>
      <c r="C8" s="16">
        <f t="shared" si="4"/>
        <v>19.49666666666667</v>
      </c>
      <c r="D8" s="30">
        <v>42</v>
      </c>
      <c r="E8" s="30">
        <v>0</v>
      </c>
      <c r="F8" s="31">
        <v>818.86000000000013</v>
      </c>
      <c r="G8" s="31">
        <v>-0.12</v>
      </c>
      <c r="H8" s="32">
        <f t="shared" si="1"/>
        <v>1.4654519698116891E-4</v>
      </c>
      <c r="I8" s="32">
        <f t="shared" si="2"/>
        <v>7.1883596300547956E-2</v>
      </c>
      <c r="J8" s="33">
        <f t="shared" si="5"/>
        <v>58.862601666666713</v>
      </c>
      <c r="K8" s="33">
        <f t="shared" si="3"/>
        <v>1.4014905158730169</v>
      </c>
      <c r="L8" s="30">
        <v>34</v>
      </c>
      <c r="M8" s="34">
        <f t="shared" si="6"/>
        <v>1.2352941176470589</v>
      </c>
      <c r="N8" s="30">
        <v>193</v>
      </c>
      <c r="O8" s="35">
        <f t="shared" ref="O8:P8" si="16">D8/7</f>
        <v>6</v>
      </c>
      <c r="P8" s="35">
        <f t="shared" si="16"/>
        <v>0</v>
      </c>
      <c r="Q8" s="30">
        <f t="shared" si="8"/>
        <v>32</v>
      </c>
      <c r="R8" s="30"/>
      <c r="S8" s="36">
        <v>0.74095513748191</v>
      </c>
      <c r="T8" s="29">
        <v>624</v>
      </c>
      <c r="U8" s="37" t="s">
        <v>33</v>
      </c>
      <c r="V8" s="38"/>
      <c r="W8" s="29">
        <v>1</v>
      </c>
      <c r="X8" s="39">
        <f t="shared" si="9"/>
        <v>2.3809523809523808E-2</v>
      </c>
      <c r="Y8" s="40">
        <f t="shared" si="10"/>
        <v>0.12</v>
      </c>
      <c r="Z8" s="29">
        <v>0</v>
      </c>
      <c r="AA8" s="29" t="s">
        <v>272</v>
      </c>
      <c r="AB8" s="41">
        <f t="shared" si="11"/>
        <v>-0.69</v>
      </c>
      <c r="AC8" s="42">
        <v>9.8143518518518505E-2</v>
      </c>
      <c r="AD8" s="40">
        <f t="shared" si="12"/>
        <v>-5.6883983333333319</v>
      </c>
      <c r="AE8" s="40">
        <v>-4.9000000000000004</v>
      </c>
      <c r="AF8" s="40">
        <v>-9.18</v>
      </c>
      <c r="AG8" s="40">
        <v>-40</v>
      </c>
    </row>
    <row r="9" spans="1:33" ht="15.75" customHeight="1" x14ac:dyDescent="0.2">
      <c r="A9" s="29" t="s">
        <v>41</v>
      </c>
      <c r="B9" s="29" t="s">
        <v>309</v>
      </c>
      <c r="C9" s="16">
        <f t="shared" si="4"/>
        <v>21.605</v>
      </c>
      <c r="D9" s="30">
        <v>22</v>
      </c>
      <c r="E9" s="30">
        <v>0</v>
      </c>
      <c r="F9" s="31">
        <v>475.31</v>
      </c>
      <c r="G9" s="31">
        <v>-0.08</v>
      </c>
      <c r="H9" s="32">
        <f t="shared" si="1"/>
        <v>1.6831120742252426E-4</v>
      </c>
      <c r="I9" s="32">
        <f t="shared" si="2"/>
        <v>0.17909545933764859</v>
      </c>
      <c r="J9" s="33">
        <f t="shared" si="5"/>
        <v>85.125862777777755</v>
      </c>
      <c r="K9" s="33">
        <f t="shared" si="3"/>
        <v>3.8693573989898979</v>
      </c>
      <c r="L9" s="30">
        <v>24</v>
      </c>
      <c r="M9" s="34">
        <f t="shared" si="6"/>
        <v>0.91666666666666663</v>
      </c>
      <c r="N9" s="30">
        <v>187</v>
      </c>
      <c r="O9" s="35">
        <f t="shared" ref="O9:P9" si="17">D9/7</f>
        <v>3.1428571428571428</v>
      </c>
      <c r="P9" s="35">
        <f t="shared" si="17"/>
        <v>0</v>
      </c>
      <c r="Q9" s="30">
        <f t="shared" si="8"/>
        <v>59</v>
      </c>
      <c r="R9" s="30"/>
      <c r="S9" s="36">
        <v>0.7313769751693</v>
      </c>
      <c r="T9" s="29">
        <v>624</v>
      </c>
      <c r="U9" s="37" t="s">
        <v>33</v>
      </c>
      <c r="V9" s="38"/>
      <c r="W9" s="29">
        <v>0</v>
      </c>
      <c r="X9" s="39">
        <f t="shared" si="9"/>
        <v>0</v>
      </c>
      <c r="Y9" s="40">
        <f t="shared" si="10"/>
        <v>0</v>
      </c>
      <c r="Z9" s="29">
        <v>0</v>
      </c>
      <c r="AA9" s="29" t="s">
        <v>272</v>
      </c>
      <c r="AB9" s="41">
        <f t="shared" si="11"/>
        <v>-0.69</v>
      </c>
      <c r="AC9" s="42">
        <v>9.8143518518518505E-2</v>
      </c>
      <c r="AD9" s="40">
        <f t="shared" si="12"/>
        <v>-2.9796372222222214</v>
      </c>
      <c r="AE9" s="40">
        <v>-4.9000000000000004</v>
      </c>
      <c r="AF9" s="40">
        <v>-9.2739999999999991</v>
      </c>
      <c r="AG9" s="40">
        <v>-4</v>
      </c>
    </row>
    <row r="10" spans="1:33" ht="15.75" customHeight="1" x14ac:dyDescent="0.2">
      <c r="A10" s="29" t="s">
        <v>43</v>
      </c>
      <c r="B10" s="29" t="s">
        <v>222</v>
      </c>
      <c r="C10" s="16">
        <f t="shared" si="4"/>
        <v>19.894705882352945</v>
      </c>
      <c r="D10" s="30">
        <v>17</v>
      </c>
      <c r="E10" s="30">
        <v>0</v>
      </c>
      <c r="F10" s="31">
        <v>338.21000000000004</v>
      </c>
      <c r="G10" s="31">
        <v>-0.16</v>
      </c>
      <c r="H10" s="32">
        <f t="shared" si="1"/>
        <v>4.7307885633186478E-4</v>
      </c>
      <c r="I10" s="32">
        <f t="shared" si="2"/>
        <v>4.7479533590241353E-2</v>
      </c>
      <c r="J10" s="33">
        <f t="shared" si="5"/>
        <v>16.058053055555529</v>
      </c>
      <c r="K10" s="33">
        <f t="shared" si="3"/>
        <v>0.9445913562091488</v>
      </c>
      <c r="L10" s="30">
        <v>28</v>
      </c>
      <c r="M10" s="34">
        <f t="shared" si="6"/>
        <v>0.6071428571428571</v>
      </c>
      <c r="N10" s="30">
        <v>154</v>
      </c>
      <c r="O10" s="35">
        <f t="shared" ref="O10:P10" si="18">D10/7</f>
        <v>2.4285714285714284</v>
      </c>
      <c r="P10" s="35">
        <f t="shared" si="18"/>
        <v>0</v>
      </c>
      <c r="Q10" s="30">
        <f t="shared" si="8"/>
        <v>63</v>
      </c>
      <c r="R10" s="30"/>
      <c r="S10" s="36">
        <v>0.84534412955465499</v>
      </c>
      <c r="T10" s="29">
        <v>624</v>
      </c>
      <c r="U10" s="37" t="s">
        <v>33</v>
      </c>
      <c r="V10" s="38" t="s">
        <v>33</v>
      </c>
      <c r="W10" s="29">
        <v>0</v>
      </c>
      <c r="X10" s="39">
        <f t="shared" si="9"/>
        <v>0</v>
      </c>
      <c r="Y10" s="40">
        <f t="shared" si="10"/>
        <v>0</v>
      </c>
      <c r="Z10" s="29">
        <v>0</v>
      </c>
      <c r="AA10" s="29" t="s">
        <v>272</v>
      </c>
      <c r="AB10" s="41">
        <f t="shared" si="11"/>
        <v>-0.69</v>
      </c>
      <c r="AC10" s="42">
        <v>9.8143518518518505E-2</v>
      </c>
      <c r="AD10" s="40">
        <f t="shared" si="12"/>
        <v>-2.3024469444444438</v>
      </c>
      <c r="AE10" s="40">
        <v>-4.9000000000000004</v>
      </c>
      <c r="AF10" s="40">
        <v>-9.2739999999999991</v>
      </c>
      <c r="AG10" s="40">
        <v>-28</v>
      </c>
    </row>
    <row r="11" spans="1:33" ht="15.75" customHeight="1" x14ac:dyDescent="0.2">
      <c r="A11" s="29" t="s">
        <v>44</v>
      </c>
      <c r="B11" s="29" t="s">
        <v>310</v>
      </c>
      <c r="C11" s="16">
        <f t="shared" si="4"/>
        <v>19.044400000000007</v>
      </c>
      <c r="D11" s="30">
        <v>25</v>
      </c>
      <c r="E11" s="30">
        <v>0</v>
      </c>
      <c r="F11" s="31">
        <v>476.11000000000013</v>
      </c>
      <c r="G11" s="31">
        <v>-0.08</v>
      </c>
      <c r="H11" s="32">
        <f t="shared" si="1"/>
        <v>1.6802839679905899E-4</v>
      </c>
      <c r="I11" s="32">
        <f t="shared" si="2"/>
        <v>6.4853812377625386E-2</v>
      </c>
      <c r="J11" s="33">
        <f t="shared" si="5"/>
        <v>30.877548611111234</v>
      </c>
      <c r="K11" s="33">
        <f t="shared" si="3"/>
        <v>1.2351019444444493</v>
      </c>
      <c r="L11" s="30">
        <v>20</v>
      </c>
      <c r="M11" s="34">
        <f t="shared" si="6"/>
        <v>1.25</v>
      </c>
      <c r="N11" s="30">
        <v>138</v>
      </c>
      <c r="O11" s="35">
        <f t="shared" ref="O11:P11" si="19">D11/7</f>
        <v>3.5714285714285716</v>
      </c>
      <c r="P11" s="35">
        <f t="shared" si="19"/>
        <v>0</v>
      </c>
      <c r="Q11" s="30">
        <f t="shared" si="8"/>
        <v>38</v>
      </c>
      <c r="R11" s="30"/>
      <c r="S11" s="36">
        <v>0.87017543859649105</v>
      </c>
      <c r="T11" s="29">
        <v>624</v>
      </c>
      <c r="U11" s="37" t="s">
        <v>33</v>
      </c>
      <c r="V11" s="38" t="s">
        <v>33</v>
      </c>
      <c r="W11" s="29">
        <v>0</v>
      </c>
      <c r="X11" s="39">
        <f t="shared" si="9"/>
        <v>0</v>
      </c>
      <c r="Y11" s="40">
        <f t="shared" si="10"/>
        <v>0</v>
      </c>
      <c r="Z11" s="29">
        <v>0</v>
      </c>
      <c r="AA11" s="29" t="s">
        <v>272</v>
      </c>
      <c r="AB11" s="41">
        <f t="shared" si="11"/>
        <v>-0.69</v>
      </c>
      <c r="AC11" s="42">
        <v>9.8143518518518505E-2</v>
      </c>
      <c r="AD11" s="40">
        <f t="shared" si="12"/>
        <v>-3.3859513888888881</v>
      </c>
      <c r="AE11" s="40">
        <v>-4.9000000000000004</v>
      </c>
      <c r="AF11" s="40">
        <v>-9.2739999999999991</v>
      </c>
      <c r="AG11" s="40">
        <v>-16</v>
      </c>
    </row>
    <row r="12" spans="1:33" ht="15.75" customHeight="1" x14ac:dyDescent="0.2">
      <c r="A12" s="29" t="s">
        <v>46</v>
      </c>
      <c r="B12" s="29" t="s">
        <v>311</v>
      </c>
      <c r="C12" s="16">
        <f t="shared" si="4"/>
        <v>20.15666666666667</v>
      </c>
      <c r="D12" s="30">
        <v>18</v>
      </c>
      <c r="E12" s="30">
        <v>0</v>
      </c>
      <c r="F12" s="31">
        <v>362.82000000000005</v>
      </c>
      <c r="G12" s="31">
        <v>0</v>
      </c>
      <c r="H12" s="32">
        <f t="shared" si="1"/>
        <v>0</v>
      </c>
      <c r="I12" s="32">
        <f t="shared" si="2"/>
        <v>4.651649578303306E-2</v>
      </c>
      <c r="J12" s="33">
        <f t="shared" si="5"/>
        <v>16.877115000000057</v>
      </c>
      <c r="K12" s="33">
        <f t="shared" si="3"/>
        <v>0.9376175000000031</v>
      </c>
      <c r="L12" s="30">
        <v>26</v>
      </c>
      <c r="M12" s="34">
        <f t="shared" si="6"/>
        <v>0.69230769230769229</v>
      </c>
      <c r="N12" s="30">
        <v>114</v>
      </c>
      <c r="O12" s="35">
        <f t="shared" ref="O12:P12" si="20">D12/7</f>
        <v>2.5714285714285716</v>
      </c>
      <c r="P12" s="35">
        <f t="shared" si="20"/>
        <v>0</v>
      </c>
      <c r="Q12" s="30">
        <f t="shared" si="8"/>
        <v>44</v>
      </c>
      <c r="R12" s="30"/>
      <c r="S12" s="36">
        <v>1.0353390639923501</v>
      </c>
      <c r="T12" s="29">
        <v>624</v>
      </c>
      <c r="U12" s="37" t="s">
        <v>33</v>
      </c>
      <c r="V12" s="38" t="s">
        <v>33</v>
      </c>
      <c r="W12" s="29">
        <v>0</v>
      </c>
      <c r="X12" s="39">
        <f t="shared" si="9"/>
        <v>0</v>
      </c>
      <c r="Y12" s="40">
        <f t="shared" si="10"/>
        <v>0</v>
      </c>
      <c r="Z12" s="29">
        <v>0</v>
      </c>
      <c r="AA12" s="29" t="s">
        <v>272</v>
      </c>
      <c r="AB12" s="41">
        <f t="shared" si="11"/>
        <v>-0.69</v>
      </c>
      <c r="AC12" s="42">
        <v>9.8143518518518505E-2</v>
      </c>
      <c r="AD12" s="40">
        <f t="shared" si="12"/>
        <v>-2.4378849999999992</v>
      </c>
      <c r="AE12" s="40">
        <v>-4.9000000000000004</v>
      </c>
      <c r="AF12" s="40">
        <v>-9.2739999999999991</v>
      </c>
      <c r="AG12" s="40">
        <v>-33.950000000000003</v>
      </c>
    </row>
    <row r="13" spans="1:33" ht="15.75" customHeight="1" x14ac:dyDescent="0.2">
      <c r="A13" s="29" t="s">
        <v>47</v>
      </c>
      <c r="B13" s="29" t="s">
        <v>312</v>
      </c>
      <c r="C13" s="16">
        <f t="shared" si="4"/>
        <v>24.188999999999997</v>
      </c>
      <c r="D13" s="30">
        <v>20</v>
      </c>
      <c r="E13" s="30">
        <v>1</v>
      </c>
      <c r="F13" s="33">
        <v>483.77999999999992</v>
      </c>
      <c r="G13" s="31">
        <v>-0.11</v>
      </c>
      <c r="H13" s="32">
        <f t="shared" si="1"/>
        <v>2.2737608003638022E-4</v>
      </c>
      <c r="I13" s="32">
        <f t="shared" si="2"/>
        <v>0.25618925728407294</v>
      </c>
      <c r="J13" s="33">
        <f t="shared" si="5"/>
        <v>123.9392388888888</v>
      </c>
      <c r="K13" s="33">
        <f t="shared" si="3"/>
        <v>6.1969619444444399</v>
      </c>
      <c r="L13" s="30">
        <v>21</v>
      </c>
      <c r="M13" s="34">
        <f t="shared" si="6"/>
        <v>0.95238095238095233</v>
      </c>
      <c r="N13" s="30">
        <v>90</v>
      </c>
      <c r="O13" s="35">
        <f t="shared" ref="O13:P13" si="21">D13/7</f>
        <v>2.8571428571428572</v>
      </c>
      <c r="P13" s="35">
        <f t="shared" si="21"/>
        <v>0.14285714285714285</v>
      </c>
      <c r="Q13" s="30">
        <f t="shared" si="8"/>
        <v>30</v>
      </c>
      <c r="R13" s="30"/>
      <c r="S13" s="36">
        <v>1.05791505791505</v>
      </c>
      <c r="T13" s="29">
        <v>1632</v>
      </c>
      <c r="U13" s="37" t="s">
        <v>33</v>
      </c>
      <c r="V13" s="38"/>
      <c r="W13" s="29">
        <v>0</v>
      </c>
      <c r="X13" s="39">
        <f t="shared" si="9"/>
        <v>0</v>
      </c>
      <c r="Y13" s="40">
        <f t="shared" si="10"/>
        <v>0</v>
      </c>
      <c r="Z13" s="29">
        <v>0</v>
      </c>
      <c r="AA13" s="29" t="s">
        <v>272</v>
      </c>
      <c r="AB13" s="41">
        <f t="shared" si="11"/>
        <v>-0.69</v>
      </c>
      <c r="AC13" s="42">
        <v>9.8143518518518505E-2</v>
      </c>
      <c r="AD13" s="40">
        <f t="shared" si="12"/>
        <v>-2.7087611111111105</v>
      </c>
      <c r="AE13" s="40">
        <v>-4.9000000000000004</v>
      </c>
      <c r="AF13" s="40">
        <v>-9.3227499999999992</v>
      </c>
      <c r="AG13" s="40">
        <v>0</v>
      </c>
    </row>
    <row r="14" spans="1:33" ht="15.75" customHeight="1" x14ac:dyDescent="0.2">
      <c r="A14" s="29" t="s">
        <v>48</v>
      </c>
      <c r="B14" s="29" t="s">
        <v>313</v>
      </c>
      <c r="C14" s="16">
        <f t="shared" si="4"/>
        <v>25.935294117647061</v>
      </c>
      <c r="D14" s="30">
        <v>51</v>
      </c>
      <c r="E14" s="30">
        <v>0</v>
      </c>
      <c r="F14" s="33">
        <v>1322.7</v>
      </c>
      <c r="G14" s="31">
        <v>-0.08</v>
      </c>
      <c r="H14" s="32">
        <f t="shared" si="1"/>
        <v>6.0482346715052544E-5</v>
      </c>
      <c r="I14" s="32">
        <f t="shared" si="2"/>
        <v>0.29632373869106138</v>
      </c>
      <c r="J14" s="33">
        <f t="shared" si="5"/>
        <v>391.94740916666689</v>
      </c>
      <c r="K14" s="33">
        <f t="shared" si="3"/>
        <v>7.6852433169934686</v>
      </c>
      <c r="L14" s="30">
        <v>39</v>
      </c>
      <c r="M14" s="34">
        <f t="shared" si="6"/>
        <v>1.3076923076923077</v>
      </c>
      <c r="N14" s="30">
        <v>42</v>
      </c>
      <c r="O14" s="35">
        <f t="shared" ref="O14:P14" si="22">D14/7</f>
        <v>7.2857142857142856</v>
      </c>
      <c r="P14" s="35">
        <f t="shared" si="22"/>
        <v>0</v>
      </c>
      <c r="Q14" s="30">
        <f t="shared" si="8"/>
        <v>5</v>
      </c>
      <c r="R14" s="30"/>
      <c r="S14" s="36">
        <v>1.4717832957110599</v>
      </c>
      <c r="T14" s="29">
        <v>1632</v>
      </c>
      <c r="U14" s="37">
        <v>624</v>
      </c>
      <c r="V14" s="38" t="s">
        <v>314</v>
      </c>
      <c r="W14" s="29">
        <v>0</v>
      </c>
      <c r="X14" s="39">
        <f t="shared" si="9"/>
        <v>0</v>
      </c>
      <c r="Y14" s="40">
        <f t="shared" si="10"/>
        <v>0</v>
      </c>
      <c r="Z14" s="29">
        <v>0</v>
      </c>
      <c r="AA14" s="29" t="s">
        <v>272</v>
      </c>
      <c r="AB14" s="41">
        <f t="shared" si="11"/>
        <v>-0.69</v>
      </c>
      <c r="AC14" s="42">
        <v>9.8143518518518505E-2</v>
      </c>
      <c r="AD14" s="40">
        <f t="shared" si="12"/>
        <v>-6.9073408333333317</v>
      </c>
      <c r="AE14" s="40">
        <v>-4.9000000000000004</v>
      </c>
      <c r="AF14" s="40">
        <v>-9.3227499999999992</v>
      </c>
      <c r="AG14" s="40">
        <v>0</v>
      </c>
    </row>
    <row r="15" spans="1:33" ht="15.75" customHeight="1" x14ac:dyDescent="0.2">
      <c r="A15" s="29" t="s">
        <v>49</v>
      </c>
      <c r="B15" s="29" t="s">
        <v>78</v>
      </c>
      <c r="C15" s="16">
        <f t="shared" si="4"/>
        <v>28.704285714285714</v>
      </c>
      <c r="D15" s="30">
        <v>7</v>
      </c>
      <c r="E15" s="30">
        <v>1</v>
      </c>
      <c r="F15" s="33">
        <v>200.93</v>
      </c>
      <c r="G15" s="31">
        <v>0</v>
      </c>
      <c r="H15" s="32">
        <f t="shared" si="1"/>
        <v>0</v>
      </c>
      <c r="I15" s="32">
        <f t="shared" si="2"/>
        <v>0.34978939735784165</v>
      </c>
      <c r="J15" s="33">
        <f t="shared" si="5"/>
        <v>70.283183611111127</v>
      </c>
      <c r="K15" s="33">
        <f t="shared" si="3"/>
        <v>10.040454801587304</v>
      </c>
      <c r="L15" s="30">
        <v>20</v>
      </c>
      <c r="M15" s="34">
        <f t="shared" si="6"/>
        <v>0.35</v>
      </c>
      <c r="N15" s="30">
        <v>32</v>
      </c>
      <c r="O15" s="35">
        <f t="shared" ref="O15:P15" si="23">D15/7</f>
        <v>1</v>
      </c>
      <c r="P15" s="35">
        <f t="shared" si="23"/>
        <v>0.14285714285714285</v>
      </c>
      <c r="Q15" s="30">
        <f t="shared" si="8"/>
        <v>28</v>
      </c>
      <c r="R15" s="30"/>
      <c r="S15" s="36">
        <v>1.6050314465408799</v>
      </c>
      <c r="T15" s="29">
        <v>1632</v>
      </c>
      <c r="U15" s="37">
        <v>624</v>
      </c>
      <c r="V15" s="38" t="s">
        <v>315</v>
      </c>
      <c r="W15" s="29">
        <v>0</v>
      </c>
      <c r="X15" s="39">
        <f t="shared" si="9"/>
        <v>0</v>
      </c>
      <c r="Y15" s="40">
        <f t="shared" si="10"/>
        <v>0</v>
      </c>
      <c r="Z15" s="29">
        <v>0</v>
      </c>
      <c r="AA15" s="29" t="s">
        <v>272</v>
      </c>
      <c r="AB15" s="41">
        <f t="shared" si="11"/>
        <v>-0.69</v>
      </c>
      <c r="AC15" s="42">
        <v>9.8143518518518505E-2</v>
      </c>
      <c r="AD15" s="40">
        <f t="shared" si="12"/>
        <v>-0.94806638888888861</v>
      </c>
      <c r="AE15" s="40">
        <v>-4.9000000000000004</v>
      </c>
      <c r="AF15" s="40">
        <v>-9.3227499999999992</v>
      </c>
      <c r="AG15" s="40">
        <v>0</v>
      </c>
    </row>
    <row r="16" spans="1:33" ht="15.75" customHeight="1" x14ac:dyDescent="0.2">
      <c r="A16" s="29" t="s">
        <v>51</v>
      </c>
      <c r="B16" s="29" t="s">
        <v>316</v>
      </c>
      <c r="C16" s="16">
        <f t="shared" si="4"/>
        <v>28.990000000000002</v>
      </c>
      <c r="D16" s="30">
        <v>13</v>
      </c>
      <c r="E16" s="30">
        <v>0</v>
      </c>
      <c r="F16" s="33">
        <v>376.87</v>
      </c>
      <c r="G16" s="31">
        <v>0</v>
      </c>
      <c r="H16" s="32">
        <f t="shared" si="1"/>
        <v>0</v>
      </c>
      <c r="I16" s="32">
        <f t="shared" si="2"/>
        <v>0.3547192805948412</v>
      </c>
      <c r="J16" s="33">
        <f t="shared" si="5"/>
        <v>133.68305527777781</v>
      </c>
      <c r="K16" s="33">
        <f t="shared" si="3"/>
        <v>10.283311944444447</v>
      </c>
      <c r="L16" s="30">
        <v>39</v>
      </c>
      <c r="M16" s="34">
        <f t="shared" si="6"/>
        <v>0.33333333333333331</v>
      </c>
      <c r="N16" s="30">
        <v>19</v>
      </c>
      <c r="O16" s="35">
        <f t="shared" ref="O16:P16" si="24">D16/7</f>
        <v>1.8571428571428572</v>
      </c>
      <c r="P16" s="35">
        <f t="shared" si="24"/>
        <v>0</v>
      </c>
      <c r="Q16" s="30">
        <f t="shared" si="8"/>
        <v>10</v>
      </c>
      <c r="R16" s="30"/>
      <c r="S16" s="36">
        <v>1.7559607293127599</v>
      </c>
      <c r="T16" s="29">
        <v>1632</v>
      </c>
      <c r="U16" s="37">
        <v>624</v>
      </c>
      <c r="V16" s="38" t="s">
        <v>315</v>
      </c>
      <c r="W16" s="29">
        <v>0</v>
      </c>
      <c r="X16" s="39">
        <f t="shared" si="9"/>
        <v>0</v>
      </c>
      <c r="Y16" s="40">
        <f t="shared" si="10"/>
        <v>0</v>
      </c>
      <c r="Z16" s="29">
        <v>0</v>
      </c>
      <c r="AA16" s="29" t="s">
        <v>272</v>
      </c>
      <c r="AB16" s="41">
        <f t="shared" si="11"/>
        <v>-0.69</v>
      </c>
      <c r="AC16" s="42">
        <v>9.8143518518518505E-2</v>
      </c>
      <c r="AD16" s="40">
        <f t="shared" si="12"/>
        <v>-1.7606947222222218</v>
      </c>
      <c r="AE16" s="40">
        <v>-4.9000000000000004</v>
      </c>
      <c r="AF16" s="40">
        <v>-9.3227499999999992</v>
      </c>
      <c r="AG16" s="40">
        <v>0</v>
      </c>
    </row>
    <row r="17" spans="1:33" ht="15.75" customHeight="1" x14ac:dyDescent="0.2">
      <c r="A17" s="29" t="s">
        <v>54</v>
      </c>
      <c r="B17" s="29" t="s">
        <v>112</v>
      </c>
      <c r="C17" s="16">
        <f t="shared" si="4"/>
        <v>29.575263157894735</v>
      </c>
      <c r="D17" s="30">
        <v>19</v>
      </c>
      <c r="E17" s="30">
        <v>0</v>
      </c>
      <c r="F17" s="33">
        <v>561.92999999999995</v>
      </c>
      <c r="G17" s="31">
        <v>0</v>
      </c>
      <c r="H17" s="32">
        <f t="shared" si="1"/>
        <v>0</v>
      </c>
      <c r="I17" s="32">
        <f t="shared" si="2"/>
        <v>0.36452036186792725</v>
      </c>
      <c r="J17" s="33">
        <f t="shared" si="5"/>
        <v>204.83492694444433</v>
      </c>
      <c r="K17" s="33">
        <f t="shared" si="3"/>
        <v>10.780785628654964</v>
      </c>
      <c r="L17" s="30">
        <v>39</v>
      </c>
      <c r="M17" s="34">
        <f t="shared" si="6"/>
        <v>0.48717948717948717</v>
      </c>
      <c r="N17" s="30">
        <v>2</v>
      </c>
      <c r="O17" s="35">
        <f t="shared" ref="O17:P17" si="25">D17/7</f>
        <v>2.7142857142857144</v>
      </c>
      <c r="P17" s="35">
        <f t="shared" si="25"/>
        <v>0</v>
      </c>
      <c r="Q17" s="30">
        <f t="shared" si="8"/>
        <v>0</v>
      </c>
      <c r="R17" s="30"/>
      <c r="S17" s="36">
        <v>1.9753086419753001</v>
      </c>
      <c r="T17" s="29">
        <v>1632</v>
      </c>
      <c r="U17" s="37">
        <v>624</v>
      </c>
      <c r="V17" s="38" t="s">
        <v>317</v>
      </c>
      <c r="W17" s="29">
        <v>0</v>
      </c>
      <c r="X17" s="39">
        <f t="shared" si="9"/>
        <v>0</v>
      </c>
      <c r="Y17" s="40">
        <f t="shared" si="10"/>
        <v>0</v>
      </c>
      <c r="Z17" s="29">
        <v>0</v>
      </c>
      <c r="AA17" s="29" t="s">
        <v>272</v>
      </c>
      <c r="AB17" s="41">
        <f t="shared" si="11"/>
        <v>-0.69</v>
      </c>
      <c r="AC17" s="42">
        <v>9.8143518518518505E-2</v>
      </c>
      <c r="AD17" s="40">
        <f t="shared" si="12"/>
        <v>-2.5733230555555551</v>
      </c>
      <c r="AE17" s="40">
        <v>-4.9000000000000004</v>
      </c>
      <c r="AF17" s="40">
        <v>-9.3227499999999992</v>
      </c>
      <c r="AG17" s="40">
        <v>0</v>
      </c>
    </row>
    <row r="18" spans="1:33" ht="15.75" customHeight="1" x14ac:dyDescent="0.2">
      <c r="A18" s="29" t="s">
        <v>57</v>
      </c>
      <c r="B18" s="29"/>
      <c r="C18" s="16" t="str">
        <f t="shared" si="4"/>
        <v xml:space="preserve"> - </v>
      </c>
      <c r="D18" s="30">
        <v>0</v>
      </c>
      <c r="E18" s="30">
        <v>0</v>
      </c>
      <c r="F18" s="33">
        <v>0</v>
      </c>
      <c r="G18" s="31">
        <v>0</v>
      </c>
      <c r="H18" s="32" t="e">
        <f t="shared" si="1"/>
        <v>#DIV/0!</v>
      </c>
      <c r="I18" s="32" t="e">
        <f t="shared" si="2"/>
        <v>#DIV/0!</v>
      </c>
      <c r="J18" s="33">
        <f t="shared" si="5"/>
        <v>0</v>
      </c>
      <c r="K18" s="33" t="e">
        <f t="shared" si="3"/>
        <v>#DIV/0!</v>
      </c>
      <c r="L18" s="30">
        <v>0</v>
      </c>
      <c r="M18" s="34" t="str">
        <f t="shared" si="6"/>
        <v>-</v>
      </c>
      <c r="N18" s="30">
        <v>1</v>
      </c>
      <c r="O18" s="35">
        <f t="shared" ref="O18:P18" si="26">D18/7</f>
        <v>0</v>
      </c>
      <c r="P18" s="35">
        <f t="shared" si="26"/>
        <v>0</v>
      </c>
      <c r="Q18" s="30" t="e">
        <f t="shared" si="8"/>
        <v>#DIV/0!</v>
      </c>
      <c r="R18" s="30"/>
      <c r="S18" s="36" t="e">
        <v>#N/A</v>
      </c>
      <c r="T18" s="29">
        <v>1632</v>
      </c>
      <c r="U18" s="37">
        <v>624</v>
      </c>
      <c r="V18" s="38" t="s">
        <v>318</v>
      </c>
      <c r="W18" s="29">
        <v>0</v>
      </c>
      <c r="X18" s="39">
        <f t="shared" si="9"/>
        <v>0</v>
      </c>
      <c r="Y18" s="40">
        <f t="shared" si="10"/>
        <v>0</v>
      </c>
      <c r="Z18" s="29">
        <v>0</v>
      </c>
      <c r="AA18" s="29" t="e">
        <v>#N/A</v>
      </c>
      <c r="AB18" s="41" t="e">
        <f t="shared" si="11"/>
        <v>#N/A</v>
      </c>
      <c r="AC18" s="42" t="e">
        <v>#N/A</v>
      </c>
      <c r="AD18" s="40">
        <f t="shared" si="12"/>
        <v>0</v>
      </c>
      <c r="AE18" s="40">
        <v>0</v>
      </c>
      <c r="AF18" s="40">
        <v>-9.3227499999999992</v>
      </c>
      <c r="AG18" s="40">
        <v>0</v>
      </c>
    </row>
    <row r="19" spans="1:33" ht="15.75" customHeight="1" x14ac:dyDescent="0.2">
      <c r="A19" s="29" t="s">
        <v>60</v>
      </c>
      <c r="B19" s="29"/>
      <c r="C19" s="16" t="str">
        <f t="shared" si="4"/>
        <v xml:space="preserve"> - </v>
      </c>
      <c r="D19" s="30">
        <v>0</v>
      </c>
      <c r="E19" s="30">
        <v>0</v>
      </c>
      <c r="F19" s="33">
        <v>0</v>
      </c>
      <c r="G19" s="31">
        <v>0</v>
      </c>
      <c r="H19" s="32" t="e">
        <f t="shared" si="1"/>
        <v>#DIV/0!</v>
      </c>
      <c r="I19" s="32" t="e">
        <f t="shared" si="2"/>
        <v>#DIV/0!</v>
      </c>
      <c r="J19" s="33">
        <f t="shared" si="5"/>
        <v>0</v>
      </c>
      <c r="K19" s="33" t="e">
        <f t="shared" si="3"/>
        <v>#DIV/0!</v>
      </c>
      <c r="L19" s="30">
        <v>0</v>
      </c>
      <c r="M19" s="34" t="str">
        <f t="shared" si="6"/>
        <v>-</v>
      </c>
      <c r="N19" s="30">
        <v>0</v>
      </c>
      <c r="O19" s="35">
        <f t="shared" ref="O19:P19" si="27">D19/7</f>
        <v>0</v>
      </c>
      <c r="P19" s="35">
        <f t="shared" si="27"/>
        <v>0</v>
      </c>
      <c r="Q19" s="30" t="e">
        <f t="shared" si="8"/>
        <v>#DIV/0!</v>
      </c>
      <c r="R19" s="30"/>
      <c r="S19" s="36" t="e">
        <v>#N/A</v>
      </c>
      <c r="T19" s="29">
        <v>1632</v>
      </c>
      <c r="U19" s="37">
        <v>624</v>
      </c>
      <c r="V19" s="38" t="s">
        <v>318</v>
      </c>
      <c r="W19" s="29">
        <v>0</v>
      </c>
      <c r="X19" s="39">
        <f t="shared" si="9"/>
        <v>0</v>
      </c>
      <c r="Y19" s="40">
        <f t="shared" si="10"/>
        <v>0</v>
      </c>
      <c r="Z19" s="29">
        <v>0</v>
      </c>
      <c r="AA19" s="29" t="e">
        <v>#N/A</v>
      </c>
      <c r="AB19" s="41" t="e">
        <f t="shared" si="11"/>
        <v>#N/A</v>
      </c>
      <c r="AC19" s="42" t="e">
        <v>#N/A</v>
      </c>
      <c r="AD19" s="40">
        <f t="shared" si="12"/>
        <v>0</v>
      </c>
      <c r="AE19" s="40">
        <v>0</v>
      </c>
      <c r="AF19" s="40">
        <v>-9.322750000000001</v>
      </c>
      <c r="AG19" s="40">
        <v>0</v>
      </c>
    </row>
    <row r="20" spans="1:33" ht="15.75" customHeight="1" x14ac:dyDescent="0.2">
      <c r="A20" s="29" t="s">
        <v>63</v>
      </c>
      <c r="B20" s="29"/>
      <c r="C20" s="16" t="str">
        <f t="shared" si="4"/>
        <v xml:space="preserve"> - </v>
      </c>
      <c r="D20" s="30">
        <v>0</v>
      </c>
      <c r="E20" s="30">
        <v>0</v>
      </c>
      <c r="F20" s="33">
        <v>0</v>
      </c>
      <c r="G20" s="31">
        <v>0</v>
      </c>
      <c r="H20" s="32" t="e">
        <f t="shared" si="1"/>
        <v>#DIV/0!</v>
      </c>
      <c r="I20" s="32" t="e">
        <f t="shared" si="2"/>
        <v>#DIV/0!</v>
      </c>
      <c r="J20" s="33">
        <f t="shared" si="5"/>
        <v>0</v>
      </c>
      <c r="K20" s="33" t="e">
        <f t="shared" si="3"/>
        <v>#DIV/0!</v>
      </c>
      <c r="L20" s="30">
        <v>0</v>
      </c>
      <c r="M20" s="34" t="str">
        <f t="shared" si="6"/>
        <v>-</v>
      </c>
      <c r="N20" s="30">
        <v>0</v>
      </c>
      <c r="O20" s="35">
        <f t="shared" ref="O20:P20" si="28">D20/7</f>
        <v>0</v>
      </c>
      <c r="P20" s="35">
        <f t="shared" si="28"/>
        <v>0</v>
      </c>
      <c r="Q20" s="30" t="e">
        <f t="shared" si="8"/>
        <v>#DIV/0!</v>
      </c>
      <c r="R20" s="30"/>
      <c r="S20" s="36" t="e">
        <v>#N/A</v>
      </c>
      <c r="T20" s="29">
        <v>1632</v>
      </c>
      <c r="U20" s="37">
        <v>624</v>
      </c>
      <c r="V20" s="38" t="s">
        <v>319</v>
      </c>
      <c r="W20" s="29">
        <v>0</v>
      </c>
      <c r="X20" s="39">
        <f t="shared" si="9"/>
        <v>0</v>
      </c>
      <c r="Y20" s="40">
        <f t="shared" si="10"/>
        <v>0</v>
      </c>
      <c r="Z20" s="29">
        <v>0</v>
      </c>
      <c r="AA20" s="29" t="e">
        <v>#N/A</v>
      </c>
      <c r="AB20" s="41" t="e">
        <f t="shared" si="11"/>
        <v>#N/A</v>
      </c>
      <c r="AC20" s="42" t="e">
        <v>#N/A</v>
      </c>
      <c r="AD20" s="40">
        <f t="shared" si="12"/>
        <v>0</v>
      </c>
      <c r="AE20" s="40">
        <v>0</v>
      </c>
      <c r="AF20" s="40">
        <v>-9.322750000000001</v>
      </c>
      <c r="AG20" s="40">
        <v>0</v>
      </c>
    </row>
    <row r="21" spans="1:33" ht="15.75" customHeight="1" x14ac:dyDescent="0.2">
      <c r="A21" s="29" t="s">
        <v>66</v>
      </c>
      <c r="B21" s="29" t="s">
        <v>300</v>
      </c>
      <c r="C21" s="16">
        <f t="shared" si="4"/>
        <v>29.75</v>
      </c>
      <c r="D21" s="30">
        <v>14</v>
      </c>
      <c r="E21" s="30">
        <v>0</v>
      </c>
      <c r="F21" s="33">
        <v>416.5</v>
      </c>
      <c r="G21" s="31">
        <v>-0.08</v>
      </c>
      <c r="H21" s="32">
        <f t="shared" si="1"/>
        <v>1.9207683073229291E-4</v>
      </c>
      <c r="I21" s="32">
        <f t="shared" si="2"/>
        <v>0.36717975323462709</v>
      </c>
      <c r="J21" s="33">
        <f t="shared" si="5"/>
        <v>152.93036722222217</v>
      </c>
      <c r="K21" s="33">
        <f t="shared" si="3"/>
        <v>10.923597658730156</v>
      </c>
      <c r="L21" s="30">
        <v>11</v>
      </c>
      <c r="M21" s="34">
        <f t="shared" si="6"/>
        <v>1.2727272727272727</v>
      </c>
      <c r="N21" s="30">
        <v>612</v>
      </c>
      <c r="O21" s="35">
        <f t="shared" ref="O21:P21" si="29">D21/7</f>
        <v>2</v>
      </c>
      <c r="P21" s="35">
        <f t="shared" si="29"/>
        <v>0</v>
      </c>
      <c r="Q21" s="30">
        <f t="shared" si="8"/>
        <v>306</v>
      </c>
      <c r="R21" s="30"/>
      <c r="S21" s="36">
        <v>0.84008528784648095</v>
      </c>
      <c r="T21" s="29">
        <v>1008</v>
      </c>
      <c r="U21" s="37" t="s">
        <v>33</v>
      </c>
      <c r="V21" s="38" t="s">
        <v>33</v>
      </c>
      <c r="W21" s="29">
        <v>0</v>
      </c>
      <c r="X21" s="39">
        <f t="shared" si="9"/>
        <v>0</v>
      </c>
      <c r="Y21" s="40">
        <f t="shared" si="10"/>
        <v>0</v>
      </c>
      <c r="Z21" s="29">
        <v>0</v>
      </c>
      <c r="AA21" s="29" t="s">
        <v>272</v>
      </c>
      <c r="AB21" s="41">
        <f t="shared" si="11"/>
        <v>-0.69</v>
      </c>
      <c r="AC21" s="42">
        <v>9.8143518518518505E-2</v>
      </c>
      <c r="AD21" s="40">
        <f t="shared" si="12"/>
        <v>-1.8961327777777772</v>
      </c>
      <c r="AE21" s="40">
        <v>-4.9000000000000004</v>
      </c>
      <c r="AF21" s="40">
        <v>-9.322750000000001</v>
      </c>
      <c r="AG21" s="40">
        <v>0</v>
      </c>
    </row>
    <row r="22" spans="1:33" ht="15.75" customHeight="1" x14ac:dyDescent="0.2">
      <c r="A22" s="29" t="s">
        <v>69</v>
      </c>
      <c r="B22" s="29" t="s">
        <v>320</v>
      </c>
      <c r="C22" s="16">
        <f t="shared" si="4"/>
        <v>28.550833333333333</v>
      </c>
      <c r="D22" s="30">
        <v>84</v>
      </c>
      <c r="E22" s="30">
        <v>0</v>
      </c>
      <c r="F22" s="31">
        <v>2398.27</v>
      </c>
      <c r="G22" s="31">
        <v>-0.08</v>
      </c>
      <c r="H22" s="32">
        <f t="shared" si="1"/>
        <v>3.3357378443628119E-5</v>
      </c>
      <c r="I22" s="32">
        <f t="shared" si="2"/>
        <v>0.34706755425091135</v>
      </c>
      <c r="J22" s="33">
        <f t="shared" si="5"/>
        <v>832.36170333333314</v>
      </c>
      <c r="K22" s="33">
        <f t="shared" si="3"/>
        <v>9.9090678968253947</v>
      </c>
      <c r="L22" s="30">
        <v>33</v>
      </c>
      <c r="M22" s="34">
        <f t="shared" si="6"/>
        <v>2.5454545454545454</v>
      </c>
      <c r="N22" s="30">
        <v>535</v>
      </c>
      <c r="O22" s="35">
        <f t="shared" ref="O22:P22" si="30">D22/7</f>
        <v>12</v>
      </c>
      <c r="P22" s="35">
        <f t="shared" si="30"/>
        <v>0</v>
      </c>
      <c r="Q22" s="30">
        <f t="shared" si="8"/>
        <v>44</v>
      </c>
      <c r="R22" s="30"/>
      <c r="S22" s="36">
        <v>0.98237367802585196</v>
      </c>
      <c r="T22" s="29">
        <v>504</v>
      </c>
      <c r="U22" s="37">
        <v>504</v>
      </c>
      <c r="V22" s="38" t="s">
        <v>321</v>
      </c>
      <c r="W22" s="29">
        <v>0</v>
      </c>
      <c r="X22" s="39">
        <f t="shared" si="9"/>
        <v>0</v>
      </c>
      <c r="Y22" s="40">
        <f t="shared" si="10"/>
        <v>0</v>
      </c>
      <c r="Z22" s="29">
        <v>0</v>
      </c>
      <c r="AA22" s="29" t="s">
        <v>272</v>
      </c>
      <c r="AB22" s="41">
        <f t="shared" si="11"/>
        <v>-0.69</v>
      </c>
      <c r="AC22" s="42">
        <v>9.8143518518518505E-2</v>
      </c>
      <c r="AD22" s="40">
        <f t="shared" si="12"/>
        <v>-11.376796666666664</v>
      </c>
      <c r="AE22" s="40">
        <v>-4.9000000000000004</v>
      </c>
      <c r="AF22" s="40">
        <v>-9.322750000000001</v>
      </c>
      <c r="AG22" s="40">
        <v>0</v>
      </c>
    </row>
    <row r="23" spans="1:33" ht="15.75" customHeight="1" x14ac:dyDescent="0.2">
      <c r="A23" s="29" t="s">
        <v>71</v>
      </c>
      <c r="B23" s="29" t="s">
        <v>322</v>
      </c>
      <c r="C23" s="16">
        <f t="shared" si="4"/>
        <v>26.086000000000002</v>
      </c>
      <c r="D23" s="30">
        <v>15</v>
      </c>
      <c r="E23" s="30">
        <v>0</v>
      </c>
      <c r="F23" s="33">
        <v>391.29</v>
      </c>
      <c r="G23" s="31">
        <v>-0.31</v>
      </c>
      <c r="H23" s="32">
        <f t="shared" si="1"/>
        <v>7.9225127143550819E-4</v>
      </c>
      <c r="I23" s="32">
        <f t="shared" si="2"/>
        <v>0.29879035796127335</v>
      </c>
      <c r="J23" s="33">
        <f t="shared" si="5"/>
        <v>116.91367916666665</v>
      </c>
      <c r="K23" s="33">
        <f t="shared" si="3"/>
        <v>7.7942452777777769</v>
      </c>
      <c r="L23" s="30">
        <v>43</v>
      </c>
      <c r="M23" s="34">
        <f t="shared" si="6"/>
        <v>0.34883720930232559</v>
      </c>
      <c r="N23" s="30">
        <v>509</v>
      </c>
      <c r="O23" s="35">
        <f t="shared" ref="O23:P23" si="31">D23/7</f>
        <v>2.1428571428571428</v>
      </c>
      <c r="P23" s="35">
        <f t="shared" si="31"/>
        <v>0</v>
      </c>
      <c r="Q23" s="30">
        <f t="shared" si="8"/>
        <v>237</v>
      </c>
      <c r="R23" s="30"/>
      <c r="S23" s="36">
        <v>1.46049046321525</v>
      </c>
      <c r="T23" s="29">
        <v>504</v>
      </c>
      <c r="U23" s="37">
        <v>504</v>
      </c>
      <c r="V23" s="38" t="s">
        <v>323</v>
      </c>
      <c r="W23" s="29">
        <v>1</v>
      </c>
      <c r="X23" s="39">
        <f t="shared" si="9"/>
        <v>6.6666666666666666E-2</v>
      </c>
      <c r="Y23" s="40">
        <f t="shared" si="10"/>
        <v>0.31</v>
      </c>
      <c r="Z23" s="29">
        <v>0</v>
      </c>
      <c r="AA23" s="29" t="s">
        <v>272</v>
      </c>
      <c r="AB23" s="41">
        <f t="shared" si="11"/>
        <v>-0.69</v>
      </c>
      <c r="AC23" s="42">
        <v>9.8143518518518505E-2</v>
      </c>
      <c r="AD23" s="40">
        <f t="shared" si="12"/>
        <v>-2.0315708333333329</v>
      </c>
      <c r="AE23" s="40">
        <v>-4.9000000000000004</v>
      </c>
      <c r="AF23" s="40">
        <v>-9.322750000000001</v>
      </c>
      <c r="AG23" s="40">
        <v>0</v>
      </c>
    </row>
    <row r="24" spans="1:33" ht="15.75" customHeight="1" x14ac:dyDescent="0.2">
      <c r="A24" s="29" t="s">
        <v>74</v>
      </c>
      <c r="B24" s="29" t="s">
        <v>324</v>
      </c>
      <c r="C24" s="16">
        <f t="shared" si="4"/>
        <v>22.967647058823527</v>
      </c>
      <c r="D24" s="30">
        <v>34</v>
      </c>
      <c r="E24" s="30">
        <v>0</v>
      </c>
      <c r="F24" s="33">
        <v>780.89999999999986</v>
      </c>
      <c r="G24" s="33">
        <v>-30.340000000000003</v>
      </c>
      <c r="H24" s="32">
        <f t="shared" si="1"/>
        <v>3.885260596747344E-2</v>
      </c>
      <c r="I24" s="32">
        <f t="shared" si="2"/>
        <v>0.18599898336677026</v>
      </c>
      <c r="J24" s="33">
        <f t="shared" si="5"/>
        <v>145.24660611111088</v>
      </c>
      <c r="K24" s="33">
        <f t="shared" si="3"/>
        <v>4.2719590032679671</v>
      </c>
      <c r="L24" s="30">
        <v>65</v>
      </c>
      <c r="M24" s="34">
        <f t="shared" si="6"/>
        <v>0.52307692307692311</v>
      </c>
      <c r="N24" s="30">
        <v>480</v>
      </c>
      <c r="O24" s="35">
        <f t="shared" ref="O24:P24" si="32">D24/7</f>
        <v>4.8571428571428568</v>
      </c>
      <c r="P24" s="35">
        <f t="shared" si="32"/>
        <v>0</v>
      </c>
      <c r="Q24" s="30">
        <f t="shared" si="8"/>
        <v>98</v>
      </c>
      <c r="R24" s="30"/>
      <c r="S24" s="36">
        <v>1.5249266862169999</v>
      </c>
      <c r="T24" s="29">
        <v>504</v>
      </c>
      <c r="U24" s="37">
        <v>504</v>
      </c>
      <c r="V24" s="38" t="s">
        <v>323</v>
      </c>
      <c r="W24" s="29">
        <v>3</v>
      </c>
      <c r="X24" s="39">
        <f t="shared" si="9"/>
        <v>8.8235294117647065E-2</v>
      </c>
      <c r="Y24" s="40">
        <f t="shared" si="10"/>
        <v>10.113333333333335</v>
      </c>
      <c r="Z24" s="29">
        <v>0</v>
      </c>
      <c r="AA24" s="29" t="s">
        <v>272</v>
      </c>
      <c r="AB24" s="41">
        <f t="shared" si="11"/>
        <v>-0.69</v>
      </c>
      <c r="AC24" s="42">
        <v>9.8143518518518505E-2</v>
      </c>
      <c r="AD24" s="40">
        <f t="shared" si="12"/>
        <v>-4.6048938888888875</v>
      </c>
      <c r="AE24" s="40">
        <v>-4.9000000000000004</v>
      </c>
      <c r="AF24" s="40">
        <v>-9.322750000000001</v>
      </c>
      <c r="AG24" s="40">
        <v>0</v>
      </c>
    </row>
    <row r="25" spans="1:33" ht="15.75" customHeight="1" x14ac:dyDescent="0.2">
      <c r="A25" s="29" t="s">
        <v>75</v>
      </c>
      <c r="B25" s="15" t="s">
        <v>78</v>
      </c>
      <c r="C25" s="16">
        <f t="shared" si="4"/>
        <v>22.172452830188682</v>
      </c>
      <c r="D25" s="30">
        <v>53</v>
      </c>
      <c r="E25" s="30">
        <v>0</v>
      </c>
      <c r="F25" s="33">
        <v>1175.1400000000001</v>
      </c>
      <c r="G25" s="33">
        <v>-35.39</v>
      </c>
      <c r="H25" s="32">
        <f t="shared" si="1"/>
        <v>3.0115560699150737E-2</v>
      </c>
      <c r="I25" s="32">
        <f t="shared" si="2"/>
        <v>0.1724396948921452</v>
      </c>
      <c r="J25" s="33">
        <f t="shared" si="5"/>
        <v>202.64078305555552</v>
      </c>
      <c r="K25" s="33">
        <f t="shared" si="3"/>
        <v>3.8234110010482172</v>
      </c>
      <c r="L25" s="30">
        <v>101</v>
      </c>
      <c r="M25" s="34">
        <f t="shared" si="6"/>
        <v>0.52475247524752477</v>
      </c>
      <c r="N25" s="30">
        <v>428</v>
      </c>
      <c r="O25" s="35">
        <f t="shared" ref="O25:P25" si="33">D25/7</f>
        <v>7.5714285714285712</v>
      </c>
      <c r="P25" s="35">
        <f t="shared" si="33"/>
        <v>0</v>
      </c>
      <c r="Q25" s="30">
        <f t="shared" si="8"/>
        <v>56</v>
      </c>
      <c r="R25" s="30"/>
      <c r="S25" s="36">
        <v>1.0092514718250629</v>
      </c>
      <c r="T25" s="29">
        <v>504</v>
      </c>
      <c r="U25" s="37">
        <v>504</v>
      </c>
      <c r="V25" s="38" t="s">
        <v>325</v>
      </c>
      <c r="W25" s="15">
        <v>11</v>
      </c>
      <c r="X25" s="39">
        <f t="shared" si="9"/>
        <v>0.20754716981132076</v>
      </c>
      <c r="Y25" s="40">
        <f t="shared" si="10"/>
        <v>2.9491666666666667</v>
      </c>
      <c r="Z25" s="15">
        <v>1</v>
      </c>
      <c r="AA25" s="29" t="s">
        <v>272</v>
      </c>
      <c r="AB25" s="41">
        <f t="shared" si="11"/>
        <v>-0.69</v>
      </c>
      <c r="AC25" s="42">
        <v>9.8143518518518505E-2</v>
      </c>
      <c r="AD25" s="40">
        <f t="shared" si="12"/>
        <v>-7.1782169444444426</v>
      </c>
      <c r="AE25" s="40">
        <v>-4.9000000000000004</v>
      </c>
      <c r="AF25" s="40">
        <v>-9.32</v>
      </c>
      <c r="AG25" s="40">
        <v>0</v>
      </c>
    </row>
    <row r="26" spans="1:33" ht="15.75" customHeight="1" x14ac:dyDescent="0.2">
      <c r="A26" s="15" t="s">
        <v>77</v>
      </c>
      <c r="B26" s="15" t="s">
        <v>216</v>
      </c>
      <c r="C26" s="16">
        <f t="shared" si="4"/>
        <v>22.098775510204081</v>
      </c>
      <c r="D26" s="17">
        <v>49</v>
      </c>
      <c r="E26" s="17">
        <v>1</v>
      </c>
      <c r="F26" s="18">
        <v>1082.8399999999999</v>
      </c>
      <c r="G26" s="18">
        <v>-29.75</v>
      </c>
      <c r="H26" s="32">
        <f t="shared" si="1"/>
        <v>2.7474049721103767E-2</v>
      </c>
      <c r="I26" s="32">
        <f t="shared" si="2"/>
        <v>0.17053561493644279</v>
      </c>
      <c r="J26" s="33">
        <f t="shared" si="5"/>
        <v>184.66278527777769</v>
      </c>
      <c r="K26" s="33">
        <f t="shared" si="3"/>
        <v>3.7686282709750549</v>
      </c>
      <c r="L26" s="17">
        <v>83</v>
      </c>
      <c r="M26" s="34">
        <f t="shared" si="6"/>
        <v>0.59036144578313254</v>
      </c>
      <c r="N26" s="17">
        <v>379</v>
      </c>
      <c r="O26" s="35">
        <f t="shared" ref="O26:P26" si="34">D26/7</f>
        <v>7</v>
      </c>
      <c r="P26" s="35">
        <f t="shared" si="34"/>
        <v>0.14285714285714285</v>
      </c>
      <c r="Q26" s="30">
        <f t="shared" si="8"/>
        <v>53</v>
      </c>
      <c r="R26" s="30"/>
      <c r="S26" s="22">
        <v>1.1818181818181821</v>
      </c>
      <c r="T26" s="29">
        <v>504</v>
      </c>
      <c r="U26" s="37">
        <v>504</v>
      </c>
      <c r="V26" s="38" t="s">
        <v>325</v>
      </c>
      <c r="W26" s="15">
        <v>5</v>
      </c>
      <c r="X26" s="39">
        <f t="shared" si="9"/>
        <v>0.10204081632653061</v>
      </c>
      <c r="Y26" s="40">
        <f t="shared" si="10"/>
        <v>4.958333333333333</v>
      </c>
      <c r="Z26" s="15">
        <v>1</v>
      </c>
      <c r="AA26" s="29" t="s">
        <v>272</v>
      </c>
      <c r="AB26" s="41">
        <f t="shared" si="11"/>
        <v>-0.69</v>
      </c>
      <c r="AC26" s="42">
        <v>9.8143518518518505E-2</v>
      </c>
      <c r="AD26" s="40">
        <f t="shared" si="12"/>
        <v>-6.6364647222222208</v>
      </c>
      <c r="AE26" s="26">
        <v>-4.95</v>
      </c>
      <c r="AF26" s="26">
        <v>-9.3227499999999992</v>
      </c>
      <c r="AG26" s="26">
        <v>0</v>
      </c>
    </row>
    <row r="27" spans="1:33" ht="15.75" customHeight="1" x14ac:dyDescent="0.2">
      <c r="A27" s="15" t="s">
        <v>79</v>
      </c>
      <c r="B27" s="15" t="s">
        <v>222</v>
      </c>
      <c r="C27" s="16">
        <f t="shared" si="4"/>
        <v>21.78943820224719</v>
      </c>
      <c r="D27" s="17">
        <v>89</v>
      </c>
      <c r="E27" s="17">
        <v>1</v>
      </c>
      <c r="F27" s="18">
        <v>1939.26</v>
      </c>
      <c r="G27" s="18">
        <v>-54.66</v>
      </c>
      <c r="H27" s="32">
        <f t="shared" si="1"/>
        <v>2.8186009096253208E-2</v>
      </c>
      <c r="I27" s="32">
        <f t="shared" si="2"/>
        <v>0.16056756858572618</v>
      </c>
      <c r="J27" s="33">
        <f t="shared" si="5"/>
        <v>311.38226305555537</v>
      </c>
      <c r="K27" s="33">
        <f t="shared" si="3"/>
        <v>3.4986771129837684</v>
      </c>
      <c r="L27" s="17">
        <v>139</v>
      </c>
      <c r="M27" s="34">
        <f t="shared" si="6"/>
        <v>0.64028776978417268</v>
      </c>
      <c r="N27" s="17">
        <v>288</v>
      </c>
      <c r="O27" s="35">
        <f t="shared" ref="O27:P27" si="35">D27/7</f>
        <v>12.714285714285714</v>
      </c>
      <c r="P27" s="35">
        <f t="shared" si="35"/>
        <v>0.14285714285714285</v>
      </c>
      <c r="Q27" s="30">
        <f t="shared" si="8"/>
        <v>22</v>
      </c>
      <c r="R27" s="30"/>
      <c r="S27" s="22">
        <v>1.654857142857143</v>
      </c>
      <c r="T27" s="29">
        <v>504</v>
      </c>
      <c r="U27" s="37">
        <v>504</v>
      </c>
      <c r="V27" s="38" t="s">
        <v>325</v>
      </c>
      <c r="W27" s="15">
        <v>9</v>
      </c>
      <c r="X27" s="39">
        <f t="shared" si="9"/>
        <v>0.10112359550561797</v>
      </c>
      <c r="Y27" s="40">
        <f t="shared" si="10"/>
        <v>6.0733333333333333</v>
      </c>
      <c r="Z27" s="15">
        <v>0</v>
      </c>
      <c r="AA27" s="29" t="s">
        <v>272</v>
      </c>
      <c r="AB27" s="41">
        <f t="shared" si="11"/>
        <v>-0.69</v>
      </c>
      <c r="AC27" s="42">
        <v>9.8143518518518505E-2</v>
      </c>
      <c r="AD27" s="40">
        <f t="shared" si="12"/>
        <v>-12.053986944444441</v>
      </c>
      <c r="AE27" s="26">
        <v>-4.95</v>
      </c>
      <c r="AF27" s="26">
        <v>-9.3227499999999992</v>
      </c>
      <c r="AG27" s="26">
        <v>0</v>
      </c>
    </row>
    <row r="28" spans="1:33" ht="15.75" customHeight="1" x14ac:dyDescent="0.2">
      <c r="A28" s="15" t="s">
        <v>81</v>
      </c>
      <c r="B28" s="15" t="s">
        <v>222</v>
      </c>
      <c r="C28" s="16">
        <f t="shared" si="4"/>
        <v>22.507303370786516</v>
      </c>
      <c r="D28" s="17">
        <v>89</v>
      </c>
      <c r="E28" s="17">
        <v>0</v>
      </c>
      <c r="F28" s="18">
        <v>2003.15</v>
      </c>
      <c r="G28" s="18">
        <v>-55.960000000000008</v>
      </c>
      <c r="H28" s="32">
        <f t="shared" si="1"/>
        <v>2.7936000798741985E-2</v>
      </c>
      <c r="I28" s="32">
        <f t="shared" si="2"/>
        <v>-2.6235769479042739E-2</v>
      </c>
      <c r="J28" s="33">
        <f t="shared" si="5"/>
        <v>-52.554181631944466</v>
      </c>
      <c r="K28" s="33">
        <f t="shared" si="3"/>
        <v>-0.5904964228308367</v>
      </c>
      <c r="L28" s="17">
        <v>126</v>
      </c>
      <c r="M28" s="34">
        <f t="shared" si="6"/>
        <v>0.70634920634920639</v>
      </c>
      <c r="N28" s="17">
        <v>204</v>
      </c>
      <c r="O28" s="35">
        <f t="shared" ref="O28:P28" si="36">D28/7</f>
        <v>12.714285714285714</v>
      </c>
      <c r="P28" s="35">
        <f t="shared" si="36"/>
        <v>0</v>
      </c>
      <c r="Q28" s="30">
        <f t="shared" si="8"/>
        <v>16</v>
      </c>
      <c r="R28" s="30"/>
      <c r="S28" s="22">
        <v>2.106870229007634</v>
      </c>
      <c r="T28" s="29">
        <v>504</v>
      </c>
      <c r="U28" s="37">
        <v>504</v>
      </c>
      <c r="V28" s="38" t="s">
        <v>326</v>
      </c>
      <c r="W28" s="15">
        <v>18</v>
      </c>
      <c r="X28" s="39">
        <f t="shared" si="9"/>
        <v>0.20224719101123595</v>
      </c>
      <c r="Y28" s="40">
        <f t="shared" si="10"/>
        <v>2.7980000000000005</v>
      </c>
      <c r="Z28" s="15">
        <v>2</v>
      </c>
      <c r="AA28" s="29" t="s">
        <v>272</v>
      </c>
      <c r="AB28" s="41">
        <f t="shared" si="11"/>
        <v>-0.69</v>
      </c>
      <c r="AC28" s="42">
        <v>9.8143518518518505E-2</v>
      </c>
      <c r="AD28" s="40">
        <f t="shared" si="12"/>
        <v>-12.053986944444441</v>
      </c>
      <c r="AE28" s="26">
        <v>-4.95</v>
      </c>
      <c r="AF28" s="26">
        <v>-14.0075021875</v>
      </c>
      <c r="AG28" s="26">
        <v>0</v>
      </c>
    </row>
    <row r="29" spans="1:33" ht="15.75" customHeight="1" x14ac:dyDescent="0.2">
      <c r="A29" s="29" t="s">
        <v>83</v>
      </c>
      <c r="B29" s="29" t="s">
        <v>327</v>
      </c>
      <c r="C29" s="16">
        <f t="shared" si="4"/>
        <v>23.244831460674156</v>
      </c>
      <c r="D29" s="30">
        <v>89</v>
      </c>
      <c r="E29" s="30">
        <v>0</v>
      </c>
      <c r="F29" s="33">
        <v>2068.79</v>
      </c>
      <c r="G29" s="33">
        <v>-55.62</v>
      </c>
      <c r="H29" s="32">
        <f t="shared" si="1"/>
        <v>2.6885280767985149E-2</v>
      </c>
      <c r="I29" s="32">
        <f t="shared" si="2"/>
        <v>1.730392339510316E-3</v>
      </c>
      <c r="J29" s="33">
        <f t="shared" si="5"/>
        <v>3.5798183680555464</v>
      </c>
      <c r="K29" s="33">
        <f t="shared" si="3"/>
        <v>4.0222678292758947E-2</v>
      </c>
      <c r="L29" s="30">
        <v>136</v>
      </c>
      <c r="M29" s="34">
        <f t="shared" si="6"/>
        <v>0.65441176470588236</v>
      </c>
      <c r="N29" s="17">
        <v>112</v>
      </c>
      <c r="O29" s="35">
        <f t="shared" ref="O29:P29" si="37">D29/7</f>
        <v>12.714285714285714</v>
      </c>
      <c r="P29" s="35">
        <f t="shared" si="37"/>
        <v>0</v>
      </c>
      <c r="Q29" s="30">
        <f t="shared" si="8"/>
        <v>8</v>
      </c>
      <c r="R29" s="30"/>
      <c r="S29" s="22">
        <v>3.3739703459637558</v>
      </c>
      <c r="T29" s="29">
        <v>504</v>
      </c>
      <c r="U29" s="37">
        <v>504</v>
      </c>
      <c r="V29" s="38" t="s">
        <v>326</v>
      </c>
      <c r="W29" s="15">
        <v>18</v>
      </c>
      <c r="X29" s="39">
        <f t="shared" si="9"/>
        <v>0.20224719101123595</v>
      </c>
      <c r="Y29" s="40">
        <f t="shared" si="10"/>
        <v>3.09</v>
      </c>
      <c r="Z29" s="15">
        <v>0</v>
      </c>
      <c r="AA29" s="29" t="s">
        <v>272</v>
      </c>
      <c r="AB29" s="41">
        <f t="shared" si="11"/>
        <v>-0.69</v>
      </c>
      <c r="AC29" s="42">
        <v>9.8143518518518505E-2</v>
      </c>
      <c r="AD29" s="40">
        <f t="shared" si="12"/>
        <v>-12.053986944444441</v>
      </c>
      <c r="AE29" s="40">
        <v>-4.95</v>
      </c>
      <c r="AF29" s="40">
        <v>-14.0075021875</v>
      </c>
      <c r="AG29" s="40">
        <v>0</v>
      </c>
    </row>
    <row r="30" spans="1:33" ht="15.75" customHeight="1" x14ac:dyDescent="0.2">
      <c r="A30" s="15" t="s">
        <v>84</v>
      </c>
      <c r="B30" s="15" t="s">
        <v>328</v>
      </c>
      <c r="C30" s="16">
        <f t="shared" si="4"/>
        <v>24.253043478260871</v>
      </c>
      <c r="D30" s="17">
        <v>46</v>
      </c>
      <c r="E30" s="17">
        <v>0</v>
      </c>
      <c r="F30" s="18">
        <v>1115.6400000000001</v>
      </c>
      <c r="G30" s="18">
        <v>-44.8</v>
      </c>
      <c r="H30" s="32">
        <f t="shared" si="1"/>
        <v>4.0156322828152444E-2</v>
      </c>
      <c r="I30" s="32">
        <f t="shared" si="2"/>
        <v>2.2604737029368417E-2</v>
      </c>
      <c r="J30" s="33">
        <f t="shared" si="5"/>
        <v>25.218748819444585</v>
      </c>
      <c r="K30" s="33">
        <f t="shared" si="3"/>
        <v>0.54823366998792578</v>
      </c>
      <c r="L30" s="17">
        <v>88</v>
      </c>
      <c r="M30" s="34">
        <f t="shared" si="6"/>
        <v>0.52272727272727271</v>
      </c>
      <c r="N30" s="17">
        <v>63</v>
      </c>
      <c r="O30" s="35">
        <f t="shared" ref="O30:P30" si="38">D30/7</f>
        <v>6.5714285714285712</v>
      </c>
      <c r="P30" s="35">
        <f t="shared" si="38"/>
        <v>0</v>
      </c>
      <c r="Q30" s="30">
        <f t="shared" si="8"/>
        <v>9</v>
      </c>
      <c r="R30" s="30"/>
      <c r="S30" s="22">
        <v>1.9122807017543859</v>
      </c>
      <c r="T30" s="29">
        <v>0</v>
      </c>
      <c r="U30" s="37" t="s">
        <v>33</v>
      </c>
      <c r="V30" s="38" t="s">
        <v>33</v>
      </c>
      <c r="W30" s="15">
        <v>14</v>
      </c>
      <c r="X30" s="39">
        <f t="shared" si="9"/>
        <v>0.30434782608695654</v>
      </c>
      <c r="Y30" s="40">
        <f t="shared" si="10"/>
        <v>3.1999999999999997</v>
      </c>
      <c r="Z30" s="15">
        <v>0</v>
      </c>
      <c r="AA30" s="29" t="s">
        <v>272</v>
      </c>
      <c r="AB30" s="41">
        <f t="shared" si="11"/>
        <v>-0.69</v>
      </c>
      <c r="AC30" s="42">
        <v>9.8143518518518505E-2</v>
      </c>
      <c r="AD30" s="40">
        <f t="shared" si="12"/>
        <v>-6.2301505555555536</v>
      </c>
      <c r="AE30" s="26">
        <v>-4.95</v>
      </c>
      <c r="AF30" s="40">
        <v>-14.0075021875</v>
      </c>
      <c r="AG30" s="26">
        <v>0</v>
      </c>
    </row>
    <row r="31" spans="1:33" ht="15.75" customHeight="1" x14ac:dyDescent="0.2">
      <c r="A31" s="15" t="s">
        <v>86</v>
      </c>
      <c r="B31" s="15" t="s">
        <v>329</v>
      </c>
      <c r="C31" s="16">
        <f t="shared" si="4"/>
        <v>24.804857142857148</v>
      </c>
      <c r="D31" s="17">
        <v>35</v>
      </c>
      <c r="E31" s="17">
        <v>0</v>
      </c>
      <c r="F31" s="18">
        <v>868.17000000000019</v>
      </c>
      <c r="G31" s="43">
        <v>-5.9700000000000006</v>
      </c>
      <c r="H31" s="32">
        <f t="shared" si="1"/>
        <v>6.8765333978368284E-3</v>
      </c>
      <c r="I31" s="32">
        <f t="shared" si="2"/>
        <v>0.19509081704468093</v>
      </c>
      <c r="J31" s="33">
        <f t="shared" si="5"/>
        <v>169.37199463368069</v>
      </c>
      <c r="K31" s="33">
        <f t="shared" si="3"/>
        <v>4.8391998466765909</v>
      </c>
      <c r="L31" s="17">
        <v>63</v>
      </c>
      <c r="M31" s="34">
        <f t="shared" si="6"/>
        <v>0.55555555555555558</v>
      </c>
      <c r="N31" s="17">
        <v>530</v>
      </c>
      <c r="O31" s="35">
        <f t="shared" ref="O31:P31" si="39">D31/7</f>
        <v>5</v>
      </c>
      <c r="P31" s="35">
        <f t="shared" si="39"/>
        <v>0</v>
      </c>
      <c r="Q31" s="30">
        <f t="shared" si="8"/>
        <v>106</v>
      </c>
      <c r="R31" s="30"/>
      <c r="S31" s="22">
        <v>1.6376404494382</v>
      </c>
      <c r="T31" s="15">
        <v>504</v>
      </c>
      <c r="U31" s="23" t="s">
        <v>33</v>
      </c>
      <c r="V31" s="1" t="s">
        <v>330</v>
      </c>
      <c r="W31" s="15">
        <v>1</v>
      </c>
      <c r="X31" s="39">
        <f t="shared" si="9"/>
        <v>2.8571428571428571E-2</v>
      </c>
      <c r="Y31" s="40">
        <f t="shared" si="10"/>
        <v>5.9700000000000006</v>
      </c>
      <c r="Z31" s="15">
        <v>0</v>
      </c>
      <c r="AA31" s="15" t="s">
        <v>272</v>
      </c>
      <c r="AB31" s="41">
        <f t="shared" si="11"/>
        <v>-0.69</v>
      </c>
      <c r="AC31" s="28">
        <v>9.8143518518518505E-2</v>
      </c>
      <c r="AD31" s="40">
        <f t="shared" si="12"/>
        <v>-4.7403319444444429</v>
      </c>
      <c r="AE31" s="44">
        <v>-4.95</v>
      </c>
      <c r="AF31" s="44">
        <v>-10.988919240625</v>
      </c>
      <c r="AG31" s="26">
        <v>0</v>
      </c>
    </row>
    <row r="32" spans="1:33" ht="15.75" customHeight="1" x14ac:dyDescent="0.2">
      <c r="A32" s="15" t="s">
        <v>89</v>
      </c>
      <c r="B32" s="48" t="s">
        <v>331</v>
      </c>
      <c r="C32" s="16">
        <f t="shared" si="4"/>
        <v>24.289166666666667</v>
      </c>
      <c r="D32" s="17">
        <v>36</v>
      </c>
      <c r="E32" s="17">
        <v>0</v>
      </c>
      <c r="F32" s="18">
        <v>874.41</v>
      </c>
      <c r="G32" s="18">
        <v>-37.1</v>
      </c>
      <c r="H32" s="32">
        <f t="shared" si="1"/>
        <v>4.2428609004929042E-2</v>
      </c>
      <c r="I32" s="32">
        <f t="shared" si="2"/>
        <v>0.14578016872805652</v>
      </c>
      <c r="J32" s="33">
        <f t="shared" si="5"/>
        <v>127.4716373374999</v>
      </c>
      <c r="K32" s="33">
        <f t="shared" si="3"/>
        <v>3.5408788149305526</v>
      </c>
      <c r="L32" s="17">
        <v>83</v>
      </c>
      <c r="M32" s="34">
        <f t="shared" si="6"/>
        <v>0.43373493975903615</v>
      </c>
      <c r="N32" s="17">
        <v>498</v>
      </c>
      <c r="O32" s="35">
        <f t="shared" ref="O32:P32" si="40">D32/7</f>
        <v>5.1428571428571432</v>
      </c>
      <c r="P32" s="35">
        <f t="shared" si="40"/>
        <v>0</v>
      </c>
      <c r="Q32" s="30">
        <f t="shared" si="8"/>
        <v>96</v>
      </c>
      <c r="R32" s="30" t="str">
        <f ca="1">IFERROR(VLOOKUP($B$2,IMPORTRANGE("https://docs.google.com/spreadsheets/d/1KiWZV1ko8G7lnRucBRBd29jj3Be6ltMfljMDqzOkQmI/edit#gid=1381463014","Lookup!A:F"),6,FALSE),"")</f>
        <v/>
      </c>
      <c r="S32" s="22">
        <v>1.9295223179326551</v>
      </c>
      <c r="T32" s="15" t="str">
        <f ca="1">IFERROR(__xludf.DUMMYFUNCTION("IFERROR(VLOOKUP($B$2,IMPORTRANGE(""https://docs.google.com/spreadsheets/d/1KiWZV1ko8G7lnRucBRBd29jj3Be6ltMfljMDqzOkQmI/edit#gid=1381463014"",""Lookup!A:D""),4,FALSE),"""")"),"")</f>
        <v/>
      </c>
      <c r="U32" s="23">
        <f ca="1">IFERROR(__xludf.DUMMYFUNCTION("IFERROR(VLOOKUP($B$2,IMPORTRANGE(""https://docs.google.com/spreadsheets/d/1KiWZV1ko8G7lnRucBRBd29jj3Be6ltMfljMDqzOkQmI/edit#gid=1381463014"",""Lookup!A:D""),3,FALSE),"""")"),504)</f>
        <v>504</v>
      </c>
      <c r="V32" s="1" t="str">
        <f ca="1">IFERROR(__xludf.DUMMYFUNCTION("IFERROR(VLOOKUP($B$2,IMPORTRANGE(""https://docs.google.com/spreadsheets/d/1KiWZV1ko8G7lnRucBRBd29jj3Be6ltMfljMDqzOkQmI/edit#gid=1381463014"",""Lookup!A:D""),2,FALSE),"""")"),"| AGL215  - 504 units 07/08| AGL184  - 624 units 09/17")</f>
        <v>| AGL215  - 504 units 07/08| AGL184  - 624 units 09/17</v>
      </c>
      <c r="W32" s="15">
        <v>7</v>
      </c>
      <c r="X32" s="39">
        <f t="shared" si="9"/>
        <v>0.19444444444444445</v>
      </c>
      <c r="Y32" s="40">
        <f t="shared" si="10"/>
        <v>5.3</v>
      </c>
      <c r="Z32" s="15">
        <v>0</v>
      </c>
      <c r="AA32" s="15" t="s">
        <v>272</v>
      </c>
      <c r="AB32" s="41">
        <f t="shared" si="11"/>
        <v>-0.69</v>
      </c>
      <c r="AC32" s="28">
        <v>9.8143518518518505E-2</v>
      </c>
      <c r="AD32" s="40">
        <f t="shared" si="12"/>
        <v>-4.8757699999999984</v>
      </c>
      <c r="AE32" s="26">
        <v>-4.95</v>
      </c>
      <c r="AF32" s="26">
        <v>-10.988919240625</v>
      </c>
      <c r="AG32" s="26">
        <v>0</v>
      </c>
    </row>
    <row r="33" spans="3:33" ht="15.75" customHeight="1" x14ac:dyDescent="0.2">
      <c r="C33" s="45"/>
      <c r="D33" s="17"/>
      <c r="E33" s="17"/>
      <c r="F33" s="18"/>
      <c r="G33" s="18"/>
      <c r="H33" s="18"/>
      <c r="I33" s="17"/>
      <c r="J33" s="17"/>
      <c r="K33" s="17"/>
      <c r="L33" s="17"/>
      <c r="M33" s="20"/>
      <c r="N33" s="17"/>
      <c r="O33" s="17"/>
      <c r="P33" s="17"/>
      <c r="Q33" s="17"/>
      <c r="R33" s="17"/>
      <c r="S33" s="22"/>
      <c r="U33" s="23"/>
      <c r="V33" s="1"/>
      <c r="AA33" s="2"/>
      <c r="AE33" s="26"/>
      <c r="AF33" s="26"/>
      <c r="AG33" s="26"/>
    </row>
    <row r="34" spans="3:33" ht="15.75" customHeight="1" x14ac:dyDescent="0.2">
      <c r="C34" s="45"/>
      <c r="D34" s="17"/>
      <c r="E34" s="17"/>
      <c r="F34" s="18"/>
      <c r="G34" s="18"/>
      <c r="H34" s="18"/>
      <c r="I34" s="17"/>
      <c r="J34" s="17"/>
      <c r="K34" s="17"/>
      <c r="L34" s="17"/>
      <c r="M34" s="20"/>
      <c r="N34" s="17"/>
      <c r="O34" s="17"/>
      <c r="P34" s="17"/>
      <c r="Q34" s="17"/>
      <c r="R34" s="17"/>
      <c r="S34" s="22"/>
      <c r="U34" s="23"/>
      <c r="V34" s="1"/>
      <c r="AA34" s="2"/>
      <c r="AE34" s="26"/>
      <c r="AF34" s="26"/>
      <c r="AG34" s="26"/>
    </row>
    <row r="35" spans="3:33" ht="15.75" customHeight="1" x14ac:dyDescent="0.2">
      <c r="C35" s="45"/>
      <c r="D35" s="17"/>
      <c r="E35" s="17"/>
      <c r="F35" s="18"/>
      <c r="G35" s="18"/>
      <c r="H35" s="18"/>
      <c r="I35" s="17"/>
      <c r="J35" s="17"/>
      <c r="K35" s="17"/>
      <c r="L35" s="17"/>
      <c r="M35" s="20"/>
      <c r="N35" s="17"/>
      <c r="O35" s="17"/>
      <c r="P35" s="17"/>
      <c r="Q35" s="17"/>
      <c r="R35" s="17"/>
      <c r="S35" s="22"/>
      <c r="U35" s="23"/>
      <c r="V35" s="1"/>
      <c r="AA35" s="2"/>
      <c r="AE35" s="26"/>
      <c r="AF35" s="26"/>
      <c r="AG35" s="26"/>
    </row>
    <row r="36" spans="3:33" ht="15.75" customHeight="1" x14ac:dyDescent="0.2">
      <c r="C36" s="45"/>
      <c r="D36" s="17"/>
      <c r="E36" s="17"/>
      <c r="F36" s="18"/>
      <c r="G36" s="18"/>
      <c r="H36" s="18"/>
      <c r="I36" s="17"/>
      <c r="J36" s="17"/>
      <c r="K36" s="17"/>
      <c r="L36" s="17"/>
      <c r="M36" s="20"/>
      <c r="N36" s="17"/>
      <c r="O36" s="17"/>
      <c r="P36" s="17"/>
      <c r="Q36" s="17"/>
      <c r="R36" s="17"/>
      <c r="S36" s="22"/>
      <c r="U36" s="23"/>
      <c r="V36" s="1"/>
      <c r="AA36" s="2"/>
      <c r="AE36" s="26"/>
      <c r="AF36" s="26"/>
      <c r="AG36" s="26"/>
    </row>
    <row r="37" spans="3:33" ht="15.75" customHeight="1" x14ac:dyDescent="0.2">
      <c r="C37" s="45"/>
      <c r="D37" s="17"/>
      <c r="E37" s="17"/>
      <c r="F37" s="18"/>
      <c r="G37" s="18"/>
      <c r="H37" s="18"/>
      <c r="I37" s="17"/>
      <c r="J37" s="17"/>
      <c r="K37" s="17"/>
      <c r="L37" s="17"/>
      <c r="M37" s="20"/>
      <c r="N37" s="17"/>
      <c r="O37" s="17"/>
      <c r="P37" s="17"/>
      <c r="Q37" s="17"/>
      <c r="R37" s="17"/>
      <c r="S37" s="22"/>
      <c r="U37" s="23"/>
      <c r="V37" s="1"/>
      <c r="AA37" s="2"/>
      <c r="AE37" s="26"/>
      <c r="AF37" s="26"/>
      <c r="AG37" s="26"/>
    </row>
    <row r="38" spans="3:33" ht="15.75" customHeight="1" x14ac:dyDescent="0.2">
      <c r="C38" s="45"/>
      <c r="D38" s="17"/>
      <c r="E38" s="17"/>
      <c r="F38" s="18"/>
      <c r="G38" s="18"/>
      <c r="H38" s="18"/>
      <c r="I38" s="17"/>
      <c r="J38" s="17"/>
      <c r="K38" s="17"/>
      <c r="L38" s="17"/>
      <c r="M38" s="20"/>
      <c r="N38" s="17"/>
      <c r="O38" s="17"/>
      <c r="P38" s="17"/>
      <c r="Q38" s="17"/>
      <c r="R38" s="17"/>
      <c r="S38" s="22"/>
      <c r="U38" s="23"/>
      <c r="V38" s="1"/>
      <c r="AA38" s="2"/>
      <c r="AE38" s="26"/>
      <c r="AF38" s="26"/>
      <c r="AG38" s="26"/>
    </row>
    <row r="39" spans="3:33" ht="15.75" customHeight="1" x14ac:dyDescent="0.2">
      <c r="C39" s="45"/>
      <c r="D39" s="17"/>
      <c r="E39" s="17"/>
      <c r="F39" s="18"/>
      <c r="G39" s="18"/>
      <c r="H39" s="18"/>
      <c r="I39" s="17"/>
      <c r="J39" s="17"/>
      <c r="K39" s="17"/>
      <c r="L39" s="17"/>
      <c r="M39" s="20"/>
      <c r="N39" s="17"/>
      <c r="O39" s="17"/>
      <c r="P39" s="17"/>
      <c r="Q39" s="17"/>
      <c r="R39" s="17"/>
      <c r="S39" s="22"/>
      <c r="U39" s="23"/>
      <c r="V39" s="1"/>
      <c r="AA39" s="2"/>
      <c r="AE39" s="26"/>
      <c r="AF39" s="26"/>
      <c r="AG39" s="26"/>
    </row>
    <row r="40" spans="3:33" ht="15.75" customHeight="1" x14ac:dyDescent="0.2">
      <c r="C40" s="45"/>
      <c r="D40" s="17"/>
      <c r="E40" s="17"/>
      <c r="F40" s="18"/>
      <c r="G40" s="18"/>
      <c r="H40" s="18"/>
      <c r="I40" s="17"/>
      <c r="J40" s="17"/>
      <c r="K40" s="17"/>
      <c r="L40" s="17"/>
      <c r="M40" s="20"/>
      <c r="N40" s="17"/>
      <c r="O40" s="17"/>
      <c r="P40" s="17"/>
      <c r="Q40" s="17"/>
      <c r="R40" s="17"/>
      <c r="S40" s="22"/>
      <c r="U40" s="23"/>
      <c r="V40" s="1"/>
      <c r="AA40" s="2"/>
      <c r="AE40" s="26"/>
      <c r="AF40" s="26"/>
      <c r="AG40" s="26"/>
    </row>
    <row r="41" spans="3:33" ht="15.75" customHeight="1" x14ac:dyDescent="0.2">
      <c r="C41" s="45"/>
      <c r="D41" s="17"/>
      <c r="E41" s="17"/>
      <c r="F41" s="18"/>
      <c r="G41" s="18"/>
      <c r="H41" s="18"/>
      <c r="I41" s="17"/>
      <c r="J41" s="17"/>
      <c r="K41" s="17"/>
      <c r="L41" s="17"/>
      <c r="M41" s="20"/>
      <c r="N41" s="17"/>
      <c r="O41" s="17"/>
      <c r="P41" s="17"/>
      <c r="Q41" s="17"/>
      <c r="R41" s="17"/>
      <c r="S41" s="22"/>
      <c r="U41" s="23"/>
      <c r="V41" s="1"/>
      <c r="AA41" s="2"/>
      <c r="AE41" s="26"/>
      <c r="AF41" s="26"/>
      <c r="AG41" s="26"/>
    </row>
    <row r="42" spans="3:33" ht="15.75" customHeight="1" x14ac:dyDescent="0.2">
      <c r="C42" s="45"/>
      <c r="D42" s="17"/>
      <c r="E42" s="17"/>
      <c r="F42" s="18"/>
      <c r="G42" s="18"/>
      <c r="H42" s="18"/>
      <c r="I42" s="17"/>
      <c r="J42" s="17"/>
      <c r="K42" s="17"/>
      <c r="L42" s="17"/>
      <c r="M42" s="20"/>
      <c r="N42" s="17"/>
      <c r="O42" s="17"/>
      <c r="P42" s="17"/>
      <c r="Q42" s="17"/>
      <c r="R42" s="17"/>
      <c r="S42" s="22"/>
      <c r="U42" s="23"/>
      <c r="V42" s="1"/>
      <c r="AA42" s="2"/>
      <c r="AE42" s="26"/>
      <c r="AF42" s="26"/>
      <c r="AG42" s="26"/>
    </row>
    <row r="43" spans="3:33" ht="15.75" customHeight="1" x14ac:dyDescent="0.2">
      <c r="C43" s="45"/>
      <c r="D43" s="17"/>
      <c r="E43" s="17"/>
      <c r="F43" s="18"/>
      <c r="G43" s="18"/>
      <c r="H43" s="18"/>
      <c r="I43" s="17"/>
      <c r="J43" s="17"/>
      <c r="K43" s="17"/>
      <c r="L43" s="17"/>
      <c r="M43" s="20"/>
      <c r="N43" s="17"/>
      <c r="O43" s="17"/>
      <c r="P43" s="17"/>
      <c r="Q43" s="17"/>
      <c r="R43" s="17"/>
      <c r="S43" s="22"/>
      <c r="U43" s="23"/>
      <c r="V43" s="1"/>
      <c r="AA43" s="2"/>
      <c r="AE43" s="26"/>
      <c r="AF43" s="26"/>
      <c r="AG43" s="26"/>
    </row>
    <row r="44" spans="3:33" ht="15.75" customHeight="1" x14ac:dyDescent="0.2">
      <c r="C44" s="45"/>
      <c r="D44" s="17"/>
      <c r="E44" s="17"/>
      <c r="F44" s="18"/>
      <c r="G44" s="18"/>
      <c r="H44" s="18"/>
      <c r="I44" s="17"/>
      <c r="J44" s="17"/>
      <c r="K44" s="17"/>
      <c r="L44" s="17"/>
      <c r="M44" s="20"/>
      <c r="N44" s="17"/>
      <c r="O44" s="17"/>
      <c r="P44" s="17"/>
      <c r="Q44" s="17"/>
      <c r="R44" s="17"/>
      <c r="S44" s="22"/>
      <c r="U44" s="23"/>
      <c r="V44" s="1"/>
      <c r="AA44" s="2"/>
      <c r="AE44" s="26"/>
      <c r="AF44" s="26"/>
      <c r="AG44" s="26"/>
    </row>
    <row r="45" spans="3:33" ht="15.75" customHeight="1" x14ac:dyDescent="0.2">
      <c r="C45" s="45"/>
      <c r="D45" s="17"/>
      <c r="E45" s="17"/>
      <c r="F45" s="18"/>
      <c r="G45" s="18"/>
      <c r="H45" s="18"/>
      <c r="I45" s="17"/>
      <c r="J45" s="17"/>
      <c r="K45" s="17"/>
      <c r="L45" s="17"/>
      <c r="M45" s="20"/>
      <c r="N45" s="17"/>
      <c r="O45" s="17"/>
      <c r="P45" s="17"/>
      <c r="Q45" s="17"/>
      <c r="R45" s="17"/>
      <c r="S45" s="22"/>
      <c r="U45" s="23"/>
      <c r="V45" s="1"/>
      <c r="AA45" s="2"/>
      <c r="AE45" s="26"/>
      <c r="AF45" s="26"/>
      <c r="AG45" s="26"/>
    </row>
    <row r="46" spans="3:33" ht="15.75" customHeight="1" x14ac:dyDescent="0.2">
      <c r="C46" s="45"/>
      <c r="D46" s="17"/>
      <c r="E46" s="17"/>
      <c r="F46" s="18"/>
      <c r="G46" s="18"/>
      <c r="H46" s="18"/>
      <c r="I46" s="17"/>
      <c r="J46" s="17"/>
      <c r="K46" s="17"/>
      <c r="L46" s="17"/>
      <c r="M46" s="20"/>
      <c r="N46" s="17"/>
      <c r="O46" s="17"/>
      <c r="P46" s="17"/>
      <c r="Q46" s="17"/>
      <c r="R46" s="17"/>
      <c r="S46" s="22"/>
      <c r="U46" s="23"/>
      <c r="V46" s="1"/>
      <c r="AA46" s="2"/>
      <c r="AE46" s="26"/>
      <c r="AF46" s="26"/>
      <c r="AG46" s="26"/>
    </row>
    <row r="47" spans="3:33" ht="15.75" customHeight="1" x14ac:dyDescent="0.2">
      <c r="C47" s="45"/>
      <c r="D47" s="17"/>
      <c r="E47" s="17"/>
      <c r="F47" s="18"/>
      <c r="G47" s="18"/>
      <c r="H47" s="18"/>
      <c r="I47" s="17"/>
      <c r="J47" s="17"/>
      <c r="K47" s="17"/>
      <c r="L47" s="17"/>
      <c r="M47" s="20"/>
      <c r="N47" s="17"/>
      <c r="O47" s="17"/>
      <c r="P47" s="17"/>
      <c r="Q47" s="17"/>
      <c r="R47" s="17"/>
      <c r="S47" s="22"/>
      <c r="U47" s="23"/>
      <c r="V47" s="1"/>
      <c r="AA47" s="2"/>
      <c r="AE47" s="26"/>
      <c r="AF47" s="26"/>
      <c r="AG47" s="26"/>
    </row>
    <row r="48" spans="3:33" ht="15.75" customHeight="1" x14ac:dyDescent="0.2">
      <c r="C48" s="45"/>
      <c r="D48" s="17"/>
      <c r="E48" s="17"/>
      <c r="F48" s="18"/>
      <c r="G48" s="18"/>
      <c r="H48" s="18"/>
      <c r="I48" s="17"/>
      <c r="J48" s="17"/>
      <c r="K48" s="17"/>
      <c r="L48" s="17"/>
      <c r="M48" s="20"/>
      <c r="N48" s="17"/>
      <c r="O48" s="17"/>
      <c r="P48" s="17"/>
      <c r="Q48" s="17"/>
      <c r="R48" s="17"/>
      <c r="S48" s="22"/>
      <c r="U48" s="23"/>
      <c r="V48" s="1"/>
      <c r="AA48" s="2"/>
      <c r="AE48" s="26"/>
      <c r="AF48" s="26"/>
      <c r="AG48" s="26"/>
    </row>
    <row r="49" spans="3:33" ht="15.75" customHeight="1" x14ac:dyDescent="0.2">
      <c r="C49" s="45"/>
      <c r="D49" s="17"/>
      <c r="E49" s="17"/>
      <c r="F49" s="18"/>
      <c r="G49" s="18"/>
      <c r="H49" s="18"/>
      <c r="I49" s="17"/>
      <c r="J49" s="17"/>
      <c r="K49" s="17"/>
      <c r="L49" s="17"/>
      <c r="M49" s="20"/>
      <c r="N49" s="17"/>
      <c r="O49" s="17"/>
      <c r="P49" s="17"/>
      <c r="Q49" s="17"/>
      <c r="R49" s="17"/>
      <c r="S49" s="22"/>
      <c r="U49" s="23"/>
      <c r="V49" s="1"/>
      <c r="AA49" s="2"/>
      <c r="AE49" s="26"/>
      <c r="AF49" s="26"/>
      <c r="AG49" s="26"/>
    </row>
    <row r="50" spans="3:33" ht="15.75" customHeight="1" x14ac:dyDescent="0.2">
      <c r="C50" s="45"/>
      <c r="D50" s="17"/>
      <c r="E50" s="17"/>
      <c r="F50" s="18"/>
      <c r="G50" s="18"/>
      <c r="H50" s="18"/>
      <c r="I50" s="17"/>
      <c r="J50" s="17"/>
      <c r="K50" s="17"/>
      <c r="L50" s="17"/>
      <c r="M50" s="20"/>
      <c r="N50" s="17"/>
      <c r="O50" s="17"/>
      <c r="P50" s="17"/>
      <c r="Q50" s="17"/>
      <c r="R50" s="17"/>
      <c r="S50" s="22"/>
      <c r="U50" s="23"/>
      <c r="V50" s="1"/>
      <c r="AA50" s="2"/>
      <c r="AE50" s="26"/>
      <c r="AF50" s="26"/>
      <c r="AG50" s="26"/>
    </row>
    <row r="51" spans="3:33" ht="15.75" customHeight="1" x14ac:dyDescent="0.2">
      <c r="C51" s="45"/>
      <c r="D51" s="17"/>
      <c r="E51" s="17"/>
      <c r="F51" s="18"/>
      <c r="G51" s="18"/>
      <c r="H51" s="18"/>
      <c r="I51" s="17"/>
      <c r="J51" s="17"/>
      <c r="K51" s="17"/>
      <c r="L51" s="17"/>
      <c r="M51" s="20"/>
      <c r="N51" s="17"/>
      <c r="O51" s="17"/>
      <c r="P51" s="17"/>
      <c r="Q51" s="17"/>
      <c r="R51" s="17"/>
      <c r="S51" s="22"/>
      <c r="U51" s="23"/>
      <c r="V51" s="1"/>
      <c r="AA51" s="2"/>
      <c r="AE51" s="26"/>
      <c r="AF51" s="26"/>
      <c r="AG51" s="26"/>
    </row>
    <row r="52" spans="3:33" ht="15.75" customHeight="1" x14ac:dyDescent="0.2">
      <c r="C52" s="45"/>
      <c r="D52" s="17"/>
      <c r="E52" s="17"/>
      <c r="F52" s="18"/>
      <c r="G52" s="18"/>
      <c r="H52" s="18"/>
      <c r="I52" s="17"/>
      <c r="J52" s="17"/>
      <c r="K52" s="17"/>
      <c r="L52" s="17"/>
      <c r="M52" s="20"/>
      <c r="N52" s="17"/>
      <c r="O52" s="17"/>
      <c r="P52" s="17"/>
      <c r="Q52" s="17"/>
      <c r="R52" s="17"/>
      <c r="S52" s="22"/>
      <c r="U52" s="23"/>
      <c r="V52" s="1"/>
      <c r="AA52" s="2"/>
      <c r="AE52" s="26"/>
      <c r="AF52" s="26"/>
      <c r="AG52" s="26"/>
    </row>
    <row r="53" spans="3:33" ht="15.75" customHeight="1" x14ac:dyDescent="0.2">
      <c r="C53" s="45"/>
      <c r="D53" s="17"/>
      <c r="E53" s="17"/>
      <c r="F53" s="18"/>
      <c r="G53" s="18"/>
      <c r="H53" s="18"/>
      <c r="I53" s="17"/>
      <c r="J53" s="17"/>
      <c r="K53" s="17"/>
      <c r="L53" s="17"/>
      <c r="M53" s="20"/>
      <c r="N53" s="17"/>
      <c r="O53" s="17"/>
      <c r="P53" s="17"/>
      <c r="Q53" s="17"/>
      <c r="R53" s="17"/>
      <c r="S53" s="22"/>
      <c r="U53" s="23"/>
      <c r="V53" s="1"/>
      <c r="AA53" s="2"/>
      <c r="AE53" s="26"/>
      <c r="AF53" s="26"/>
      <c r="AG53" s="26"/>
    </row>
    <row r="54" spans="3:33" ht="15.75" customHeight="1" x14ac:dyDescent="0.2">
      <c r="C54" s="45"/>
      <c r="D54" s="17"/>
      <c r="E54" s="17"/>
      <c r="F54" s="18"/>
      <c r="G54" s="18"/>
      <c r="H54" s="18"/>
      <c r="I54" s="17"/>
      <c r="J54" s="17"/>
      <c r="K54" s="17"/>
      <c r="L54" s="17"/>
      <c r="M54" s="20"/>
      <c r="N54" s="17"/>
      <c r="O54" s="17"/>
      <c r="P54" s="17"/>
      <c r="Q54" s="17"/>
      <c r="R54" s="17"/>
      <c r="S54" s="22"/>
      <c r="U54" s="23"/>
      <c r="V54" s="1"/>
      <c r="AA54" s="2"/>
      <c r="AE54" s="26"/>
      <c r="AF54" s="26"/>
      <c r="AG54" s="26"/>
    </row>
    <row r="55" spans="3:33" ht="15.75" customHeight="1" x14ac:dyDescent="0.2">
      <c r="C55" s="45"/>
      <c r="D55" s="17"/>
      <c r="E55" s="17"/>
      <c r="F55" s="18"/>
      <c r="G55" s="18"/>
      <c r="H55" s="18"/>
      <c r="I55" s="17"/>
      <c r="J55" s="17"/>
      <c r="K55" s="17"/>
      <c r="L55" s="17"/>
      <c r="M55" s="20"/>
      <c r="N55" s="17"/>
      <c r="O55" s="17"/>
      <c r="P55" s="17"/>
      <c r="Q55" s="17"/>
      <c r="R55" s="17"/>
      <c r="S55" s="22"/>
      <c r="U55" s="23"/>
      <c r="V55" s="1"/>
      <c r="AA55" s="2"/>
      <c r="AE55" s="26"/>
      <c r="AF55" s="26"/>
      <c r="AG55" s="26"/>
    </row>
    <row r="56" spans="3:33" ht="15.75" customHeight="1" x14ac:dyDescent="0.2">
      <c r="C56" s="45"/>
      <c r="D56" s="17"/>
      <c r="E56" s="17"/>
      <c r="F56" s="18"/>
      <c r="G56" s="18"/>
      <c r="H56" s="18"/>
      <c r="I56" s="17"/>
      <c r="J56" s="17"/>
      <c r="K56" s="17"/>
      <c r="L56" s="17"/>
      <c r="M56" s="20"/>
      <c r="N56" s="17"/>
      <c r="O56" s="17"/>
      <c r="P56" s="17"/>
      <c r="Q56" s="17"/>
      <c r="R56" s="17"/>
      <c r="S56" s="22"/>
      <c r="U56" s="23"/>
      <c r="V56" s="1"/>
      <c r="AA56" s="2"/>
      <c r="AE56" s="26"/>
      <c r="AF56" s="26"/>
      <c r="AG56" s="26"/>
    </row>
    <row r="57" spans="3:33" ht="15.75" customHeight="1" x14ac:dyDescent="0.2">
      <c r="C57" s="45"/>
      <c r="D57" s="17"/>
      <c r="E57" s="17"/>
      <c r="F57" s="18"/>
      <c r="G57" s="18"/>
      <c r="H57" s="18"/>
      <c r="I57" s="17"/>
      <c r="J57" s="17"/>
      <c r="K57" s="17"/>
      <c r="L57" s="17"/>
      <c r="M57" s="20"/>
      <c r="N57" s="17"/>
      <c r="O57" s="17"/>
      <c r="P57" s="17"/>
      <c r="Q57" s="17"/>
      <c r="R57" s="17"/>
      <c r="S57" s="22"/>
      <c r="U57" s="23"/>
      <c r="V57" s="1"/>
      <c r="AA57" s="2"/>
      <c r="AE57" s="26"/>
      <c r="AF57" s="26"/>
      <c r="AG57" s="26"/>
    </row>
    <row r="58" spans="3:33" ht="15.75" customHeight="1" x14ac:dyDescent="0.2">
      <c r="C58" s="45"/>
      <c r="D58" s="17"/>
      <c r="E58" s="17"/>
      <c r="F58" s="18"/>
      <c r="G58" s="18"/>
      <c r="H58" s="18"/>
      <c r="I58" s="17"/>
      <c r="J58" s="17"/>
      <c r="K58" s="17"/>
      <c r="L58" s="17"/>
      <c r="M58" s="20"/>
      <c r="N58" s="17"/>
      <c r="O58" s="17"/>
      <c r="P58" s="17"/>
      <c r="Q58" s="17"/>
      <c r="R58" s="17"/>
      <c r="S58" s="22"/>
      <c r="U58" s="23"/>
      <c r="V58" s="1"/>
      <c r="AA58" s="2"/>
      <c r="AE58" s="26"/>
      <c r="AF58" s="26"/>
      <c r="AG58" s="26"/>
    </row>
    <row r="59" spans="3:33" ht="15.75" customHeight="1" x14ac:dyDescent="0.2">
      <c r="C59" s="45"/>
      <c r="D59" s="17"/>
      <c r="E59" s="17"/>
      <c r="F59" s="18"/>
      <c r="G59" s="18"/>
      <c r="H59" s="18"/>
      <c r="I59" s="17"/>
      <c r="J59" s="17"/>
      <c r="K59" s="17"/>
      <c r="L59" s="17"/>
      <c r="M59" s="20"/>
      <c r="N59" s="17"/>
      <c r="O59" s="17"/>
      <c r="P59" s="17"/>
      <c r="Q59" s="17"/>
      <c r="R59" s="17"/>
      <c r="S59" s="22"/>
      <c r="U59" s="23"/>
      <c r="V59" s="1"/>
      <c r="AA59" s="2"/>
      <c r="AE59" s="26"/>
      <c r="AF59" s="26"/>
      <c r="AG59" s="26"/>
    </row>
    <row r="60" spans="3:33" ht="15.75" customHeight="1" x14ac:dyDescent="0.2">
      <c r="C60" s="45"/>
      <c r="D60" s="17"/>
      <c r="E60" s="17"/>
      <c r="F60" s="18"/>
      <c r="G60" s="18"/>
      <c r="H60" s="18"/>
      <c r="I60" s="17"/>
      <c r="J60" s="17"/>
      <c r="K60" s="17"/>
      <c r="L60" s="17"/>
      <c r="M60" s="20"/>
      <c r="N60" s="17"/>
      <c r="O60" s="17"/>
      <c r="P60" s="17"/>
      <c r="Q60" s="17"/>
      <c r="R60" s="17"/>
      <c r="S60" s="22"/>
      <c r="U60" s="23"/>
      <c r="V60" s="1"/>
      <c r="AA60" s="2"/>
      <c r="AE60" s="26"/>
      <c r="AF60" s="26"/>
      <c r="AG60" s="26"/>
    </row>
    <row r="61" spans="3:33" ht="15.75" customHeight="1" x14ac:dyDescent="0.2">
      <c r="C61" s="45"/>
      <c r="D61" s="17"/>
      <c r="E61" s="17"/>
      <c r="F61" s="18"/>
      <c r="G61" s="18"/>
      <c r="H61" s="18"/>
      <c r="I61" s="17"/>
      <c r="J61" s="17"/>
      <c r="K61" s="17"/>
      <c r="L61" s="17"/>
      <c r="M61" s="20"/>
      <c r="N61" s="17"/>
      <c r="O61" s="17"/>
      <c r="P61" s="17"/>
      <c r="Q61" s="17"/>
      <c r="R61" s="17"/>
      <c r="S61" s="22"/>
      <c r="U61" s="23"/>
      <c r="V61" s="1"/>
      <c r="AA61" s="2"/>
      <c r="AE61" s="26"/>
      <c r="AF61" s="26"/>
      <c r="AG61" s="26"/>
    </row>
    <row r="62" spans="3:33" ht="15.75" customHeight="1" x14ac:dyDescent="0.2">
      <c r="C62" s="45"/>
      <c r="D62" s="17"/>
      <c r="E62" s="17"/>
      <c r="F62" s="18"/>
      <c r="G62" s="18"/>
      <c r="H62" s="18"/>
      <c r="I62" s="17"/>
      <c r="J62" s="17"/>
      <c r="K62" s="17"/>
      <c r="L62" s="17"/>
      <c r="M62" s="20"/>
      <c r="N62" s="17"/>
      <c r="O62" s="17"/>
      <c r="P62" s="17"/>
      <c r="Q62" s="17"/>
      <c r="R62" s="17"/>
      <c r="S62" s="22"/>
      <c r="U62" s="23"/>
      <c r="V62" s="1"/>
      <c r="AA62" s="2"/>
      <c r="AE62" s="26"/>
      <c r="AF62" s="26"/>
      <c r="AG62" s="26"/>
    </row>
    <row r="63" spans="3:33" ht="15.75" customHeight="1" x14ac:dyDescent="0.2">
      <c r="C63" s="45"/>
      <c r="D63" s="17"/>
      <c r="E63" s="17"/>
      <c r="F63" s="18"/>
      <c r="G63" s="18"/>
      <c r="H63" s="18"/>
      <c r="I63" s="17"/>
      <c r="J63" s="17"/>
      <c r="K63" s="17"/>
      <c r="L63" s="17"/>
      <c r="M63" s="20"/>
      <c r="N63" s="17"/>
      <c r="O63" s="17"/>
      <c r="P63" s="17"/>
      <c r="Q63" s="17"/>
      <c r="R63" s="17"/>
      <c r="S63" s="22"/>
      <c r="U63" s="23"/>
      <c r="V63" s="1"/>
      <c r="AA63" s="2"/>
      <c r="AE63" s="26"/>
      <c r="AF63" s="26"/>
      <c r="AG63" s="26"/>
    </row>
    <row r="64" spans="3:33" ht="15.75" customHeight="1" x14ac:dyDescent="0.2">
      <c r="C64" s="45"/>
      <c r="D64" s="17"/>
      <c r="E64" s="17"/>
      <c r="F64" s="18"/>
      <c r="G64" s="18"/>
      <c r="H64" s="18"/>
      <c r="I64" s="17"/>
      <c r="J64" s="17"/>
      <c r="K64" s="17"/>
      <c r="L64" s="17"/>
      <c r="M64" s="20"/>
      <c r="N64" s="17"/>
      <c r="O64" s="17"/>
      <c r="P64" s="17"/>
      <c r="Q64" s="17"/>
      <c r="R64" s="17"/>
      <c r="S64" s="22"/>
      <c r="U64" s="23"/>
      <c r="V64" s="1"/>
      <c r="AA64" s="2"/>
      <c r="AE64" s="26"/>
      <c r="AF64" s="26"/>
      <c r="AG64" s="26"/>
    </row>
    <row r="65" spans="3:33" ht="15.75" customHeight="1" x14ac:dyDescent="0.2">
      <c r="C65" s="45"/>
      <c r="D65" s="17"/>
      <c r="E65" s="17"/>
      <c r="F65" s="18"/>
      <c r="G65" s="18"/>
      <c r="H65" s="18"/>
      <c r="I65" s="17"/>
      <c r="J65" s="17"/>
      <c r="K65" s="17"/>
      <c r="L65" s="17"/>
      <c r="M65" s="20"/>
      <c r="N65" s="17"/>
      <c r="O65" s="17"/>
      <c r="P65" s="17"/>
      <c r="Q65" s="17"/>
      <c r="R65" s="17"/>
      <c r="S65" s="22"/>
      <c r="U65" s="23"/>
      <c r="V65" s="1"/>
      <c r="AA65" s="2"/>
      <c r="AE65" s="26"/>
      <c r="AF65" s="26"/>
      <c r="AG65" s="26"/>
    </row>
    <row r="66" spans="3:33" ht="15.75" customHeight="1" x14ac:dyDescent="0.2">
      <c r="C66" s="45"/>
      <c r="D66" s="17"/>
      <c r="E66" s="17"/>
      <c r="F66" s="18"/>
      <c r="G66" s="18"/>
      <c r="H66" s="18"/>
      <c r="I66" s="17"/>
      <c r="J66" s="17"/>
      <c r="K66" s="17"/>
      <c r="L66" s="17"/>
      <c r="M66" s="20"/>
      <c r="N66" s="17"/>
      <c r="O66" s="17"/>
      <c r="P66" s="17"/>
      <c r="Q66" s="17"/>
      <c r="R66" s="17"/>
      <c r="S66" s="22"/>
      <c r="U66" s="23"/>
      <c r="V66" s="1"/>
      <c r="AA66" s="2"/>
      <c r="AE66" s="26"/>
      <c r="AF66" s="26"/>
      <c r="AG66" s="26"/>
    </row>
    <row r="67" spans="3:33" ht="15.75" customHeight="1" x14ac:dyDescent="0.2">
      <c r="C67" s="45"/>
      <c r="D67" s="17"/>
      <c r="E67" s="17"/>
      <c r="F67" s="18"/>
      <c r="G67" s="18"/>
      <c r="H67" s="18"/>
      <c r="I67" s="17"/>
      <c r="J67" s="17"/>
      <c r="K67" s="17"/>
      <c r="L67" s="17"/>
      <c r="M67" s="20"/>
      <c r="N67" s="17"/>
      <c r="O67" s="17"/>
      <c r="P67" s="17"/>
      <c r="Q67" s="17"/>
      <c r="R67" s="17"/>
      <c r="S67" s="22"/>
      <c r="U67" s="23"/>
      <c r="V67" s="1"/>
      <c r="AA67" s="2"/>
      <c r="AE67" s="26"/>
      <c r="AF67" s="26"/>
      <c r="AG67" s="26"/>
    </row>
    <row r="68" spans="3:33" ht="15.75" customHeight="1" x14ac:dyDescent="0.2">
      <c r="C68" s="45"/>
      <c r="D68" s="17"/>
      <c r="E68" s="17"/>
      <c r="F68" s="18"/>
      <c r="G68" s="18"/>
      <c r="H68" s="18"/>
      <c r="I68" s="17"/>
      <c r="J68" s="17"/>
      <c r="K68" s="17"/>
      <c r="L68" s="17"/>
      <c r="M68" s="20"/>
      <c r="N68" s="17"/>
      <c r="O68" s="17"/>
      <c r="P68" s="17"/>
      <c r="Q68" s="17"/>
      <c r="R68" s="17"/>
      <c r="S68" s="22"/>
      <c r="U68" s="23"/>
      <c r="V68" s="1"/>
      <c r="AA68" s="2"/>
      <c r="AE68" s="26"/>
      <c r="AF68" s="26"/>
      <c r="AG68" s="26"/>
    </row>
    <row r="69" spans="3:33" ht="15.75" customHeight="1" x14ac:dyDescent="0.2">
      <c r="C69" s="45"/>
      <c r="D69" s="17"/>
      <c r="E69" s="17"/>
      <c r="F69" s="18"/>
      <c r="G69" s="18"/>
      <c r="H69" s="18"/>
      <c r="I69" s="17"/>
      <c r="J69" s="17"/>
      <c r="K69" s="17"/>
      <c r="L69" s="17"/>
      <c r="M69" s="20"/>
      <c r="N69" s="17"/>
      <c r="O69" s="17"/>
      <c r="P69" s="17"/>
      <c r="Q69" s="17"/>
      <c r="R69" s="17"/>
      <c r="S69" s="22"/>
      <c r="U69" s="23"/>
      <c r="V69" s="1"/>
      <c r="AA69" s="2"/>
      <c r="AE69" s="26"/>
      <c r="AF69" s="26"/>
      <c r="AG69" s="26"/>
    </row>
    <row r="70" spans="3:33" ht="15.75" customHeight="1" x14ac:dyDescent="0.2">
      <c r="C70" s="45"/>
      <c r="D70" s="17"/>
      <c r="E70" s="17"/>
      <c r="F70" s="18"/>
      <c r="G70" s="18"/>
      <c r="H70" s="18"/>
      <c r="I70" s="17"/>
      <c r="J70" s="17"/>
      <c r="K70" s="17"/>
      <c r="L70" s="17"/>
      <c r="M70" s="20"/>
      <c r="N70" s="17"/>
      <c r="O70" s="17"/>
      <c r="P70" s="17"/>
      <c r="Q70" s="17"/>
      <c r="R70" s="17"/>
      <c r="S70" s="22"/>
      <c r="U70" s="23"/>
      <c r="V70" s="1"/>
      <c r="AA70" s="2"/>
      <c r="AE70" s="26"/>
      <c r="AF70" s="26"/>
      <c r="AG70" s="26"/>
    </row>
    <row r="71" spans="3:33" ht="15.75" customHeight="1" x14ac:dyDescent="0.2">
      <c r="C71" s="45"/>
      <c r="D71" s="17"/>
      <c r="E71" s="17"/>
      <c r="F71" s="18"/>
      <c r="G71" s="18"/>
      <c r="H71" s="18"/>
      <c r="I71" s="17"/>
      <c r="J71" s="17"/>
      <c r="K71" s="17"/>
      <c r="L71" s="17"/>
      <c r="M71" s="20"/>
      <c r="N71" s="17"/>
      <c r="O71" s="17"/>
      <c r="P71" s="17"/>
      <c r="Q71" s="17"/>
      <c r="R71" s="17"/>
      <c r="S71" s="22"/>
      <c r="U71" s="23"/>
      <c r="V71" s="1"/>
      <c r="AA71" s="2"/>
      <c r="AE71" s="26"/>
      <c r="AF71" s="26"/>
      <c r="AG71" s="26"/>
    </row>
    <row r="72" spans="3:33" ht="15.75" customHeight="1" x14ac:dyDescent="0.2">
      <c r="C72" s="45"/>
      <c r="D72" s="17"/>
      <c r="E72" s="17"/>
      <c r="F72" s="18"/>
      <c r="G72" s="18"/>
      <c r="H72" s="18"/>
      <c r="I72" s="17"/>
      <c r="J72" s="17"/>
      <c r="K72" s="17"/>
      <c r="L72" s="17"/>
      <c r="M72" s="20"/>
      <c r="N72" s="17"/>
      <c r="O72" s="17"/>
      <c r="P72" s="17"/>
      <c r="Q72" s="17"/>
      <c r="R72" s="17"/>
      <c r="S72" s="22"/>
      <c r="U72" s="23"/>
      <c r="V72" s="1"/>
      <c r="AA72" s="2"/>
      <c r="AE72" s="26"/>
      <c r="AF72" s="26"/>
      <c r="AG72" s="26"/>
    </row>
    <row r="73" spans="3:33" ht="15.75" customHeight="1" x14ac:dyDescent="0.2">
      <c r="C73" s="45"/>
      <c r="D73" s="17"/>
      <c r="E73" s="17"/>
      <c r="F73" s="18"/>
      <c r="G73" s="18"/>
      <c r="H73" s="18"/>
      <c r="I73" s="17"/>
      <c r="J73" s="17"/>
      <c r="K73" s="17"/>
      <c r="L73" s="17"/>
      <c r="M73" s="20"/>
      <c r="N73" s="17"/>
      <c r="O73" s="17"/>
      <c r="P73" s="17"/>
      <c r="Q73" s="17"/>
      <c r="R73" s="17"/>
      <c r="S73" s="22"/>
      <c r="U73" s="23"/>
      <c r="V73" s="1"/>
      <c r="AA73" s="2"/>
      <c r="AE73" s="26"/>
      <c r="AF73" s="26"/>
      <c r="AG73" s="26"/>
    </row>
    <row r="74" spans="3:33" ht="15.75" customHeight="1" x14ac:dyDescent="0.2">
      <c r="C74" s="45"/>
      <c r="D74" s="17"/>
      <c r="E74" s="17"/>
      <c r="F74" s="18"/>
      <c r="G74" s="18"/>
      <c r="H74" s="18"/>
      <c r="I74" s="17"/>
      <c r="J74" s="17"/>
      <c r="K74" s="17"/>
      <c r="L74" s="17"/>
      <c r="M74" s="20"/>
      <c r="N74" s="17"/>
      <c r="O74" s="17"/>
      <c r="P74" s="17"/>
      <c r="Q74" s="17"/>
      <c r="R74" s="17"/>
      <c r="S74" s="22"/>
      <c r="U74" s="23"/>
      <c r="V74" s="1"/>
      <c r="AA74" s="2"/>
      <c r="AE74" s="26"/>
      <c r="AF74" s="26"/>
      <c r="AG74" s="26"/>
    </row>
    <row r="75" spans="3:33" ht="15.75" customHeight="1" x14ac:dyDescent="0.2">
      <c r="C75" s="45"/>
      <c r="D75" s="17"/>
      <c r="E75" s="17"/>
      <c r="F75" s="18"/>
      <c r="G75" s="18"/>
      <c r="H75" s="18"/>
      <c r="I75" s="17"/>
      <c r="J75" s="17"/>
      <c r="K75" s="17"/>
      <c r="L75" s="17"/>
      <c r="M75" s="20"/>
      <c r="N75" s="17"/>
      <c r="O75" s="17"/>
      <c r="P75" s="17"/>
      <c r="Q75" s="17"/>
      <c r="R75" s="17"/>
      <c r="S75" s="22"/>
      <c r="U75" s="23"/>
      <c r="V75" s="1"/>
      <c r="AA75" s="2"/>
      <c r="AE75" s="26"/>
      <c r="AF75" s="26"/>
      <c r="AG75" s="26"/>
    </row>
    <row r="76" spans="3:33" ht="15.75" customHeight="1" x14ac:dyDescent="0.2">
      <c r="C76" s="45"/>
      <c r="D76" s="17"/>
      <c r="E76" s="17"/>
      <c r="F76" s="18"/>
      <c r="G76" s="18"/>
      <c r="H76" s="18"/>
      <c r="I76" s="17"/>
      <c r="J76" s="17"/>
      <c r="K76" s="17"/>
      <c r="L76" s="17"/>
      <c r="M76" s="20"/>
      <c r="N76" s="17"/>
      <c r="O76" s="17"/>
      <c r="P76" s="17"/>
      <c r="Q76" s="17"/>
      <c r="R76" s="17"/>
      <c r="S76" s="22"/>
      <c r="U76" s="23"/>
      <c r="V76" s="1"/>
      <c r="AA76" s="2"/>
      <c r="AE76" s="26"/>
      <c r="AF76" s="26"/>
      <c r="AG76" s="26"/>
    </row>
    <row r="77" spans="3:33" ht="15.75" customHeight="1" x14ac:dyDescent="0.2">
      <c r="C77" s="45"/>
      <c r="D77" s="17"/>
      <c r="E77" s="17"/>
      <c r="F77" s="18"/>
      <c r="G77" s="18"/>
      <c r="H77" s="18"/>
      <c r="I77" s="17"/>
      <c r="J77" s="17"/>
      <c r="K77" s="17"/>
      <c r="L77" s="17"/>
      <c r="M77" s="20"/>
      <c r="N77" s="17"/>
      <c r="O77" s="17"/>
      <c r="P77" s="17"/>
      <c r="Q77" s="17"/>
      <c r="R77" s="17"/>
      <c r="S77" s="22"/>
      <c r="U77" s="23"/>
      <c r="V77" s="1"/>
      <c r="AA77" s="2"/>
      <c r="AE77" s="26"/>
      <c r="AF77" s="26"/>
      <c r="AG77" s="26"/>
    </row>
    <row r="78" spans="3:33" ht="15.75" customHeight="1" x14ac:dyDescent="0.2">
      <c r="C78" s="45"/>
      <c r="D78" s="17"/>
      <c r="E78" s="17"/>
      <c r="F78" s="18"/>
      <c r="G78" s="18"/>
      <c r="H78" s="18"/>
      <c r="I78" s="17"/>
      <c r="J78" s="17"/>
      <c r="K78" s="17"/>
      <c r="L78" s="17"/>
      <c r="M78" s="20"/>
      <c r="N78" s="17"/>
      <c r="O78" s="17"/>
      <c r="P78" s="17"/>
      <c r="Q78" s="17"/>
      <c r="R78" s="17"/>
      <c r="S78" s="22"/>
      <c r="U78" s="23"/>
      <c r="V78" s="1"/>
      <c r="AA78" s="2"/>
      <c r="AE78" s="26"/>
      <c r="AF78" s="26"/>
      <c r="AG78" s="26"/>
    </row>
    <row r="79" spans="3:33" ht="15.75" customHeight="1" x14ac:dyDescent="0.2">
      <c r="C79" s="45"/>
      <c r="D79" s="17"/>
      <c r="E79" s="17"/>
      <c r="F79" s="18"/>
      <c r="G79" s="18"/>
      <c r="H79" s="18"/>
      <c r="I79" s="17"/>
      <c r="J79" s="17"/>
      <c r="K79" s="17"/>
      <c r="L79" s="17"/>
      <c r="M79" s="20"/>
      <c r="N79" s="17"/>
      <c r="O79" s="17"/>
      <c r="P79" s="17"/>
      <c r="Q79" s="17"/>
      <c r="R79" s="17"/>
      <c r="S79" s="22"/>
      <c r="U79" s="23"/>
      <c r="V79" s="1"/>
      <c r="AA79" s="2"/>
      <c r="AE79" s="26"/>
      <c r="AF79" s="26"/>
      <c r="AG79" s="26"/>
    </row>
    <row r="80" spans="3:33" ht="15.75" customHeight="1" x14ac:dyDescent="0.2">
      <c r="C80" s="45"/>
      <c r="D80" s="17"/>
      <c r="E80" s="17"/>
      <c r="F80" s="18"/>
      <c r="G80" s="18"/>
      <c r="H80" s="18"/>
      <c r="I80" s="17"/>
      <c r="J80" s="17"/>
      <c r="K80" s="17"/>
      <c r="L80" s="17"/>
      <c r="M80" s="20"/>
      <c r="N80" s="17"/>
      <c r="O80" s="17"/>
      <c r="P80" s="17"/>
      <c r="Q80" s="17"/>
      <c r="R80" s="17"/>
      <c r="S80" s="22"/>
      <c r="U80" s="23"/>
      <c r="V80" s="1"/>
      <c r="AA80" s="2"/>
      <c r="AE80" s="26"/>
      <c r="AF80" s="26"/>
      <c r="AG80" s="26"/>
    </row>
    <row r="81" spans="3:33" ht="15.75" customHeight="1" x14ac:dyDescent="0.2">
      <c r="C81" s="45"/>
      <c r="D81" s="17"/>
      <c r="E81" s="17"/>
      <c r="F81" s="18"/>
      <c r="G81" s="18"/>
      <c r="H81" s="18"/>
      <c r="I81" s="17"/>
      <c r="J81" s="17"/>
      <c r="K81" s="17"/>
      <c r="L81" s="17"/>
      <c r="M81" s="20"/>
      <c r="N81" s="17"/>
      <c r="O81" s="17"/>
      <c r="P81" s="17"/>
      <c r="Q81" s="17"/>
      <c r="R81" s="17"/>
      <c r="S81" s="22"/>
      <c r="U81" s="23"/>
      <c r="V81" s="1"/>
      <c r="AA81" s="2"/>
      <c r="AE81" s="26"/>
      <c r="AF81" s="26"/>
      <c r="AG81" s="26"/>
    </row>
    <row r="82" spans="3:33" ht="15.75" customHeight="1" x14ac:dyDescent="0.2">
      <c r="C82" s="45"/>
      <c r="D82" s="17"/>
      <c r="E82" s="17"/>
      <c r="F82" s="18"/>
      <c r="G82" s="18"/>
      <c r="H82" s="18"/>
      <c r="I82" s="17"/>
      <c r="J82" s="17"/>
      <c r="K82" s="17"/>
      <c r="L82" s="17"/>
      <c r="M82" s="20"/>
      <c r="N82" s="17"/>
      <c r="O82" s="17"/>
      <c r="P82" s="17"/>
      <c r="Q82" s="17"/>
      <c r="R82" s="17"/>
      <c r="S82" s="22"/>
      <c r="U82" s="23"/>
      <c r="V82" s="1"/>
      <c r="AA82" s="2"/>
      <c r="AE82" s="26"/>
      <c r="AF82" s="26"/>
      <c r="AG82" s="26"/>
    </row>
    <row r="83" spans="3:33" ht="15.75" customHeight="1" x14ac:dyDescent="0.2">
      <c r="C83" s="45"/>
      <c r="D83" s="17"/>
      <c r="E83" s="17"/>
      <c r="F83" s="18"/>
      <c r="G83" s="18"/>
      <c r="H83" s="18"/>
      <c r="I83" s="17"/>
      <c r="J83" s="17"/>
      <c r="K83" s="17"/>
      <c r="L83" s="17"/>
      <c r="M83" s="20"/>
      <c r="N83" s="17"/>
      <c r="O83" s="17"/>
      <c r="P83" s="17"/>
      <c r="Q83" s="17"/>
      <c r="R83" s="17"/>
      <c r="S83" s="22"/>
      <c r="U83" s="23"/>
      <c r="V83" s="1"/>
      <c r="AA83" s="2"/>
      <c r="AE83" s="26"/>
      <c r="AF83" s="26"/>
      <c r="AG83" s="26"/>
    </row>
    <row r="84" spans="3:33" ht="15.75" customHeight="1" x14ac:dyDescent="0.2">
      <c r="C84" s="45"/>
      <c r="D84" s="17"/>
      <c r="E84" s="17"/>
      <c r="F84" s="18"/>
      <c r="G84" s="18"/>
      <c r="H84" s="18"/>
      <c r="I84" s="17"/>
      <c r="J84" s="17"/>
      <c r="K84" s="17"/>
      <c r="L84" s="17"/>
      <c r="M84" s="20"/>
      <c r="N84" s="17"/>
      <c r="O84" s="17"/>
      <c r="P84" s="17"/>
      <c r="Q84" s="17"/>
      <c r="R84" s="17"/>
      <c r="S84" s="22"/>
      <c r="U84" s="23"/>
      <c r="V84" s="1"/>
      <c r="AA84" s="2"/>
      <c r="AE84" s="26"/>
      <c r="AF84" s="26"/>
      <c r="AG84" s="26"/>
    </row>
    <row r="85" spans="3:33" ht="15.75" customHeight="1" x14ac:dyDescent="0.2">
      <c r="C85" s="45"/>
      <c r="D85" s="17"/>
      <c r="E85" s="17"/>
      <c r="F85" s="18"/>
      <c r="G85" s="18"/>
      <c r="H85" s="18"/>
      <c r="I85" s="17"/>
      <c r="J85" s="17"/>
      <c r="K85" s="17"/>
      <c r="L85" s="17"/>
      <c r="M85" s="20"/>
      <c r="N85" s="17"/>
      <c r="O85" s="17"/>
      <c r="P85" s="17"/>
      <c r="Q85" s="17"/>
      <c r="R85" s="17"/>
      <c r="S85" s="22"/>
      <c r="U85" s="23"/>
      <c r="V85" s="1"/>
      <c r="AA85" s="2"/>
      <c r="AE85" s="26"/>
      <c r="AF85" s="26"/>
      <c r="AG85" s="26"/>
    </row>
    <row r="86" spans="3:33" ht="15.75" customHeight="1" x14ac:dyDescent="0.2">
      <c r="C86" s="45"/>
      <c r="D86" s="17"/>
      <c r="E86" s="17"/>
      <c r="F86" s="18"/>
      <c r="G86" s="18"/>
      <c r="H86" s="18"/>
      <c r="I86" s="17"/>
      <c r="J86" s="17"/>
      <c r="K86" s="17"/>
      <c r="L86" s="17"/>
      <c r="M86" s="20"/>
      <c r="N86" s="17"/>
      <c r="O86" s="17"/>
      <c r="P86" s="17"/>
      <c r="Q86" s="17"/>
      <c r="R86" s="17"/>
      <c r="S86" s="22"/>
      <c r="U86" s="23"/>
      <c r="V86" s="1"/>
      <c r="AA86" s="2"/>
      <c r="AE86" s="26"/>
      <c r="AF86" s="26"/>
      <c r="AG86" s="26"/>
    </row>
    <row r="87" spans="3:33" ht="15.75" customHeight="1" x14ac:dyDescent="0.2">
      <c r="C87" s="45"/>
      <c r="D87" s="17"/>
      <c r="E87" s="17"/>
      <c r="F87" s="18"/>
      <c r="G87" s="18"/>
      <c r="H87" s="18"/>
      <c r="I87" s="17"/>
      <c r="J87" s="17"/>
      <c r="K87" s="17"/>
      <c r="L87" s="17"/>
      <c r="M87" s="20"/>
      <c r="N87" s="17"/>
      <c r="O87" s="17"/>
      <c r="P87" s="17"/>
      <c r="Q87" s="17"/>
      <c r="R87" s="17"/>
      <c r="S87" s="22"/>
      <c r="U87" s="23"/>
      <c r="V87" s="1"/>
      <c r="AA87" s="2"/>
      <c r="AE87" s="26"/>
      <c r="AF87" s="26"/>
      <c r="AG87" s="26"/>
    </row>
    <row r="88" spans="3:33" ht="15.75" customHeight="1" x14ac:dyDescent="0.2">
      <c r="C88" s="45"/>
      <c r="D88" s="17"/>
      <c r="E88" s="17"/>
      <c r="F88" s="18"/>
      <c r="G88" s="18"/>
      <c r="H88" s="18"/>
      <c r="I88" s="17"/>
      <c r="J88" s="17"/>
      <c r="K88" s="17"/>
      <c r="L88" s="17"/>
      <c r="M88" s="20"/>
      <c r="N88" s="17"/>
      <c r="O88" s="17"/>
      <c r="P88" s="17"/>
      <c r="Q88" s="17"/>
      <c r="R88" s="17"/>
      <c r="S88" s="22"/>
      <c r="U88" s="23"/>
      <c r="V88" s="1"/>
      <c r="AA88" s="2"/>
      <c r="AE88" s="26"/>
      <c r="AF88" s="26"/>
      <c r="AG88" s="26"/>
    </row>
    <row r="89" spans="3:33" ht="15.75" customHeight="1" x14ac:dyDescent="0.2">
      <c r="C89" s="45"/>
      <c r="D89" s="17"/>
      <c r="E89" s="17"/>
      <c r="F89" s="18"/>
      <c r="G89" s="18"/>
      <c r="H89" s="18"/>
      <c r="I89" s="17"/>
      <c r="J89" s="17"/>
      <c r="K89" s="17"/>
      <c r="L89" s="17"/>
      <c r="M89" s="20"/>
      <c r="N89" s="17"/>
      <c r="O89" s="17"/>
      <c r="P89" s="17"/>
      <c r="Q89" s="17"/>
      <c r="R89" s="17"/>
      <c r="S89" s="22"/>
      <c r="U89" s="23"/>
      <c r="V89" s="1"/>
      <c r="AA89" s="2"/>
      <c r="AE89" s="26"/>
      <c r="AF89" s="26"/>
      <c r="AG89" s="26"/>
    </row>
    <row r="90" spans="3:33" ht="15.75" customHeight="1" x14ac:dyDescent="0.2">
      <c r="C90" s="45"/>
      <c r="D90" s="17"/>
      <c r="E90" s="17"/>
      <c r="F90" s="18"/>
      <c r="G90" s="18"/>
      <c r="H90" s="18"/>
      <c r="I90" s="17"/>
      <c r="J90" s="17"/>
      <c r="K90" s="17"/>
      <c r="L90" s="17"/>
      <c r="M90" s="20"/>
      <c r="N90" s="17"/>
      <c r="O90" s="17"/>
      <c r="P90" s="17"/>
      <c r="Q90" s="17"/>
      <c r="R90" s="17"/>
      <c r="S90" s="22"/>
      <c r="U90" s="23"/>
      <c r="V90" s="1"/>
      <c r="AA90" s="2"/>
      <c r="AE90" s="26"/>
      <c r="AF90" s="26"/>
      <c r="AG90" s="26"/>
    </row>
    <row r="91" spans="3:33" ht="15.75" customHeight="1" x14ac:dyDescent="0.2">
      <c r="C91" s="45"/>
      <c r="D91" s="17"/>
      <c r="E91" s="17"/>
      <c r="F91" s="18"/>
      <c r="G91" s="18"/>
      <c r="H91" s="18"/>
      <c r="I91" s="17"/>
      <c r="J91" s="17"/>
      <c r="K91" s="17"/>
      <c r="L91" s="17"/>
      <c r="M91" s="20"/>
      <c r="N91" s="17"/>
      <c r="O91" s="17"/>
      <c r="P91" s="17"/>
      <c r="Q91" s="17"/>
      <c r="R91" s="17"/>
      <c r="S91" s="22"/>
      <c r="U91" s="23"/>
      <c r="V91" s="1"/>
      <c r="AA91" s="2"/>
      <c r="AE91" s="26"/>
      <c r="AF91" s="26"/>
      <c r="AG91" s="26"/>
    </row>
    <row r="92" spans="3:33" ht="15.75" customHeight="1" x14ac:dyDescent="0.2">
      <c r="C92" s="45"/>
      <c r="D92" s="17"/>
      <c r="E92" s="17"/>
      <c r="F92" s="18"/>
      <c r="G92" s="18"/>
      <c r="H92" s="18"/>
      <c r="I92" s="17"/>
      <c r="J92" s="17"/>
      <c r="K92" s="17"/>
      <c r="L92" s="17"/>
      <c r="M92" s="20"/>
      <c r="N92" s="17"/>
      <c r="O92" s="17"/>
      <c r="P92" s="17"/>
      <c r="Q92" s="17"/>
      <c r="R92" s="17"/>
      <c r="S92" s="22"/>
      <c r="U92" s="23"/>
      <c r="V92" s="1"/>
      <c r="AA92" s="2"/>
      <c r="AE92" s="26"/>
      <c r="AF92" s="26"/>
      <c r="AG92" s="26"/>
    </row>
    <row r="93" spans="3:33" ht="15.75" customHeight="1" x14ac:dyDescent="0.2">
      <c r="C93" s="45"/>
      <c r="D93" s="17"/>
      <c r="E93" s="17"/>
      <c r="F93" s="18"/>
      <c r="G93" s="18"/>
      <c r="H93" s="18"/>
      <c r="I93" s="17"/>
      <c r="J93" s="17"/>
      <c r="K93" s="17"/>
      <c r="L93" s="17"/>
      <c r="M93" s="20"/>
      <c r="N93" s="17"/>
      <c r="O93" s="17"/>
      <c r="P93" s="17"/>
      <c r="Q93" s="17"/>
      <c r="R93" s="17"/>
      <c r="S93" s="22"/>
      <c r="U93" s="23"/>
      <c r="V93" s="1"/>
      <c r="AA93" s="2"/>
      <c r="AE93" s="26"/>
      <c r="AF93" s="26"/>
      <c r="AG93" s="26"/>
    </row>
    <row r="94" spans="3:33" ht="15.75" customHeight="1" x14ac:dyDescent="0.2">
      <c r="C94" s="45"/>
      <c r="D94" s="17"/>
      <c r="E94" s="17"/>
      <c r="F94" s="18"/>
      <c r="G94" s="18"/>
      <c r="H94" s="18"/>
      <c r="I94" s="17"/>
      <c r="J94" s="17"/>
      <c r="K94" s="17"/>
      <c r="L94" s="17"/>
      <c r="M94" s="20"/>
      <c r="N94" s="17"/>
      <c r="O94" s="17"/>
      <c r="P94" s="17"/>
      <c r="Q94" s="17"/>
      <c r="R94" s="17"/>
      <c r="S94" s="22"/>
      <c r="U94" s="23"/>
      <c r="V94" s="1"/>
      <c r="AA94" s="2"/>
      <c r="AE94" s="26"/>
      <c r="AF94" s="26"/>
      <c r="AG94" s="26"/>
    </row>
    <row r="95" spans="3:33" ht="15.75" customHeight="1" x14ac:dyDescent="0.2">
      <c r="C95" s="45"/>
      <c r="D95" s="17"/>
      <c r="E95" s="17"/>
      <c r="F95" s="18"/>
      <c r="G95" s="18"/>
      <c r="H95" s="18"/>
      <c r="I95" s="17"/>
      <c r="J95" s="17"/>
      <c r="K95" s="17"/>
      <c r="L95" s="17"/>
      <c r="M95" s="20"/>
      <c r="N95" s="17"/>
      <c r="O95" s="17"/>
      <c r="P95" s="17"/>
      <c r="Q95" s="17"/>
      <c r="R95" s="17"/>
      <c r="S95" s="22"/>
      <c r="U95" s="23"/>
      <c r="V95" s="1"/>
      <c r="AA95" s="2"/>
      <c r="AE95" s="26"/>
      <c r="AF95" s="26"/>
      <c r="AG95" s="26"/>
    </row>
    <row r="96" spans="3:33" ht="15.75" customHeight="1" x14ac:dyDescent="0.2">
      <c r="C96" s="45"/>
      <c r="D96" s="17"/>
      <c r="E96" s="17"/>
      <c r="F96" s="18"/>
      <c r="G96" s="18"/>
      <c r="H96" s="18"/>
      <c r="I96" s="17"/>
      <c r="J96" s="17"/>
      <c r="K96" s="17"/>
      <c r="L96" s="17"/>
      <c r="M96" s="20"/>
      <c r="N96" s="17"/>
      <c r="O96" s="17"/>
      <c r="P96" s="17"/>
      <c r="Q96" s="17"/>
      <c r="R96" s="17"/>
      <c r="S96" s="22"/>
      <c r="U96" s="23"/>
      <c r="V96" s="1"/>
      <c r="AA96" s="2"/>
      <c r="AE96" s="26"/>
      <c r="AF96" s="26"/>
      <c r="AG96" s="26"/>
    </row>
    <row r="97" spans="3:27" ht="15.75" customHeight="1" x14ac:dyDescent="0.2"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46"/>
      <c r="R97" s="46"/>
      <c r="S97" s="22"/>
      <c r="AA97" s="2"/>
    </row>
    <row r="98" spans="3:27" ht="15.75" customHeight="1" x14ac:dyDescent="0.2"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46"/>
      <c r="R98" s="46"/>
      <c r="S98" s="22"/>
      <c r="AA98" s="2"/>
    </row>
    <row r="99" spans="3:27" ht="15.75" customHeight="1" x14ac:dyDescent="0.2"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46"/>
      <c r="R99" s="46"/>
      <c r="S99" s="22"/>
      <c r="AA99" s="2"/>
    </row>
    <row r="100" spans="3:27" ht="15.75" customHeight="1" x14ac:dyDescent="0.2"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46"/>
      <c r="R100" s="46"/>
      <c r="S100" s="22"/>
      <c r="AA100" s="2"/>
    </row>
    <row r="101" spans="3:27" ht="15.75" customHeight="1" x14ac:dyDescent="0.2"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46"/>
      <c r="R101" s="46"/>
      <c r="S101" s="22"/>
      <c r="AA101" s="2"/>
    </row>
    <row r="102" spans="3:27" ht="15.75" customHeight="1" x14ac:dyDescent="0.2"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46"/>
      <c r="R102" s="46"/>
      <c r="S102" s="22"/>
      <c r="AA102" s="2"/>
    </row>
    <row r="103" spans="3:27" ht="15.75" customHeight="1" x14ac:dyDescent="0.2"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46"/>
      <c r="R103" s="46"/>
      <c r="S103" s="22"/>
      <c r="AA103" s="2"/>
    </row>
    <row r="104" spans="3:27" ht="15.75" customHeight="1" x14ac:dyDescent="0.2"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46"/>
      <c r="R104" s="46"/>
      <c r="S104" s="22"/>
      <c r="AA104" s="2"/>
    </row>
    <row r="105" spans="3:27" ht="15.75" customHeight="1" x14ac:dyDescent="0.2"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46"/>
      <c r="R105" s="46"/>
      <c r="S105" s="22"/>
      <c r="AA105" s="2"/>
    </row>
    <row r="106" spans="3:27" ht="15.75" customHeight="1" x14ac:dyDescent="0.2"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46"/>
      <c r="R106" s="46"/>
      <c r="S106" s="22"/>
      <c r="AA106" s="2"/>
    </row>
    <row r="107" spans="3:27" ht="15.75" customHeight="1" x14ac:dyDescent="0.2"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46"/>
      <c r="R107" s="46"/>
      <c r="S107" s="22"/>
      <c r="AA107" s="2"/>
    </row>
    <row r="108" spans="3:27" ht="15.75" customHeight="1" x14ac:dyDescent="0.2"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46"/>
      <c r="R108" s="46"/>
      <c r="S108" s="22"/>
      <c r="AA108" s="2"/>
    </row>
    <row r="109" spans="3:27" ht="15.75" customHeight="1" x14ac:dyDescent="0.2"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46"/>
      <c r="R109" s="46"/>
      <c r="S109" s="22"/>
      <c r="AA109" s="2"/>
    </row>
    <row r="110" spans="3:27" ht="15.75" customHeight="1" x14ac:dyDescent="0.2"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46"/>
      <c r="R110" s="46"/>
      <c r="S110" s="22"/>
      <c r="AA110" s="2"/>
    </row>
    <row r="111" spans="3:27" ht="15.75" customHeight="1" x14ac:dyDescent="0.2"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46"/>
      <c r="R111" s="46"/>
      <c r="S111" s="22"/>
      <c r="AA111" s="2"/>
    </row>
    <row r="112" spans="3:27" ht="15.75" customHeight="1" x14ac:dyDescent="0.2"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46"/>
      <c r="R112" s="46"/>
      <c r="S112" s="22"/>
      <c r="AA112" s="2"/>
    </row>
    <row r="113" spans="3:27" ht="15.75" customHeight="1" x14ac:dyDescent="0.2"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46"/>
      <c r="R113" s="46"/>
      <c r="S113" s="22"/>
      <c r="AA113" s="2"/>
    </row>
    <row r="114" spans="3:27" ht="15.75" customHeight="1" x14ac:dyDescent="0.2"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46"/>
      <c r="R114" s="46"/>
      <c r="S114" s="22"/>
      <c r="AA114" s="2"/>
    </row>
    <row r="115" spans="3:27" ht="15.75" customHeight="1" x14ac:dyDescent="0.2">
      <c r="C115" s="46"/>
      <c r="D115" s="46"/>
      <c r="E115" s="46"/>
      <c r="F115" s="46"/>
      <c r="G115" s="46"/>
      <c r="H115" s="46"/>
      <c r="I115" s="46"/>
      <c r="J115" s="46"/>
      <c r="K115" s="46"/>
      <c r="L115" s="46"/>
      <c r="M115" s="46"/>
      <c r="N115" s="46"/>
      <c r="O115" s="46"/>
      <c r="P115" s="46"/>
      <c r="Q115" s="46"/>
      <c r="R115" s="46"/>
      <c r="S115" s="22"/>
    </row>
    <row r="116" spans="3:27" ht="15.75" customHeight="1" x14ac:dyDescent="0.2">
      <c r="C116" s="46"/>
      <c r="D116" s="46"/>
      <c r="E116" s="46"/>
      <c r="F116" s="46"/>
      <c r="G116" s="46"/>
      <c r="H116" s="46"/>
      <c r="I116" s="46"/>
      <c r="J116" s="46"/>
      <c r="K116" s="46"/>
      <c r="L116" s="46"/>
      <c r="M116" s="46"/>
      <c r="N116" s="46"/>
      <c r="O116" s="46"/>
      <c r="P116" s="46"/>
      <c r="Q116" s="46"/>
      <c r="R116" s="46"/>
      <c r="S116" s="22"/>
    </row>
    <row r="117" spans="3:27" ht="15.75" customHeight="1" x14ac:dyDescent="0.2">
      <c r="C117" s="46"/>
      <c r="D117" s="46"/>
      <c r="E117" s="46"/>
      <c r="F117" s="46"/>
      <c r="G117" s="46"/>
      <c r="H117" s="46"/>
      <c r="I117" s="46"/>
      <c r="J117" s="46"/>
      <c r="K117" s="46"/>
      <c r="L117" s="46"/>
      <c r="M117" s="46"/>
      <c r="N117" s="46"/>
      <c r="O117" s="46"/>
      <c r="P117" s="46"/>
      <c r="Q117" s="46"/>
      <c r="R117" s="46"/>
      <c r="S117" s="22"/>
    </row>
    <row r="118" spans="3:27" ht="15.75" customHeight="1" x14ac:dyDescent="0.2">
      <c r="C118" s="46"/>
      <c r="D118" s="46"/>
      <c r="E118" s="46"/>
      <c r="F118" s="46"/>
      <c r="G118" s="46"/>
      <c r="H118" s="46"/>
      <c r="I118" s="46"/>
      <c r="J118" s="46"/>
      <c r="K118" s="46"/>
      <c r="L118" s="46"/>
      <c r="M118" s="46"/>
      <c r="N118" s="46"/>
      <c r="O118" s="46"/>
      <c r="P118" s="46"/>
      <c r="Q118" s="46"/>
      <c r="R118" s="46"/>
      <c r="S118" s="22"/>
    </row>
    <row r="119" spans="3:27" ht="15.75" customHeight="1" x14ac:dyDescent="0.2">
      <c r="C119" s="46"/>
      <c r="D119" s="46"/>
      <c r="E119" s="46"/>
      <c r="F119" s="46"/>
      <c r="G119" s="46"/>
      <c r="H119" s="46"/>
      <c r="I119" s="46"/>
      <c r="J119" s="46"/>
      <c r="K119" s="46"/>
      <c r="L119" s="46"/>
      <c r="M119" s="46"/>
      <c r="N119" s="46"/>
      <c r="O119" s="46"/>
      <c r="P119" s="46"/>
      <c r="Q119" s="46"/>
      <c r="R119" s="46"/>
      <c r="S119" s="22"/>
    </row>
    <row r="120" spans="3:27" ht="15.75" customHeight="1" x14ac:dyDescent="0.2">
      <c r="C120" s="46"/>
      <c r="D120" s="46"/>
      <c r="E120" s="46"/>
      <c r="F120" s="46"/>
      <c r="G120" s="46"/>
      <c r="H120" s="46"/>
      <c r="I120" s="46"/>
      <c r="J120" s="46"/>
      <c r="K120" s="46"/>
      <c r="L120" s="46"/>
      <c r="M120" s="46"/>
      <c r="N120" s="46"/>
      <c r="O120" s="46"/>
      <c r="P120" s="46"/>
      <c r="Q120" s="46"/>
      <c r="R120" s="46"/>
      <c r="S120" s="22"/>
    </row>
    <row r="121" spans="3:27" ht="15.75" customHeight="1" x14ac:dyDescent="0.2">
      <c r="C121" s="46"/>
      <c r="D121" s="46"/>
      <c r="E121" s="46"/>
      <c r="F121" s="46"/>
      <c r="G121" s="46"/>
      <c r="H121" s="46"/>
      <c r="I121" s="46"/>
      <c r="J121" s="46"/>
      <c r="K121" s="46"/>
      <c r="L121" s="46"/>
      <c r="M121" s="46"/>
      <c r="N121" s="46"/>
      <c r="O121" s="46"/>
      <c r="P121" s="46"/>
      <c r="Q121" s="46"/>
      <c r="R121" s="46"/>
      <c r="S121" s="22"/>
    </row>
    <row r="122" spans="3:27" ht="15.75" customHeight="1" x14ac:dyDescent="0.2">
      <c r="C122" s="46"/>
      <c r="D122" s="46"/>
      <c r="E122" s="46"/>
      <c r="F122" s="46"/>
      <c r="G122" s="46"/>
      <c r="H122" s="46"/>
      <c r="I122" s="46"/>
      <c r="J122" s="46"/>
      <c r="K122" s="46"/>
      <c r="L122" s="46"/>
      <c r="M122" s="46"/>
      <c r="N122" s="46"/>
      <c r="O122" s="46"/>
      <c r="P122" s="46"/>
      <c r="Q122" s="46"/>
      <c r="R122" s="46"/>
      <c r="S122" s="22"/>
    </row>
    <row r="123" spans="3:27" ht="15.75" customHeight="1" x14ac:dyDescent="0.2">
      <c r="C123" s="46"/>
      <c r="D123" s="46"/>
      <c r="E123" s="46"/>
      <c r="F123" s="46"/>
      <c r="G123" s="46"/>
      <c r="H123" s="46"/>
      <c r="I123" s="46"/>
      <c r="J123" s="46"/>
      <c r="K123" s="46"/>
      <c r="L123" s="46"/>
      <c r="M123" s="46"/>
      <c r="N123" s="46"/>
      <c r="O123" s="46"/>
      <c r="P123" s="46"/>
      <c r="Q123" s="46"/>
      <c r="R123" s="46"/>
      <c r="S123" s="22"/>
    </row>
    <row r="124" spans="3:27" ht="15.75" customHeight="1" x14ac:dyDescent="0.2">
      <c r="C124" s="46"/>
      <c r="D124" s="46"/>
      <c r="E124" s="46"/>
      <c r="F124" s="46"/>
      <c r="G124" s="46"/>
      <c r="H124" s="46"/>
      <c r="I124" s="46"/>
      <c r="J124" s="46"/>
      <c r="K124" s="46"/>
      <c r="L124" s="46"/>
      <c r="M124" s="46"/>
      <c r="N124" s="46"/>
      <c r="O124" s="46"/>
      <c r="P124" s="46"/>
      <c r="Q124" s="46"/>
      <c r="R124" s="46"/>
      <c r="S124" s="22"/>
    </row>
    <row r="125" spans="3:27" ht="15.75" customHeight="1" x14ac:dyDescent="0.2">
      <c r="C125" s="46"/>
      <c r="D125" s="46"/>
      <c r="E125" s="46"/>
      <c r="F125" s="46"/>
      <c r="G125" s="46"/>
      <c r="H125" s="46"/>
      <c r="I125" s="46"/>
      <c r="J125" s="46"/>
      <c r="K125" s="46"/>
      <c r="L125" s="46"/>
      <c r="M125" s="46"/>
      <c r="N125" s="46"/>
      <c r="O125" s="46"/>
      <c r="P125" s="46"/>
      <c r="Q125" s="46"/>
      <c r="R125" s="46"/>
      <c r="S125" s="22"/>
    </row>
    <row r="126" spans="3:27" ht="15.75" customHeight="1" x14ac:dyDescent="0.2">
      <c r="C126" s="46"/>
      <c r="D126" s="46"/>
      <c r="E126" s="46"/>
      <c r="F126" s="46"/>
      <c r="G126" s="46"/>
      <c r="H126" s="46"/>
      <c r="I126" s="46"/>
      <c r="J126" s="46"/>
      <c r="K126" s="46"/>
      <c r="L126" s="46"/>
      <c r="M126" s="46"/>
      <c r="N126" s="46"/>
      <c r="O126" s="46"/>
      <c r="P126" s="46"/>
      <c r="Q126" s="46"/>
      <c r="R126" s="46"/>
      <c r="S126" s="22"/>
    </row>
    <row r="127" spans="3:27" ht="15.75" customHeight="1" x14ac:dyDescent="0.2">
      <c r="C127" s="46"/>
      <c r="D127" s="46"/>
      <c r="E127" s="46"/>
      <c r="F127" s="46"/>
      <c r="G127" s="46"/>
      <c r="H127" s="46"/>
      <c r="I127" s="46"/>
      <c r="J127" s="46"/>
      <c r="K127" s="46"/>
      <c r="L127" s="46"/>
      <c r="M127" s="46"/>
      <c r="N127" s="46"/>
      <c r="O127" s="46"/>
      <c r="P127" s="46"/>
      <c r="Q127" s="46"/>
      <c r="R127" s="46"/>
      <c r="S127" s="22"/>
    </row>
    <row r="128" spans="3:27" ht="15.75" customHeight="1" x14ac:dyDescent="0.2">
      <c r="C128" s="46"/>
      <c r="D128" s="46"/>
      <c r="E128" s="46"/>
      <c r="F128" s="46"/>
      <c r="G128" s="46"/>
      <c r="H128" s="46"/>
      <c r="I128" s="46"/>
      <c r="J128" s="46"/>
      <c r="K128" s="46"/>
      <c r="L128" s="46"/>
      <c r="M128" s="46"/>
      <c r="N128" s="46"/>
      <c r="O128" s="46"/>
      <c r="P128" s="46"/>
      <c r="Q128" s="46"/>
      <c r="R128" s="46"/>
      <c r="S128" s="22"/>
    </row>
    <row r="129" spans="3:19" ht="15.75" customHeight="1" x14ac:dyDescent="0.2">
      <c r="C129" s="46"/>
      <c r="D129" s="46"/>
      <c r="E129" s="46"/>
      <c r="F129" s="46"/>
      <c r="G129" s="46"/>
      <c r="H129" s="46"/>
      <c r="I129" s="46"/>
      <c r="J129" s="46"/>
      <c r="K129" s="46"/>
      <c r="L129" s="46"/>
      <c r="M129" s="46"/>
      <c r="N129" s="46"/>
      <c r="O129" s="46"/>
      <c r="P129" s="46"/>
      <c r="Q129" s="46"/>
      <c r="R129" s="46"/>
      <c r="S129" s="22"/>
    </row>
    <row r="130" spans="3:19" ht="15.75" customHeight="1" x14ac:dyDescent="0.2">
      <c r="C130" s="46"/>
      <c r="D130" s="46"/>
      <c r="E130" s="46"/>
      <c r="F130" s="46"/>
      <c r="G130" s="46"/>
      <c r="H130" s="46"/>
      <c r="I130" s="46"/>
      <c r="J130" s="46"/>
      <c r="K130" s="46"/>
      <c r="L130" s="46"/>
      <c r="M130" s="46"/>
      <c r="N130" s="46"/>
      <c r="O130" s="46"/>
      <c r="P130" s="46"/>
      <c r="Q130" s="46"/>
      <c r="R130" s="46"/>
      <c r="S130" s="22"/>
    </row>
    <row r="131" spans="3:19" ht="15.75" customHeight="1" x14ac:dyDescent="0.2">
      <c r="C131" s="46"/>
      <c r="D131" s="46"/>
      <c r="E131" s="46"/>
      <c r="F131" s="46"/>
      <c r="G131" s="46"/>
      <c r="H131" s="46"/>
      <c r="I131" s="46"/>
      <c r="J131" s="46"/>
      <c r="K131" s="46"/>
      <c r="L131" s="46"/>
      <c r="M131" s="46"/>
      <c r="N131" s="46"/>
      <c r="O131" s="46"/>
      <c r="P131" s="46"/>
      <c r="Q131" s="46"/>
      <c r="R131" s="46"/>
      <c r="S131" s="22"/>
    </row>
    <row r="132" spans="3:19" ht="15.75" customHeight="1" x14ac:dyDescent="0.2">
      <c r="C132" s="46"/>
      <c r="D132" s="46"/>
      <c r="E132" s="46"/>
      <c r="F132" s="46"/>
      <c r="G132" s="46"/>
      <c r="H132" s="46"/>
      <c r="I132" s="46"/>
      <c r="J132" s="46"/>
      <c r="K132" s="46"/>
      <c r="L132" s="46"/>
      <c r="M132" s="46"/>
      <c r="N132" s="46"/>
      <c r="O132" s="46"/>
      <c r="P132" s="46"/>
      <c r="Q132" s="46"/>
      <c r="R132" s="46"/>
      <c r="S132" s="22"/>
    </row>
    <row r="133" spans="3:19" ht="15.75" customHeight="1" x14ac:dyDescent="0.2">
      <c r="C133" s="46"/>
      <c r="D133" s="46"/>
      <c r="E133" s="46"/>
      <c r="F133" s="46"/>
      <c r="G133" s="46"/>
      <c r="H133" s="46"/>
      <c r="I133" s="46"/>
      <c r="J133" s="46"/>
      <c r="K133" s="46"/>
      <c r="L133" s="46"/>
      <c r="M133" s="46"/>
      <c r="N133" s="46"/>
      <c r="O133" s="46"/>
      <c r="P133" s="46"/>
      <c r="Q133" s="46"/>
      <c r="R133" s="46"/>
      <c r="S133" s="22"/>
    </row>
    <row r="134" spans="3:19" ht="15.75" customHeight="1" x14ac:dyDescent="0.2">
      <c r="C134" s="46"/>
      <c r="D134" s="46"/>
      <c r="E134" s="46"/>
      <c r="F134" s="46"/>
      <c r="G134" s="46"/>
      <c r="H134" s="46"/>
      <c r="I134" s="46"/>
      <c r="J134" s="46"/>
      <c r="K134" s="46"/>
      <c r="L134" s="46"/>
      <c r="M134" s="46"/>
      <c r="N134" s="46"/>
      <c r="O134" s="46"/>
      <c r="P134" s="46"/>
      <c r="Q134" s="46"/>
      <c r="R134" s="46"/>
      <c r="S134" s="22"/>
    </row>
    <row r="135" spans="3:19" ht="15.75" customHeight="1" x14ac:dyDescent="0.2">
      <c r="C135" s="46"/>
      <c r="D135" s="46"/>
      <c r="E135" s="46"/>
      <c r="F135" s="46"/>
      <c r="G135" s="46"/>
      <c r="H135" s="46"/>
      <c r="I135" s="46"/>
      <c r="J135" s="46"/>
      <c r="K135" s="46"/>
      <c r="L135" s="46"/>
      <c r="M135" s="46"/>
      <c r="N135" s="46"/>
      <c r="O135" s="46"/>
      <c r="P135" s="46"/>
      <c r="Q135" s="46"/>
      <c r="R135" s="46"/>
      <c r="S135" s="22"/>
    </row>
    <row r="136" spans="3:19" ht="15.75" customHeight="1" x14ac:dyDescent="0.2">
      <c r="C136" s="46"/>
      <c r="D136" s="46"/>
      <c r="E136" s="46"/>
      <c r="F136" s="46"/>
      <c r="G136" s="46"/>
      <c r="H136" s="46"/>
      <c r="I136" s="46"/>
      <c r="J136" s="46"/>
      <c r="K136" s="46"/>
      <c r="L136" s="46"/>
      <c r="M136" s="46"/>
      <c r="N136" s="46"/>
      <c r="O136" s="46"/>
      <c r="P136" s="46"/>
      <c r="Q136" s="46"/>
      <c r="R136" s="46"/>
      <c r="S136" s="22"/>
    </row>
    <row r="137" spans="3:19" ht="15.75" customHeight="1" x14ac:dyDescent="0.2">
      <c r="C137" s="46"/>
      <c r="D137" s="46"/>
      <c r="E137" s="46"/>
      <c r="F137" s="46"/>
      <c r="G137" s="46"/>
      <c r="H137" s="46"/>
      <c r="I137" s="46"/>
      <c r="J137" s="46"/>
      <c r="K137" s="46"/>
      <c r="L137" s="46"/>
      <c r="M137" s="46"/>
      <c r="N137" s="46"/>
      <c r="O137" s="46"/>
      <c r="P137" s="46"/>
      <c r="Q137" s="46"/>
      <c r="R137" s="46"/>
      <c r="S137" s="22"/>
    </row>
    <row r="138" spans="3:19" ht="15.75" customHeight="1" x14ac:dyDescent="0.2">
      <c r="C138" s="46"/>
      <c r="D138" s="46"/>
      <c r="E138" s="46"/>
      <c r="F138" s="46"/>
      <c r="G138" s="46"/>
      <c r="H138" s="46"/>
      <c r="I138" s="46"/>
      <c r="J138" s="46"/>
      <c r="K138" s="46"/>
      <c r="L138" s="46"/>
      <c r="M138" s="46"/>
      <c r="N138" s="46"/>
      <c r="O138" s="46"/>
      <c r="P138" s="46"/>
      <c r="Q138" s="46"/>
      <c r="R138" s="46"/>
      <c r="S138" s="22"/>
    </row>
    <row r="139" spans="3:19" ht="15.75" customHeight="1" x14ac:dyDescent="0.2">
      <c r="C139" s="46"/>
      <c r="D139" s="46"/>
      <c r="E139" s="46"/>
      <c r="F139" s="46"/>
      <c r="G139" s="46"/>
      <c r="H139" s="46"/>
      <c r="I139" s="46"/>
      <c r="J139" s="46"/>
      <c r="K139" s="46"/>
      <c r="L139" s="46"/>
      <c r="M139" s="46"/>
      <c r="N139" s="46"/>
      <c r="O139" s="46"/>
      <c r="P139" s="46"/>
      <c r="Q139" s="46"/>
      <c r="R139" s="46"/>
      <c r="S139" s="22"/>
    </row>
    <row r="140" spans="3:19" ht="15.75" customHeight="1" x14ac:dyDescent="0.2">
      <c r="C140" s="46"/>
      <c r="D140" s="46"/>
      <c r="E140" s="46"/>
      <c r="F140" s="46"/>
      <c r="G140" s="46"/>
      <c r="H140" s="46"/>
      <c r="I140" s="46"/>
      <c r="J140" s="46"/>
      <c r="K140" s="46"/>
      <c r="L140" s="46"/>
      <c r="M140" s="46"/>
      <c r="N140" s="46"/>
      <c r="O140" s="46"/>
      <c r="P140" s="46"/>
      <c r="Q140" s="46"/>
      <c r="R140" s="46"/>
      <c r="S140" s="22"/>
    </row>
    <row r="141" spans="3:19" ht="15.75" customHeight="1" x14ac:dyDescent="0.2">
      <c r="C141" s="46"/>
      <c r="D141" s="46"/>
      <c r="E141" s="46"/>
      <c r="F141" s="46"/>
      <c r="G141" s="46"/>
      <c r="H141" s="46"/>
      <c r="I141" s="46"/>
      <c r="J141" s="46"/>
      <c r="K141" s="46"/>
      <c r="L141" s="46"/>
      <c r="M141" s="46"/>
      <c r="N141" s="46"/>
      <c r="O141" s="46"/>
      <c r="P141" s="46"/>
      <c r="Q141" s="46"/>
      <c r="R141" s="46"/>
      <c r="S141" s="22"/>
    </row>
    <row r="142" spans="3:19" ht="15.75" customHeight="1" x14ac:dyDescent="0.2">
      <c r="C142" s="46"/>
      <c r="D142" s="46"/>
      <c r="E142" s="46"/>
      <c r="F142" s="46"/>
      <c r="G142" s="46"/>
      <c r="H142" s="46"/>
      <c r="I142" s="46"/>
      <c r="J142" s="46"/>
      <c r="K142" s="46"/>
      <c r="L142" s="46"/>
      <c r="M142" s="46"/>
      <c r="N142" s="46"/>
      <c r="O142" s="46"/>
      <c r="P142" s="46"/>
      <c r="Q142" s="46"/>
      <c r="R142" s="46"/>
      <c r="S142" s="22"/>
    </row>
    <row r="143" spans="3:19" ht="15.75" customHeight="1" x14ac:dyDescent="0.2">
      <c r="C143" s="46"/>
      <c r="D143" s="46"/>
      <c r="E143" s="46"/>
      <c r="F143" s="46"/>
      <c r="G143" s="46"/>
      <c r="H143" s="46"/>
      <c r="I143" s="46"/>
      <c r="J143" s="46"/>
      <c r="K143" s="46"/>
      <c r="L143" s="46"/>
      <c r="M143" s="46"/>
      <c r="N143" s="46"/>
      <c r="O143" s="46"/>
      <c r="P143" s="46"/>
      <c r="Q143" s="46"/>
      <c r="R143" s="46"/>
      <c r="S143" s="22"/>
    </row>
    <row r="144" spans="3:19" ht="15.75" customHeight="1" x14ac:dyDescent="0.2">
      <c r="C144" s="46"/>
      <c r="D144" s="46"/>
      <c r="E144" s="46"/>
      <c r="F144" s="46"/>
      <c r="G144" s="46"/>
      <c r="H144" s="46"/>
      <c r="I144" s="46"/>
      <c r="J144" s="46"/>
      <c r="K144" s="46"/>
      <c r="L144" s="46"/>
      <c r="M144" s="46"/>
      <c r="N144" s="46"/>
      <c r="O144" s="46"/>
      <c r="P144" s="46"/>
      <c r="Q144" s="46"/>
      <c r="R144" s="46"/>
      <c r="S144" s="22"/>
    </row>
    <row r="145" spans="3:19" ht="15.75" customHeight="1" x14ac:dyDescent="0.2">
      <c r="C145" s="46"/>
      <c r="D145" s="46"/>
      <c r="E145" s="46"/>
      <c r="F145" s="46"/>
      <c r="G145" s="46"/>
      <c r="H145" s="46"/>
      <c r="I145" s="46"/>
      <c r="J145" s="46"/>
      <c r="K145" s="46"/>
      <c r="L145" s="46"/>
      <c r="M145" s="46"/>
      <c r="N145" s="46"/>
      <c r="O145" s="46"/>
      <c r="P145" s="46"/>
      <c r="Q145" s="46"/>
      <c r="R145" s="46"/>
      <c r="S145" s="22"/>
    </row>
    <row r="146" spans="3:19" ht="15.75" customHeight="1" x14ac:dyDescent="0.2">
      <c r="C146" s="46"/>
      <c r="D146" s="46"/>
      <c r="E146" s="46"/>
      <c r="F146" s="46"/>
      <c r="G146" s="46"/>
      <c r="H146" s="46"/>
      <c r="I146" s="46"/>
      <c r="J146" s="46"/>
      <c r="K146" s="46"/>
      <c r="L146" s="46"/>
      <c r="M146" s="46"/>
      <c r="N146" s="46"/>
      <c r="O146" s="46"/>
      <c r="P146" s="46"/>
      <c r="Q146" s="46"/>
      <c r="R146" s="46"/>
      <c r="S146" s="22"/>
    </row>
    <row r="147" spans="3:19" ht="15.75" customHeight="1" x14ac:dyDescent="0.2">
      <c r="C147" s="46"/>
      <c r="D147" s="46"/>
      <c r="E147" s="46"/>
      <c r="F147" s="46"/>
      <c r="G147" s="46"/>
      <c r="H147" s="46"/>
      <c r="I147" s="46"/>
      <c r="J147" s="46"/>
      <c r="K147" s="46"/>
      <c r="L147" s="46"/>
      <c r="M147" s="46"/>
      <c r="N147" s="46"/>
      <c r="O147" s="46"/>
      <c r="P147" s="46"/>
      <c r="Q147" s="46"/>
      <c r="R147" s="46"/>
      <c r="S147" s="22"/>
    </row>
    <row r="148" spans="3:19" ht="15.75" customHeight="1" x14ac:dyDescent="0.2">
      <c r="C148" s="46"/>
      <c r="D148" s="46"/>
      <c r="E148" s="46"/>
      <c r="F148" s="46"/>
      <c r="G148" s="46"/>
      <c r="H148" s="46"/>
      <c r="I148" s="46"/>
      <c r="J148" s="46"/>
      <c r="K148" s="46"/>
      <c r="L148" s="46"/>
      <c r="M148" s="46"/>
      <c r="N148" s="46"/>
      <c r="O148" s="46"/>
      <c r="P148" s="46"/>
      <c r="Q148" s="46"/>
      <c r="R148" s="46"/>
      <c r="S148" s="22"/>
    </row>
    <row r="149" spans="3:19" ht="15.75" customHeight="1" x14ac:dyDescent="0.2">
      <c r="C149" s="46"/>
      <c r="D149" s="46"/>
      <c r="E149" s="46"/>
      <c r="F149" s="46"/>
      <c r="G149" s="46"/>
      <c r="H149" s="46"/>
      <c r="I149" s="46"/>
      <c r="J149" s="46"/>
      <c r="K149" s="46"/>
      <c r="L149" s="46"/>
      <c r="M149" s="46"/>
      <c r="N149" s="46"/>
      <c r="O149" s="46"/>
      <c r="P149" s="46"/>
      <c r="Q149" s="46"/>
      <c r="R149" s="46"/>
      <c r="S149" s="22"/>
    </row>
    <row r="150" spans="3:19" ht="15.75" customHeight="1" x14ac:dyDescent="0.2">
      <c r="C150" s="46"/>
      <c r="D150" s="46"/>
      <c r="E150" s="46"/>
      <c r="F150" s="46"/>
      <c r="G150" s="46"/>
      <c r="H150" s="46"/>
      <c r="I150" s="46"/>
      <c r="J150" s="46"/>
      <c r="K150" s="46"/>
      <c r="L150" s="46"/>
      <c r="M150" s="46"/>
      <c r="N150" s="46"/>
      <c r="O150" s="46"/>
      <c r="P150" s="46"/>
      <c r="Q150" s="46"/>
      <c r="R150" s="46"/>
      <c r="S150" s="22"/>
    </row>
    <row r="151" spans="3:19" ht="15.75" customHeight="1" x14ac:dyDescent="0.2">
      <c r="C151" s="46"/>
      <c r="D151" s="46"/>
      <c r="E151" s="46"/>
      <c r="F151" s="46"/>
      <c r="G151" s="46"/>
      <c r="H151" s="46"/>
      <c r="I151" s="46"/>
      <c r="J151" s="46"/>
      <c r="K151" s="46"/>
      <c r="L151" s="46"/>
      <c r="M151" s="46"/>
      <c r="N151" s="46"/>
      <c r="O151" s="46"/>
      <c r="P151" s="46"/>
      <c r="Q151" s="46"/>
      <c r="R151" s="46"/>
      <c r="S151" s="22"/>
    </row>
    <row r="152" spans="3:19" ht="15.75" customHeight="1" x14ac:dyDescent="0.2">
      <c r="C152" s="46"/>
      <c r="D152" s="46"/>
      <c r="E152" s="46"/>
      <c r="F152" s="46"/>
      <c r="G152" s="46"/>
      <c r="H152" s="46"/>
      <c r="I152" s="46"/>
      <c r="J152" s="46"/>
      <c r="K152" s="46"/>
      <c r="L152" s="46"/>
      <c r="M152" s="46"/>
      <c r="N152" s="46"/>
      <c r="O152" s="46"/>
      <c r="P152" s="46"/>
      <c r="Q152" s="46"/>
      <c r="R152" s="46"/>
      <c r="S152" s="22"/>
    </row>
    <row r="153" spans="3:19" ht="15.75" customHeight="1" x14ac:dyDescent="0.2">
      <c r="C153" s="46"/>
      <c r="D153" s="46"/>
      <c r="E153" s="46"/>
      <c r="F153" s="46"/>
      <c r="G153" s="46"/>
      <c r="H153" s="46"/>
      <c r="I153" s="46"/>
      <c r="J153" s="46"/>
      <c r="K153" s="46"/>
      <c r="L153" s="46"/>
      <c r="M153" s="46"/>
      <c r="N153" s="46"/>
      <c r="O153" s="46"/>
      <c r="P153" s="46"/>
      <c r="Q153" s="46"/>
      <c r="R153" s="46"/>
      <c r="S153" s="22"/>
    </row>
    <row r="154" spans="3:19" ht="15.75" customHeight="1" x14ac:dyDescent="0.2">
      <c r="C154" s="46"/>
      <c r="D154" s="46"/>
      <c r="E154" s="46"/>
      <c r="F154" s="46"/>
      <c r="G154" s="46"/>
      <c r="H154" s="46"/>
      <c r="I154" s="46"/>
      <c r="J154" s="46"/>
      <c r="K154" s="46"/>
      <c r="L154" s="46"/>
      <c r="M154" s="46"/>
      <c r="N154" s="46"/>
      <c r="O154" s="46"/>
      <c r="P154" s="46"/>
      <c r="Q154" s="46"/>
      <c r="R154" s="46"/>
      <c r="S154" s="22"/>
    </row>
    <row r="155" spans="3:19" ht="15.75" customHeight="1" x14ac:dyDescent="0.2">
      <c r="C155" s="46"/>
      <c r="D155" s="46"/>
      <c r="E155" s="46"/>
      <c r="F155" s="46"/>
      <c r="G155" s="46"/>
      <c r="H155" s="46"/>
      <c r="I155" s="46"/>
      <c r="J155" s="46"/>
      <c r="K155" s="46"/>
      <c r="L155" s="46"/>
      <c r="M155" s="46"/>
      <c r="N155" s="46"/>
      <c r="O155" s="46"/>
      <c r="P155" s="46"/>
      <c r="Q155" s="46"/>
      <c r="R155" s="46"/>
      <c r="S155" s="22"/>
    </row>
    <row r="156" spans="3:19" ht="15.75" customHeight="1" x14ac:dyDescent="0.2">
      <c r="C156" s="46"/>
      <c r="D156" s="46"/>
      <c r="E156" s="46"/>
      <c r="F156" s="46"/>
      <c r="G156" s="46"/>
      <c r="H156" s="46"/>
      <c r="I156" s="46"/>
      <c r="J156" s="46"/>
      <c r="K156" s="46"/>
      <c r="L156" s="46"/>
      <c r="M156" s="46"/>
      <c r="N156" s="46"/>
      <c r="O156" s="46"/>
      <c r="P156" s="46"/>
      <c r="Q156" s="46"/>
      <c r="R156" s="46"/>
      <c r="S156" s="22"/>
    </row>
    <row r="157" spans="3:19" ht="15.75" customHeight="1" x14ac:dyDescent="0.2">
      <c r="C157" s="46"/>
      <c r="D157" s="46"/>
      <c r="E157" s="46"/>
      <c r="F157" s="46"/>
      <c r="G157" s="46"/>
      <c r="H157" s="46"/>
      <c r="I157" s="46"/>
      <c r="J157" s="46"/>
      <c r="K157" s="46"/>
      <c r="L157" s="46"/>
      <c r="M157" s="46"/>
      <c r="N157" s="46"/>
      <c r="O157" s="46"/>
      <c r="P157" s="46"/>
      <c r="Q157" s="46"/>
      <c r="R157" s="46"/>
      <c r="S157" s="22"/>
    </row>
    <row r="158" spans="3:19" ht="15.75" customHeight="1" x14ac:dyDescent="0.2">
      <c r="C158" s="46"/>
      <c r="D158" s="46"/>
      <c r="E158" s="46"/>
      <c r="F158" s="46"/>
      <c r="G158" s="46"/>
      <c r="H158" s="46"/>
      <c r="I158" s="46"/>
      <c r="J158" s="46"/>
      <c r="K158" s="46"/>
      <c r="L158" s="46"/>
      <c r="M158" s="46"/>
      <c r="N158" s="46"/>
      <c r="O158" s="46"/>
      <c r="P158" s="46"/>
      <c r="Q158" s="46"/>
      <c r="R158" s="46"/>
      <c r="S158" s="22"/>
    </row>
    <row r="159" spans="3:19" ht="15.75" customHeight="1" x14ac:dyDescent="0.2">
      <c r="C159" s="46"/>
      <c r="D159" s="46"/>
      <c r="E159" s="46"/>
      <c r="F159" s="46"/>
      <c r="G159" s="46"/>
      <c r="H159" s="46"/>
      <c r="I159" s="46"/>
      <c r="J159" s="46"/>
      <c r="K159" s="46"/>
      <c r="L159" s="46"/>
      <c r="M159" s="46"/>
      <c r="N159" s="46"/>
      <c r="O159" s="46"/>
      <c r="P159" s="46"/>
      <c r="Q159" s="46"/>
      <c r="R159" s="46"/>
      <c r="S159" s="22"/>
    </row>
    <row r="160" spans="3:19" ht="15.75" customHeight="1" x14ac:dyDescent="0.2">
      <c r="C160" s="46"/>
      <c r="D160" s="46"/>
      <c r="E160" s="46"/>
      <c r="F160" s="46"/>
      <c r="G160" s="46"/>
      <c r="H160" s="46"/>
      <c r="I160" s="46"/>
      <c r="J160" s="46"/>
      <c r="K160" s="46"/>
      <c r="L160" s="46"/>
      <c r="M160" s="46"/>
      <c r="N160" s="46"/>
      <c r="O160" s="46"/>
      <c r="P160" s="46"/>
      <c r="Q160" s="46"/>
      <c r="R160" s="46"/>
      <c r="S160" s="22"/>
    </row>
    <row r="161" spans="3:19" ht="15.75" customHeight="1" x14ac:dyDescent="0.2">
      <c r="C161" s="46"/>
      <c r="D161" s="46"/>
      <c r="E161" s="46"/>
      <c r="F161" s="46"/>
      <c r="G161" s="46"/>
      <c r="H161" s="46"/>
      <c r="I161" s="46"/>
      <c r="J161" s="46"/>
      <c r="K161" s="46"/>
      <c r="L161" s="46"/>
      <c r="M161" s="46"/>
      <c r="N161" s="46"/>
      <c r="O161" s="46"/>
      <c r="P161" s="46"/>
      <c r="Q161" s="46"/>
      <c r="R161" s="46"/>
      <c r="S161" s="22"/>
    </row>
    <row r="162" spans="3:19" ht="15.75" customHeight="1" x14ac:dyDescent="0.2">
      <c r="C162" s="46"/>
      <c r="D162" s="46"/>
      <c r="E162" s="46"/>
      <c r="F162" s="46"/>
      <c r="G162" s="46"/>
      <c r="H162" s="46"/>
      <c r="I162" s="46"/>
      <c r="J162" s="46"/>
      <c r="K162" s="46"/>
      <c r="L162" s="46"/>
      <c r="M162" s="46"/>
      <c r="N162" s="46"/>
      <c r="O162" s="46"/>
      <c r="P162" s="46"/>
      <c r="Q162" s="46"/>
      <c r="R162" s="46"/>
      <c r="S162" s="22"/>
    </row>
    <row r="163" spans="3:19" ht="15.75" customHeight="1" x14ac:dyDescent="0.2">
      <c r="C163" s="46"/>
      <c r="D163" s="46"/>
      <c r="E163" s="46"/>
      <c r="F163" s="46"/>
      <c r="G163" s="46"/>
      <c r="H163" s="46"/>
      <c r="I163" s="46"/>
      <c r="J163" s="46"/>
      <c r="K163" s="46"/>
      <c r="L163" s="46"/>
      <c r="M163" s="46"/>
      <c r="N163" s="46"/>
      <c r="O163" s="46"/>
      <c r="P163" s="46"/>
      <c r="Q163" s="46"/>
      <c r="R163" s="46"/>
      <c r="S163" s="22"/>
    </row>
    <row r="164" spans="3:19" ht="15.75" customHeight="1" x14ac:dyDescent="0.2">
      <c r="C164" s="46"/>
      <c r="D164" s="46"/>
      <c r="E164" s="46"/>
      <c r="F164" s="46"/>
      <c r="G164" s="46"/>
      <c r="H164" s="46"/>
      <c r="I164" s="46"/>
      <c r="J164" s="46"/>
      <c r="K164" s="46"/>
      <c r="L164" s="46"/>
      <c r="M164" s="46"/>
      <c r="N164" s="46"/>
      <c r="O164" s="46"/>
      <c r="P164" s="46"/>
      <c r="Q164" s="46"/>
      <c r="R164" s="46"/>
      <c r="S164" s="22"/>
    </row>
    <row r="165" spans="3:19" ht="15.75" customHeight="1" x14ac:dyDescent="0.2">
      <c r="C165" s="46"/>
      <c r="D165" s="46"/>
      <c r="E165" s="46"/>
      <c r="F165" s="46"/>
      <c r="G165" s="46"/>
      <c r="H165" s="46"/>
      <c r="I165" s="46"/>
      <c r="J165" s="46"/>
      <c r="K165" s="46"/>
      <c r="L165" s="46"/>
      <c r="M165" s="46"/>
      <c r="N165" s="46"/>
      <c r="O165" s="46"/>
      <c r="P165" s="46"/>
      <c r="Q165" s="46"/>
      <c r="R165" s="46"/>
      <c r="S165" s="22"/>
    </row>
    <row r="166" spans="3:19" ht="15.75" customHeight="1" x14ac:dyDescent="0.2">
      <c r="C166" s="46"/>
      <c r="D166" s="46"/>
      <c r="E166" s="46"/>
      <c r="F166" s="46"/>
      <c r="G166" s="46"/>
      <c r="H166" s="46"/>
      <c r="I166" s="46"/>
      <c r="J166" s="46"/>
      <c r="K166" s="46"/>
      <c r="L166" s="46"/>
      <c r="M166" s="46"/>
      <c r="N166" s="46"/>
      <c r="O166" s="46"/>
      <c r="P166" s="46"/>
      <c r="Q166" s="46"/>
      <c r="R166" s="46"/>
      <c r="S166" s="22"/>
    </row>
    <row r="167" spans="3:19" ht="15.75" customHeight="1" x14ac:dyDescent="0.2">
      <c r="C167" s="46"/>
      <c r="D167" s="46"/>
      <c r="E167" s="46"/>
      <c r="F167" s="46"/>
      <c r="G167" s="46"/>
      <c r="H167" s="46"/>
      <c r="I167" s="46"/>
      <c r="J167" s="46"/>
      <c r="K167" s="46"/>
      <c r="L167" s="46"/>
      <c r="M167" s="46"/>
      <c r="N167" s="46"/>
      <c r="O167" s="46"/>
      <c r="P167" s="46"/>
      <c r="Q167" s="46"/>
      <c r="R167" s="46"/>
      <c r="S167" s="22"/>
    </row>
    <row r="168" spans="3:19" ht="15.75" customHeight="1" x14ac:dyDescent="0.2">
      <c r="C168" s="46"/>
      <c r="D168" s="46"/>
      <c r="E168" s="46"/>
      <c r="F168" s="46"/>
      <c r="G168" s="46"/>
      <c r="H168" s="46"/>
      <c r="I168" s="46"/>
      <c r="J168" s="46"/>
      <c r="K168" s="46"/>
      <c r="L168" s="46"/>
      <c r="M168" s="46"/>
      <c r="N168" s="46"/>
      <c r="O168" s="46"/>
      <c r="P168" s="46"/>
      <c r="Q168" s="46"/>
      <c r="R168" s="46"/>
      <c r="S168" s="22"/>
    </row>
    <row r="169" spans="3:19" ht="15.75" customHeight="1" x14ac:dyDescent="0.2">
      <c r="C169" s="46"/>
      <c r="D169" s="46"/>
      <c r="E169" s="46"/>
      <c r="F169" s="46"/>
      <c r="G169" s="46"/>
      <c r="H169" s="46"/>
      <c r="I169" s="46"/>
      <c r="J169" s="46"/>
      <c r="K169" s="46"/>
      <c r="L169" s="46"/>
      <c r="M169" s="46"/>
      <c r="N169" s="46"/>
      <c r="O169" s="46"/>
      <c r="P169" s="46"/>
      <c r="Q169" s="46"/>
      <c r="R169" s="46"/>
      <c r="S169" s="22"/>
    </row>
    <row r="170" spans="3:19" ht="15.75" customHeight="1" x14ac:dyDescent="0.2">
      <c r="C170" s="46"/>
      <c r="D170" s="46"/>
      <c r="E170" s="46"/>
      <c r="F170" s="46"/>
      <c r="G170" s="46"/>
      <c r="H170" s="46"/>
      <c r="I170" s="46"/>
      <c r="J170" s="46"/>
      <c r="K170" s="46"/>
      <c r="L170" s="46"/>
      <c r="M170" s="46"/>
      <c r="N170" s="46"/>
      <c r="O170" s="46"/>
      <c r="P170" s="46"/>
      <c r="Q170" s="46"/>
      <c r="R170" s="46"/>
      <c r="S170" s="22"/>
    </row>
    <row r="171" spans="3:19" ht="15.75" customHeight="1" x14ac:dyDescent="0.2">
      <c r="C171" s="46"/>
      <c r="D171" s="46"/>
      <c r="E171" s="46"/>
      <c r="F171" s="46"/>
      <c r="G171" s="46"/>
      <c r="H171" s="46"/>
      <c r="I171" s="46"/>
      <c r="J171" s="46"/>
      <c r="K171" s="46"/>
      <c r="L171" s="46"/>
      <c r="M171" s="46"/>
      <c r="N171" s="46"/>
      <c r="O171" s="46"/>
      <c r="P171" s="46"/>
      <c r="Q171" s="46"/>
      <c r="R171" s="46"/>
      <c r="S171" s="22"/>
    </row>
    <row r="172" spans="3:19" ht="15.75" customHeight="1" x14ac:dyDescent="0.2">
      <c r="C172" s="46"/>
      <c r="D172" s="46"/>
      <c r="E172" s="46"/>
      <c r="F172" s="46"/>
      <c r="G172" s="46"/>
      <c r="H172" s="46"/>
      <c r="I172" s="46"/>
      <c r="J172" s="46"/>
      <c r="K172" s="46"/>
      <c r="L172" s="46"/>
      <c r="M172" s="46"/>
      <c r="N172" s="46"/>
      <c r="O172" s="46"/>
      <c r="P172" s="46"/>
      <c r="Q172" s="46"/>
      <c r="R172" s="46"/>
      <c r="S172" s="22"/>
    </row>
    <row r="173" spans="3:19" ht="15.75" customHeight="1" x14ac:dyDescent="0.2">
      <c r="C173" s="46"/>
      <c r="D173" s="46"/>
      <c r="E173" s="46"/>
      <c r="F173" s="46"/>
      <c r="G173" s="46"/>
      <c r="H173" s="46"/>
      <c r="I173" s="46"/>
      <c r="J173" s="46"/>
      <c r="K173" s="46"/>
      <c r="L173" s="46"/>
      <c r="M173" s="46"/>
      <c r="N173" s="46"/>
      <c r="O173" s="46"/>
      <c r="P173" s="46"/>
      <c r="Q173" s="46"/>
      <c r="R173" s="46"/>
      <c r="S173" s="22"/>
    </row>
    <row r="174" spans="3:19" ht="15.75" customHeight="1" x14ac:dyDescent="0.2">
      <c r="C174" s="46"/>
      <c r="D174" s="46"/>
      <c r="E174" s="46"/>
      <c r="F174" s="46"/>
      <c r="G174" s="46"/>
      <c r="H174" s="46"/>
      <c r="I174" s="46"/>
      <c r="J174" s="46"/>
      <c r="K174" s="46"/>
      <c r="L174" s="46"/>
      <c r="M174" s="46"/>
      <c r="N174" s="46"/>
      <c r="O174" s="46"/>
      <c r="P174" s="46"/>
      <c r="Q174" s="46"/>
      <c r="R174" s="46"/>
      <c r="S174" s="22"/>
    </row>
    <row r="175" spans="3:19" ht="15.75" customHeight="1" x14ac:dyDescent="0.2">
      <c r="C175" s="46"/>
      <c r="D175" s="46"/>
      <c r="E175" s="46"/>
      <c r="F175" s="46"/>
      <c r="G175" s="46"/>
      <c r="H175" s="46"/>
      <c r="I175" s="46"/>
      <c r="J175" s="46"/>
      <c r="K175" s="46"/>
      <c r="L175" s="46"/>
      <c r="M175" s="46"/>
      <c r="N175" s="46"/>
      <c r="O175" s="46"/>
      <c r="P175" s="46"/>
      <c r="Q175" s="46"/>
      <c r="R175" s="46"/>
      <c r="S175" s="22"/>
    </row>
    <row r="176" spans="3:19" ht="15.75" customHeight="1" x14ac:dyDescent="0.2">
      <c r="C176" s="46"/>
      <c r="D176" s="46"/>
      <c r="E176" s="46"/>
      <c r="F176" s="46"/>
      <c r="G176" s="46"/>
      <c r="H176" s="46"/>
      <c r="I176" s="46"/>
      <c r="J176" s="46"/>
      <c r="K176" s="46"/>
      <c r="L176" s="46"/>
      <c r="M176" s="46"/>
      <c r="N176" s="46"/>
      <c r="O176" s="46"/>
      <c r="P176" s="46"/>
      <c r="Q176" s="46"/>
      <c r="R176" s="46"/>
      <c r="S176" s="22"/>
    </row>
    <row r="177" spans="3:19" ht="15.75" customHeight="1" x14ac:dyDescent="0.2">
      <c r="C177" s="46"/>
      <c r="D177" s="46"/>
      <c r="E177" s="46"/>
      <c r="F177" s="46"/>
      <c r="G177" s="46"/>
      <c r="H177" s="46"/>
      <c r="I177" s="46"/>
      <c r="J177" s="46"/>
      <c r="K177" s="46"/>
      <c r="L177" s="46"/>
      <c r="M177" s="46"/>
      <c r="N177" s="46"/>
      <c r="O177" s="46"/>
      <c r="P177" s="46"/>
      <c r="Q177" s="46"/>
      <c r="R177" s="46"/>
      <c r="S177" s="22"/>
    </row>
    <row r="178" spans="3:19" ht="15.75" customHeight="1" x14ac:dyDescent="0.2">
      <c r="C178" s="46"/>
      <c r="D178" s="46"/>
      <c r="E178" s="46"/>
      <c r="F178" s="46"/>
      <c r="G178" s="46"/>
      <c r="H178" s="46"/>
      <c r="I178" s="46"/>
      <c r="J178" s="46"/>
      <c r="K178" s="46"/>
      <c r="L178" s="46"/>
      <c r="M178" s="46"/>
      <c r="N178" s="46"/>
      <c r="O178" s="46"/>
      <c r="P178" s="46"/>
      <c r="Q178" s="46"/>
      <c r="R178" s="46"/>
      <c r="S178" s="22"/>
    </row>
    <row r="179" spans="3:19" ht="15.75" customHeight="1" x14ac:dyDescent="0.2">
      <c r="C179" s="46"/>
      <c r="D179" s="46"/>
      <c r="E179" s="46"/>
      <c r="F179" s="46"/>
      <c r="G179" s="46"/>
      <c r="H179" s="46"/>
      <c r="I179" s="46"/>
      <c r="J179" s="46"/>
      <c r="K179" s="46"/>
      <c r="L179" s="46"/>
      <c r="M179" s="46"/>
      <c r="N179" s="46"/>
      <c r="O179" s="46"/>
      <c r="P179" s="46"/>
      <c r="Q179" s="46"/>
      <c r="R179" s="46"/>
      <c r="S179" s="22"/>
    </row>
    <row r="180" spans="3:19" ht="15.75" customHeight="1" x14ac:dyDescent="0.2">
      <c r="C180" s="46"/>
      <c r="D180" s="46"/>
      <c r="E180" s="46"/>
      <c r="F180" s="46"/>
      <c r="G180" s="46"/>
      <c r="H180" s="46"/>
      <c r="I180" s="46"/>
      <c r="J180" s="46"/>
      <c r="K180" s="46"/>
      <c r="L180" s="46"/>
      <c r="M180" s="46"/>
      <c r="N180" s="46"/>
      <c r="O180" s="46"/>
      <c r="P180" s="46"/>
      <c r="Q180" s="46"/>
      <c r="R180" s="46"/>
      <c r="S180" s="22"/>
    </row>
    <row r="181" spans="3:19" ht="15.75" customHeight="1" x14ac:dyDescent="0.2">
      <c r="C181" s="46"/>
      <c r="D181" s="46"/>
      <c r="E181" s="46"/>
      <c r="F181" s="46"/>
      <c r="G181" s="46"/>
      <c r="H181" s="46"/>
      <c r="I181" s="46"/>
      <c r="J181" s="46"/>
      <c r="K181" s="46"/>
      <c r="L181" s="46"/>
      <c r="M181" s="46"/>
      <c r="N181" s="46"/>
      <c r="O181" s="46"/>
      <c r="P181" s="46"/>
      <c r="Q181" s="46"/>
      <c r="R181" s="46"/>
      <c r="S181" s="22"/>
    </row>
    <row r="182" spans="3:19" ht="15.75" customHeight="1" x14ac:dyDescent="0.2">
      <c r="C182" s="46"/>
      <c r="D182" s="46"/>
      <c r="E182" s="46"/>
      <c r="F182" s="46"/>
      <c r="G182" s="46"/>
      <c r="H182" s="46"/>
      <c r="I182" s="46"/>
      <c r="J182" s="46"/>
      <c r="K182" s="46"/>
      <c r="L182" s="46"/>
      <c r="M182" s="46"/>
      <c r="N182" s="46"/>
      <c r="O182" s="46"/>
      <c r="P182" s="46"/>
      <c r="Q182" s="46"/>
      <c r="R182" s="46"/>
      <c r="S182" s="22"/>
    </row>
    <row r="183" spans="3:19" ht="15.75" customHeight="1" x14ac:dyDescent="0.2">
      <c r="C183" s="46"/>
      <c r="D183" s="46"/>
      <c r="E183" s="46"/>
      <c r="F183" s="46"/>
      <c r="G183" s="46"/>
      <c r="H183" s="46"/>
      <c r="I183" s="46"/>
      <c r="J183" s="46"/>
      <c r="K183" s="46"/>
      <c r="L183" s="46"/>
      <c r="M183" s="46"/>
      <c r="N183" s="46"/>
      <c r="O183" s="46"/>
      <c r="P183" s="46"/>
      <c r="Q183" s="46"/>
      <c r="R183" s="46"/>
      <c r="S183" s="22"/>
    </row>
    <row r="184" spans="3:19" ht="15.75" customHeight="1" x14ac:dyDescent="0.2">
      <c r="C184" s="46"/>
      <c r="D184" s="46"/>
      <c r="E184" s="46"/>
      <c r="F184" s="46"/>
      <c r="G184" s="46"/>
      <c r="H184" s="46"/>
      <c r="I184" s="46"/>
      <c r="J184" s="46"/>
      <c r="K184" s="46"/>
      <c r="L184" s="46"/>
      <c r="M184" s="46"/>
      <c r="N184" s="46"/>
      <c r="O184" s="46"/>
      <c r="P184" s="46"/>
      <c r="Q184" s="46"/>
      <c r="R184" s="46"/>
      <c r="S184" s="22"/>
    </row>
    <row r="185" spans="3:19" ht="15.75" customHeight="1" x14ac:dyDescent="0.2">
      <c r="C185" s="46"/>
      <c r="D185" s="46"/>
      <c r="E185" s="46"/>
      <c r="F185" s="46"/>
      <c r="G185" s="46"/>
      <c r="H185" s="46"/>
      <c r="I185" s="46"/>
      <c r="J185" s="46"/>
      <c r="K185" s="46"/>
      <c r="L185" s="46"/>
      <c r="M185" s="46"/>
      <c r="N185" s="46"/>
      <c r="O185" s="46"/>
      <c r="P185" s="46"/>
      <c r="Q185" s="46"/>
      <c r="R185" s="46"/>
      <c r="S185" s="22"/>
    </row>
    <row r="186" spans="3:19" ht="15.75" customHeight="1" x14ac:dyDescent="0.2">
      <c r="C186" s="46"/>
      <c r="D186" s="46"/>
      <c r="E186" s="46"/>
      <c r="F186" s="46"/>
      <c r="G186" s="46"/>
      <c r="H186" s="46"/>
      <c r="I186" s="46"/>
      <c r="J186" s="46"/>
      <c r="K186" s="46"/>
      <c r="L186" s="46"/>
      <c r="M186" s="46"/>
      <c r="N186" s="46"/>
      <c r="O186" s="46"/>
      <c r="P186" s="46"/>
      <c r="Q186" s="46"/>
      <c r="R186" s="46"/>
      <c r="S186" s="22"/>
    </row>
    <row r="187" spans="3:19" ht="15.75" customHeight="1" x14ac:dyDescent="0.2">
      <c r="C187" s="46"/>
      <c r="D187" s="46"/>
      <c r="E187" s="46"/>
      <c r="F187" s="46"/>
      <c r="G187" s="46"/>
      <c r="H187" s="46"/>
      <c r="I187" s="46"/>
      <c r="J187" s="46"/>
      <c r="K187" s="46"/>
      <c r="L187" s="46"/>
      <c r="M187" s="46"/>
      <c r="N187" s="46"/>
      <c r="O187" s="46"/>
      <c r="P187" s="46"/>
      <c r="Q187" s="46"/>
      <c r="R187" s="46"/>
      <c r="S187" s="22"/>
    </row>
    <row r="188" spans="3:19" ht="15.75" customHeight="1" x14ac:dyDescent="0.2">
      <c r="C188" s="46"/>
      <c r="D188" s="46"/>
      <c r="E188" s="46"/>
      <c r="F188" s="46"/>
      <c r="G188" s="46"/>
      <c r="H188" s="46"/>
      <c r="I188" s="46"/>
      <c r="J188" s="46"/>
      <c r="K188" s="46"/>
      <c r="L188" s="46"/>
      <c r="M188" s="46"/>
      <c r="N188" s="46"/>
      <c r="O188" s="46"/>
      <c r="P188" s="46"/>
      <c r="Q188" s="46"/>
      <c r="R188" s="46"/>
      <c r="S188" s="22"/>
    </row>
    <row r="189" spans="3:19" ht="15.75" customHeight="1" x14ac:dyDescent="0.2">
      <c r="C189" s="46"/>
      <c r="D189" s="46"/>
      <c r="E189" s="46"/>
      <c r="F189" s="46"/>
      <c r="G189" s="46"/>
      <c r="H189" s="46"/>
      <c r="I189" s="46"/>
      <c r="J189" s="46"/>
      <c r="K189" s="46"/>
      <c r="L189" s="46"/>
      <c r="M189" s="46"/>
      <c r="N189" s="46"/>
      <c r="O189" s="46"/>
      <c r="P189" s="46"/>
      <c r="Q189" s="46"/>
      <c r="R189" s="46"/>
      <c r="S189" s="22"/>
    </row>
    <row r="190" spans="3:19" ht="15.75" customHeight="1" x14ac:dyDescent="0.2">
      <c r="C190" s="46"/>
      <c r="D190" s="46"/>
      <c r="E190" s="46"/>
      <c r="F190" s="46"/>
      <c r="G190" s="46"/>
      <c r="H190" s="46"/>
      <c r="I190" s="46"/>
      <c r="J190" s="46"/>
      <c r="K190" s="46"/>
      <c r="L190" s="46"/>
      <c r="M190" s="46"/>
      <c r="N190" s="46"/>
      <c r="O190" s="46"/>
      <c r="P190" s="46"/>
      <c r="Q190" s="46"/>
      <c r="R190" s="46"/>
      <c r="S190" s="22"/>
    </row>
    <row r="191" spans="3:19" ht="15.75" customHeight="1" x14ac:dyDescent="0.2">
      <c r="C191" s="46"/>
      <c r="D191" s="46"/>
      <c r="E191" s="46"/>
      <c r="F191" s="46"/>
      <c r="G191" s="46"/>
      <c r="H191" s="46"/>
      <c r="I191" s="46"/>
      <c r="J191" s="46"/>
      <c r="K191" s="46"/>
      <c r="L191" s="46"/>
      <c r="M191" s="46"/>
      <c r="N191" s="46"/>
      <c r="O191" s="46"/>
      <c r="P191" s="46"/>
      <c r="Q191" s="46"/>
      <c r="R191" s="46"/>
      <c r="S191" s="22"/>
    </row>
    <row r="192" spans="3:19" ht="15.75" customHeight="1" x14ac:dyDescent="0.2">
      <c r="C192" s="46"/>
      <c r="D192" s="46"/>
      <c r="E192" s="46"/>
      <c r="F192" s="46"/>
      <c r="G192" s="46"/>
      <c r="H192" s="46"/>
      <c r="I192" s="46"/>
      <c r="J192" s="46"/>
      <c r="K192" s="46"/>
      <c r="L192" s="46"/>
      <c r="M192" s="46"/>
      <c r="N192" s="46"/>
      <c r="O192" s="46"/>
      <c r="P192" s="46"/>
      <c r="Q192" s="46"/>
      <c r="R192" s="46"/>
      <c r="S192" s="22"/>
    </row>
    <row r="193" spans="3:19" ht="15.75" customHeight="1" x14ac:dyDescent="0.2">
      <c r="C193" s="46"/>
      <c r="D193" s="46"/>
      <c r="E193" s="46"/>
      <c r="F193" s="46"/>
      <c r="G193" s="46"/>
      <c r="H193" s="46"/>
      <c r="I193" s="46"/>
      <c r="J193" s="46"/>
      <c r="K193" s="46"/>
      <c r="L193" s="46"/>
      <c r="M193" s="46"/>
      <c r="N193" s="46"/>
      <c r="O193" s="46"/>
      <c r="P193" s="46"/>
      <c r="Q193" s="46"/>
      <c r="R193" s="46"/>
      <c r="S193" s="22"/>
    </row>
    <row r="194" spans="3:19" ht="15.75" customHeight="1" x14ac:dyDescent="0.2">
      <c r="C194" s="46"/>
      <c r="D194" s="46"/>
      <c r="E194" s="46"/>
      <c r="F194" s="46"/>
      <c r="G194" s="46"/>
      <c r="H194" s="46"/>
      <c r="I194" s="46"/>
      <c r="J194" s="46"/>
      <c r="K194" s="46"/>
      <c r="L194" s="46"/>
      <c r="M194" s="46"/>
      <c r="N194" s="46"/>
      <c r="O194" s="46"/>
      <c r="P194" s="46"/>
      <c r="Q194" s="46"/>
      <c r="R194" s="46"/>
      <c r="S194" s="22"/>
    </row>
    <row r="195" spans="3:19" ht="15.75" customHeight="1" x14ac:dyDescent="0.2">
      <c r="C195" s="46"/>
      <c r="D195" s="46"/>
      <c r="E195" s="46"/>
      <c r="F195" s="46"/>
      <c r="G195" s="46"/>
      <c r="H195" s="46"/>
      <c r="I195" s="46"/>
      <c r="J195" s="46"/>
      <c r="K195" s="46"/>
      <c r="L195" s="46"/>
      <c r="M195" s="46"/>
      <c r="N195" s="46"/>
      <c r="O195" s="46"/>
      <c r="P195" s="46"/>
      <c r="Q195" s="46"/>
      <c r="R195" s="46"/>
      <c r="S195" s="22"/>
    </row>
    <row r="196" spans="3:19" ht="15.75" customHeight="1" x14ac:dyDescent="0.2">
      <c r="C196" s="46"/>
      <c r="D196" s="46"/>
      <c r="E196" s="46"/>
      <c r="F196" s="46"/>
      <c r="G196" s="46"/>
      <c r="H196" s="46"/>
      <c r="I196" s="46"/>
      <c r="J196" s="46"/>
      <c r="K196" s="46"/>
      <c r="L196" s="46"/>
      <c r="M196" s="46"/>
      <c r="N196" s="46"/>
      <c r="O196" s="46"/>
      <c r="P196" s="46"/>
      <c r="Q196" s="46"/>
      <c r="R196" s="46"/>
      <c r="S196" s="22"/>
    </row>
    <row r="197" spans="3:19" ht="15.75" customHeight="1" x14ac:dyDescent="0.2">
      <c r="C197" s="46"/>
      <c r="D197" s="46"/>
      <c r="E197" s="46"/>
      <c r="F197" s="46"/>
      <c r="G197" s="46"/>
      <c r="H197" s="46"/>
      <c r="I197" s="46"/>
      <c r="J197" s="46"/>
      <c r="K197" s="46"/>
      <c r="L197" s="46"/>
      <c r="M197" s="46"/>
      <c r="N197" s="46"/>
      <c r="O197" s="46"/>
      <c r="P197" s="46"/>
      <c r="Q197" s="46"/>
      <c r="R197" s="46"/>
      <c r="S197" s="22"/>
    </row>
    <row r="198" spans="3:19" ht="15.75" customHeight="1" x14ac:dyDescent="0.2">
      <c r="C198" s="46"/>
      <c r="D198" s="46"/>
      <c r="E198" s="46"/>
      <c r="F198" s="46"/>
      <c r="G198" s="46"/>
      <c r="H198" s="46"/>
      <c r="I198" s="46"/>
      <c r="J198" s="46"/>
      <c r="K198" s="46"/>
      <c r="L198" s="46"/>
      <c r="M198" s="46"/>
      <c r="N198" s="46"/>
      <c r="O198" s="46"/>
      <c r="P198" s="46"/>
      <c r="Q198" s="46"/>
      <c r="R198" s="46"/>
      <c r="S198" s="22"/>
    </row>
    <row r="199" spans="3:19" ht="15.75" customHeight="1" x14ac:dyDescent="0.2">
      <c r="C199" s="46"/>
      <c r="D199" s="46"/>
      <c r="E199" s="46"/>
      <c r="F199" s="46"/>
      <c r="G199" s="46"/>
      <c r="H199" s="46"/>
      <c r="I199" s="46"/>
      <c r="J199" s="46"/>
      <c r="K199" s="46"/>
      <c r="L199" s="46"/>
      <c r="M199" s="46"/>
      <c r="N199" s="46"/>
      <c r="O199" s="46"/>
      <c r="P199" s="46"/>
      <c r="Q199" s="46"/>
      <c r="R199" s="46"/>
      <c r="S199" s="22"/>
    </row>
    <row r="200" spans="3:19" ht="15.75" customHeight="1" x14ac:dyDescent="0.2">
      <c r="C200" s="46"/>
      <c r="D200" s="46"/>
      <c r="E200" s="46"/>
      <c r="F200" s="46"/>
      <c r="G200" s="46"/>
      <c r="H200" s="46"/>
      <c r="I200" s="46"/>
      <c r="J200" s="46"/>
      <c r="K200" s="46"/>
      <c r="L200" s="46"/>
      <c r="M200" s="46"/>
      <c r="N200" s="46"/>
      <c r="O200" s="46"/>
      <c r="P200" s="46"/>
      <c r="Q200" s="46"/>
      <c r="R200" s="46"/>
      <c r="S200" s="22"/>
    </row>
    <row r="201" spans="3:19" ht="15.75" customHeight="1" x14ac:dyDescent="0.2">
      <c r="C201" s="46"/>
      <c r="D201" s="46"/>
      <c r="E201" s="46"/>
      <c r="F201" s="46"/>
      <c r="G201" s="46"/>
      <c r="H201" s="46"/>
      <c r="I201" s="46"/>
      <c r="J201" s="46"/>
      <c r="K201" s="46"/>
      <c r="L201" s="46"/>
      <c r="M201" s="46"/>
      <c r="N201" s="46"/>
      <c r="O201" s="46"/>
      <c r="P201" s="46"/>
      <c r="Q201" s="46"/>
      <c r="R201" s="46"/>
      <c r="S201" s="22"/>
    </row>
    <row r="202" spans="3:19" ht="15.75" customHeight="1" x14ac:dyDescent="0.2">
      <c r="C202" s="46"/>
      <c r="D202" s="46"/>
      <c r="E202" s="46"/>
      <c r="F202" s="46"/>
      <c r="G202" s="46"/>
      <c r="H202" s="46"/>
      <c r="I202" s="46"/>
      <c r="J202" s="46"/>
      <c r="K202" s="46"/>
      <c r="L202" s="46"/>
      <c r="M202" s="46"/>
      <c r="N202" s="46"/>
      <c r="O202" s="46"/>
      <c r="P202" s="46"/>
      <c r="Q202" s="46"/>
      <c r="R202" s="46"/>
      <c r="S202" s="22"/>
    </row>
    <row r="203" spans="3:19" ht="15.75" customHeight="1" x14ac:dyDescent="0.2">
      <c r="C203" s="46"/>
      <c r="D203" s="46"/>
      <c r="E203" s="46"/>
      <c r="F203" s="46"/>
      <c r="G203" s="46"/>
      <c r="H203" s="46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22"/>
    </row>
    <row r="204" spans="3:19" ht="15.75" customHeight="1" x14ac:dyDescent="0.2">
      <c r="C204" s="46"/>
      <c r="D204" s="46"/>
      <c r="E204" s="46"/>
      <c r="F204" s="46"/>
      <c r="G204" s="46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22"/>
    </row>
    <row r="205" spans="3:19" ht="15.75" customHeight="1" x14ac:dyDescent="0.2">
      <c r="C205" s="46"/>
      <c r="D205" s="46"/>
      <c r="E205" s="46"/>
      <c r="F205" s="46"/>
      <c r="G205" s="46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22"/>
    </row>
    <row r="206" spans="3:19" ht="15.75" customHeight="1" x14ac:dyDescent="0.2">
      <c r="C206" s="46"/>
      <c r="D206" s="46"/>
      <c r="E206" s="46"/>
      <c r="F206" s="46"/>
      <c r="G206" s="46"/>
      <c r="H206" s="46"/>
      <c r="I206" s="46"/>
      <c r="J206" s="46"/>
      <c r="K206" s="46"/>
      <c r="L206" s="46"/>
      <c r="M206" s="46"/>
      <c r="N206" s="46"/>
      <c r="O206" s="46"/>
      <c r="P206" s="46"/>
      <c r="Q206" s="46"/>
      <c r="R206" s="46"/>
      <c r="S206" s="22"/>
    </row>
    <row r="207" spans="3:19" ht="15.75" customHeight="1" x14ac:dyDescent="0.2">
      <c r="C207" s="46"/>
      <c r="D207" s="46"/>
      <c r="E207" s="46"/>
      <c r="F207" s="46"/>
      <c r="G207" s="46"/>
      <c r="H207" s="46"/>
      <c r="I207" s="46"/>
      <c r="J207" s="46"/>
      <c r="K207" s="46"/>
      <c r="L207" s="46"/>
      <c r="M207" s="46"/>
      <c r="N207" s="46"/>
      <c r="O207" s="46"/>
      <c r="P207" s="46"/>
      <c r="Q207" s="46"/>
      <c r="R207" s="46"/>
      <c r="S207" s="22"/>
    </row>
    <row r="208" spans="3:19" ht="15.75" customHeight="1" x14ac:dyDescent="0.2">
      <c r="C208" s="46"/>
      <c r="D208" s="46"/>
      <c r="E208" s="46"/>
      <c r="F208" s="46"/>
      <c r="G208" s="46"/>
      <c r="H208" s="46"/>
      <c r="I208" s="46"/>
      <c r="J208" s="46"/>
      <c r="K208" s="46"/>
      <c r="L208" s="46"/>
      <c r="M208" s="46"/>
      <c r="N208" s="46"/>
      <c r="O208" s="46"/>
      <c r="P208" s="46"/>
      <c r="Q208" s="46"/>
      <c r="R208" s="46"/>
      <c r="S208" s="22"/>
    </row>
    <row r="209" spans="3:19" ht="15.75" customHeight="1" x14ac:dyDescent="0.2">
      <c r="C209" s="46"/>
      <c r="D209" s="46"/>
      <c r="E209" s="46"/>
      <c r="F209" s="46"/>
      <c r="G209" s="46"/>
      <c r="H209" s="46"/>
      <c r="I209" s="46"/>
      <c r="J209" s="46"/>
      <c r="K209" s="46"/>
      <c r="L209" s="46"/>
      <c r="M209" s="46"/>
      <c r="N209" s="46"/>
      <c r="O209" s="46"/>
      <c r="P209" s="46"/>
      <c r="Q209" s="46"/>
      <c r="R209" s="46"/>
      <c r="S209" s="22"/>
    </row>
    <row r="210" spans="3:19" ht="15.75" customHeight="1" x14ac:dyDescent="0.2">
      <c r="C210" s="46"/>
      <c r="D210" s="46"/>
      <c r="E210" s="46"/>
      <c r="F210" s="46"/>
      <c r="G210" s="46"/>
      <c r="H210" s="46"/>
      <c r="I210" s="46"/>
      <c r="J210" s="46"/>
      <c r="K210" s="46"/>
      <c r="L210" s="46"/>
      <c r="M210" s="46"/>
      <c r="N210" s="46"/>
      <c r="O210" s="46"/>
      <c r="P210" s="46"/>
      <c r="Q210" s="46"/>
      <c r="R210" s="46"/>
      <c r="S210" s="22"/>
    </row>
    <row r="211" spans="3:19" ht="15.75" customHeight="1" x14ac:dyDescent="0.2">
      <c r="C211" s="46"/>
      <c r="D211" s="46"/>
      <c r="E211" s="46"/>
      <c r="F211" s="46"/>
      <c r="G211" s="46"/>
      <c r="H211" s="46"/>
      <c r="I211" s="46"/>
      <c r="J211" s="46"/>
      <c r="K211" s="46"/>
      <c r="L211" s="46"/>
      <c r="M211" s="46"/>
      <c r="N211" s="46"/>
      <c r="O211" s="46"/>
      <c r="P211" s="46"/>
      <c r="Q211" s="46"/>
      <c r="R211" s="46"/>
      <c r="S211" s="22"/>
    </row>
    <row r="212" spans="3:19" ht="15.75" customHeight="1" x14ac:dyDescent="0.2">
      <c r="C212" s="46"/>
      <c r="D212" s="46"/>
      <c r="E212" s="46"/>
      <c r="F212" s="46"/>
      <c r="G212" s="46"/>
      <c r="H212" s="46"/>
      <c r="I212" s="46"/>
      <c r="J212" s="46"/>
      <c r="K212" s="46"/>
      <c r="L212" s="46"/>
      <c r="M212" s="46"/>
      <c r="N212" s="46"/>
      <c r="O212" s="46"/>
      <c r="P212" s="46"/>
      <c r="Q212" s="46"/>
      <c r="R212" s="46"/>
      <c r="S212" s="22"/>
    </row>
    <row r="213" spans="3:19" ht="15.75" customHeight="1" x14ac:dyDescent="0.2">
      <c r="C213" s="46"/>
      <c r="D213" s="46"/>
      <c r="E213" s="46"/>
      <c r="F213" s="46"/>
      <c r="G213" s="46"/>
      <c r="H213" s="46"/>
      <c r="I213" s="46"/>
      <c r="J213" s="46"/>
      <c r="K213" s="46"/>
      <c r="L213" s="46"/>
      <c r="M213" s="46"/>
      <c r="N213" s="46"/>
      <c r="O213" s="46"/>
      <c r="P213" s="46"/>
      <c r="Q213" s="46"/>
      <c r="R213" s="46"/>
      <c r="S213" s="22"/>
    </row>
    <row r="214" spans="3:19" ht="15.75" customHeight="1" x14ac:dyDescent="0.2">
      <c r="C214" s="46"/>
      <c r="D214" s="46"/>
      <c r="E214" s="46"/>
      <c r="F214" s="46"/>
      <c r="G214" s="46"/>
      <c r="H214" s="46"/>
      <c r="I214" s="46"/>
      <c r="J214" s="46"/>
      <c r="K214" s="46"/>
      <c r="L214" s="46"/>
      <c r="M214" s="46"/>
      <c r="N214" s="46"/>
      <c r="O214" s="46"/>
      <c r="P214" s="46"/>
      <c r="Q214" s="46"/>
      <c r="R214" s="46"/>
      <c r="S214" s="22"/>
    </row>
    <row r="215" spans="3:19" ht="15.75" customHeight="1" x14ac:dyDescent="0.2">
      <c r="C215" s="46"/>
      <c r="D215" s="46"/>
      <c r="E215" s="46"/>
      <c r="F215" s="46"/>
      <c r="G215" s="46"/>
      <c r="H215" s="46"/>
      <c r="I215" s="46"/>
      <c r="J215" s="46"/>
      <c r="K215" s="46"/>
      <c r="L215" s="46"/>
      <c r="M215" s="46"/>
      <c r="N215" s="46"/>
      <c r="O215" s="46"/>
      <c r="P215" s="46"/>
      <c r="Q215" s="46"/>
      <c r="R215" s="46"/>
      <c r="S215" s="22"/>
    </row>
    <row r="216" spans="3:19" ht="15.75" customHeight="1" x14ac:dyDescent="0.2">
      <c r="C216" s="46"/>
      <c r="D216" s="46"/>
      <c r="E216" s="46"/>
      <c r="F216" s="46"/>
      <c r="G216" s="46"/>
      <c r="H216" s="46"/>
      <c r="I216" s="46"/>
      <c r="J216" s="46"/>
      <c r="K216" s="46"/>
      <c r="L216" s="46"/>
      <c r="M216" s="46"/>
      <c r="N216" s="46"/>
      <c r="O216" s="46"/>
      <c r="P216" s="46"/>
      <c r="Q216" s="46"/>
      <c r="R216" s="46"/>
      <c r="S216" s="22"/>
    </row>
    <row r="217" spans="3:19" ht="15.75" customHeight="1" x14ac:dyDescent="0.2">
      <c r="C217" s="46"/>
      <c r="D217" s="46"/>
      <c r="E217" s="46"/>
      <c r="F217" s="46"/>
      <c r="G217" s="46"/>
      <c r="H217" s="46"/>
      <c r="I217" s="46"/>
      <c r="J217" s="46"/>
      <c r="K217" s="46"/>
      <c r="L217" s="46"/>
      <c r="M217" s="46"/>
      <c r="N217" s="46"/>
      <c r="O217" s="46"/>
      <c r="P217" s="46"/>
      <c r="Q217" s="46"/>
      <c r="R217" s="46"/>
      <c r="S217" s="22"/>
    </row>
    <row r="218" spans="3:19" ht="15.75" customHeight="1" x14ac:dyDescent="0.2">
      <c r="C218" s="46"/>
      <c r="D218" s="46"/>
      <c r="E218" s="46"/>
      <c r="F218" s="46"/>
      <c r="G218" s="46"/>
      <c r="H218" s="46"/>
      <c r="I218" s="46"/>
      <c r="J218" s="46"/>
      <c r="K218" s="46"/>
      <c r="L218" s="46"/>
      <c r="M218" s="46"/>
      <c r="N218" s="46"/>
      <c r="O218" s="46"/>
      <c r="P218" s="46"/>
      <c r="Q218" s="46"/>
      <c r="R218" s="46"/>
      <c r="S218" s="22"/>
    </row>
    <row r="219" spans="3:19" ht="15.75" customHeight="1" x14ac:dyDescent="0.2">
      <c r="C219" s="46"/>
      <c r="D219" s="46"/>
      <c r="E219" s="46"/>
      <c r="F219" s="46"/>
      <c r="G219" s="46"/>
      <c r="H219" s="46"/>
      <c r="I219" s="46"/>
      <c r="J219" s="46"/>
      <c r="K219" s="46"/>
      <c r="L219" s="46"/>
      <c r="M219" s="46"/>
      <c r="N219" s="46"/>
      <c r="O219" s="46"/>
      <c r="P219" s="46"/>
      <c r="Q219" s="46"/>
      <c r="R219" s="46"/>
      <c r="S219" s="22"/>
    </row>
    <row r="220" spans="3:19" ht="15.75" customHeight="1" x14ac:dyDescent="0.2">
      <c r="C220" s="46"/>
      <c r="D220" s="46"/>
      <c r="E220" s="46"/>
      <c r="F220" s="46"/>
      <c r="G220" s="46"/>
      <c r="H220" s="46"/>
      <c r="I220" s="46"/>
      <c r="J220" s="46"/>
      <c r="K220" s="46"/>
      <c r="L220" s="46"/>
      <c r="M220" s="46"/>
      <c r="N220" s="46"/>
      <c r="O220" s="46"/>
      <c r="P220" s="46"/>
      <c r="Q220" s="46"/>
      <c r="R220" s="46"/>
      <c r="S220" s="22"/>
    </row>
    <row r="221" spans="3:19" ht="15.75" customHeight="1" x14ac:dyDescent="0.2">
      <c r="R221" s="15"/>
      <c r="S221" s="22"/>
    </row>
    <row r="222" spans="3:19" ht="15.75" customHeight="1" x14ac:dyDescent="0.2">
      <c r="R222" s="15"/>
      <c r="S222" s="22"/>
    </row>
    <row r="223" spans="3:19" ht="15.75" customHeight="1" x14ac:dyDescent="0.2">
      <c r="R223" s="15"/>
      <c r="S223" s="22"/>
    </row>
    <row r="224" spans="3:19" ht="15.75" customHeight="1" x14ac:dyDescent="0.2">
      <c r="R224" s="15"/>
      <c r="S224" s="22"/>
    </row>
    <row r="225" spans="18:18" ht="15.75" customHeight="1" x14ac:dyDescent="0.2">
      <c r="R225" s="15"/>
    </row>
    <row r="226" spans="18:18" ht="15.75" customHeight="1" x14ac:dyDescent="0.2">
      <c r="R226" s="15"/>
    </row>
    <row r="227" spans="18:18" ht="15.75" customHeight="1" x14ac:dyDescent="0.2">
      <c r="R227" s="15"/>
    </row>
    <row r="228" spans="18:18" ht="15.75" customHeight="1" x14ac:dyDescent="0.2">
      <c r="R228" s="15"/>
    </row>
    <row r="229" spans="18:18" ht="15.75" customHeight="1" x14ac:dyDescent="0.2">
      <c r="R229" s="15"/>
    </row>
    <row r="230" spans="18:18" ht="15.75" customHeight="1" x14ac:dyDescent="0.2">
      <c r="R230" s="15"/>
    </row>
    <row r="231" spans="18:18" ht="15.75" customHeight="1" x14ac:dyDescent="0.2">
      <c r="R231" s="15"/>
    </row>
    <row r="232" spans="18:18" ht="15.75" customHeight="1" x14ac:dyDescent="0.2">
      <c r="R232" s="15"/>
    </row>
    <row r="233" spans="18:18" ht="15.75" customHeight="1" x14ac:dyDescent="0.2">
      <c r="R233" s="15"/>
    </row>
    <row r="234" spans="18:18" ht="15.75" customHeight="1" x14ac:dyDescent="0.2">
      <c r="R234" s="15"/>
    </row>
    <row r="235" spans="18:18" ht="15.75" customHeight="1" x14ac:dyDescent="0.2">
      <c r="R235" s="15"/>
    </row>
    <row r="236" spans="18:18" ht="15.75" customHeight="1" x14ac:dyDescent="0.2">
      <c r="R236" s="15"/>
    </row>
    <row r="237" spans="18:18" ht="15.75" customHeight="1" x14ac:dyDescent="0.2">
      <c r="R237" s="15"/>
    </row>
    <row r="238" spans="18:18" ht="15.75" customHeight="1" x14ac:dyDescent="0.2">
      <c r="R238" s="15"/>
    </row>
    <row r="239" spans="18:18" ht="15.75" customHeight="1" x14ac:dyDescent="0.2">
      <c r="R239" s="15"/>
    </row>
    <row r="240" spans="18:18" ht="15.75" customHeight="1" x14ac:dyDescent="0.2">
      <c r="R240" s="15"/>
    </row>
    <row r="241" spans="18:18" ht="15.75" customHeight="1" x14ac:dyDescent="0.2">
      <c r="R241" s="15"/>
    </row>
    <row r="242" spans="18:18" ht="15.75" customHeight="1" x14ac:dyDescent="0.2">
      <c r="R242" s="15"/>
    </row>
    <row r="243" spans="18:18" ht="15.75" customHeight="1" x14ac:dyDescent="0.2">
      <c r="R243" s="15"/>
    </row>
    <row r="244" spans="18:18" ht="15.75" customHeight="1" x14ac:dyDescent="0.2">
      <c r="R244" s="15"/>
    </row>
    <row r="245" spans="18:18" ht="15.75" customHeight="1" x14ac:dyDescent="0.2">
      <c r="R245" s="15"/>
    </row>
    <row r="246" spans="18:18" ht="15.75" customHeight="1" x14ac:dyDescent="0.2">
      <c r="R246" s="15"/>
    </row>
    <row r="247" spans="18:18" ht="15.75" customHeight="1" x14ac:dyDescent="0.2">
      <c r="R247" s="15"/>
    </row>
    <row r="248" spans="18:18" ht="15.75" customHeight="1" x14ac:dyDescent="0.2">
      <c r="R248" s="15"/>
    </row>
    <row r="249" spans="18:18" ht="15.75" customHeight="1" x14ac:dyDescent="0.2">
      <c r="R249" s="15"/>
    </row>
    <row r="250" spans="18:18" ht="15.75" customHeight="1" x14ac:dyDescent="0.2">
      <c r="R250" s="15"/>
    </row>
    <row r="251" spans="18:18" ht="15.75" customHeight="1" x14ac:dyDescent="0.2">
      <c r="R251" s="15"/>
    </row>
    <row r="252" spans="18:18" ht="15.75" customHeight="1" x14ac:dyDescent="0.2">
      <c r="R252" s="15"/>
    </row>
    <row r="253" spans="18:18" ht="15.75" customHeight="1" x14ac:dyDescent="0.2">
      <c r="R253" s="15"/>
    </row>
    <row r="254" spans="18:18" ht="15.75" customHeight="1" x14ac:dyDescent="0.2">
      <c r="R254" s="15"/>
    </row>
    <row r="255" spans="18:18" ht="15.75" customHeight="1" x14ac:dyDescent="0.2">
      <c r="R255" s="15"/>
    </row>
    <row r="256" spans="18:18" ht="15.75" customHeight="1" x14ac:dyDescent="0.2">
      <c r="R256" s="15"/>
    </row>
    <row r="257" spans="18:18" ht="15.75" customHeight="1" x14ac:dyDescent="0.2">
      <c r="R257" s="15"/>
    </row>
    <row r="258" spans="18:18" ht="15.75" customHeight="1" x14ac:dyDescent="0.2">
      <c r="R258" s="15"/>
    </row>
    <row r="259" spans="18:18" ht="15.75" customHeight="1" x14ac:dyDescent="0.2">
      <c r="R259" s="15"/>
    </row>
    <row r="260" spans="18:18" ht="15.75" customHeight="1" x14ac:dyDescent="0.2">
      <c r="R260" s="15"/>
    </row>
    <row r="261" spans="18:18" ht="15.75" customHeight="1" x14ac:dyDescent="0.2">
      <c r="R261" s="15"/>
    </row>
    <row r="262" spans="18:18" ht="15.75" customHeight="1" x14ac:dyDescent="0.2">
      <c r="R262" s="15"/>
    </row>
    <row r="263" spans="18:18" ht="15.75" customHeight="1" x14ac:dyDescent="0.2">
      <c r="R263" s="15"/>
    </row>
    <row r="264" spans="18:18" ht="15.75" customHeight="1" x14ac:dyDescent="0.2">
      <c r="R264" s="15"/>
    </row>
    <row r="265" spans="18:18" ht="15.75" customHeight="1" x14ac:dyDescent="0.2">
      <c r="R265" s="15"/>
    </row>
    <row r="266" spans="18:18" ht="15.75" customHeight="1" x14ac:dyDescent="0.2">
      <c r="R266" s="15"/>
    </row>
    <row r="267" spans="18:18" ht="15.75" customHeight="1" x14ac:dyDescent="0.2">
      <c r="R267" s="15"/>
    </row>
    <row r="268" spans="18:18" ht="15.75" customHeight="1" x14ac:dyDescent="0.2">
      <c r="R268" s="15"/>
    </row>
    <row r="269" spans="18:18" ht="15.75" customHeight="1" x14ac:dyDescent="0.2">
      <c r="R269" s="15"/>
    </row>
    <row r="270" spans="18:18" ht="15.75" customHeight="1" x14ac:dyDescent="0.2">
      <c r="R270" s="15"/>
    </row>
    <row r="271" spans="18:18" ht="15.75" customHeight="1" x14ac:dyDescent="0.2">
      <c r="R271" s="15"/>
    </row>
    <row r="272" spans="18:18" ht="15.75" customHeight="1" x14ac:dyDescent="0.2">
      <c r="R272" s="15"/>
    </row>
    <row r="273" spans="18:18" ht="15.75" customHeight="1" x14ac:dyDescent="0.2">
      <c r="R273" s="15"/>
    </row>
    <row r="274" spans="18:18" ht="15.75" customHeight="1" x14ac:dyDescent="0.2">
      <c r="R274" s="15"/>
    </row>
    <row r="275" spans="18:18" ht="15.75" customHeight="1" x14ac:dyDescent="0.2">
      <c r="R275" s="15"/>
    </row>
    <row r="276" spans="18:18" ht="15.75" customHeight="1" x14ac:dyDescent="0.2">
      <c r="R276" s="15"/>
    </row>
    <row r="277" spans="18:18" ht="15.75" customHeight="1" x14ac:dyDescent="0.2">
      <c r="R277" s="15"/>
    </row>
    <row r="278" spans="18:18" ht="15.75" customHeight="1" x14ac:dyDescent="0.2">
      <c r="R278" s="15"/>
    </row>
    <row r="279" spans="18:18" ht="15.75" customHeight="1" x14ac:dyDescent="0.2">
      <c r="R279" s="15"/>
    </row>
    <row r="280" spans="18:18" ht="15.75" customHeight="1" x14ac:dyDescent="0.2">
      <c r="R280" s="15"/>
    </row>
    <row r="281" spans="18:18" ht="15.75" customHeight="1" x14ac:dyDescent="0.2">
      <c r="R281" s="15"/>
    </row>
    <row r="282" spans="18:18" ht="15.75" customHeight="1" x14ac:dyDescent="0.2">
      <c r="R282" s="15"/>
    </row>
    <row r="283" spans="18:18" ht="15.75" customHeight="1" x14ac:dyDescent="0.2">
      <c r="R283" s="15"/>
    </row>
    <row r="284" spans="18:18" ht="15.75" customHeight="1" x14ac:dyDescent="0.2">
      <c r="R284" s="15"/>
    </row>
    <row r="285" spans="18:18" ht="15.75" customHeight="1" x14ac:dyDescent="0.2">
      <c r="R285" s="15"/>
    </row>
    <row r="286" spans="18:18" ht="15.75" customHeight="1" x14ac:dyDescent="0.2">
      <c r="R286" s="15"/>
    </row>
    <row r="287" spans="18:18" ht="15.75" customHeight="1" x14ac:dyDescent="0.2">
      <c r="R287" s="15"/>
    </row>
    <row r="288" spans="18:18" ht="15.75" customHeight="1" x14ac:dyDescent="0.2">
      <c r="R288" s="15"/>
    </row>
    <row r="289" spans="18:18" ht="15.75" customHeight="1" x14ac:dyDescent="0.2">
      <c r="R289" s="15"/>
    </row>
    <row r="290" spans="18:18" ht="15.75" customHeight="1" x14ac:dyDescent="0.2">
      <c r="R290" s="15"/>
    </row>
    <row r="291" spans="18:18" ht="15.75" customHeight="1" x14ac:dyDescent="0.2">
      <c r="R291" s="15"/>
    </row>
    <row r="292" spans="18:18" ht="15.75" customHeight="1" x14ac:dyDescent="0.2">
      <c r="R292" s="15"/>
    </row>
    <row r="293" spans="18:18" ht="15.75" customHeight="1" x14ac:dyDescent="0.2">
      <c r="R293" s="15"/>
    </row>
    <row r="294" spans="18:18" ht="15.75" customHeight="1" x14ac:dyDescent="0.2">
      <c r="R294" s="15"/>
    </row>
    <row r="295" spans="18:18" ht="15.75" customHeight="1" x14ac:dyDescent="0.2">
      <c r="R295" s="15"/>
    </row>
    <row r="296" spans="18:18" ht="15.75" customHeight="1" x14ac:dyDescent="0.2">
      <c r="R296" s="15"/>
    </row>
    <row r="297" spans="18:18" ht="15.75" customHeight="1" x14ac:dyDescent="0.2">
      <c r="R297" s="15"/>
    </row>
    <row r="298" spans="18:18" ht="15.75" customHeight="1" x14ac:dyDescent="0.2">
      <c r="R298" s="15"/>
    </row>
    <row r="299" spans="18:18" ht="15.75" customHeight="1" x14ac:dyDescent="0.2">
      <c r="R299" s="15"/>
    </row>
    <row r="300" spans="18:18" ht="15.75" customHeight="1" x14ac:dyDescent="0.2">
      <c r="R300" s="15"/>
    </row>
    <row r="301" spans="18:18" ht="15.75" customHeight="1" x14ac:dyDescent="0.2">
      <c r="R301" s="15"/>
    </row>
    <row r="302" spans="18:18" ht="15.75" customHeight="1" x14ac:dyDescent="0.2">
      <c r="R302" s="15"/>
    </row>
    <row r="303" spans="18:18" ht="15.75" customHeight="1" x14ac:dyDescent="0.2">
      <c r="R303" s="15"/>
    </row>
    <row r="304" spans="18:18" ht="15.75" customHeight="1" x14ac:dyDescent="0.2">
      <c r="R304" s="15"/>
    </row>
    <row r="305" spans="18:18" ht="15.75" customHeight="1" x14ac:dyDescent="0.2">
      <c r="R305" s="15"/>
    </row>
    <row r="306" spans="18:18" ht="15.75" customHeight="1" x14ac:dyDescent="0.2">
      <c r="R306" s="15"/>
    </row>
    <row r="307" spans="18:18" ht="15.75" customHeight="1" x14ac:dyDescent="0.2">
      <c r="R307" s="15"/>
    </row>
    <row r="308" spans="18:18" ht="15.75" customHeight="1" x14ac:dyDescent="0.2">
      <c r="R308" s="15"/>
    </row>
    <row r="309" spans="18:18" ht="15.75" customHeight="1" x14ac:dyDescent="0.2">
      <c r="R309" s="15"/>
    </row>
    <row r="310" spans="18:18" ht="15.75" customHeight="1" x14ac:dyDescent="0.2">
      <c r="R310" s="15"/>
    </row>
    <row r="311" spans="18:18" ht="15.75" customHeight="1" x14ac:dyDescent="0.2">
      <c r="R311" s="15"/>
    </row>
    <row r="312" spans="18:18" ht="15.75" customHeight="1" x14ac:dyDescent="0.2">
      <c r="R312" s="15"/>
    </row>
    <row r="313" spans="18:18" ht="15.75" customHeight="1" x14ac:dyDescent="0.2">
      <c r="R313" s="15"/>
    </row>
    <row r="314" spans="18:18" ht="15.75" customHeight="1" x14ac:dyDescent="0.2">
      <c r="R314" s="15"/>
    </row>
    <row r="315" spans="18:18" ht="15.75" customHeight="1" x14ac:dyDescent="0.2">
      <c r="R315" s="15"/>
    </row>
    <row r="316" spans="18:18" ht="15.75" customHeight="1" x14ac:dyDescent="0.2">
      <c r="R316" s="15"/>
    </row>
    <row r="317" spans="18:18" ht="15.75" customHeight="1" x14ac:dyDescent="0.2">
      <c r="R317" s="15"/>
    </row>
    <row r="318" spans="18:18" ht="15.75" customHeight="1" x14ac:dyDescent="0.2">
      <c r="R318" s="15"/>
    </row>
    <row r="319" spans="18:18" ht="15.75" customHeight="1" x14ac:dyDescent="0.2">
      <c r="R319" s="15"/>
    </row>
    <row r="320" spans="18:18" ht="15.75" customHeight="1" x14ac:dyDescent="0.2">
      <c r="R320" s="15"/>
    </row>
    <row r="321" spans="18:18" ht="15.75" customHeight="1" x14ac:dyDescent="0.2">
      <c r="R321" s="15"/>
    </row>
    <row r="322" spans="18:18" ht="15.75" customHeight="1" x14ac:dyDescent="0.2">
      <c r="R322" s="15"/>
    </row>
    <row r="323" spans="18:18" ht="15.75" customHeight="1" x14ac:dyDescent="0.2">
      <c r="R323" s="15"/>
    </row>
    <row r="324" spans="18:18" ht="15.75" customHeight="1" x14ac:dyDescent="0.2">
      <c r="R324" s="15"/>
    </row>
    <row r="325" spans="18:18" ht="15.75" customHeight="1" x14ac:dyDescent="0.2">
      <c r="R325" s="15"/>
    </row>
    <row r="326" spans="18:18" ht="15.75" customHeight="1" x14ac:dyDescent="0.2">
      <c r="R326" s="15"/>
    </row>
    <row r="327" spans="18:18" ht="15.75" customHeight="1" x14ac:dyDescent="0.2">
      <c r="R327" s="15"/>
    </row>
    <row r="328" spans="18:18" ht="15.75" customHeight="1" x14ac:dyDescent="0.2">
      <c r="R328" s="15"/>
    </row>
    <row r="329" spans="18:18" ht="15.75" customHeight="1" x14ac:dyDescent="0.2">
      <c r="R329" s="15"/>
    </row>
    <row r="330" spans="18:18" ht="15.75" customHeight="1" x14ac:dyDescent="0.2">
      <c r="R330" s="15"/>
    </row>
    <row r="331" spans="18:18" ht="15.75" customHeight="1" x14ac:dyDescent="0.2">
      <c r="R331" s="15"/>
    </row>
    <row r="332" spans="18:18" ht="15.75" customHeight="1" x14ac:dyDescent="0.2">
      <c r="R332" s="15"/>
    </row>
    <row r="333" spans="18:18" ht="15.75" customHeight="1" x14ac:dyDescent="0.2">
      <c r="R333" s="15"/>
    </row>
    <row r="334" spans="18:18" ht="15.75" customHeight="1" x14ac:dyDescent="0.2">
      <c r="R334" s="15"/>
    </row>
    <row r="335" spans="18:18" ht="15.75" customHeight="1" x14ac:dyDescent="0.2">
      <c r="R335" s="15"/>
    </row>
    <row r="336" spans="18:18" ht="15.75" customHeight="1" x14ac:dyDescent="0.2">
      <c r="R336" s="15"/>
    </row>
    <row r="337" spans="18:18" ht="15.75" customHeight="1" x14ac:dyDescent="0.2">
      <c r="R337" s="15"/>
    </row>
    <row r="338" spans="18:18" ht="15.75" customHeight="1" x14ac:dyDescent="0.2">
      <c r="R338" s="15"/>
    </row>
    <row r="339" spans="18:18" ht="15.75" customHeight="1" x14ac:dyDescent="0.2">
      <c r="R339" s="15"/>
    </row>
    <row r="340" spans="18:18" ht="15.75" customHeight="1" x14ac:dyDescent="0.2">
      <c r="R340" s="15"/>
    </row>
    <row r="341" spans="18:18" ht="15.75" customHeight="1" x14ac:dyDescent="0.2">
      <c r="R341" s="15"/>
    </row>
    <row r="342" spans="18:18" ht="15.75" customHeight="1" x14ac:dyDescent="0.2">
      <c r="R342" s="15"/>
    </row>
    <row r="343" spans="18:18" ht="15.75" customHeight="1" x14ac:dyDescent="0.2">
      <c r="R343" s="15"/>
    </row>
    <row r="344" spans="18:18" ht="15.75" customHeight="1" x14ac:dyDescent="0.2">
      <c r="R344" s="15"/>
    </row>
    <row r="345" spans="18:18" ht="15.75" customHeight="1" x14ac:dyDescent="0.2">
      <c r="R345" s="15"/>
    </row>
    <row r="346" spans="18:18" ht="15.75" customHeight="1" x14ac:dyDescent="0.2">
      <c r="R346" s="15"/>
    </row>
    <row r="347" spans="18:18" ht="15.75" customHeight="1" x14ac:dyDescent="0.2">
      <c r="R347" s="15"/>
    </row>
    <row r="348" spans="18:18" ht="15.75" customHeight="1" x14ac:dyDescent="0.2">
      <c r="R348" s="15"/>
    </row>
    <row r="349" spans="18:18" ht="15.75" customHeight="1" x14ac:dyDescent="0.2">
      <c r="R349" s="15"/>
    </row>
    <row r="350" spans="18:18" ht="15.75" customHeight="1" x14ac:dyDescent="0.2">
      <c r="R350" s="15"/>
    </row>
    <row r="351" spans="18:18" ht="15.75" customHeight="1" x14ac:dyDescent="0.2">
      <c r="R351" s="15"/>
    </row>
    <row r="352" spans="18:18" ht="15.75" customHeight="1" x14ac:dyDescent="0.2">
      <c r="R352" s="15"/>
    </row>
    <row r="353" spans="18:18" ht="15.75" customHeight="1" x14ac:dyDescent="0.2">
      <c r="R353" s="15"/>
    </row>
    <row r="354" spans="18:18" ht="15.75" customHeight="1" x14ac:dyDescent="0.2">
      <c r="R354" s="15"/>
    </row>
    <row r="355" spans="18:18" ht="15.75" customHeight="1" x14ac:dyDescent="0.2">
      <c r="R355" s="15"/>
    </row>
    <row r="356" spans="18:18" ht="15.75" customHeight="1" x14ac:dyDescent="0.2">
      <c r="R356" s="15"/>
    </row>
    <row r="357" spans="18:18" ht="15.75" customHeight="1" x14ac:dyDescent="0.2">
      <c r="R357" s="15"/>
    </row>
    <row r="358" spans="18:18" ht="15.75" customHeight="1" x14ac:dyDescent="0.2">
      <c r="R358" s="15"/>
    </row>
    <row r="359" spans="18:18" ht="15.75" customHeight="1" x14ac:dyDescent="0.2">
      <c r="R359" s="15"/>
    </row>
    <row r="360" spans="18:18" ht="15.75" customHeight="1" x14ac:dyDescent="0.2">
      <c r="R360" s="15"/>
    </row>
    <row r="361" spans="18:18" ht="15.75" customHeight="1" x14ac:dyDescent="0.2">
      <c r="R361" s="15"/>
    </row>
    <row r="362" spans="18:18" ht="15.75" customHeight="1" x14ac:dyDescent="0.2">
      <c r="R362" s="15"/>
    </row>
    <row r="363" spans="18:18" ht="15.75" customHeight="1" x14ac:dyDescent="0.2">
      <c r="R363" s="15"/>
    </row>
    <row r="364" spans="18:18" ht="15.75" customHeight="1" x14ac:dyDescent="0.2">
      <c r="R364" s="15"/>
    </row>
    <row r="365" spans="18:18" ht="15.75" customHeight="1" x14ac:dyDescent="0.2">
      <c r="R365" s="15"/>
    </row>
    <row r="366" spans="18:18" ht="15.75" customHeight="1" x14ac:dyDescent="0.2">
      <c r="R366" s="15"/>
    </row>
    <row r="367" spans="18:18" ht="15.75" customHeight="1" x14ac:dyDescent="0.2">
      <c r="R367" s="15"/>
    </row>
    <row r="368" spans="18:18" ht="15.75" customHeight="1" x14ac:dyDescent="0.2">
      <c r="R368" s="15"/>
    </row>
    <row r="369" spans="18:18" ht="15.75" customHeight="1" x14ac:dyDescent="0.2">
      <c r="R369" s="15"/>
    </row>
    <row r="370" spans="18:18" ht="15.75" customHeight="1" x14ac:dyDescent="0.2">
      <c r="R370" s="15"/>
    </row>
    <row r="371" spans="18:18" ht="15.75" customHeight="1" x14ac:dyDescent="0.2">
      <c r="R371" s="15"/>
    </row>
    <row r="372" spans="18:18" ht="15.75" customHeight="1" x14ac:dyDescent="0.2">
      <c r="R372" s="15"/>
    </row>
    <row r="373" spans="18:18" ht="15.75" customHeight="1" x14ac:dyDescent="0.2">
      <c r="R373" s="15"/>
    </row>
    <row r="374" spans="18:18" ht="15.75" customHeight="1" x14ac:dyDescent="0.2">
      <c r="R374" s="15"/>
    </row>
    <row r="375" spans="18:18" ht="15.75" customHeight="1" x14ac:dyDescent="0.2">
      <c r="R375" s="15"/>
    </row>
    <row r="376" spans="18:18" ht="15.75" customHeight="1" x14ac:dyDescent="0.2">
      <c r="R376" s="15"/>
    </row>
    <row r="377" spans="18:18" ht="15.75" customHeight="1" x14ac:dyDescent="0.2">
      <c r="R377" s="15"/>
    </row>
    <row r="378" spans="18:18" ht="15.75" customHeight="1" x14ac:dyDescent="0.2">
      <c r="R378" s="15"/>
    </row>
    <row r="379" spans="18:18" ht="15.75" customHeight="1" x14ac:dyDescent="0.2">
      <c r="R379" s="15"/>
    </row>
    <row r="380" spans="18:18" ht="15.75" customHeight="1" x14ac:dyDescent="0.2">
      <c r="R380" s="15"/>
    </row>
    <row r="381" spans="18:18" ht="15.75" customHeight="1" x14ac:dyDescent="0.2">
      <c r="R381" s="15"/>
    </row>
    <row r="382" spans="18:18" ht="15.75" customHeight="1" x14ac:dyDescent="0.2">
      <c r="R382" s="15"/>
    </row>
    <row r="383" spans="18:18" ht="15.75" customHeight="1" x14ac:dyDescent="0.2">
      <c r="R383" s="15"/>
    </row>
    <row r="384" spans="18:18" ht="15.75" customHeight="1" x14ac:dyDescent="0.2">
      <c r="R384" s="15"/>
    </row>
    <row r="385" spans="18:18" ht="15.75" customHeight="1" x14ac:dyDescent="0.2">
      <c r="R385" s="15"/>
    </row>
    <row r="386" spans="18:18" ht="15.75" customHeight="1" x14ac:dyDescent="0.2">
      <c r="R386" s="15"/>
    </row>
    <row r="387" spans="18:18" ht="15.75" customHeight="1" x14ac:dyDescent="0.2">
      <c r="R387" s="15"/>
    </row>
    <row r="388" spans="18:18" ht="15.75" customHeight="1" x14ac:dyDescent="0.2">
      <c r="R388" s="15"/>
    </row>
    <row r="389" spans="18:18" ht="15.75" customHeight="1" x14ac:dyDescent="0.2">
      <c r="R389" s="15"/>
    </row>
    <row r="390" spans="18:18" ht="15.75" customHeight="1" x14ac:dyDescent="0.2">
      <c r="R390" s="15"/>
    </row>
    <row r="391" spans="18:18" ht="15.75" customHeight="1" x14ac:dyDescent="0.2">
      <c r="R391" s="15"/>
    </row>
    <row r="392" spans="18:18" ht="15.75" customHeight="1" x14ac:dyDescent="0.2">
      <c r="R392" s="15"/>
    </row>
    <row r="393" spans="18:18" ht="15.75" customHeight="1" x14ac:dyDescent="0.2">
      <c r="R393" s="15"/>
    </row>
    <row r="394" spans="18:18" ht="15.75" customHeight="1" x14ac:dyDescent="0.2">
      <c r="R394" s="15"/>
    </row>
    <row r="395" spans="18:18" ht="15.75" customHeight="1" x14ac:dyDescent="0.2">
      <c r="R395" s="15"/>
    </row>
    <row r="396" spans="18:18" ht="15.75" customHeight="1" x14ac:dyDescent="0.2">
      <c r="R396" s="15"/>
    </row>
    <row r="397" spans="18:18" ht="15.75" customHeight="1" x14ac:dyDescent="0.2">
      <c r="R397" s="15"/>
    </row>
    <row r="398" spans="18:18" ht="15.75" customHeight="1" x14ac:dyDescent="0.2">
      <c r="R398" s="15"/>
    </row>
    <row r="399" spans="18:18" ht="15.75" customHeight="1" x14ac:dyDescent="0.2">
      <c r="R399" s="15"/>
    </row>
    <row r="400" spans="18:18" ht="15.75" customHeight="1" x14ac:dyDescent="0.2">
      <c r="R400" s="15"/>
    </row>
    <row r="401" spans="18:18" ht="15.75" customHeight="1" x14ac:dyDescent="0.2">
      <c r="R401" s="15"/>
    </row>
    <row r="402" spans="18:18" ht="15.75" customHeight="1" x14ac:dyDescent="0.2">
      <c r="R402" s="15"/>
    </row>
    <row r="403" spans="18:18" ht="15.75" customHeight="1" x14ac:dyDescent="0.2">
      <c r="R403" s="15"/>
    </row>
    <row r="404" spans="18:18" ht="15.75" customHeight="1" x14ac:dyDescent="0.2">
      <c r="R404" s="15"/>
    </row>
    <row r="405" spans="18:18" ht="15.75" customHeight="1" x14ac:dyDescent="0.2">
      <c r="R405" s="15"/>
    </row>
    <row r="406" spans="18:18" ht="15.75" customHeight="1" x14ac:dyDescent="0.2">
      <c r="R406" s="15"/>
    </row>
    <row r="407" spans="18:18" ht="15.75" customHeight="1" x14ac:dyDescent="0.2">
      <c r="R407" s="15"/>
    </row>
    <row r="408" spans="18:18" ht="15.75" customHeight="1" x14ac:dyDescent="0.2">
      <c r="R408" s="15"/>
    </row>
    <row r="409" spans="18:18" ht="15.75" customHeight="1" x14ac:dyDescent="0.2">
      <c r="R409" s="15"/>
    </row>
    <row r="410" spans="18:18" ht="15.75" customHeight="1" x14ac:dyDescent="0.2">
      <c r="R410" s="15"/>
    </row>
    <row r="411" spans="18:18" ht="15.75" customHeight="1" x14ac:dyDescent="0.2">
      <c r="R411" s="15"/>
    </row>
    <row r="412" spans="18:18" ht="15.75" customHeight="1" x14ac:dyDescent="0.2">
      <c r="R412" s="15"/>
    </row>
    <row r="413" spans="18:18" ht="15.75" customHeight="1" x14ac:dyDescent="0.2">
      <c r="R413" s="15"/>
    </row>
    <row r="414" spans="18:18" ht="15.75" customHeight="1" x14ac:dyDescent="0.2">
      <c r="R414" s="15"/>
    </row>
    <row r="415" spans="18:18" ht="15.75" customHeight="1" x14ac:dyDescent="0.2">
      <c r="R415" s="15"/>
    </row>
    <row r="416" spans="18:18" ht="15.75" customHeight="1" x14ac:dyDescent="0.2">
      <c r="R416" s="15"/>
    </row>
    <row r="417" spans="18:18" ht="15.75" customHeight="1" x14ac:dyDescent="0.2">
      <c r="R417" s="15"/>
    </row>
    <row r="418" spans="18:18" ht="15.75" customHeight="1" x14ac:dyDescent="0.2">
      <c r="R418" s="15"/>
    </row>
    <row r="419" spans="18:18" ht="15.75" customHeight="1" x14ac:dyDescent="0.2">
      <c r="R419" s="15"/>
    </row>
    <row r="420" spans="18:18" ht="15.75" customHeight="1" x14ac:dyDescent="0.2">
      <c r="R420" s="15"/>
    </row>
    <row r="421" spans="18:18" ht="15.75" customHeight="1" x14ac:dyDescent="0.2">
      <c r="R421" s="15"/>
    </row>
    <row r="422" spans="18:18" ht="15.75" customHeight="1" x14ac:dyDescent="0.2">
      <c r="R422" s="15"/>
    </row>
    <row r="423" spans="18:18" ht="15.75" customHeight="1" x14ac:dyDescent="0.2">
      <c r="R423" s="15"/>
    </row>
    <row r="424" spans="18:18" ht="15.75" customHeight="1" x14ac:dyDescent="0.2">
      <c r="R424" s="15"/>
    </row>
    <row r="425" spans="18:18" ht="15.75" customHeight="1" x14ac:dyDescent="0.2">
      <c r="R425" s="15"/>
    </row>
    <row r="426" spans="18:18" ht="15.75" customHeight="1" x14ac:dyDescent="0.2">
      <c r="R426" s="15"/>
    </row>
    <row r="427" spans="18:18" ht="15.75" customHeight="1" x14ac:dyDescent="0.2">
      <c r="R427" s="15"/>
    </row>
    <row r="428" spans="18:18" ht="15.75" customHeight="1" x14ac:dyDescent="0.2">
      <c r="R428" s="15"/>
    </row>
    <row r="429" spans="18:18" ht="15.75" customHeight="1" x14ac:dyDescent="0.2">
      <c r="R429" s="15"/>
    </row>
    <row r="430" spans="18:18" ht="15.75" customHeight="1" x14ac:dyDescent="0.2">
      <c r="R430" s="15"/>
    </row>
    <row r="431" spans="18:18" ht="15.75" customHeight="1" x14ac:dyDescent="0.2">
      <c r="R431" s="15"/>
    </row>
    <row r="432" spans="18:18" ht="15.75" customHeight="1" x14ac:dyDescent="0.2">
      <c r="R432" s="15"/>
    </row>
    <row r="433" spans="18:18" ht="15.75" customHeight="1" x14ac:dyDescent="0.2">
      <c r="R433" s="15"/>
    </row>
    <row r="434" spans="18:18" ht="15.75" customHeight="1" x14ac:dyDescent="0.2">
      <c r="R434" s="15"/>
    </row>
    <row r="435" spans="18:18" ht="15.75" customHeight="1" x14ac:dyDescent="0.2">
      <c r="R435" s="15"/>
    </row>
    <row r="436" spans="18:18" ht="15.75" customHeight="1" x14ac:dyDescent="0.2">
      <c r="R436" s="15"/>
    </row>
    <row r="437" spans="18:18" ht="15.75" customHeight="1" x14ac:dyDescent="0.2">
      <c r="R437" s="15"/>
    </row>
    <row r="438" spans="18:18" ht="15.75" customHeight="1" x14ac:dyDescent="0.2">
      <c r="R438" s="15"/>
    </row>
    <row r="439" spans="18:18" ht="15.75" customHeight="1" x14ac:dyDescent="0.2">
      <c r="R439" s="15"/>
    </row>
    <row r="440" spans="18:18" ht="15.75" customHeight="1" x14ac:dyDescent="0.2">
      <c r="R440" s="15"/>
    </row>
    <row r="441" spans="18:18" ht="15.75" customHeight="1" x14ac:dyDescent="0.2">
      <c r="R441" s="15"/>
    </row>
    <row r="442" spans="18:18" ht="15.75" customHeight="1" x14ac:dyDescent="0.2">
      <c r="R442" s="15"/>
    </row>
    <row r="443" spans="18:18" ht="15.75" customHeight="1" x14ac:dyDescent="0.2">
      <c r="R443" s="15"/>
    </row>
    <row r="444" spans="18:18" ht="15.75" customHeight="1" x14ac:dyDescent="0.2">
      <c r="R444" s="15"/>
    </row>
    <row r="445" spans="18:18" ht="15.75" customHeight="1" x14ac:dyDescent="0.2">
      <c r="R445" s="15"/>
    </row>
    <row r="446" spans="18:18" ht="15.75" customHeight="1" x14ac:dyDescent="0.2">
      <c r="R446" s="15"/>
    </row>
    <row r="447" spans="18:18" ht="15.75" customHeight="1" x14ac:dyDescent="0.2">
      <c r="R447" s="15"/>
    </row>
    <row r="448" spans="18:18" ht="15.75" customHeight="1" x14ac:dyDescent="0.2">
      <c r="R448" s="15"/>
    </row>
    <row r="449" spans="18:18" ht="15.75" customHeight="1" x14ac:dyDescent="0.2">
      <c r="R449" s="15"/>
    </row>
    <row r="450" spans="18:18" ht="15.75" customHeight="1" x14ac:dyDescent="0.2">
      <c r="R450" s="15"/>
    </row>
    <row r="451" spans="18:18" ht="15.75" customHeight="1" x14ac:dyDescent="0.2">
      <c r="R451" s="15"/>
    </row>
    <row r="452" spans="18:18" ht="15.75" customHeight="1" x14ac:dyDescent="0.2">
      <c r="R452" s="15"/>
    </row>
    <row r="453" spans="18:18" ht="15.75" customHeight="1" x14ac:dyDescent="0.2">
      <c r="R453" s="15"/>
    </row>
    <row r="454" spans="18:18" ht="15.75" customHeight="1" x14ac:dyDescent="0.2">
      <c r="R454" s="15"/>
    </row>
    <row r="455" spans="18:18" ht="15.75" customHeight="1" x14ac:dyDescent="0.2">
      <c r="R455" s="15"/>
    </row>
    <row r="456" spans="18:18" ht="15.75" customHeight="1" x14ac:dyDescent="0.2">
      <c r="R456" s="15"/>
    </row>
    <row r="457" spans="18:18" ht="15.75" customHeight="1" x14ac:dyDescent="0.2">
      <c r="R457" s="15"/>
    </row>
    <row r="458" spans="18:18" ht="15.75" customHeight="1" x14ac:dyDescent="0.2">
      <c r="R458" s="15"/>
    </row>
    <row r="459" spans="18:18" ht="15.75" customHeight="1" x14ac:dyDescent="0.2">
      <c r="R459" s="15"/>
    </row>
    <row r="460" spans="18:18" ht="15.75" customHeight="1" x14ac:dyDescent="0.2">
      <c r="R460" s="15"/>
    </row>
    <row r="461" spans="18:18" ht="15.75" customHeight="1" x14ac:dyDescent="0.2">
      <c r="R461" s="15"/>
    </row>
    <row r="462" spans="18:18" ht="15.75" customHeight="1" x14ac:dyDescent="0.2">
      <c r="R462" s="15"/>
    </row>
    <row r="463" spans="18:18" ht="15.75" customHeight="1" x14ac:dyDescent="0.2">
      <c r="R463" s="15"/>
    </row>
    <row r="464" spans="18:18" ht="15.75" customHeight="1" x14ac:dyDescent="0.2">
      <c r="R464" s="15"/>
    </row>
    <row r="465" spans="18:18" ht="15.75" customHeight="1" x14ac:dyDescent="0.2">
      <c r="R465" s="15"/>
    </row>
    <row r="466" spans="18:18" ht="15.75" customHeight="1" x14ac:dyDescent="0.2">
      <c r="R466" s="15"/>
    </row>
    <row r="467" spans="18:18" ht="15.75" customHeight="1" x14ac:dyDescent="0.2">
      <c r="R467" s="15"/>
    </row>
    <row r="468" spans="18:18" ht="15.75" customHeight="1" x14ac:dyDescent="0.2">
      <c r="R468" s="15"/>
    </row>
    <row r="469" spans="18:18" ht="15.75" customHeight="1" x14ac:dyDescent="0.2">
      <c r="R469" s="15"/>
    </row>
    <row r="470" spans="18:18" ht="15.75" customHeight="1" x14ac:dyDescent="0.2">
      <c r="R470" s="15"/>
    </row>
    <row r="471" spans="18:18" ht="15.75" customHeight="1" x14ac:dyDescent="0.2">
      <c r="R471" s="15"/>
    </row>
    <row r="472" spans="18:18" ht="15.75" customHeight="1" x14ac:dyDescent="0.2">
      <c r="R472" s="15"/>
    </row>
    <row r="473" spans="18:18" ht="15.75" customHeight="1" x14ac:dyDescent="0.2">
      <c r="R473" s="15"/>
    </row>
    <row r="474" spans="18:18" ht="15.75" customHeight="1" x14ac:dyDescent="0.2">
      <c r="R474" s="15"/>
    </row>
    <row r="475" spans="18:18" ht="15.75" customHeight="1" x14ac:dyDescent="0.2">
      <c r="R475" s="15"/>
    </row>
    <row r="476" spans="18:18" ht="15.75" customHeight="1" x14ac:dyDescent="0.2">
      <c r="R476" s="15"/>
    </row>
    <row r="477" spans="18:18" ht="15.75" customHeight="1" x14ac:dyDescent="0.2">
      <c r="R477" s="15"/>
    </row>
    <row r="478" spans="18:18" ht="15.75" customHeight="1" x14ac:dyDescent="0.2">
      <c r="R478" s="15"/>
    </row>
    <row r="479" spans="18:18" ht="15.75" customHeight="1" x14ac:dyDescent="0.2">
      <c r="R479" s="15"/>
    </row>
    <row r="480" spans="18:18" ht="15.75" customHeight="1" x14ac:dyDescent="0.2">
      <c r="R480" s="15"/>
    </row>
    <row r="481" spans="18:18" ht="15.75" customHeight="1" x14ac:dyDescent="0.2">
      <c r="R481" s="15"/>
    </row>
    <row r="482" spans="18:18" ht="15.75" customHeight="1" x14ac:dyDescent="0.2">
      <c r="R482" s="15"/>
    </row>
    <row r="483" spans="18:18" ht="15.75" customHeight="1" x14ac:dyDescent="0.2">
      <c r="R483" s="15"/>
    </row>
    <row r="484" spans="18:18" ht="15.75" customHeight="1" x14ac:dyDescent="0.2">
      <c r="R484" s="15"/>
    </row>
    <row r="485" spans="18:18" ht="15.75" customHeight="1" x14ac:dyDescent="0.2">
      <c r="R485" s="15"/>
    </row>
    <row r="486" spans="18:18" ht="15.75" customHeight="1" x14ac:dyDescent="0.2">
      <c r="R486" s="15"/>
    </row>
    <row r="487" spans="18:18" ht="15.75" customHeight="1" x14ac:dyDescent="0.2">
      <c r="R487" s="15"/>
    </row>
    <row r="488" spans="18:18" ht="15.75" customHeight="1" x14ac:dyDescent="0.2">
      <c r="R488" s="15"/>
    </row>
    <row r="489" spans="18:18" ht="15.75" customHeight="1" x14ac:dyDescent="0.2">
      <c r="R489" s="15"/>
    </row>
    <row r="490" spans="18:18" ht="15.75" customHeight="1" x14ac:dyDescent="0.2">
      <c r="R490" s="15"/>
    </row>
    <row r="491" spans="18:18" ht="15.75" customHeight="1" x14ac:dyDescent="0.2">
      <c r="R491" s="15"/>
    </row>
    <row r="492" spans="18:18" ht="15.75" customHeight="1" x14ac:dyDescent="0.2">
      <c r="R492" s="15"/>
    </row>
    <row r="493" spans="18:18" ht="15.75" customHeight="1" x14ac:dyDescent="0.2">
      <c r="R493" s="15"/>
    </row>
    <row r="494" spans="18:18" ht="15.75" customHeight="1" x14ac:dyDescent="0.2">
      <c r="R494" s="15"/>
    </row>
    <row r="495" spans="18:18" ht="15.75" customHeight="1" x14ac:dyDescent="0.2">
      <c r="R495" s="15"/>
    </row>
    <row r="496" spans="18:18" ht="15.75" customHeight="1" x14ac:dyDescent="0.2">
      <c r="R496" s="15"/>
    </row>
    <row r="497" spans="18:18" ht="15.75" customHeight="1" x14ac:dyDescent="0.2">
      <c r="R497" s="15"/>
    </row>
    <row r="498" spans="18:18" ht="15.75" customHeight="1" x14ac:dyDescent="0.2">
      <c r="R498" s="15"/>
    </row>
    <row r="499" spans="18:18" ht="15.75" customHeight="1" x14ac:dyDescent="0.2">
      <c r="R499" s="15"/>
    </row>
    <row r="500" spans="18:18" ht="15.75" customHeight="1" x14ac:dyDescent="0.2">
      <c r="R500" s="15"/>
    </row>
    <row r="501" spans="18:18" ht="15.75" customHeight="1" x14ac:dyDescent="0.2">
      <c r="R501" s="15"/>
    </row>
    <row r="502" spans="18:18" ht="15.75" customHeight="1" x14ac:dyDescent="0.2">
      <c r="R502" s="15"/>
    </row>
    <row r="503" spans="18:18" ht="15.75" customHeight="1" x14ac:dyDescent="0.2">
      <c r="R503" s="15"/>
    </row>
    <row r="504" spans="18:18" ht="15.75" customHeight="1" x14ac:dyDescent="0.2">
      <c r="R504" s="15"/>
    </row>
    <row r="505" spans="18:18" ht="15.75" customHeight="1" x14ac:dyDescent="0.2">
      <c r="R505" s="15"/>
    </row>
    <row r="506" spans="18:18" ht="15.75" customHeight="1" x14ac:dyDescent="0.2">
      <c r="R506" s="15"/>
    </row>
    <row r="507" spans="18:18" ht="15.75" customHeight="1" x14ac:dyDescent="0.2">
      <c r="R507" s="15"/>
    </row>
    <row r="508" spans="18:18" ht="15.75" customHeight="1" x14ac:dyDescent="0.2">
      <c r="R508" s="15"/>
    </row>
    <row r="509" spans="18:18" ht="15.75" customHeight="1" x14ac:dyDescent="0.2">
      <c r="R509" s="15"/>
    </row>
    <row r="510" spans="18:18" ht="15.75" customHeight="1" x14ac:dyDescent="0.2">
      <c r="R510" s="15"/>
    </row>
    <row r="511" spans="18:18" ht="15.75" customHeight="1" x14ac:dyDescent="0.2">
      <c r="R511" s="15"/>
    </row>
    <row r="512" spans="18:18" ht="15.75" customHeight="1" x14ac:dyDescent="0.2">
      <c r="R512" s="15"/>
    </row>
    <row r="513" spans="18:18" ht="15.75" customHeight="1" x14ac:dyDescent="0.2">
      <c r="R513" s="15"/>
    </row>
    <row r="514" spans="18:18" ht="15.75" customHeight="1" x14ac:dyDescent="0.2">
      <c r="R514" s="15"/>
    </row>
    <row r="515" spans="18:18" ht="15.75" customHeight="1" x14ac:dyDescent="0.2">
      <c r="R515" s="15"/>
    </row>
    <row r="516" spans="18:18" ht="15.75" customHeight="1" x14ac:dyDescent="0.2">
      <c r="R516" s="15"/>
    </row>
    <row r="517" spans="18:18" ht="15.75" customHeight="1" x14ac:dyDescent="0.2">
      <c r="R517" s="15"/>
    </row>
    <row r="518" spans="18:18" ht="15.75" customHeight="1" x14ac:dyDescent="0.2">
      <c r="R518" s="15"/>
    </row>
    <row r="519" spans="18:18" ht="15.75" customHeight="1" x14ac:dyDescent="0.2">
      <c r="R519" s="15"/>
    </row>
    <row r="520" spans="18:18" ht="15.75" customHeight="1" x14ac:dyDescent="0.2">
      <c r="R520" s="15"/>
    </row>
    <row r="521" spans="18:18" ht="15.75" customHeight="1" x14ac:dyDescent="0.2">
      <c r="R521" s="15"/>
    </row>
    <row r="522" spans="18:18" ht="15.75" customHeight="1" x14ac:dyDescent="0.2">
      <c r="R522" s="15"/>
    </row>
    <row r="523" spans="18:18" ht="15.75" customHeight="1" x14ac:dyDescent="0.2">
      <c r="R523" s="15"/>
    </row>
    <row r="524" spans="18:18" ht="15.75" customHeight="1" x14ac:dyDescent="0.2">
      <c r="R524" s="15"/>
    </row>
    <row r="525" spans="18:18" ht="15.75" customHeight="1" x14ac:dyDescent="0.2">
      <c r="R525" s="15"/>
    </row>
    <row r="526" spans="18:18" ht="15.75" customHeight="1" x14ac:dyDescent="0.2">
      <c r="R526" s="15"/>
    </row>
    <row r="527" spans="18:18" ht="15.75" customHeight="1" x14ac:dyDescent="0.2">
      <c r="R527" s="15"/>
    </row>
    <row r="528" spans="18:18" ht="15.75" customHeight="1" x14ac:dyDescent="0.2">
      <c r="R528" s="15"/>
    </row>
    <row r="529" spans="18:18" ht="15.75" customHeight="1" x14ac:dyDescent="0.2">
      <c r="R529" s="15"/>
    </row>
    <row r="530" spans="18:18" ht="15.75" customHeight="1" x14ac:dyDescent="0.2">
      <c r="R530" s="15"/>
    </row>
    <row r="531" spans="18:18" ht="15.75" customHeight="1" x14ac:dyDescent="0.2">
      <c r="R531" s="15"/>
    </row>
    <row r="532" spans="18:18" ht="15.75" customHeight="1" x14ac:dyDescent="0.2">
      <c r="R532" s="15"/>
    </row>
    <row r="533" spans="18:18" ht="15.75" customHeight="1" x14ac:dyDescent="0.2">
      <c r="R533" s="15"/>
    </row>
    <row r="534" spans="18:18" ht="15.75" customHeight="1" x14ac:dyDescent="0.2">
      <c r="R534" s="15"/>
    </row>
    <row r="535" spans="18:18" ht="15.75" customHeight="1" x14ac:dyDescent="0.2">
      <c r="R535" s="15"/>
    </row>
    <row r="536" spans="18:18" ht="15.75" customHeight="1" x14ac:dyDescent="0.2">
      <c r="R536" s="15"/>
    </row>
    <row r="537" spans="18:18" ht="15.75" customHeight="1" x14ac:dyDescent="0.2">
      <c r="R537" s="15"/>
    </row>
    <row r="538" spans="18:18" ht="15.75" customHeight="1" x14ac:dyDescent="0.2">
      <c r="R538" s="15"/>
    </row>
    <row r="539" spans="18:18" ht="15.75" customHeight="1" x14ac:dyDescent="0.2">
      <c r="R539" s="15"/>
    </row>
    <row r="540" spans="18:18" ht="15.75" customHeight="1" x14ac:dyDescent="0.2">
      <c r="R540" s="15"/>
    </row>
    <row r="541" spans="18:18" ht="15.75" customHeight="1" x14ac:dyDescent="0.2">
      <c r="R541" s="15"/>
    </row>
    <row r="542" spans="18:18" ht="15.75" customHeight="1" x14ac:dyDescent="0.2">
      <c r="R542" s="15"/>
    </row>
    <row r="543" spans="18:18" ht="15.75" customHeight="1" x14ac:dyDescent="0.2">
      <c r="R543" s="15"/>
    </row>
    <row r="544" spans="18:18" ht="15.75" customHeight="1" x14ac:dyDescent="0.2">
      <c r="R544" s="15"/>
    </row>
    <row r="545" spans="18:18" ht="15.75" customHeight="1" x14ac:dyDescent="0.2">
      <c r="R545" s="15"/>
    </row>
    <row r="546" spans="18:18" ht="15.75" customHeight="1" x14ac:dyDescent="0.2">
      <c r="R546" s="15"/>
    </row>
    <row r="547" spans="18:18" ht="15.75" customHeight="1" x14ac:dyDescent="0.2">
      <c r="R547" s="15"/>
    </row>
    <row r="548" spans="18:18" ht="15.75" customHeight="1" x14ac:dyDescent="0.2">
      <c r="R548" s="15"/>
    </row>
    <row r="549" spans="18:18" ht="15.75" customHeight="1" x14ac:dyDescent="0.2">
      <c r="R549" s="15"/>
    </row>
    <row r="550" spans="18:18" ht="15.75" customHeight="1" x14ac:dyDescent="0.2">
      <c r="R550" s="15"/>
    </row>
    <row r="551" spans="18:18" ht="15.75" customHeight="1" x14ac:dyDescent="0.2">
      <c r="R551" s="15"/>
    </row>
    <row r="552" spans="18:18" ht="15.75" customHeight="1" x14ac:dyDescent="0.2">
      <c r="R552" s="15"/>
    </row>
    <row r="553" spans="18:18" ht="15.75" customHeight="1" x14ac:dyDescent="0.2">
      <c r="R553" s="15"/>
    </row>
    <row r="554" spans="18:18" ht="15.75" customHeight="1" x14ac:dyDescent="0.2">
      <c r="R554" s="15"/>
    </row>
    <row r="555" spans="18:18" ht="15.75" customHeight="1" x14ac:dyDescent="0.2">
      <c r="R555" s="15"/>
    </row>
    <row r="556" spans="18:18" ht="15.75" customHeight="1" x14ac:dyDescent="0.2">
      <c r="R556" s="15"/>
    </row>
    <row r="557" spans="18:18" ht="15.75" customHeight="1" x14ac:dyDescent="0.2">
      <c r="R557" s="15"/>
    </row>
    <row r="558" spans="18:18" ht="15.75" customHeight="1" x14ac:dyDescent="0.2">
      <c r="R558" s="15"/>
    </row>
    <row r="559" spans="18:18" ht="15.75" customHeight="1" x14ac:dyDescent="0.2">
      <c r="R559" s="15"/>
    </row>
    <row r="560" spans="18:18" ht="15.75" customHeight="1" x14ac:dyDescent="0.2">
      <c r="R560" s="15"/>
    </row>
    <row r="561" spans="18:18" ht="15.75" customHeight="1" x14ac:dyDescent="0.2">
      <c r="R561" s="15"/>
    </row>
    <row r="562" spans="18:18" ht="15.75" customHeight="1" x14ac:dyDescent="0.2">
      <c r="R562" s="15"/>
    </row>
    <row r="563" spans="18:18" ht="15.75" customHeight="1" x14ac:dyDescent="0.2">
      <c r="R563" s="15"/>
    </row>
    <row r="564" spans="18:18" ht="15.75" customHeight="1" x14ac:dyDescent="0.2">
      <c r="R564" s="15"/>
    </row>
    <row r="565" spans="18:18" ht="15.75" customHeight="1" x14ac:dyDescent="0.2">
      <c r="R565" s="15"/>
    </row>
    <row r="566" spans="18:18" ht="15.75" customHeight="1" x14ac:dyDescent="0.2">
      <c r="R566" s="15"/>
    </row>
    <row r="567" spans="18:18" ht="15.75" customHeight="1" x14ac:dyDescent="0.2">
      <c r="R567" s="15"/>
    </row>
    <row r="568" spans="18:18" ht="15.75" customHeight="1" x14ac:dyDescent="0.2">
      <c r="R568" s="15"/>
    </row>
    <row r="569" spans="18:18" ht="15.75" customHeight="1" x14ac:dyDescent="0.2">
      <c r="R569" s="15"/>
    </row>
    <row r="570" spans="18:18" ht="15.75" customHeight="1" x14ac:dyDescent="0.2">
      <c r="R570" s="15"/>
    </row>
    <row r="571" spans="18:18" ht="15.75" customHeight="1" x14ac:dyDescent="0.2">
      <c r="R571" s="15"/>
    </row>
    <row r="572" spans="18:18" ht="15.75" customHeight="1" x14ac:dyDescent="0.2">
      <c r="R572" s="15"/>
    </row>
    <row r="573" spans="18:18" ht="15.75" customHeight="1" x14ac:dyDescent="0.2">
      <c r="R573" s="15"/>
    </row>
    <row r="574" spans="18:18" ht="15.75" customHeight="1" x14ac:dyDescent="0.2">
      <c r="R574" s="15"/>
    </row>
    <row r="575" spans="18:18" ht="15.75" customHeight="1" x14ac:dyDescent="0.2">
      <c r="R575" s="15"/>
    </row>
    <row r="576" spans="18:18" ht="15.75" customHeight="1" x14ac:dyDescent="0.2">
      <c r="R576" s="15"/>
    </row>
    <row r="577" spans="18:18" ht="15.75" customHeight="1" x14ac:dyDescent="0.2">
      <c r="R577" s="15"/>
    </row>
    <row r="578" spans="18:18" ht="15.75" customHeight="1" x14ac:dyDescent="0.2">
      <c r="R578" s="15"/>
    </row>
    <row r="579" spans="18:18" ht="15.75" customHeight="1" x14ac:dyDescent="0.2">
      <c r="R579" s="15"/>
    </row>
    <row r="580" spans="18:18" ht="15.75" customHeight="1" x14ac:dyDescent="0.2">
      <c r="R580" s="15"/>
    </row>
    <row r="581" spans="18:18" ht="15.75" customHeight="1" x14ac:dyDescent="0.2">
      <c r="R581" s="15"/>
    </row>
    <row r="582" spans="18:18" ht="15.75" customHeight="1" x14ac:dyDescent="0.2">
      <c r="R582" s="15"/>
    </row>
    <row r="583" spans="18:18" ht="15.75" customHeight="1" x14ac:dyDescent="0.2">
      <c r="R583" s="15"/>
    </row>
    <row r="584" spans="18:18" ht="15.75" customHeight="1" x14ac:dyDescent="0.2">
      <c r="R584" s="15"/>
    </row>
    <row r="585" spans="18:18" ht="15.75" customHeight="1" x14ac:dyDescent="0.2">
      <c r="R585" s="15"/>
    </row>
    <row r="586" spans="18:18" ht="15.75" customHeight="1" x14ac:dyDescent="0.2">
      <c r="R586" s="15"/>
    </row>
    <row r="587" spans="18:18" ht="15.75" customHeight="1" x14ac:dyDescent="0.2">
      <c r="R587" s="15"/>
    </row>
    <row r="588" spans="18:18" ht="15.75" customHeight="1" x14ac:dyDescent="0.2">
      <c r="R588" s="15"/>
    </row>
    <row r="589" spans="18:18" ht="15.75" customHeight="1" x14ac:dyDescent="0.2">
      <c r="R589" s="15"/>
    </row>
    <row r="590" spans="18:18" ht="15.75" customHeight="1" x14ac:dyDescent="0.2">
      <c r="R590" s="15"/>
    </row>
    <row r="591" spans="18:18" ht="15.75" customHeight="1" x14ac:dyDescent="0.2">
      <c r="R591" s="15"/>
    </row>
    <row r="592" spans="18:18" ht="15.75" customHeight="1" x14ac:dyDescent="0.2">
      <c r="R592" s="15"/>
    </row>
    <row r="593" spans="18:18" ht="15.75" customHeight="1" x14ac:dyDescent="0.2">
      <c r="R593" s="15"/>
    </row>
    <row r="594" spans="18:18" ht="15.75" customHeight="1" x14ac:dyDescent="0.2">
      <c r="R594" s="15"/>
    </row>
    <row r="595" spans="18:18" ht="15.75" customHeight="1" x14ac:dyDescent="0.2">
      <c r="R595" s="15"/>
    </row>
    <row r="596" spans="18:18" ht="15.75" customHeight="1" x14ac:dyDescent="0.2">
      <c r="R596" s="15"/>
    </row>
    <row r="597" spans="18:18" ht="15.75" customHeight="1" x14ac:dyDescent="0.2">
      <c r="R597" s="15"/>
    </row>
    <row r="598" spans="18:18" ht="15.75" customHeight="1" x14ac:dyDescent="0.2">
      <c r="R598" s="15"/>
    </row>
    <row r="599" spans="18:18" ht="15.75" customHeight="1" x14ac:dyDescent="0.2">
      <c r="R599" s="15"/>
    </row>
    <row r="600" spans="18:18" ht="15.75" customHeight="1" x14ac:dyDescent="0.2">
      <c r="R600" s="15"/>
    </row>
    <row r="601" spans="18:18" ht="15.75" customHeight="1" x14ac:dyDescent="0.2">
      <c r="R601" s="15"/>
    </row>
    <row r="602" spans="18:18" ht="15.75" customHeight="1" x14ac:dyDescent="0.2">
      <c r="R602" s="15"/>
    </row>
    <row r="603" spans="18:18" ht="15.75" customHeight="1" x14ac:dyDescent="0.2">
      <c r="R603" s="15"/>
    </row>
    <row r="604" spans="18:18" ht="15.75" customHeight="1" x14ac:dyDescent="0.2">
      <c r="R604" s="15"/>
    </row>
    <row r="605" spans="18:18" ht="15.75" customHeight="1" x14ac:dyDescent="0.2">
      <c r="R605" s="15"/>
    </row>
    <row r="606" spans="18:18" ht="15.75" customHeight="1" x14ac:dyDescent="0.2">
      <c r="R606" s="15"/>
    </row>
    <row r="607" spans="18:18" ht="15.75" customHeight="1" x14ac:dyDescent="0.2">
      <c r="R607" s="15"/>
    </row>
    <row r="608" spans="18:18" ht="15.75" customHeight="1" x14ac:dyDescent="0.2">
      <c r="R608" s="15"/>
    </row>
    <row r="609" spans="18:18" ht="15.75" customHeight="1" x14ac:dyDescent="0.2">
      <c r="R609" s="15"/>
    </row>
    <row r="610" spans="18:18" ht="15.75" customHeight="1" x14ac:dyDescent="0.2">
      <c r="R610" s="15"/>
    </row>
    <row r="611" spans="18:18" ht="15.75" customHeight="1" x14ac:dyDescent="0.2">
      <c r="R611" s="15"/>
    </row>
    <row r="612" spans="18:18" ht="15.75" customHeight="1" x14ac:dyDescent="0.2">
      <c r="R612" s="15"/>
    </row>
    <row r="613" spans="18:18" ht="15.75" customHeight="1" x14ac:dyDescent="0.2">
      <c r="R613" s="15"/>
    </row>
    <row r="614" spans="18:18" ht="15.75" customHeight="1" x14ac:dyDescent="0.2">
      <c r="R614" s="15"/>
    </row>
    <row r="615" spans="18:18" ht="15.75" customHeight="1" x14ac:dyDescent="0.2">
      <c r="R615" s="15"/>
    </row>
    <row r="616" spans="18:18" ht="15.75" customHeight="1" x14ac:dyDescent="0.2">
      <c r="R616" s="15"/>
    </row>
    <row r="617" spans="18:18" ht="15.75" customHeight="1" x14ac:dyDescent="0.2">
      <c r="R617" s="15"/>
    </row>
    <row r="618" spans="18:18" ht="15.75" customHeight="1" x14ac:dyDescent="0.2">
      <c r="R618" s="15"/>
    </row>
    <row r="619" spans="18:18" ht="15.75" customHeight="1" x14ac:dyDescent="0.2">
      <c r="R619" s="15"/>
    </row>
    <row r="620" spans="18:18" ht="15.75" customHeight="1" x14ac:dyDescent="0.2">
      <c r="R620" s="15"/>
    </row>
    <row r="621" spans="18:18" ht="15.75" customHeight="1" x14ac:dyDescent="0.2">
      <c r="R621" s="15"/>
    </row>
    <row r="622" spans="18:18" ht="15.75" customHeight="1" x14ac:dyDescent="0.2">
      <c r="R622" s="15"/>
    </row>
    <row r="623" spans="18:18" ht="15.75" customHeight="1" x14ac:dyDescent="0.2">
      <c r="R623" s="15"/>
    </row>
    <row r="624" spans="18:18" ht="15.75" customHeight="1" x14ac:dyDescent="0.2">
      <c r="R624" s="15"/>
    </row>
    <row r="625" spans="18:18" ht="15.75" customHeight="1" x14ac:dyDescent="0.2">
      <c r="R625" s="15"/>
    </row>
    <row r="626" spans="18:18" ht="15.75" customHeight="1" x14ac:dyDescent="0.2">
      <c r="R626" s="15"/>
    </row>
    <row r="627" spans="18:18" ht="15.75" customHeight="1" x14ac:dyDescent="0.2">
      <c r="R627" s="15"/>
    </row>
    <row r="628" spans="18:18" ht="15.75" customHeight="1" x14ac:dyDescent="0.2">
      <c r="R628" s="15"/>
    </row>
    <row r="629" spans="18:18" ht="15.75" customHeight="1" x14ac:dyDescent="0.2">
      <c r="R629" s="15"/>
    </row>
    <row r="630" spans="18:18" ht="15.75" customHeight="1" x14ac:dyDescent="0.2">
      <c r="R630" s="15"/>
    </row>
    <row r="631" spans="18:18" ht="15.75" customHeight="1" x14ac:dyDescent="0.2">
      <c r="R631" s="15"/>
    </row>
    <row r="632" spans="18:18" ht="15.75" customHeight="1" x14ac:dyDescent="0.2">
      <c r="R632" s="15"/>
    </row>
    <row r="633" spans="18:18" ht="15.75" customHeight="1" x14ac:dyDescent="0.2">
      <c r="R633" s="15"/>
    </row>
    <row r="634" spans="18:18" ht="15.75" customHeight="1" x14ac:dyDescent="0.2">
      <c r="R634" s="15"/>
    </row>
    <row r="635" spans="18:18" ht="15.75" customHeight="1" x14ac:dyDescent="0.2">
      <c r="R635" s="15"/>
    </row>
    <row r="636" spans="18:18" ht="15.75" customHeight="1" x14ac:dyDescent="0.2">
      <c r="R636" s="15"/>
    </row>
    <row r="637" spans="18:18" ht="15.75" customHeight="1" x14ac:dyDescent="0.2">
      <c r="R637" s="15"/>
    </row>
    <row r="638" spans="18:18" ht="15.75" customHeight="1" x14ac:dyDescent="0.2">
      <c r="R638" s="15"/>
    </row>
    <row r="639" spans="18:18" ht="15.75" customHeight="1" x14ac:dyDescent="0.2">
      <c r="R639" s="15"/>
    </row>
    <row r="640" spans="18:18" ht="15.75" customHeight="1" x14ac:dyDescent="0.2">
      <c r="R640" s="15"/>
    </row>
    <row r="641" spans="18:18" ht="15.75" customHeight="1" x14ac:dyDescent="0.2">
      <c r="R641" s="15"/>
    </row>
    <row r="642" spans="18:18" ht="15.75" customHeight="1" x14ac:dyDescent="0.2">
      <c r="R642" s="15"/>
    </row>
    <row r="643" spans="18:18" ht="15.75" customHeight="1" x14ac:dyDescent="0.2">
      <c r="R643" s="15"/>
    </row>
    <row r="644" spans="18:18" ht="15.75" customHeight="1" x14ac:dyDescent="0.2">
      <c r="R644" s="15"/>
    </row>
    <row r="645" spans="18:18" ht="15.75" customHeight="1" x14ac:dyDescent="0.2">
      <c r="R645" s="15"/>
    </row>
    <row r="646" spans="18:18" ht="15.75" customHeight="1" x14ac:dyDescent="0.2">
      <c r="R646" s="15"/>
    </row>
    <row r="647" spans="18:18" ht="15.75" customHeight="1" x14ac:dyDescent="0.2">
      <c r="R647" s="15"/>
    </row>
    <row r="648" spans="18:18" ht="15.75" customHeight="1" x14ac:dyDescent="0.2">
      <c r="R648" s="15"/>
    </row>
    <row r="649" spans="18:18" ht="15.75" customHeight="1" x14ac:dyDescent="0.2">
      <c r="R649" s="15"/>
    </row>
    <row r="650" spans="18:18" ht="15.75" customHeight="1" x14ac:dyDescent="0.2">
      <c r="R650" s="15"/>
    </row>
    <row r="651" spans="18:18" ht="15.75" customHeight="1" x14ac:dyDescent="0.2">
      <c r="R651" s="15"/>
    </row>
    <row r="652" spans="18:18" ht="15.75" customHeight="1" x14ac:dyDescent="0.2">
      <c r="R652" s="15"/>
    </row>
    <row r="653" spans="18:18" ht="15.75" customHeight="1" x14ac:dyDescent="0.2">
      <c r="R653" s="15"/>
    </row>
    <row r="654" spans="18:18" ht="15.75" customHeight="1" x14ac:dyDescent="0.2">
      <c r="R654" s="15"/>
    </row>
    <row r="655" spans="18:18" ht="15.75" customHeight="1" x14ac:dyDescent="0.2">
      <c r="R655" s="15"/>
    </row>
    <row r="656" spans="18:18" ht="15.75" customHeight="1" x14ac:dyDescent="0.2">
      <c r="R656" s="15"/>
    </row>
    <row r="657" spans="18:18" ht="15.75" customHeight="1" x14ac:dyDescent="0.2">
      <c r="R657" s="15"/>
    </row>
    <row r="658" spans="18:18" ht="15.75" customHeight="1" x14ac:dyDescent="0.2">
      <c r="R658" s="15"/>
    </row>
    <row r="659" spans="18:18" ht="15.75" customHeight="1" x14ac:dyDescent="0.2">
      <c r="R659" s="15"/>
    </row>
    <row r="660" spans="18:18" ht="15.75" customHeight="1" x14ac:dyDescent="0.2">
      <c r="R660" s="15"/>
    </row>
    <row r="661" spans="18:18" ht="15.75" customHeight="1" x14ac:dyDescent="0.2">
      <c r="R661" s="15"/>
    </row>
    <row r="662" spans="18:18" ht="15.75" customHeight="1" x14ac:dyDescent="0.2">
      <c r="R662" s="15"/>
    </row>
    <row r="663" spans="18:18" ht="15.75" customHeight="1" x14ac:dyDescent="0.2">
      <c r="R663" s="15"/>
    </row>
    <row r="664" spans="18:18" ht="15.75" customHeight="1" x14ac:dyDescent="0.2">
      <c r="R664" s="15"/>
    </row>
    <row r="665" spans="18:18" ht="15.75" customHeight="1" x14ac:dyDescent="0.2">
      <c r="R665" s="15"/>
    </row>
    <row r="666" spans="18:18" ht="15.75" customHeight="1" x14ac:dyDescent="0.2">
      <c r="R666" s="15"/>
    </row>
    <row r="667" spans="18:18" ht="15.75" customHeight="1" x14ac:dyDescent="0.2">
      <c r="R667" s="15"/>
    </row>
    <row r="668" spans="18:18" ht="15.75" customHeight="1" x14ac:dyDescent="0.2">
      <c r="R668" s="15"/>
    </row>
    <row r="669" spans="18:18" ht="15.75" customHeight="1" x14ac:dyDescent="0.2">
      <c r="R669" s="15"/>
    </row>
    <row r="670" spans="18:18" ht="15.75" customHeight="1" x14ac:dyDescent="0.2">
      <c r="R670" s="15"/>
    </row>
    <row r="671" spans="18:18" ht="15.75" customHeight="1" x14ac:dyDescent="0.2">
      <c r="R671" s="15"/>
    </row>
    <row r="672" spans="18:18" ht="15.75" customHeight="1" x14ac:dyDescent="0.2">
      <c r="R672" s="15"/>
    </row>
    <row r="673" spans="18:18" ht="15.75" customHeight="1" x14ac:dyDescent="0.2">
      <c r="R673" s="15"/>
    </row>
    <row r="674" spans="18:18" ht="15.75" customHeight="1" x14ac:dyDescent="0.2">
      <c r="R674" s="15"/>
    </row>
    <row r="675" spans="18:18" ht="15.75" customHeight="1" x14ac:dyDescent="0.2">
      <c r="R675" s="15"/>
    </row>
    <row r="676" spans="18:18" ht="15.75" customHeight="1" x14ac:dyDescent="0.2">
      <c r="R676" s="15"/>
    </row>
    <row r="677" spans="18:18" ht="15.75" customHeight="1" x14ac:dyDescent="0.2">
      <c r="R677" s="15"/>
    </row>
    <row r="678" spans="18:18" ht="15.75" customHeight="1" x14ac:dyDescent="0.2">
      <c r="R678" s="15"/>
    </row>
    <row r="679" spans="18:18" ht="15.75" customHeight="1" x14ac:dyDescent="0.2">
      <c r="R679" s="15"/>
    </row>
    <row r="680" spans="18:18" ht="15.75" customHeight="1" x14ac:dyDescent="0.2">
      <c r="R680" s="15"/>
    </row>
    <row r="681" spans="18:18" ht="15.75" customHeight="1" x14ac:dyDescent="0.2">
      <c r="R681" s="15"/>
    </row>
    <row r="682" spans="18:18" ht="15.75" customHeight="1" x14ac:dyDescent="0.2">
      <c r="R682" s="15"/>
    </row>
    <row r="683" spans="18:18" ht="15.75" customHeight="1" x14ac:dyDescent="0.2">
      <c r="R683" s="15"/>
    </row>
    <row r="684" spans="18:18" ht="15.75" customHeight="1" x14ac:dyDescent="0.2">
      <c r="R684" s="15"/>
    </row>
    <row r="685" spans="18:18" ht="15.75" customHeight="1" x14ac:dyDescent="0.2">
      <c r="R685" s="15"/>
    </row>
    <row r="686" spans="18:18" ht="15.75" customHeight="1" x14ac:dyDescent="0.2">
      <c r="R686" s="15"/>
    </row>
    <row r="687" spans="18:18" ht="15.75" customHeight="1" x14ac:dyDescent="0.2">
      <c r="R687" s="15"/>
    </row>
    <row r="688" spans="18:18" ht="15.75" customHeight="1" x14ac:dyDescent="0.2">
      <c r="R688" s="15"/>
    </row>
    <row r="689" spans="18:18" ht="15.75" customHeight="1" x14ac:dyDescent="0.2">
      <c r="R689" s="15"/>
    </row>
    <row r="690" spans="18:18" ht="15.75" customHeight="1" x14ac:dyDescent="0.2">
      <c r="R690" s="15"/>
    </row>
    <row r="691" spans="18:18" ht="15.75" customHeight="1" x14ac:dyDescent="0.2">
      <c r="R691" s="15"/>
    </row>
    <row r="692" spans="18:18" ht="15.75" customHeight="1" x14ac:dyDescent="0.2">
      <c r="R692" s="15"/>
    </row>
    <row r="693" spans="18:18" ht="15.75" customHeight="1" x14ac:dyDescent="0.2">
      <c r="R693" s="15"/>
    </row>
    <row r="694" spans="18:18" ht="15.75" customHeight="1" x14ac:dyDescent="0.2">
      <c r="R694" s="15"/>
    </row>
    <row r="695" spans="18:18" ht="15.75" customHeight="1" x14ac:dyDescent="0.2">
      <c r="R695" s="15"/>
    </row>
    <row r="696" spans="18:18" ht="15.75" customHeight="1" x14ac:dyDescent="0.2">
      <c r="R696" s="15"/>
    </row>
    <row r="697" spans="18:18" ht="15.75" customHeight="1" x14ac:dyDescent="0.2">
      <c r="R697" s="15"/>
    </row>
    <row r="698" spans="18:18" ht="15.75" customHeight="1" x14ac:dyDescent="0.2">
      <c r="R698" s="15"/>
    </row>
    <row r="699" spans="18:18" ht="15.75" customHeight="1" x14ac:dyDescent="0.2">
      <c r="R699" s="15"/>
    </row>
    <row r="700" spans="18:18" ht="15.75" customHeight="1" x14ac:dyDescent="0.2">
      <c r="R700" s="15"/>
    </row>
    <row r="701" spans="18:18" ht="15.75" customHeight="1" x14ac:dyDescent="0.2">
      <c r="R701" s="15"/>
    </row>
    <row r="702" spans="18:18" ht="15.75" customHeight="1" x14ac:dyDescent="0.2">
      <c r="R702" s="15"/>
    </row>
    <row r="703" spans="18:18" ht="15.75" customHeight="1" x14ac:dyDescent="0.2">
      <c r="R703" s="15"/>
    </row>
    <row r="704" spans="18:18" ht="15.75" customHeight="1" x14ac:dyDescent="0.2">
      <c r="R704" s="15"/>
    </row>
    <row r="705" spans="18:18" ht="15.75" customHeight="1" x14ac:dyDescent="0.2">
      <c r="R705" s="15"/>
    </row>
    <row r="706" spans="18:18" ht="15.75" customHeight="1" x14ac:dyDescent="0.2">
      <c r="R706" s="15"/>
    </row>
    <row r="707" spans="18:18" ht="15.75" customHeight="1" x14ac:dyDescent="0.2">
      <c r="R707" s="15"/>
    </row>
    <row r="708" spans="18:18" ht="15.75" customHeight="1" x14ac:dyDescent="0.2">
      <c r="R708" s="15"/>
    </row>
    <row r="709" spans="18:18" ht="15.75" customHeight="1" x14ac:dyDescent="0.2">
      <c r="R709" s="15"/>
    </row>
    <row r="710" spans="18:18" ht="15.75" customHeight="1" x14ac:dyDescent="0.2">
      <c r="R710" s="15"/>
    </row>
    <row r="711" spans="18:18" ht="15.75" customHeight="1" x14ac:dyDescent="0.2">
      <c r="R711" s="15"/>
    </row>
    <row r="712" spans="18:18" ht="15.75" customHeight="1" x14ac:dyDescent="0.2">
      <c r="R712" s="15"/>
    </row>
    <row r="713" spans="18:18" ht="15.75" customHeight="1" x14ac:dyDescent="0.2">
      <c r="R713" s="15"/>
    </row>
    <row r="714" spans="18:18" ht="15.75" customHeight="1" x14ac:dyDescent="0.2">
      <c r="R714" s="15"/>
    </row>
    <row r="715" spans="18:18" ht="15.75" customHeight="1" x14ac:dyDescent="0.2">
      <c r="R715" s="15"/>
    </row>
    <row r="716" spans="18:18" ht="15.75" customHeight="1" x14ac:dyDescent="0.2">
      <c r="R716" s="15"/>
    </row>
    <row r="717" spans="18:18" ht="15.75" customHeight="1" x14ac:dyDescent="0.2">
      <c r="R717" s="15"/>
    </row>
    <row r="718" spans="18:18" ht="15.75" customHeight="1" x14ac:dyDescent="0.2">
      <c r="R718" s="15"/>
    </row>
    <row r="719" spans="18:18" ht="15.75" customHeight="1" x14ac:dyDescent="0.2">
      <c r="R719" s="15"/>
    </row>
    <row r="720" spans="18:18" ht="15.75" customHeight="1" x14ac:dyDescent="0.2">
      <c r="R720" s="15"/>
    </row>
    <row r="721" spans="18:18" ht="15.75" customHeight="1" x14ac:dyDescent="0.2">
      <c r="R721" s="15"/>
    </row>
    <row r="722" spans="18:18" ht="15.75" customHeight="1" x14ac:dyDescent="0.2">
      <c r="R722" s="15"/>
    </row>
    <row r="723" spans="18:18" ht="15.75" customHeight="1" x14ac:dyDescent="0.2">
      <c r="R723" s="15"/>
    </row>
    <row r="724" spans="18:18" ht="15.75" customHeight="1" x14ac:dyDescent="0.2">
      <c r="R724" s="15"/>
    </row>
    <row r="725" spans="18:18" ht="15.75" customHeight="1" x14ac:dyDescent="0.2">
      <c r="R725" s="15"/>
    </row>
    <row r="726" spans="18:18" ht="15.75" customHeight="1" x14ac:dyDescent="0.2">
      <c r="R726" s="15"/>
    </row>
    <row r="727" spans="18:18" ht="15.75" customHeight="1" x14ac:dyDescent="0.2">
      <c r="R727" s="15"/>
    </row>
    <row r="728" spans="18:18" ht="15.75" customHeight="1" x14ac:dyDescent="0.2">
      <c r="R728" s="15"/>
    </row>
    <row r="729" spans="18:18" ht="15.75" customHeight="1" x14ac:dyDescent="0.2">
      <c r="R729" s="15"/>
    </row>
    <row r="730" spans="18:18" ht="15.75" customHeight="1" x14ac:dyDescent="0.2">
      <c r="R730" s="15"/>
    </row>
    <row r="731" spans="18:18" ht="15.75" customHeight="1" x14ac:dyDescent="0.2">
      <c r="R731" s="15"/>
    </row>
    <row r="732" spans="18:18" ht="15.75" customHeight="1" x14ac:dyDescent="0.2">
      <c r="R732" s="15"/>
    </row>
    <row r="733" spans="18:18" ht="15.75" customHeight="1" x14ac:dyDescent="0.2">
      <c r="R733" s="15"/>
    </row>
    <row r="734" spans="18:18" ht="15.75" customHeight="1" x14ac:dyDescent="0.2">
      <c r="R734" s="15"/>
    </row>
    <row r="735" spans="18:18" ht="15.75" customHeight="1" x14ac:dyDescent="0.2">
      <c r="R735" s="15"/>
    </row>
    <row r="736" spans="18:18" ht="15.75" customHeight="1" x14ac:dyDescent="0.2">
      <c r="R736" s="15"/>
    </row>
    <row r="737" spans="18:18" ht="15.75" customHeight="1" x14ac:dyDescent="0.2">
      <c r="R737" s="15"/>
    </row>
    <row r="738" spans="18:18" ht="15.75" customHeight="1" x14ac:dyDescent="0.2">
      <c r="R738" s="15"/>
    </row>
    <row r="739" spans="18:18" ht="15.75" customHeight="1" x14ac:dyDescent="0.2">
      <c r="R739" s="15"/>
    </row>
    <row r="740" spans="18:18" ht="15.75" customHeight="1" x14ac:dyDescent="0.2">
      <c r="R740" s="15"/>
    </row>
    <row r="741" spans="18:18" ht="15.75" customHeight="1" x14ac:dyDescent="0.2">
      <c r="R741" s="15"/>
    </row>
    <row r="742" spans="18:18" ht="15.75" customHeight="1" x14ac:dyDescent="0.2">
      <c r="R742" s="15"/>
    </row>
    <row r="743" spans="18:18" ht="15.75" customHeight="1" x14ac:dyDescent="0.2">
      <c r="R743" s="15"/>
    </row>
    <row r="744" spans="18:18" ht="15.75" customHeight="1" x14ac:dyDescent="0.2">
      <c r="R744" s="15"/>
    </row>
    <row r="745" spans="18:18" ht="15.75" customHeight="1" x14ac:dyDescent="0.2">
      <c r="R745" s="15"/>
    </row>
    <row r="746" spans="18:18" ht="15.75" customHeight="1" x14ac:dyDescent="0.2">
      <c r="R746" s="15"/>
    </row>
    <row r="747" spans="18:18" ht="15.75" customHeight="1" x14ac:dyDescent="0.2">
      <c r="R747" s="15"/>
    </row>
    <row r="748" spans="18:18" ht="15.75" customHeight="1" x14ac:dyDescent="0.2">
      <c r="R748" s="15"/>
    </row>
    <row r="749" spans="18:18" ht="15.75" customHeight="1" x14ac:dyDescent="0.2">
      <c r="R749" s="15"/>
    </row>
    <row r="750" spans="18:18" ht="15.75" customHeight="1" x14ac:dyDescent="0.2">
      <c r="R750" s="15"/>
    </row>
    <row r="751" spans="18:18" ht="15.75" customHeight="1" x14ac:dyDescent="0.2">
      <c r="R751" s="15"/>
    </row>
    <row r="752" spans="18:18" ht="15.75" customHeight="1" x14ac:dyDescent="0.2">
      <c r="R752" s="15"/>
    </row>
    <row r="753" spans="18:18" ht="15.75" customHeight="1" x14ac:dyDescent="0.2">
      <c r="R753" s="15"/>
    </row>
    <row r="754" spans="18:18" ht="15.75" customHeight="1" x14ac:dyDescent="0.2">
      <c r="R754" s="15"/>
    </row>
    <row r="755" spans="18:18" ht="15.75" customHeight="1" x14ac:dyDescent="0.2">
      <c r="R755" s="15"/>
    </row>
    <row r="756" spans="18:18" ht="15.75" customHeight="1" x14ac:dyDescent="0.2">
      <c r="R756" s="15"/>
    </row>
    <row r="757" spans="18:18" ht="15.75" customHeight="1" x14ac:dyDescent="0.2">
      <c r="R757" s="15"/>
    </row>
    <row r="758" spans="18:18" ht="15.75" customHeight="1" x14ac:dyDescent="0.2">
      <c r="R758" s="15"/>
    </row>
    <row r="759" spans="18:18" ht="15.75" customHeight="1" x14ac:dyDescent="0.2">
      <c r="R759" s="15"/>
    </row>
    <row r="760" spans="18:18" ht="15.75" customHeight="1" x14ac:dyDescent="0.2">
      <c r="R760" s="15"/>
    </row>
    <row r="761" spans="18:18" ht="15.75" customHeight="1" x14ac:dyDescent="0.2">
      <c r="R761" s="15"/>
    </row>
    <row r="762" spans="18:18" ht="15.75" customHeight="1" x14ac:dyDescent="0.2">
      <c r="R762" s="15"/>
    </row>
    <row r="763" spans="18:18" ht="15.75" customHeight="1" x14ac:dyDescent="0.2">
      <c r="R763" s="15"/>
    </row>
    <row r="764" spans="18:18" ht="15.75" customHeight="1" x14ac:dyDescent="0.2">
      <c r="R764" s="15"/>
    </row>
    <row r="765" spans="18:18" ht="15.75" customHeight="1" x14ac:dyDescent="0.2">
      <c r="R765" s="15"/>
    </row>
    <row r="766" spans="18:18" ht="15.75" customHeight="1" x14ac:dyDescent="0.2">
      <c r="R766" s="15"/>
    </row>
    <row r="767" spans="18:18" ht="15.75" customHeight="1" x14ac:dyDescent="0.2">
      <c r="R767" s="15"/>
    </row>
    <row r="768" spans="18:18" ht="15.75" customHeight="1" x14ac:dyDescent="0.2">
      <c r="R768" s="15"/>
    </row>
    <row r="769" spans="18:18" ht="15.75" customHeight="1" x14ac:dyDescent="0.2">
      <c r="R769" s="15"/>
    </row>
    <row r="770" spans="18:18" ht="15.75" customHeight="1" x14ac:dyDescent="0.2">
      <c r="R770" s="15"/>
    </row>
    <row r="771" spans="18:18" ht="15.75" customHeight="1" x14ac:dyDescent="0.2">
      <c r="R771" s="15"/>
    </row>
    <row r="772" spans="18:18" ht="15.75" customHeight="1" x14ac:dyDescent="0.2">
      <c r="R772" s="15"/>
    </row>
    <row r="773" spans="18:18" ht="15.75" customHeight="1" x14ac:dyDescent="0.2">
      <c r="R773" s="15"/>
    </row>
    <row r="774" spans="18:18" ht="15.75" customHeight="1" x14ac:dyDescent="0.2">
      <c r="R774" s="15"/>
    </row>
    <row r="775" spans="18:18" ht="15.75" customHeight="1" x14ac:dyDescent="0.2">
      <c r="R775" s="15"/>
    </row>
    <row r="776" spans="18:18" ht="15.75" customHeight="1" x14ac:dyDescent="0.2">
      <c r="R776" s="15"/>
    </row>
    <row r="777" spans="18:18" ht="15.75" customHeight="1" x14ac:dyDescent="0.2">
      <c r="R777" s="15"/>
    </row>
    <row r="778" spans="18:18" ht="15.75" customHeight="1" x14ac:dyDescent="0.2">
      <c r="R778" s="15"/>
    </row>
    <row r="779" spans="18:18" ht="15.75" customHeight="1" x14ac:dyDescent="0.2">
      <c r="R779" s="15"/>
    </row>
    <row r="780" spans="18:18" ht="15.75" customHeight="1" x14ac:dyDescent="0.2">
      <c r="R780" s="15"/>
    </row>
    <row r="781" spans="18:18" ht="15.75" customHeight="1" x14ac:dyDescent="0.2">
      <c r="R781" s="15"/>
    </row>
    <row r="782" spans="18:18" ht="15.75" customHeight="1" x14ac:dyDescent="0.2">
      <c r="R782" s="15"/>
    </row>
    <row r="783" spans="18:18" ht="15.75" customHeight="1" x14ac:dyDescent="0.2">
      <c r="R783" s="15"/>
    </row>
    <row r="784" spans="18:18" ht="15.75" customHeight="1" x14ac:dyDescent="0.2">
      <c r="R784" s="15"/>
    </row>
    <row r="785" spans="18:18" ht="15.75" customHeight="1" x14ac:dyDescent="0.2">
      <c r="R785" s="15"/>
    </row>
    <row r="786" spans="18:18" ht="15.75" customHeight="1" x14ac:dyDescent="0.2">
      <c r="R786" s="15"/>
    </row>
    <row r="787" spans="18:18" ht="15.75" customHeight="1" x14ac:dyDescent="0.2">
      <c r="R787" s="15"/>
    </row>
    <row r="788" spans="18:18" ht="15.75" customHeight="1" x14ac:dyDescent="0.2">
      <c r="R788" s="15"/>
    </row>
    <row r="789" spans="18:18" ht="15.75" customHeight="1" x14ac:dyDescent="0.2">
      <c r="R789" s="15"/>
    </row>
    <row r="790" spans="18:18" ht="15.75" customHeight="1" x14ac:dyDescent="0.2">
      <c r="R790" s="15"/>
    </row>
    <row r="791" spans="18:18" ht="15.75" customHeight="1" x14ac:dyDescent="0.2">
      <c r="R791" s="15"/>
    </row>
    <row r="792" spans="18:18" ht="15.75" customHeight="1" x14ac:dyDescent="0.2">
      <c r="R792" s="15"/>
    </row>
    <row r="793" spans="18:18" ht="15.75" customHeight="1" x14ac:dyDescent="0.2">
      <c r="R793" s="15"/>
    </row>
    <row r="794" spans="18:18" ht="15.75" customHeight="1" x14ac:dyDescent="0.2">
      <c r="R794" s="15"/>
    </row>
    <row r="795" spans="18:18" ht="15.75" customHeight="1" x14ac:dyDescent="0.2">
      <c r="R795" s="15"/>
    </row>
    <row r="796" spans="18:18" ht="15.75" customHeight="1" x14ac:dyDescent="0.2">
      <c r="R796" s="15"/>
    </row>
    <row r="797" spans="18:18" ht="15.75" customHeight="1" x14ac:dyDescent="0.2">
      <c r="R797" s="15"/>
    </row>
    <row r="798" spans="18:18" ht="15.75" customHeight="1" x14ac:dyDescent="0.2">
      <c r="R798" s="15"/>
    </row>
    <row r="799" spans="18:18" ht="15.75" customHeight="1" x14ac:dyDescent="0.2">
      <c r="R799" s="15"/>
    </row>
    <row r="800" spans="18:18" ht="15.75" customHeight="1" x14ac:dyDescent="0.2">
      <c r="R800" s="15"/>
    </row>
    <row r="801" spans="18:18" ht="15.75" customHeight="1" x14ac:dyDescent="0.2">
      <c r="R801" s="15"/>
    </row>
    <row r="802" spans="18:18" ht="15.75" customHeight="1" x14ac:dyDescent="0.2">
      <c r="R802" s="15"/>
    </row>
    <row r="803" spans="18:18" ht="15.75" customHeight="1" x14ac:dyDescent="0.2">
      <c r="R803" s="15"/>
    </row>
    <row r="804" spans="18:18" ht="15.75" customHeight="1" x14ac:dyDescent="0.2">
      <c r="R804" s="15"/>
    </row>
    <row r="805" spans="18:18" ht="15.75" customHeight="1" x14ac:dyDescent="0.2">
      <c r="R805" s="15"/>
    </row>
    <row r="806" spans="18:18" ht="15.75" customHeight="1" x14ac:dyDescent="0.2">
      <c r="R806" s="15"/>
    </row>
    <row r="807" spans="18:18" ht="15.75" customHeight="1" x14ac:dyDescent="0.2">
      <c r="R807" s="15"/>
    </row>
    <row r="808" spans="18:18" ht="15.75" customHeight="1" x14ac:dyDescent="0.2">
      <c r="R808" s="15"/>
    </row>
    <row r="809" spans="18:18" ht="15.75" customHeight="1" x14ac:dyDescent="0.2">
      <c r="R809" s="15"/>
    </row>
    <row r="810" spans="18:18" ht="15.75" customHeight="1" x14ac:dyDescent="0.2">
      <c r="R810" s="15"/>
    </row>
    <row r="811" spans="18:18" ht="15.75" customHeight="1" x14ac:dyDescent="0.2">
      <c r="R811" s="15"/>
    </row>
    <row r="812" spans="18:18" ht="15.75" customHeight="1" x14ac:dyDescent="0.2">
      <c r="R812" s="15"/>
    </row>
    <row r="813" spans="18:18" ht="15.75" customHeight="1" x14ac:dyDescent="0.2">
      <c r="R813" s="15"/>
    </row>
    <row r="814" spans="18:18" ht="15.75" customHeight="1" x14ac:dyDescent="0.2">
      <c r="R814" s="15"/>
    </row>
    <row r="815" spans="18:18" ht="15.75" customHeight="1" x14ac:dyDescent="0.2">
      <c r="R815" s="15"/>
    </row>
    <row r="816" spans="18:18" ht="15.75" customHeight="1" x14ac:dyDescent="0.2">
      <c r="R816" s="15"/>
    </row>
    <row r="817" spans="18:18" ht="15.75" customHeight="1" x14ac:dyDescent="0.2">
      <c r="R817" s="15"/>
    </row>
    <row r="818" spans="18:18" ht="15.75" customHeight="1" x14ac:dyDescent="0.2">
      <c r="R818" s="15"/>
    </row>
    <row r="819" spans="18:18" ht="15.75" customHeight="1" x14ac:dyDescent="0.2">
      <c r="R819" s="15"/>
    </row>
    <row r="820" spans="18:18" ht="15.75" customHeight="1" x14ac:dyDescent="0.2">
      <c r="R820" s="15"/>
    </row>
    <row r="821" spans="18:18" ht="15.75" customHeight="1" x14ac:dyDescent="0.2">
      <c r="R821" s="15"/>
    </row>
    <row r="822" spans="18:18" ht="15.75" customHeight="1" x14ac:dyDescent="0.2">
      <c r="R822" s="15"/>
    </row>
    <row r="823" spans="18:18" ht="15.75" customHeight="1" x14ac:dyDescent="0.2">
      <c r="R823" s="15"/>
    </row>
    <row r="824" spans="18:18" ht="15.75" customHeight="1" x14ac:dyDescent="0.2">
      <c r="R824" s="15"/>
    </row>
    <row r="825" spans="18:18" ht="15.75" customHeight="1" x14ac:dyDescent="0.2">
      <c r="R825" s="15"/>
    </row>
    <row r="826" spans="18:18" ht="15.75" customHeight="1" x14ac:dyDescent="0.2">
      <c r="R826" s="15"/>
    </row>
    <row r="827" spans="18:18" ht="15.75" customHeight="1" x14ac:dyDescent="0.2">
      <c r="R827" s="15"/>
    </row>
    <row r="828" spans="18:18" ht="15.75" customHeight="1" x14ac:dyDescent="0.2">
      <c r="R828" s="15"/>
    </row>
    <row r="829" spans="18:18" ht="15.75" customHeight="1" x14ac:dyDescent="0.2">
      <c r="R829" s="15"/>
    </row>
    <row r="830" spans="18:18" ht="15.75" customHeight="1" x14ac:dyDescent="0.2">
      <c r="R830" s="15"/>
    </row>
    <row r="831" spans="18:18" ht="15.75" customHeight="1" x14ac:dyDescent="0.2">
      <c r="R831" s="15"/>
    </row>
    <row r="832" spans="18:18" ht="15.75" customHeight="1" x14ac:dyDescent="0.2">
      <c r="R832" s="15"/>
    </row>
    <row r="833" spans="18:18" ht="15.75" customHeight="1" x14ac:dyDescent="0.2">
      <c r="R833" s="15"/>
    </row>
    <row r="834" spans="18:18" ht="15.75" customHeight="1" x14ac:dyDescent="0.2">
      <c r="R834" s="15"/>
    </row>
    <row r="835" spans="18:18" ht="15.75" customHeight="1" x14ac:dyDescent="0.2">
      <c r="R835" s="15"/>
    </row>
    <row r="836" spans="18:18" ht="15.75" customHeight="1" x14ac:dyDescent="0.2">
      <c r="R836" s="15"/>
    </row>
    <row r="837" spans="18:18" ht="15.75" customHeight="1" x14ac:dyDescent="0.2">
      <c r="R837" s="15"/>
    </row>
    <row r="838" spans="18:18" ht="15.75" customHeight="1" x14ac:dyDescent="0.2">
      <c r="R838" s="15"/>
    </row>
    <row r="839" spans="18:18" ht="15.75" customHeight="1" x14ac:dyDescent="0.2">
      <c r="R839" s="15"/>
    </row>
    <row r="840" spans="18:18" ht="15.75" customHeight="1" x14ac:dyDescent="0.2">
      <c r="R840" s="15"/>
    </row>
    <row r="841" spans="18:18" ht="15.75" customHeight="1" x14ac:dyDescent="0.2">
      <c r="R841" s="15"/>
    </row>
    <row r="842" spans="18:18" ht="15.75" customHeight="1" x14ac:dyDescent="0.2">
      <c r="R842" s="15"/>
    </row>
    <row r="843" spans="18:18" ht="15.75" customHeight="1" x14ac:dyDescent="0.2">
      <c r="R843" s="15"/>
    </row>
    <row r="844" spans="18:18" ht="15.75" customHeight="1" x14ac:dyDescent="0.2">
      <c r="R844" s="15"/>
    </row>
    <row r="845" spans="18:18" ht="15.75" customHeight="1" x14ac:dyDescent="0.2">
      <c r="R845" s="15"/>
    </row>
    <row r="846" spans="18:18" ht="15.75" customHeight="1" x14ac:dyDescent="0.2">
      <c r="R846" s="15"/>
    </row>
    <row r="847" spans="18:18" ht="15.75" customHeight="1" x14ac:dyDescent="0.2">
      <c r="R847" s="15"/>
    </row>
    <row r="848" spans="18:18" ht="15.75" customHeight="1" x14ac:dyDescent="0.2">
      <c r="R848" s="15"/>
    </row>
    <row r="849" spans="18:18" ht="15.75" customHeight="1" x14ac:dyDescent="0.2">
      <c r="R849" s="15"/>
    </row>
    <row r="850" spans="18:18" ht="15.75" customHeight="1" x14ac:dyDescent="0.2">
      <c r="R850" s="15"/>
    </row>
    <row r="851" spans="18:18" ht="15.75" customHeight="1" x14ac:dyDescent="0.2">
      <c r="R851" s="15"/>
    </row>
    <row r="852" spans="18:18" ht="15.75" customHeight="1" x14ac:dyDescent="0.2">
      <c r="R852" s="15"/>
    </row>
    <row r="853" spans="18:18" ht="15.75" customHeight="1" x14ac:dyDescent="0.2">
      <c r="R853" s="15"/>
    </row>
    <row r="854" spans="18:18" ht="15.75" customHeight="1" x14ac:dyDescent="0.2">
      <c r="R854" s="15"/>
    </row>
    <row r="855" spans="18:18" ht="15.75" customHeight="1" x14ac:dyDescent="0.2">
      <c r="R855" s="15"/>
    </row>
    <row r="856" spans="18:18" ht="15.75" customHeight="1" x14ac:dyDescent="0.2">
      <c r="R856" s="15"/>
    </row>
    <row r="857" spans="18:18" ht="15.75" customHeight="1" x14ac:dyDescent="0.2">
      <c r="R857" s="15"/>
    </row>
    <row r="858" spans="18:18" ht="15.75" customHeight="1" x14ac:dyDescent="0.2">
      <c r="R858" s="15"/>
    </row>
    <row r="859" spans="18:18" ht="15.75" customHeight="1" x14ac:dyDescent="0.2">
      <c r="R859" s="15"/>
    </row>
    <row r="860" spans="18:18" ht="15.75" customHeight="1" x14ac:dyDescent="0.2">
      <c r="R860" s="15"/>
    </row>
    <row r="861" spans="18:18" ht="15.75" customHeight="1" x14ac:dyDescent="0.2">
      <c r="R861" s="15"/>
    </row>
    <row r="862" spans="18:18" ht="15.75" customHeight="1" x14ac:dyDescent="0.2">
      <c r="R862" s="15"/>
    </row>
    <row r="863" spans="18:18" ht="15.75" customHeight="1" x14ac:dyDescent="0.2">
      <c r="R863" s="15"/>
    </row>
    <row r="864" spans="18:18" ht="15.75" customHeight="1" x14ac:dyDescent="0.2">
      <c r="R864" s="15"/>
    </row>
    <row r="865" spans="18:18" ht="15.75" customHeight="1" x14ac:dyDescent="0.2">
      <c r="R865" s="15"/>
    </row>
    <row r="866" spans="18:18" ht="15.75" customHeight="1" x14ac:dyDescent="0.2">
      <c r="R866" s="15"/>
    </row>
    <row r="867" spans="18:18" ht="15.75" customHeight="1" x14ac:dyDescent="0.2">
      <c r="R867" s="15"/>
    </row>
    <row r="868" spans="18:18" ht="15.75" customHeight="1" x14ac:dyDescent="0.2">
      <c r="R868" s="15"/>
    </row>
    <row r="869" spans="18:18" ht="15.75" customHeight="1" x14ac:dyDescent="0.2">
      <c r="R869" s="15"/>
    </row>
    <row r="870" spans="18:18" ht="15.75" customHeight="1" x14ac:dyDescent="0.2">
      <c r="R870" s="15"/>
    </row>
    <row r="871" spans="18:18" ht="15.75" customHeight="1" x14ac:dyDescent="0.2">
      <c r="R871" s="15"/>
    </row>
    <row r="872" spans="18:18" ht="15.75" customHeight="1" x14ac:dyDescent="0.2">
      <c r="R872" s="15"/>
    </row>
    <row r="873" spans="18:18" ht="15.75" customHeight="1" x14ac:dyDescent="0.2">
      <c r="R873" s="15"/>
    </row>
    <row r="874" spans="18:18" ht="15.75" customHeight="1" x14ac:dyDescent="0.2">
      <c r="R874" s="15"/>
    </row>
    <row r="875" spans="18:18" ht="15.75" customHeight="1" x14ac:dyDescent="0.2">
      <c r="R875" s="15"/>
    </row>
    <row r="876" spans="18:18" ht="15.75" customHeight="1" x14ac:dyDescent="0.2">
      <c r="R876" s="15"/>
    </row>
    <row r="877" spans="18:18" ht="15.75" customHeight="1" x14ac:dyDescent="0.2">
      <c r="R877" s="15"/>
    </row>
    <row r="878" spans="18:18" ht="15.75" customHeight="1" x14ac:dyDescent="0.2">
      <c r="R878" s="15"/>
    </row>
    <row r="879" spans="18:18" ht="15.75" customHeight="1" x14ac:dyDescent="0.2">
      <c r="R879" s="15"/>
    </row>
    <row r="880" spans="18:18" ht="15.75" customHeight="1" x14ac:dyDescent="0.2">
      <c r="R880" s="15"/>
    </row>
    <row r="881" spans="18:18" ht="15.75" customHeight="1" x14ac:dyDescent="0.2">
      <c r="R881" s="15"/>
    </row>
    <row r="882" spans="18:18" ht="15.75" customHeight="1" x14ac:dyDescent="0.2">
      <c r="R882" s="15"/>
    </row>
    <row r="883" spans="18:18" ht="15.75" customHeight="1" x14ac:dyDescent="0.2">
      <c r="R883" s="15"/>
    </row>
    <row r="884" spans="18:18" ht="15.75" customHeight="1" x14ac:dyDescent="0.2">
      <c r="R884" s="15"/>
    </row>
    <row r="885" spans="18:18" ht="15.75" customHeight="1" x14ac:dyDescent="0.2">
      <c r="R885" s="15"/>
    </row>
    <row r="886" spans="18:18" ht="15.75" customHeight="1" x14ac:dyDescent="0.2">
      <c r="R886" s="15"/>
    </row>
    <row r="887" spans="18:18" ht="15.75" customHeight="1" x14ac:dyDescent="0.2">
      <c r="R887" s="15"/>
    </row>
    <row r="888" spans="18:18" ht="15.75" customHeight="1" x14ac:dyDescent="0.2">
      <c r="R888" s="15"/>
    </row>
    <row r="889" spans="18:18" ht="15.75" customHeight="1" x14ac:dyDescent="0.2">
      <c r="R889" s="15"/>
    </row>
    <row r="890" spans="18:18" ht="15.75" customHeight="1" x14ac:dyDescent="0.2">
      <c r="R890" s="15"/>
    </row>
    <row r="891" spans="18:18" ht="15.75" customHeight="1" x14ac:dyDescent="0.2">
      <c r="R891" s="15"/>
    </row>
    <row r="892" spans="18:18" ht="15.75" customHeight="1" x14ac:dyDescent="0.2">
      <c r="R892" s="15"/>
    </row>
    <row r="893" spans="18:18" ht="15.75" customHeight="1" x14ac:dyDescent="0.2">
      <c r="R893" s="15"/>
    </row>
    <row r="894" spans="18:18" ht="15.75" customHeight="1" x14ac:dyDescent="0.2">
      <c r="R894" s="15"/>
    </row>
    <row r="895" spans="18:18" ht="15.75" customHeight="1" x14ac:dyDescent="0.2">
      <c r="R895" s="15"/>
    </row>
    <row r="896" spans="18:18" ht="15.75" customHeight="1" x14ac:dyDescent="0.2">
      <c r="R896" s="15"/>
    </row>
    <row r="897" spans="18:18" ht="15.75" customHeight="1" x14ac:dyDescent="0.2">
      <c r="R897" s="15"/>
    </row>
    <row r="898" spans="18:18" ht="15.75" customHeight="1" x14ac:dyDescent="0.2">
      <c r="R898" s="15"/>
    </row>
    <row r="899" spans="18:18" ht="15.75" customHeight="1" x14ac:dyDescent="0.2">
      <c r="R899" s="15"/>
    </row>
    <row r="900" spans="18:18" ht="15.75" customHeight="1" x14ac:dyDescent="0.2">
      <c r="R900" s="15"/>
    </row>
    <row r="901" spans="18:18" ht="15.75" customHeight="1" x14ac:dyDescent="0.2">
      <c r="R901" s="15"/>
    </row>
    <row r="902" spans="18:18" ht="15.75" customHeight="1" x14ac:dyDescent="0.2">
      <c r="R902" s="15"/>
    </row>
    <row r="903" spans="18:18" ht="15.75" customHeight="1" x14ac:dyDescent="0.2">
      <c r="R903" s="15"/>
    </row>
    <row r="904" spans="18:18" ht="15.75" customHeight="1" x14ac:dyDescent="0.2">
      <c r="R904" s="15"/>
    </row>
    <row r="905" spans="18:18" ht="15.75" customHeight="1" x14ac:dyDescent="0.2">
      <c r="R905" s="15"/>
    </row>
    <row r="906" spans="18:18" ht="15.75" customHeight="1" x14ac:dyDescent="0.2">
      <c r="R906" s="15"/>
    </row>
    <row r="907" spans="18:18" ht="15.75" customHeight="1" x14ac:dyDescent="0.2">
      <c r="R907" s="15"/>
    </row>
    <row r="908" spans="18:18" ht="15.75" customHeight="1" x14ac:dyDescent="0.2">
      <c r="R908" s="15"/>
    </row>
    <row r="909" spans="18:18" ht="15.75" customHeight="1" x14ac:dyDescent="0.2">
      <c r="R909" s="15"/>
    </row>
    <row r="910" spans="18:18" ht="15.75" customHeight="1" x14ac:dyDescent="0.2">
      <c r="R910" s="15"/>
    </row>
    <row r="911" spans="18:18" ht="15.75" customHeight="1" x14ac:dyDescent="0.2">
      <c r="R911" s="15"/>
    </row>
    <row r="912" spans="18:18" ht="15.75" customHeight="1" x14ac:dyDescent="0.2">
      <c r="R912" s="15"/>
    </row>
    <row r="913" spans="18:18" ht="15.75" customHeight="1" x14ac:dyDescent="0.2">
      <c r="R913" s="15"/>
    </row>
    <row r="914" spans="18:18" ht="15.75" customHeight="1" x14ac:dyDescent="0.2">
      <c r="R914" s="15"/>
    </row>
    <row r="915" spans="18:18" ht="15.75" customHeight="1" x14ac:dyDescent="0.2">
      <c r="R915" s="15"/>
    </row>
    <row r="916" spans="18:18" ht="15.75" customHeight="1" x14ac:dyDescent="0.2">
      <c r="R916" s="15"/>
    </row>
    <row r="917" spans="18:18" ht="15.75" customHeight="1" x14ac:dyDescent="0.2">
      <c r="R917" s="15"/>
    </row>
    <row r="918" spans="18:18" ht="15.75" customHeight="1" x14ac:dyDescent="0.2">
      <c r="R918" s="15"/>
    </row>
    <row r="919" spans="18:18" ht="15.75" customHeight="1" x14ac:dyDescent="0.2">
      <c r="R919" s="15"/>
    </row>
    <row r="920" spans="18:18" ht="15.75" customHeight="1" x14ac:dyDescent="0.2">
      <c r="R920" s="15"/>
    </row>
    <row r="921" spans="18:18" ht="15.75" customHeight="1" x14ac:dyDescent="0.2">
      <c r="R921" s="15"/>
    </row>
    <row r="922" spans="18:18" ht="15.75" customHeight="1" x14ac:dyDescent="0.2">
      <c r="R922" s="15"/>
    </row>
    <row r="923" spans="18:18" ht="15.75" customHeight="1" x14ac:dyDescent="0.2">
      <c r="R923" s="15"/>
    </row>
    <row r="924" spans="18:18" ht="15.75" customHeight="1" x14ac:dyDescent="0.2">
      <c r="R924" s="15"/>
    </row>
    <row r="925" spans="18:18" ht="15.75" customHeight="1" x14ac:dyDescent="0.2">
      <c r="R925" s="15"/>
    </row>
    <row r="926" spans="18:18" ht="15.75" customHeight="1" x14ac:dyDescent="0.2">
      <c r="R926" s="15"/>
    </row>
    <row r="927" spans="18:18" ht="15.75" customHeight="1" x14ac:dyDescent="0.2">
      <c r="R927" s="15"/>
    </row>
    <row r="928" spans="18:18" ht="15.75" customHeight="1" x14ac:dyDescent="0.2">
      <c r="R928" s="15"/>
    </row>
    <row r="929" spans="18:18" ht="15.75" customHeight="1" x14ac:dyDescent="0.2">
      <c r="R929" s="15"/>
    </row>
    <row r="930" spans="18:18" ht="15.75" customHeight="1" x14ac:dyDescent="0.2">
      <c r="R930" s="15"/>
    </row>
    <row r="931" spans="18:18" ht="15.75" customHeight="1" x14ac:dyDescent="0.2">
      <c r="R931" s="15"/>
    </row>
    <row r="932" spans="18:18" ht="15.75" customHeight="1" x14ac:dyDescent="0.2">
      <c r="R932" s="15"/>
    </row>
    <row r="933" spans="18:18" ht="15.75" customHeight="1" x14ac:dyDescent="0.2">
      <c r="R933" s="15"/>
    </row>
    <row r="934" spans="18:18" ht="15.75" customHeight="1" x14ac:dyDescent="0.2">
      <c r="R934" s="15"/>
    </row>
    <row r="935" spans="18:18" ht="15.75" customHeight="1" x14ac:dyDescent="0.2">
      <c r="R935" s="15"/>
    </row>
    <row r="936" spans="18:18" ht="15.75" customHeight="1" x14ac:dyDescent="0.2">
      <c r="R936" s="15"/>
    </row>
    <row r="937" spans="18:18" ht="15.75" customHeight="1" x14ac:dyDescent="0.2">
      <c r="R937" s="15"/>
    </row>
    <row r="938" spans="18:18" ht="15.75" customHeight="1" x14ac:dyDescent="0.2">
      <c r="R938" s="15"/>
    </row>
    <row r="939" spans="18:18" ht="15.75" customHeight="1" x14ac:dyDescent="0.2">
      <c r="R939" s="15"/>
    </row>
    <row r="940" spans="18:18" ht="15.75" customHeight="1" x14ac:dyDescent="0.2">
      <c r="R940" s="15"/>
    </row>
    <row r="941" spans="18:18" ht="15.75" customHeight="1" x14ac:dyDescent="0.2">
      <c r="R941" s="15"/>
    </row>
    <row r="942" spans="18:18" ht="15.75" customHeight="1" x14ac:dyDescent="0.2">
      <c r="R942" s="15"/>
    </row>
    <row r="943" spans="18:18" ht="15.75" customHeight="1" x14ac:dyDescent="0.2">
      <c r="R943" s="15"/>
    </row>
    <row r="944" spans="18:18" ht="15.75" customHeight="1" x14ac:dyDescent="0.2">
      <c r="R944" s="15"/>
    </row>
    <row r="945" spans="18:18" ht="15.75" customHeight="1" x14ac:dyDescent="0.2">
      <c r="R945" s="15"/>
    </row>
    <row r="946" spans="18:18" ht="15.75" customHeight="1" x14ac:dyDescent="0.2">
      <c r="R946" s="15"/>
    </row>
    <row r="947" spans="18:18" ht="15.75" customHeight="1" x14ac:dyDescent="0.2">
      <c r="R947" s="15"/>
    </row>
    <row r="948" spans="18:18" ht="15.75" customHeight="1" x14ac:dyDescent="0.2">
      <c r="R948" s="15"/>
    </row>
    <row r="949" spans="18:18" ht="15.75" customHeight="1" x14ac:dyDescent="0.2">
      <c r="R949" s="15"/>
    </row>
    <row r="950" spans="18:18" ht="15.75" customHeight="1" x14ac:dyDescent="0.2">
      <c r="R950" s="15"/>
    </row>
    <row r="951" spans="18:18" ht="15.75" customHeight="1" x14ac:dyDescent="0.2">
      <c r="R951" s="15"/>
    </row>
    <row r="952" spans="18:18" ht="15.75" customHeight="1" x14ac:dyDescent="0.2">
      <c r="R952" s="15"/>
    </row>
    <row r="953" spans="18:18" ht="15.75" customHeight="1" x14ac:dyDescent="0.2">
      <c r="R953" s="15"/>
    </row>
    <row r="954" spans="18:18" ht="15.75" customHeight="1" x14ac:dyDescent="0.2">
      <c r="R954" s="15"/>
    </row>
    <row r="955" spans="18:18" ht="15.75" customHeight="1" x14ac:dyDescent="0.2">
      <c r="R955" s="15"/>
    </row>
    <row r="956" spans="18:18" ht="15.75" customHeight="1" x14ac:dyDescent="0.2">
      <c r="R956" s="15"/>
    </row>
    <row r="957" spans="18:18" ht="15.75" customHeight="1" x14ac:dyDescent="0.2">
      <c r="R957" s="15"/>
    </row>
    <row r="958" spans="18:18" ht="15.75" customHeight="1" x14ac:dyDescent="0.2">
      <c r="R958" s="15"/>
    </row>
    <row r="959" spans="18:18" ht="15.75" customHeight="1" x14ac:dyDescent="0.2">
      <c r="R959" s="15"/>
    </row>
    <row r="960" spans="18:18" ht="15.75" customHeight="1" x14ac:dyDescent="0.2">
      <c r="R960" s="15"/>
    </row>
    <row r="961" spans="18:18" ht="15.75" customHeight="1" x14ac:dyDescent="0.2">
      <c r="R961" s="15"/>
    </row>
    <row r="962" spans="18:18" ht="15.75" customHeight="1" x14ac:dyDescent="0.2">
      <c r="R962" s="15"/>
    </row>
    <row r="963" spans="18:18" ht="15.75" customHeight="1" x14ac:dyDescent="0.2">
      <c r="R963" s="15"/>
    </row>
    <row r="964" spans="18:18" ht="15.75" customHeight="1" x14ac:dyDescent="0.2">
      <c r="R964" s="15"/>
    </row>
    <row r="965" spans="18:18" ht="15.75" customHeight="1" x14ac:dyDescent="0.2">
      <c r="R965" s="15"/>
    </row>
    <row r="966" spans="18:18" ht="15.75" customHeight="1" x14ac:dyDescent="0.2">
      <c r="R966" s="15"/>
    </row>
    <row r="967" spans="18:18" ht="15.75" customHeight="1" x14ac:dyDescent="0.2">
      <c r="R967" s="15"/>
    </row>
    <row r="968" spans="18:18" ht="15.75" customHeight="1" x14ac:dyDescent="0.2">
      <c r="R968" s="15"/>
    </row>
    <row r="969" spans="18:18" ht="15.75" customHeight="1" x14ac:dyDescent="0.2">
      <c r="R969" s="15"/>
    </row>
    <row r="970" spans="18:18" ht="15.75" customHeight="1" x14ac:dyDescent="0.2">
      <c r="R970" s="15"/>
    </row>
    <row r="971" spans="18:18" ht="15.75" customHeight="1" x14ac:dyDescent="0.2">
      <c r="R971" s="15"/>
    </row>
    <row r="972" spans="18:18" ht="15.75" customHeight="1" x14ac:dyDescent="0.2">
      <c r="R972" s="15"/>
    </row>
    <row r="973" spans="18:18" ht="15.75" customHeight="1" x14ac:dyDescent="0.2">
      <c r="R973" s="15"/>
    </row>
    <row r="974" spans="18:18" ht="15.75" customHeight="1" x14ac:dyDescent="0.2">
      <c r="R974" s="15"/>
    </row>
    <row r="975" spans="18:18" ht="15.75" customHeight="1" x14ac:dyDescent="0.2">
      <c r="R975" s="15"/>
    </row>
    <row r="976" spans="18:18" ht="15.75" customHeight="1" x14ac:dyDescent="0.2">
      <c r="R976" s="15"/>
    </row>
    <row r="977" spans="18:18" ht="15.75" customHeight="1" x14ac:dyDescent="0.2">
      <c r="R977" s="15"/>
    </row>
    <row r="978" spans="18:18" ht="15.75" customHeight="1" x14ac:dyDescent="0.2">
      <c r="R978" s="15"/>
    </row>
    <row r="979" spans="18:18" ht="15.75" customHeight="1" x14ac:dyDescent="0.2">
      <c r="R979" s="15"/>
    </row>
    <row r="980" spans="18:18" ht="15.75" customHeight="1" x14ac:dyDescent="0.2">
      <c r="R980" s="15"/>
    </row>
    <row r="981" spans="18:18" ht="15.75" customHeight="1" x14ac:dyDescent="0.2">
      <c r="R981" s="15"/>
    </row>
    <row r="982" spans="18:18" ht="15.75" customHeight="1" x14ac:dyDescent="0.2">
      <c r="R982" s="15"/>
    </row>
    <row r="983" spans="18:18" ht="15.75" customHeight="1" x14ac:dyDescent="0.2">
      <c r="R983" s="15"/>
    </row>
    <row r="984" spans="18:18" ht="15.75" customHeight="1" x14ac:dyDescent="0.2">
      <c r="R984" s="15"/>
    </row>
    <row r="985" spans="18:18" ht="15.75" customHeight="1" x14ac:dyDescent="0.2">
      <c r="R985" s="15"/>
    </row>
    <row r="986" spans="18:18" ht="15.75" customHeight="1" x14ac:dyDescent="0.2">
      <c r="R986" s="15"/>
    </row>
    <row r="987" spans="18:18" ht="15.75" customHeight="1" x14ac:dyDescent="0.2">
      <c r="R987" s="15"/>
    </row>
    <row r="988" spans="18:18" ht="15.75" customHeight="1" x14ac:dyDescent="0.2">
      <c r="R988" s="15"/>
    </row>
    <row r="989" spans="18:18" ht="15.75" customHeight="1" x14ac:dyDescent="0.2">
      <c r="R989" s="15"/>
    </row>
    <row r="990" spans="18:18" ht="15.75" customHeight="1" x14ac:dyDescent="0.2">
      <c r="R990" s="15"/>
    </row>
    <row r="991" spans="18:18" ht="15.75" customHeight="1" x14ac:dyDescent="0.2">
      <c r="R991" s="15"/>
    </row>
    <row r="992" spans="18:18" ht="15.75" customHeight="1" x14ac:dyDescent="0.2">
      <c r="R992" s="15"/>
    </row>
    <row r="993" spans="18:18" ht="15.75" customHeight="1" x14ac:dyDescent="0.2">
      <c r="R993" s="15"/>
    </row>
    <row r="994" spans="18:18" ht="15.75" customHeight="1" x14ac:dyDescent="0.2">
      <c r="R994" s="15"/>
    </row>
    <row r="995" spans="18:18" ht="15.75" customHeight="1" x14ac:dyDescent="0.2">
      <c r="R995" s="15"/>
    </row>
    <row r="996" spans="18:18" ht="15.75" customHeight="1" x14ac:dyDescent="0.2">
      <c r="R996" s="15"/>
    </row>
    <row r="997" spans="18:18" ht="15.75" customHeight="1" x14ac:dyDescent="0.2">
      <c r="R997" s="15"/>
    </row>
    <row r="998" spans="18:18" ht="15.75" customHeight="1" x14ac:dyDescent="0.2">
      <c r="R998" s="15"/>
    </row>
    <row r="999" spans="18:18" ht="15.75" customHeight="1" x14ac:dyDescent="0.2">
      <c r="R999" s="15"/>
    </row>
    <row r="1000" spans="18:18" ht="15.75" customHeight="1" x14ac:dyDescent="0.2">
      <c r="R1000" s="15"/>
    </row>
  </sheetData>
  <mergeCells count="33">
    <mergeCell ref="AG1:AG2"/>
    <mergeCell ref="W1:W2"/>
    <mergeCell ref="X1:X2"/>
    <mergeCell ref="Y1:Y2"/>
    <mergeCell ref="Z1:Z2"/>
    <mergeCell ref="AA1:AA2"/>
    <mergeCell ref="AB1:AB2"/>
    <mergeCell ref="AC1:AC2"/>
    <mergeCell ref="U1:U2"/>
    <mergeCell ref="V1:V2"/>
    <mergeCell ref="AD1:AD2"/>
    <mergeCell ref="AE1:AE2"/>
    <mergeCell ref="AF1:AF2"/>
    <mergeCell ref="P1:P2"/>
    <mergeCell ref="Q1:Q2"/>
    <mergeCell ref="R1:R2"/>
    <mergeCell ref="S1:S2"/>
    <mergeCell ref="T1:T2"/>
    <mergeCell ref="K1:K2"/>
    <mergeCell ref="L1:L2"/>
    <mergeCell ref="M1:M2"/>
    <mergeCell ref="N1:N2"/>
    <mergeCell ref="O1:O2"/>
    <mergeCell ref="G1:G2"/>
    <mergeCell ref="H1:H2"/>
    <mergeCell ref="A3:B3"/>
    <mergeCell ref="I1:I2"/>
    <mergeCell ref="J1:J2"/>
    <mergeCell ref="A1:B1"/>
    <mergeCell ref="C1:C2"/>
    <mergeCell ref="D1:D2"/>
    <mergeCell ref="E1:E2"/>
    <mergeCell ref="F1:F2"/>
  </mergeCells>
  <pageMargins left="0.7" right="0.7" top="0.75" bottom="0.75" header="0" footer="0"/>
  <pageSetup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1000"/>
  <sheetViews>
    <sheetView tabSelected="1" workbookViewId="0">
      <pane xSplit="2" ySplit="3" topLeftCell="C4" activePane="bottomRight" state="frozen"/>
      <selection activeCell="T3" sqref="T3"/>
      <selection pane="topRight" activeCell="T3" sqref="T3"/>
      <selection pane="bottomLeft" activeCell="T3" sqref="T3"/>
      <selection pane="bottomRight" activeCell="T3" sqref="T3"/>
    </sheetView>
  </sheetViews>
  <sheetFormatPr baseColWidth="10" defaultColWidth="14.5" defaultRowHeight="15" customHeight="1" x14ac:dyDescent="0.2"/>
  <cols>
    <col min="1" max="1" width="15.1640625" customWidth="1"/>
    <col min="2" max="2" width="21.83203125" customWidth="1"/>
    <col min="3" max="3" width="9.1640625" customWidth="1"/>
    <col min="4" max="4" width="6.5" customWidth="1"/>
    <col min="5" max="5" width="12" customWidth="1"/>
    <col min="6" max="6" width="12.1640625" customWidth="1"/>
    <col min="7" max="7" width="11.5" customWidth="1"/>
    <col min="8" max="8" width="10.33203125" customWidth="1"/>
    <col min="9" max="10" width="13.5" customWidth="1"/>
    <col min="11" max="12" width="10" customWidth="1"/>
    <col min="13" max="13" width="11" customWidth="1"/>
    <col min="14" max="14" width="5.5" customWidth="1"/>
    <col min="15" max="15" width="17" customWidth="1"/>
    <col min="16" max="16" width="11" customWidth="1"/>
    <col min="17" max="18" width="8.5" customWidth="1"/>
    <col min="19" max="19" width="8.33203125" customWidth="1"/>
    <col min="20" max="20" width="12.83203125" customWidth="1"/>
    <col min="21" max="21" width="15.5" customWidth="1"/>
    <col min="22" max="22" width="31.83203125" customWidth="1"/>
    <col min="23" max="23" width="8.83203125" customWidth="1"/>
    <col min="24" max="24" width="8.6640625" customWidth="1"/>
    <col min="25" max="25" width="9.33203125" customWidth="1"/>
    <col min="26" max="26" width="12.83203125" customWidth="1"/>
    <col min="27" max="27" width="17.5" customWidth="1"/>
    <col min="28" max="28" width="11.1640625" customWidth="1"/>
    <col min="29" max="29" width="8.1640625" customWidth="1"/>
    <col min="30" max="30" width="12.5" customWidth="1"/>
    <col min="31" max="31" width="8.6640625" customWidth="1"/>
    <col min="32" max="32" width="11.5" customWidth="1"/>
    <col min="33" max="33" width="10.1640625" customWidth="1"/>
  </cols>
  <sheetData>
    <row r="1" spans="1:33" ht="18.75" customHeight="1" x14ac:dyDescent="0.2">
      <c r="A1" s="51" t="str">
        <f ca="1">IFERROR(__xludf.DUMMYFUNCTION("IFERROR(VLOOKUP(B2,IMPORTRANGE(""https://docs.google.com/spreadsheets/d/1x0DhHglkXKoEBOD2MBsuK_EyIr1ouxD2ftIpqOYFa-k/edit?usp=sharing"",""Ubiquitty-SKU-Specific Info!B1:BJ5000""),3,FALSE),"""")"),"6 Ft Outdoor Patio Umbrella with Tilt - Beige Market Umbrella")</f>
        <v>6 Ft Outdoor Patio Umbrella with Tilt - Beige Market Umbrella</v>
      </c>
      <c r="B1" s="52"/>
      <c r="C1" s="53" t="s">
        <v>0</v>
      </c>
      <c r="D1" s="55" t="s">
        <v>1</v>
      </c>
      <c r="E1" s="55" t="s">
        <v>2</v>
      </c>
      <c r="F1" s="57" t="s">
        <v>3</v>
      </c>
      <c r="G1" s="57" t="s">
        <v>4</v>
      </c>
      <c r="H1" s="58" t="s">
        <v>5</v>
      </c>
      <c r="I1" s="55" t="s">
        <v>6</v>
      </c>
      <c r="J1" s="55" t="s">
        <v>7</v>
      </c>
      <c r="K1" s="55" t="s">
        <v>8</v>
      </c>
      <c r="L1" s="55" t="s">
        <v>9</v>
      </c>
      <c r="M1" s="62" t="s">
        <v>10</v>
      </c>
      <c r="N1" s="63" t="s">
        <v>11</v>
      </c>
      <c r="O1" s="55" t="s">
        <v>12</v>
      </c>
      <c r="P1" s="55" t="s">
        <v>13</v>
      </c>
      <c r="Q1" s="55" t="s">
        <v>14</v>
      </c>
      <c r="R1" s="55" t="s">
        <v>15</v>
      </c>
      <c r="S1" s="64" t="s">
        <v>16</v>
      </c>
      <c r="T1" s="66" t="s">
        <v>332</v>
      </c>
      <c r="U1" s="66" t="s">
        <v>17</v>
      </c>
      <c r="V1" s="66" t="s">
        <v>18</v>
      </c>
      <c r="W1" s="66" t="s">
        <v>19</v>
      </c>
      <c r="X1" s="66" t="s">
        <v>20</v>
      </c>
      <c r="Y1" s="66" t="s">
        <v>21</v>
      </c>
      <c r="Z1" s="66" t="s">
        <v>22</v>
      </c>
      <c r="AA1" s="66" t="s">
        <v>23</v>
      </c>
      <c r="AB1" s="66" t="s">
        <v>24</v>
      </c>
      <c r="AC1" s="66" t="s">
        <v>25</v>
      </c>
      <c r="AD1" s="68" t="s">
        <v>26</v>
      </c>
      <c r="AE1" s="69" t="s">
        <v>27</v>
      </c>
      <c r="AF1" s="70" t="s">
        <v>28</v>
      </c>
      <c r="AG1" s="69" t="s">
        <v>29</v>
      </c>
    </row>
    <row r="2" spans="1:33" ht="15.75" customHeight="1" x14ac:dyDescent="0.2">
      <c r="A2" s="2" t="str">
        <f ca="1">IFERROR(__xludf.DUMMYFUNCTION("IFERROR(VLOOKUP(B2,IMPORTRANGE(""https://docs.google.com/spreadsheets/d/1x0DhHglkXKoEBOD2MBsuK_EyIr1ouxD2ftIpqOYFa-k/edit?usp=sharing"",""Ubiquitty-SKU-Specific Info!B1:BJ5000""),2,FALSE),"""")"),"B077ZHGNKC")</f>
        <v>B077ZHGNKC</v>
      </c>
      <c r="B2" s="3" t="s">
        <v>90</v>
      </c>
      <c r="C2" s="54"/>
      <c r="D2" s="54"/>
      <c r="E2" s="56"/>
      <c r="F2" s="54"/>
      <c r="G2" s="54"/>
      <c r="H2" s="59"/>
      <c r="I2" s="54"/>
      <c r="J2" s="54"/>
      <c r="K2" s="59"/>
      <c r="L2" s="59"/>
      <c r="M2" s="59"/>
      <c r="N2" s="54"/>
      <c r="O2" s="54"/>
      <c r="P2" s="56"/>
      <c r="Q2" s="54"/>
      <c r="R2" s="54"/>
      <c r="S2" s="65"/>
      <c r="T2" s="52"/>
      <c r="U2" s="67"/>
      <c r="V2" s="67"/>
      <c r="W2" s="52"/>
      <c r="X2" s="52"/>
      <c r="Y2" s="52"/>
      <c r="Z2" s="52"/>
      <c r="AA2" s="67"/>
      <c r="AB2" s="67"/>
      <c r="AC2" s="67"/>
      <c r="AD2" s="67"/>
      <c r="AE2" s="52"/>
      <c r="AF2" s="52"/>
      <c r="AG2" s="52"/>
    </row>
    <row r="3" spans="1:33" ht="50.25" customHeight="1" x14ac:dyDescent="0.2">
      <c r="A3" s="60" t="s">
        <v>31</v>
      </c>
      <c r="B3" s="61"/>
      <c r="C3" s="4">
        <f>((AE32+AF32)/0.85)*-1</f>
        <v>35.511748941176471</v>
      </c>
      <c r="D3" s="5">
        <f>SUM(D4:D99764)</f>
        <v>1264</v>
      </c>
      <c r="E3" s="5"/>
      <c r="F3" s="6">
        <f t="shared" ref="F3:G3" si="0">SUM(F4:F99764)</f>
        <v>77908.339999999967</v>
      </c>
      <c r="G3" s="6">
        <f t="shared" si="0"/>
        <v>-36.980000000000004</v>
      </c>
      <c r="H3" s="7">
        <f t="shared" ref="H3:H32" si="1">G3/F3*-1</f>
        <v>4.7466035086872623E-4</v>
      </c>
      <c r="I3" s="8">
        <f t="shared" ref="I3:I32" si="2">J3/F3</f>
        <v>0.37772463399508521</v>
      </c>
      <c r="J3" s="6">
        <f>SUM(J4:J99764)</f>
        <v>29427.899211664644</v>
      </c>
      <c r="K3" s="6">
        <f t="shared" ref="K3:K32" si="3">J3/D3</f>
        <v>23.281565832013168</v>
      </c>
      <c r="L3" s="5"/>
      <c r="M3" s="9"/>
      <c r="N3" s="10"/>
      <c r="O3" s="5" t="str">
        <f ca="1">IFERROR(__xludf.DUMMYFUNCTION("IFERROR(VLOOKUP(B2,IMPORTRANGE(""https://docs.google.com/spreadsheets/d/1N8jvpEHDVkurDv7NrPxwI3eH6hQsvtb1QltGNCalRjU/edit#gid=865736387"",""Compiled Sheet!a1:g5000""),2,FALSE),"""")"),"")</f>
        <v/>
      </c>
      <c r="P3" s="5"/>
      <c r="Q3" s="11"/>
      <c r="R3" s="11"/>
      <c r="S3" s="12"/>
      <c r="T3" s="13" t="str">
        <f ca="1">IFERROR(__xludf.DUMMYFUNCTION("CONCATENATE(""Del QTY"", ""-"",IFERROR(VLOOKUP($B$2,IMPORTRANGE(""https://docs.google.com/spreadsheets/d/1_esbIR7_dYaLQXq3pOe98A6enPdKY7UPO5aCcj2tn1I/edit#gid=973934429"",""Inventory Input!A1:AD5000""),2,FALSE),""""))"),"Del QTY-")</f>
        <v>Del QTY-</v>
      </c>
      <c r="U3" s="13" t="str">
        <f ca="1">IFERROR(__xludf.DUMMYFUNCTION("CONCATENATE(""US QTY"", ""-"",iferror(VLOOKUP($B$2,IMPORTRANGE(""https://docs.google.com/spreadsheets/d/11afDUGgwIurytGWIAj1e7JPdtkZEoccxCski0CJdjqQ/edit#gid=1950799886"",""US Storage!a1:AD5000""),2,FALSE),""""))"),"US QTY-")</f>
        <v>US QTY-</v>
      </c>
      <c r="V3" s="13" t="str">
        <f ca="1">IFERROR(__xludf.DUMMYFUNCTION("CONCATENATE(""In Transit"", ""-"",IFERROR(VLOOKUP($B$2,IMPORTRANGE(""https://docs.google.com/spreadsheets/d/11afDUGgwIurytGWIAj1e7JPdtkZEoccxCski0CJdjqQ/edit#gid=1950799886"",""US Storage!a1:AD5000""),3,FALSE),""""))"),"In Transit-")</f>
        <v>In Transit-</v>
      </c>
      <c r="W3" s="5">
        <f>SUM(W4:W99764)</f>
        <v>5</v>
      </c>
      <c r="X3" s="7">
        <f>W3/D3</f>
        <v>3.9556962025316458E-3</v>
      </c>
      <c r="Y3" s="6"/>
      <c r="Z3" s="5"/>
      <c r="AA3" s="5"/>
      <c r="AB3" s="5"/>
      <c r="AC3" s="5"/>
      <c r="AD3" s="6">
        <f>SUM(AD4:AD99764)</f>
        <v>-929.70209444444447</v>
      </c>
      <c r="AE3" s="14"/>
      <c r="AF3" s="6">
        <f ca="1">IFERROR(__xludf.DUMMYFUNCTION("IFERROR(IFERROR(IFERROR(VLOOKUP($B$2,IMPORTRANGE(""https://docs.google.com/spreadsheets/d/1x0DhHglkXKoEBOD2MBsuK_EyIr1ouxD2ftIpqOYFa-k/edit#gid=2093395059"",""Ubiquitty-SKU-Specific Info!B2:BZ3000""),51,FALSE),VLOOKUP($B$2,IMPORTRANGE(""https://docs.googl"&amp;"e.com/spreadsheets/d/1x0DhHglkXKoEBOD2MBsuK_EyIr1ouxD2ftIpqOYFa-k/edit#gid=2093395059"",""OllieShops-SKU-Specific Info!B2:BZ3000""),36,FALSE)),VLOOKUP($B$2,IMPORTRANGE(""https://docs.google.com/spreadsheets/d/1x0DhHglkXKoEBOD2MBsuK_EyIr1ouxD2ftIpqOYFa-k/e"&amp;"dit#gid=2093395059"",""SecondStar-SKU-Specific Info!B2:BZ3000""),37,FALSE)),"""")*-1"),-18.1049866)</f>
        <v>-18.1049866</v>
      </c>
      <c r="AG3" s="6">
        <f>SUM(AG4:AG99764)</f>
        <v>0</v>
      </c>
    </row>
    <row r="4" spans="1:33" ht="15.75" hidden="1" customHeight="1" x14ac:dyDescent="0.2">
      <c r="A4" s="15" t="s">
        <v>32</v>
      </c>
      <c r="B4" s="15"/>
      <c r="C4" s="16" t="str">
        <f t="shared" ref="C4:C32" si="4">IFERROR(F4/D4," - ")</f>
        <v xml:space="preserve"> - </v>
      </c>
      <c r="D4" s="17">
        <v>0</v>
      </c>
      <c r="E4" s="17">
        <v>0</v>
      </c>
      <c r="F4" s="18">
        <v>0</v>
      </c>
      <c r="G4" s="18">
        <v>0</v>
      </c>
      <c r="H4" s="19" t="e">
        <f t="shared" si="1"/>
        <v>#DIV/0!</v>
      </c>
      <c r="I4" s="19" t="e">
        <f t="shared" si="2"/>
        <v>#DIV/0!</v>
      </c>
      <c r="J4" s="18">
        <f t="shared" ref="J4:J32" si="5">F4*0.85+G4+AF4*D4+D4*AE4+AG4+AD4</f>
        <v>0</v>
      </c>
      <c r="K4" s="18" t="e">
        <f t="shared" si="3"/>
        <v>#DIV/0!</v>
      </c>
      <c r="L4" s="17">
        <v>0</v>
      </c>
      <c r="M4" s="20" t="str">
        <f t="shared" ref="M4:M32" si="6">IFERROR(D4/L4,"-")</f>
        <v>-</v>
      </c>
      <c r="N4" s="17">
        <v>0</v>
      </c>
      <c r="O4" s="21">
        <f t="shared" ref="O4:P4" si="7">D4/7</f>
        <v>0</v>
      </c>
      <c r="P4" s="21">
        <f t="shared" si="7"/>
        <v>0</v>
      </c>
      <c r="Q4" s="17" t="e">
        <f t="shared" ref="Q4:Q32" si="8">ROUNDDOWN(N4/(O4+P4),0)</f>
        <v>#DIV/0!</v>
      </c>
      <c r="R4" s="17"/>
      <c r="S4" s="22" t="e">
        <v>#N/A</v>
      </c>
      <c r="T4" s="15">
        <v>1290</v>
      </c>
      <c r="U4" s="23" t="s">
        <v>33</v>
      </c>
      <c r="V4" s="24" t="s">
        <v>33</v>
      </c>
      <c r="W4" s="15">
        <v>0</v>
      </c>
      <c r="X4" s="25">
        <f t="shared" ref="X4:X32" si="9">IFERROR(W4/D4,0)</f>
        <v>0</v>
      </c>
      <c r="Y4" s="26">
        <f t="shared" ref="Y4:Y32" si="10">IFERROR(G4/(W4+Z4)*-1,0)</f>
        <v>0</v>
      </c>
      <c r="Z4" s="15">
        <v>0</v>
      </c>
      <c r="AA4" s="2" t="e">
        <v>#N/A</v>
      </c>
      <c r="AB4" s="27" t="e">
        <f t="shared" ref="AB4:AB32" si="11">IF(OR(AA4="UsLargeStandardSize",AA4="UsSmallStandardSize"),-0.69,-0.48)</f>
        <v>#N/A</v>
      </c>
      <c r="AC4" s="28" t="e">
        <v>#N/A</v>
      </c>
      <c r="AD4" s="26">
        <f t="shared" ref="AD4:AD32" si="12">IFERROR(AB4*AC4*D4*2,0)</f>
        <v>0</v>
      </c>
      <c r="AE4" s="26">
        <v>0</v>
      </c>
      <c r="AF4" s="26">
        <v>-15.670982575757575</v>
      </c>
      <c r="AG4" s="26">
        <v>0</v>
      </c>
    </row>
    <row r="5" spans="1:33" ht="15.75" hidden="1" customHeight="1" x14ac:dyDescent="0.2">
      <c r="A5" s="29" t="s">
        <v>34</v>
      </c>
      <c r="B5" s="29"/>
      <c r="C5" s="16" t="str">
        <f t="shared" si="4"/>
        <v xml:space="preserve"> - </v>
      </c>
      <c r="D5" s="30">
        <v>0</v>
      </c>
      <c r="E5" s="30">
        <v>0</v>
      </c>
      <c r="F5" s="31">
        <v>0</v>
      </c>
      <c r="G5" s="31">
        <v>0</v>
      </c>
      <c r="H5" s="32" t="e">
        <f t="shared" si="1"/>
        <v>#DIV/0!</v>
      </c>
      <c r="I5" s="32" t="e">
        <f t="shared" si="2"/>
        <v>#DIV/0!</v>
      </c>
      <c r="J5" s="33">
        <f t="shared" si="5"/>
        <v>0</v>
      </c>
      <c r="K5" s="33" t="e">
        <f t="shared" si="3"/>
        <v>#DIV/0!</v>
      </c>
      <c r="L5" s="30">
        <v>0</v>
      </c>
      <c r="M5" s="34" t="str">
        <f t="shared" si="6"/>
        <v>-</v>
      </c>
      <c r="N5" s="30">
        <v>0</v>
      </c>
      <c r="O5" s="35">
        <f t="shared" ref="O5:P5" si="13">D5/7</f>
        <v>0</v>
      </c>
      <c r="P5" s="35">
        <f t="shared" si="13"/>
        <v>0</v>
      </c>
      <c r="Q5" s="30" t="e">
        <f t="shared" si="8"/>
        <v>#DIV/0!</v>
      </c>
      <c r="R5" s="30"/>
      <c r="S5" s="36" t="e">
        <v>#N/A</v>
      </c>
      <c r="T5" s="29">
        <v>1290</v>
      </c>
      <c r="U5" s="37" t="s">
        <v>33</v>
      </c>
      <c r="V5" s="38" t="s">
        <v>33</v>
      </c>
      <c r="W5" s="29">
        <v>0</v>
      </c>
      <c r="X5" s="39">
        <f t="shared" si="9"/>
        <v>0</v>
      </c>
      <c r="Y5" s="40">
        <f t="shared" si="10"/>
        <v>0</v>
      </c>
      <c r="Z5" s="29">
        <v>0</v>
      </c>
      <c r="AA5" s="29" t="e">
        <v>#N/A</v>
      </c>
      <c r="AB5" s="41" t="e">
        <f t="shared" si="11"/>
        <v>#N/A</v>
      </c>
      <c r="AC5" s="42" t="e">
        <v>#N/A</v>
      </c>
      <c r="AD5" s="40">
        <f t="shared" si="12"/>
        <v>0</v>
      </c>
      <c r="AE5" s="40">
        <v>0</v>
      </c>
      <c r="AF5" s="40">
        <v>-15.670982575757575</v>
      </c>
      <c r="AG5" s="40">
        <v>0</v>
      </c>
    </row>
    <row r="6" spans="1:33" ht="15.75" hidden="1" customHeight="1" x14ac:dyDescent="0.2">
      <c r="A6" s="29" t="s">
        <v>35</v>
      </c>
      <c r="B6" s="29"/>
      <c r="C6" s="16" t="str">
        <f t="shared" si="4"/>
        <v xml:space="preserve"> - </v>
      </c>
      <c r="D6" s="30">
        <v>0</v>
      </c>
      <c r="E6" s="30">
        <v>0</v>
      </c>
      <c r="F6" s="31">
        <v>0</v>
      </c>
      <c r="G6" s="31">
        <v>0</v>
      </c>
      <c r="H6" s="32" t="e">
        <f t="shared" si="1"/>
        <v>#DIV/0!</v>
      </c>
      <c r="I6" s="32" t="e">
        <f t="shared" si="2"/>
        <v>#DIV/0!</v>
      </c>
      <c r="J6" s="33">
        <f t="shared" si="5"/>
        <v>0</v>
      </c>
      <c r="K6" s="33" t="e">
        <f t="shared" si="3"/>
        <v>#DIV/0!</v>
      </c>
      <c r="L6" s="30">
        <v>0</v>
      </c>
      <c r="M6" s="34" t="str">
        <f t="shared" si="6"/>
        <v>-</v>
      </c>
      <c r="N6" s="30">
        <v>0</v>
      </c>
      <c r="O6" s="35">
        <f t="shared" ref="O6:P6" si="14">D6/7</f>
        <v>0</v>
      </c>
      <c r="P6" s="35">
        <f t="shared" si="14"/>
        <v>0</v>
      </c>
      <c r="Q6" s="30" t="e">
        <f t="shared" si="8"/>
        <v>#DIV/0!</v>
      </c>
      <c r="R6" s="30"/>
      <c r="S6" s="36" t="e">
        <v>#N/A</v>
      </c>
      <c r="T6" s="29">
        <v>1290</v>
      </c>
      <c r="U6" s="37" t="s">
        <v>33</v>
      </c>
      <c r="V6" s="38" t="s">
        <v>36</v>
      </c>
      <c r="W6" s="29">
        <v>0</v>
      </c>
      <c r="X6" s="39">
        <f t="shared" si="9"/>
        <v>0</v>
      </c>
      <c r="Y6" s="40">
        <f t="shared" si="10"/>
        <v>0</v>
      </c>
      <c r="Z6" s="29">
        <v>0</v>
      </c>
      <c r="AA6" s="29" t="e">
        <v>#N/A</v>
      </c>
      <c r="AB6" s="41" t="e">
        <f t="shared" si="11"/>
        <v>#N/A</v>
      </c>
      <c r="AC6" s="42" t="e">
        <v>#N/A</v>
      </c>
      <c r="AD6" s="40">
        <f t="shared" si="12"/>
        <v>0</v>
      </c>
      <c r="AE6" s="40">
        <v>0</v>
      </c>
      <c r="AF6" s="40">
        <v>-15.670982575757575</v>
      </c>
      <c r="AG6" s="40">
        <v>0</v>
      </c>
    </row>
    <row r="7" spans="1:33" ht="15.75" hidden="1" customHeight="1" x14ac:dyDescent="0.2">
      <c r="A7" s="29" t="s">
        <v>37</v>
      </c>
      <c r="B7" s="29"/>
      <c r="C7" s="16" t="str">
        <f t="shared" si="4"/>
        <v xml:space="preserve"> - </v>
      </c>
      <c r="D7" s="30">
        <v>0</v>
      </c>
      <c r="E7" s="30">
        <v>0</v>
      </c>
      <c r="F7" s="31">
        <v>0</v>
      </c>
      <c r="G7" s="31">
        <v>0</v>
      </c>
      <c r="H7" s="32" t="e">
        <f t="shared" si="1"/>
        <v>#DIV/0!</v>
      </c>
      <c r="I7" s="32" t="e">
        <f t="shared" si="2"/>
        <v>#DIV/0!</v>
      </c>
      <c r="J7" s="33">
        <f t="shared" si="5"/>
        <v>0</v>
      </c>
      <c r="K7" s="33" t="e">
        <f t="shared" si="3"/>
        <v>#DIV/0!</v>
      </c>
      <c r="L7" s="30">
        <v>0</v>
      </c>
      <c r="M7" s="34" t="str">
        <f t="shared" si="6"/>
        <v>-</v>
      </c>
      <c r="N7" s="30">
        <v>0</v>
      </c>
      <c r="O7" s="35">
        <f t="shared" ref="O7:P7" si="15">D7/7</f>
        <v>0</v>
      </c>
      <c r="P7" s="35">
        <f t="shared" si="15"/>
        <v>0</v>
      </c>
      <c r="Q7" s="30" t="e">
        <f t="shared" si="8"/>
        <v>#DIV/0!</v>
      </c>
      <c r="R7" s="30"/>
      <c r="S7" s="36" t="e">
        <v>#N/A</v>
      </c>
      <c r="T7" s="29">
        <v>3093</v>
      </c>
      <c r="U7" s="37">
        <v>777</v>
      </c>
      <c r="V7" s="38" t="s">
        <v>91</v>
      </c>
      <c r="W7" s="29">
        <v>0</v>
      </c>
      <c r="X7" s="39">
        <f t="shared" si="9"/>
        <v>0</v>
      </c>
      <c r="Y7" s="40">
        <f t="shared" si="10"/>
        <v>0</v>
      </c>
      <c r="Z7" s="29">
        <v>0</v>
      </c>
      <c r="AA7" s="29" t="e">
        <v>#N/A</v>
      </c>
      <c r="AB7" s="41" t="e">
        <f t="shared" si="11"/>
        <v>#N/A</v>
      </c>
      <c r="AC7" s="42" t="e">
        <v>#N/A</v>
      </c>
      <c r="AD7" s="40">
        <f t="shared" si="12"/>
        <v>0</v>
      </c>
      <c r="AE7" s="40">
        <v>0</v>
      </c>
      <c r="AF7" s="40">
        <v>-15.670982575757575</v>
      </c>
      <c r="AG7" s="40">
        <v>0</v>
      </c>
    </row>
    <row r="8" spans="1:33" ht="15.75" hidden="1" customHeight="1" x14ac:dyDescent="0.2">
      <c r="A8" s="29" t="s">
        <v>39</v>
      </c>
      <c r="B8" s="29"/>
      <c r="C8" s="16" t="str">
        <f t="shared" si="4"/>
        <v xml:space="preserve"> - </v>
      </c>
      <c r="D8" s="30">
        <v>0</v>
      </c>
      <c r="E8" s="30">
        <v>0</v>
      </c>
      <c r="F8" s="31">
        <v>0</v>
      </c>
      <c r="G8" s="31">
        <v>0</v>
      </c>
      <c r="H8" s="32" t="e">
        <f t="shared" si="1"/>
        <v>#DIV/0!</v>
      </c>
      <c r="I8" s="32" t="e">
        <f t="shared" si="2"/>
        <v>#DIV/0!</v>
      </c>
      <c r="J8" s="33">
        <f t="shared" si="5"/>
        <v>0</v>
      </c>
      <c r="K8" s="33" t="e">
        <f t="shared" si="3"/>
        <v>#DIV/0!</v>
      </c>
      <c r="L8" s="30">
        <v>0</v>
      </c>
      <c r="M8" s="34" t="str">
        <f t="shared" si="6"/>
        <v>-</v>
      </c>
      <c r="N8" s="30">
        <v>0</v>
      </c>
      <c r="O8" s="35">
        <f t="shared" ref="O8:P8" si="16">D8/7</f>
        <v>0</v>
      </c>
      <c r="P8" s="35">
        <f t="shared" si="16"/>
        <v>0</v>
      </c>
      <c r="Q8" s="30" t="e">
        <f t="shared" si="8"/>
        <v>#DIV/0!</v>
      </c>
      <c r="R8" s="30"/>
      <c r="S8" s="36" t="e">
        <v>#N/A</v>
      </c>
      <c r="T8" s="29">
        <v>3093</v>
      </c>
      <c r="U8" s="37">
        <v>899</v>
      </c>
      <c r="V8" s="38" t="s">
        <v>92</v>
      </c>
      <c r="W8" s="29">
        <v>0</v>
      </c>
      <c r="X8" s="39">
        <f t="shared" si="9"/>
        <v>0</v>
      </c>
      <c r="Y8" s="40">
        <f t="shared" si="10"/>
        <v>0</v>
      </c>
      <c r="Z8" s="29">
        <v>0</v>
      </c>
      <c r="AA8" s="29" t="e">
        <v>#N/A</v>
      </c>
      <c r="AB8" s="41" t="e">
        <f t="shared" si="11"/>
        <v>#N/A</v>
      </c>
      <c r="AC8" s="42" t="e">
        <v>#N/A</v>
      </c>
      <c r="AD8" s="40">
        <f t="shared" si="12"/>
        <v>0</v>
      </c>
      <c r="AE8" s="40">
        <v>0</v>
      </c>
      <c r="AF8" s="40">
        <v>-15.67</v>
      </c>
      <c r="AG8" s="40">
        <v>0</v>
      </c>
    </row>
    <row r="9" spans="1:33" ht="15.75" hidden="1" customHeight="1" x14ac:dyDescent="0.2">
      <c r="A9" s="29" t="s">
        <v>41</v>
      </c>
      <c r="B9" s="29"/>
      <c r="C9" s="16" t="str">
        <f t="shared" si="4"/>
        <v xml:space="preserve"> - </v>
      </c>
      <c r="D9" s="30">
        <v>0</v>
      </c>
      <c r="E9" s="30">
        <v>0</v>
      </c>
      <c r="F9" s="31">
        <v>0</v>
      </c>
      <c r="G9" s="31">
        <v>0</v>
      </c>
      <c r="H9" s="32" t="e">
        <f t="shared" si="1"/>
        <v>#DIV/0!</v>
      </c>
      <c r="I9" s="32" t="e">
        <f t="shared" si="2"/>
        <v>#DIV/0!</v>
      </c>
      <c r="J9" s="33">
        <f t="shared" si="5"/>
        <v>0</v>
      </c>
      <c r="K9" s="33" t="e">
        <f t="shared" si="3"/>
        <v>#DIV/0!</v>
      </c>
      <c r="L9" s="30">
        <v>0</v>
      </c>
      <c r="M9" s="34" t="str">
        <f t="shared" si="6"/>
        <v>-</v>
      </c>
      <c r="N9" s="30">
        <v>0</v>
      </c>
      <c r="O9" s="35">
        <f t="shared" ref="O9:P9" si="17">D9/7</f>
        <v>0</v>
      </c>
      <c r="P9" s="35">
        <f t="shared" si="17"/>
        <v>0</v>
      </c>
      <c r="Q9" s="30" t="e">
        <f t="shared" si="8"/>
        <v>#DIV/0!</v>
      </c>
      <c r="R9" s="30"/>
      <c r="S9" s="36" t="e">
        <v>#N/A</v>
      </c>
      <c r="T9" s="29">
        <v>3093</v>
      </c>
      <c r="U9" s="37">
        <v>899</v>
      </c>
      <c r="V9" s="38" t="s">
        <v>93</v>
      </c>
      <c r="W9" s="29">
        <v>0</v>
      </c>
      <c r="X9" s="39">
        <f t="shared" si="9"/>
        <v>0</v>
      </c>
      <c r="Y9" s="40">
        <f t="shared" si="10"/>
        <v>0</v>
      </c>
      <c r="Z9" s="29">
        <v>0</v>
      </c>
      <c r="AA9" s="29" t="e">
        <v>#N/A</v>
      </c>
      <c r="AB9" s="41" t="e">
        <f t="shared" si="11"/>
        <v>#N/A</v>
      </c>
      <c r="AC9" s="42" t="e">
        <v>#N/A</v>
      </c>
      <c r="AD9" s="40">
        <f t="shared" si="12"/>
        <v>0</v>
      </c>
      <c r="AE9" s="40">
        <v>0</v>
      </c>
      <c r="AF9" s="40">
        <v>-16.257794696969601</v>
      </c>
      <c r="AG9" s="40">
        <v>0</v>
      </c>
    </row>
    <row r="10" spans="1:33" ht="15.75" hidden="1" customHeight="1" x14ac:dyDescent="0.2">
      <c r="A10" s="29" t="s">
        <v>43</v>
      </c>
      <c r="B10" s="29"/>
      <c r="C10" s="16" t="str">
        <f t="shared" si="4"/>
        <v xml:space="preserve"> - </v>
      </c>
      <c r="D10" s="30">
        <v>0</v>
      </c>
      <c r="E10" s="30">
        <v>0</v>
      </c>
      <c r="F10" s="31">
        <v>0</v>
      </c>
      <c r="G10" s="31">
        <v>0</v>
      </c>
      <c r="H10" s="32" t="e">
        <f t="shared" si="1"/>
        <v>#DIV/0!</v>
      </c>
      <c r="I10" s="32" t="e">
        <f t="shared" si="2"/>
        <v>#DIV/0!</v>
      </c>
      <c r="J10" s="33">
        <f t="shared" si="5"/>
        <v>0</v>
      </c>
      <c r="K10" s="33" t="e">
        <f t="shared" si="3"/>
        <v>#DIV/0!</v>
      </c>
      <c r="L10" s="30">
        <v>0</v>
      </c>
      <c r="M10" s="34" t="str">
        <f t="shared" si="6"/>
        <v>-</v>
      </c>
      <c r="N10" s="30">
        <v>0</v>
      </c>
      <c r="O10" s="35">
        <f t="shared" ref="O10:P10" si="18">D10/7</f>
        <v>0</v>
      </c>
      <c r="P10" s="35">
        <f t="shared" si="18"/>
        <v>0</v>
      </c>
      <c r="Q10" s="30" t="e">
        <f t="shared" si="8"/>
        <v>#DIV/0!</v>
      </c>
      <c r="R10" s="30"/>
      <c r="S10" s="36" t="e">
        <v>#N/A</v>
      </c>
      <c r="T10" s="29">
        <v>3093</v>
      </c>
      <c r="U10" s="37">
        <v>899</v>
      </c>
      <c r="V10" s="38" t="s">
        <v>93</v>
      </c>
      <c r="W10" s="29">
        <v>0</v>
      </c>
      <c r="X10" s="39">
        <f t="shared" si="9"/>
        <v>0</v>
      </c>
      <c r="Y10" s="40">
        <f t="shared" si="10"/>
        <v>0</v>
      </c>
      <c r="Z10" s="29">
        <v>0</v>
      </c>
      <c r="AA10" s="29" t="e">
        <v>#N/A</v>
      </c>
      <c r="AB10" s="41" t="e">
        <f t="shared" si="11"/>
        <v>#N/A</v>
      </c>
      <c r="AC10" s="42" t="e">
        <v>#N/A</v>
      </c>
      <c r="AD10" s="40">
        <f t="shared" si="12"/>
        <v>0</v>
      </c>
      <c r="AE10" s="40">
        <v>0</v>
      </c>
      <c r="AF10" s="40">
        <v>-16.257794696969601</v>
      </c>
      <c r="AG10" s="40">
        <v>0</v>
      </c>
    </row>
    <row r="11" spans="1:33" ht="15.75" hidden="1" customHeight="1" x14ac:dyDescent="0.2">
      <c r="A11" s="29" t="s">
        <v>44</v>
      </c>
      <c r="B11" s="29"/>
      <c r="C11" s="16" t="str">
        <f t="shared" si="4"/>
        <v xml:space="preserve"> - </v>
      </c>
      <c r="D11" s="30">
        <v>0</v>
      </c>
      <c r="E11" s="30">
        <v>0</v>
      </c>
      <c r="F11" s="31">
        <v>0</v>
      </c>
      <c r="G11" s="31">
        <v>0</v>
      </c>
      <c r="H11" s="32" t="e">
        <f t="shared" si="1"/>
        <v>#DIV/0!</v>
      </c>
      <c r="I11" s="32" t="e">
        <f t="shared" si="2"/>
        <v>#DIV/0!</v>
      </c>
      <c r="J11" s="33">
        <f t="shared" si="5"/>
        <v>0</v>
      </c>
      <c r="K11" s="33" t="e">
        <f t="shared" si="3"/>
        <v>#DIV/0!</v>
      </c>
      <c r="L11" s="30">
        <v>0</v>
      </c>
      <c r="M11" s="34" t="str">
        <f t="shared" si="6"/>
        <v>-</v>
      </c>
      <c r="N11" s="30">
        <v>0</v>
      </c>
      <c r="O11" s="35">
        <f t="shared" ref="O11:P11" si="19">D11/7</f>
        <v>0</v>
      </c>
      <c r="P11" s="35">
        <f t="shared" si="19"/>
        <v>0</v>
      </c>
      <c r="Q11" s="30" t="e">
        <f t="shared" si="8"/>
        <v>#DIV/0!</v>
      </c>
      <c r="R11" s="30"/>
      <c r="S11" s="36" t="e">
        <v>#N/A</v>
      </c>
      <c r="T11" s="29">
        <v>3093</v>
      </c>
      <c r="U11" s="37">
        <v>899</v>
      </c>
      <c r="V11" s="38" t="s">
        <v>94</v>
      </c>
      <c r="W11" s="29">
        <v>0</v>
      </c>
      <c r="X11" s="39">
        <f t="shared" si="9"/>
        <v>0</v>
      </c>
      <c r="Y11" s="40">
        <f t="shared" si="10"/>
        <v>0</v>
      </c>
      <c r="Z11" s="29">
        <v>0</v>
      </c>
      <c r="AA11" s="29" t="e">
        <v>#N/A</v>
      </c>
      <c r="AB11" s="41" t="e">
        <f t="shared" si="11"/>
        <v>#N/A</v>
      </c>
      <c r="AC11" s="42" t="e">
        <v>#N/A</v>
      </c>
      <c r="AD11" s="40">
        <f t="shared" si="12"/>
        <v>0</v>
      </c>
      <c r="AE11" s="40">
        <v>0</v>
      </c>
      <c r="AF11" s="40">
        <v>-16.257794696969601</v>
      </c>
      <c r="AG11" s="40">
        <v>0</v>
      </c>
    </row>
    <row r="12" spans="1:33" ht="15.75" hidden="1" customHeight="1" x14ac:dyDescent="0.2">
      <c r="A12" s="29" t="s">
        <v>46</v>
      </c>
      <c r="B12" s="29"/>
      <c r="C12" s="16" t="str">
        <f t="shared" si="4"/>
        <v xml:space="preserve"> - </v>
      </c>
      <c r="D12" s="30">
        <v>0</v>
      </c>
      <c r="E12" s="30">
        <v>0</v>
      </c>
      <c r="F12" s="31">
        <v>0</v>
      </c>
      <c r="G12" s="31">
        <v>0</v>
      </c>
      <c r="H12" s="32" t="e">
        <f t="shared" si="1"/>
        <v>#DIV/0!</v>
      </c>
      <c r="I12" s="32" t="e">
        <f t="shared" si="2"/>
        <v>#DIV/0!</v>
      </c>
      <c r="J12" s="33">
        <f t="shared" si="5"/>
        <v>0</v>
      </c>
      <c r="K12" s="33" t="e">
        <f t="shared" si="3"/>
        <v>#DIV/0!</v>
      </c>
      <c r="L12" s="30">
        <v>0</v>
      </c>
      <c r="M12" s="34" t="str">
        <f t="shared" si="6"/>
        <v>-</v>
      </c>
      <c r="N12" s="30">
        <v>0</v>
      </c>
      <c r="O12" s="35">
        <f t="shared" ref="O12:P12" si="20">D12/7</f>
        <v>0</v>
      </c>
      <c r="P12" s="35">
        <f t="shared" si="20"/>
        <v>0</v>
      </c>
      <c r="Q12" s="30" t="e">
        <f t="shared" si="8"/>
        <v>#DIV/0!</v>
      </c>
      <c r="R12" s="30"/>
      <c r="S12" s="36" t="e">
        <v>#N/A</v>
      </c>
      <c r="T12" s="29">
        <v>1173</v>
      </c>
      <c r="U12" s="37">
        <v>1173</v>
      </c>
      <c r="V12" s="38" t="s">
        <v>95</v>
      </c>
      <c r="W12" s="29">
        <v>0</v>
      </c>
      <c r="X12" s="39">
        <f t="shared" si="9"/>
        <v>0</v>
      </c>
      <c r="Y12" s="40">
        <f t="shared" si="10"/>
        <v>0</v>
      </c>
      <c r="Z12" s="29">
        <v>0</v>
      </c>
      <c r="AA12" s="29" t="e">
        <v>#N/A</v>
      </c>
      <c r="AB12" s="41" t="e">
        <f t="shared" si="11"/>
        <v>#N/A</v>
      </c>
      <c r="AC12" s="42" t="e">
        <v>#N/A</v>
      </c>
      <c r="AD12" s="40">
        <f t="shared" si="12"/>
        <v>0</v>
      </c>
      <c r="AE12" s="40">
        <v>0</v>
      </c>
      <c r="AF12" s="40">
        <v>-16.257794696969601</v>
      </c>
      <c r="AG12" s="40">
        <v>0</v>
      </c>
    </row>
    <row r="13" spans="1:33" ht="15.75" hidden="1" customHeight="1" x14ac:dyDescent="0.2">
      <c r="A13" s="29" t="s">
        <v>47</v>
      </c>
      <c r="B13" s="29"/>
      <c r="C13" s="16" t="str">
        <f t="shared" si="4"/>
        <v xml:space="preserve"> - </v>
      </c>
      <c r="D13" s="30">
        <v>0</v>
      </c>
      <c r="E13" s="30">
        <v>0</v>
      </c>
      <c r="F13" s="33">
        <v>0</v>
      </c>
      <c r="G13" s="31">
        <v>0</v>
      </c>
      <c r="H13" s="32" t="e">
        <f t="shared" si="1"/>
        <v>#DIV/0!</v>
      </c>
      <c r="I13" s="32" t="e">
        <f t="shared" si="2"/>
        <v>#DIV/0!</v>
      </c>
      <c r="J13" s="33">
        <f t="shared" si="5"/>
        <v>0</v>
      </c>
      <c r="K13" s="33" t="e">
        <f t="shared" si="3"/>
        <v>#DIV/0!</v>
      </c>
      <c r="L13" s="30">
        <v>0</v>
      </c>
      <c r="M13" s="34" t="str">
        <f t="shared" si="6"/>
        <v>-</v>
      </c>
      <c r="N13" s="30">
        <v>0</v>
      </c>
      <c r="O13" s="35">
        <f t="shared" ref="O13:P13" si="21">D13/7</f>
        <v>0</v>
      </c>
      <c r="P13" s="35">
        <f t="shared" si="21"/>
        <v>0</v>
      </c>
      <c r="Q13" s="30" t="e">
        <f t="shared" si="8"/>
        <v>#DIV/0!</v>
      </c>
      <c r="R13" s="30"/>
      <c r="S13" s="36" t="e">
        <v>#N/A</v>
      </c>
      <c r="T13" s="29">
        <v>1173</v>
      </c>
      <c r="U13" s="37">
        <v>1173</v>
      </c>
      <c r="V13" s="38" t="s">
        <v>95</v>
      </c>
      <c r="W13" s="29">
        <v>0</v>
      </c>
      <c r="X13" s="39">
        <f t="shared" si="9"/>
        <v>0</v>
      </c>
      <c r="Y13" s="40">
        <f t="shared" si="10"/>
        <v>0</v>
      </c>
      <c r="Z13" s="29">
        <v>0</v>
      </c>
      <c r="AA13" s="29" t="e">
        <v>#N/A</v>
      </c>
      <c r="AB13" s="41" t="e">
        <f t="shared" si="11"/>
        <v>#N/A</v>
      </c>
      <c r="AC13" s="42" t="e">
        <v>#N/A</v>
      </c>
      <c r="AD13" s="40">
        <f t="shared" si="12"/>
        <v>0</v>
      </c>
      <c r="AE13" s="40">
        <v>0</v>
      </c>
      <c r="AF13" s="40">
        <v>-16.566643181818101</v>
      </c>
      <c r="AG13" s="40">
        <v>0</v>
      </c>
    </row>
    <row r="14" spans="1:33" ht="15.75" hidden="1" customHeight="1" x14ac:dyDescent="0.2">
      <c r="A14" s="29" t="s">
        <v>48</v>
      </c>
      <c r="B14" s="29"/>
      <c r="C14" s="16" t="str">
        <f t="shared" si="4"/>
        <v xml:space="preserve"> - </v>
      </c>
      <c r="D14" s="30">
        <v>0</v>
      </c>
      <c r="E14" s="30">
        <v>0</v>
      </c>
      <c r="F14" s="33">
        <v>0</v>
      </c>
      <c r="G14" s="31">
        <v>0</v>
      </c>
      <c r="H14" s="32" t="e">
        <f t="shared" si="1"/>
        <v>#DIV/0!</v>
      </c>
      <c r="I14" s="32" t="e">
        <f t="shared" si="2"/>
        <v>#DIV/0!</v>
      </c>
      <c r="J14" s="33">
        <f t="shared" si="5"/>
        <v>0</v>
      </c>
      <c r="K14" s="33" t="e">
        <f t="shared" si="3"/>
        <v>#DIV/0!</v>
      </c>
      <c r="L14" s="30">
        <v>0</v>
      </c>
      <c r="M14" s="34" t="str">
        <f t="shared" si="6"/>
        <v>-</v>
      </c>
      <c r="N14" s="30">
        <v>0</v>
      </c>
      <c r="O14" s="35">
        <f t="shared" ref="O14:P14" si="22">D14/7</f>
        <v>0</v>
      </c>
      <c r="P14" s="35">
        <f t="shared" si="22"/>
        <v>0</v>
      </c>
      <c r="Q14" s="30" t="e">
        <f t="shared" si="8"/>
        <v>#DIV/0!</v>
      </c>
      <c r="R14" s="30"/>
      <c r="S14" s="36" t="e">
        <v>#N/A</v>
      </c>
      <c r="T14" s="29">
        <v>1173</v>
      </c>
      <c r="U14" s="37">
        <v>1173</v>
      </c>
      <c r="V14" s="38" t="s">
        <v>95</v>
      </c>
      <c r="W14" s="29">
        <v>0</v>
      </c>
      <c r="X14" s="39">
        <f t="shared" si="9"/>
        <v>0</v>
      </c>
      <c r="Y14" s="40">
        <f t="shared" si="10"/>
        <v>0</v>
      </c>
      <c r="Z14" s="29">
        <v>0</v>
      </c>
      <c r="AA14" s="29" t="e">
        <v>#N/A</v>
      </c>
      <c r="AB14" s="41" t="e">
        <f t="shared" si="11"/>
        <v>#N/A</v>
      </c>
      <c r="AC14" s="42" t="e">
        <v>#N/A</v>
      </c>
      <c r="AD14" s="40">
        <f t="shared" si="12"/>
        <v>0</v>
      </c>
      <c r="AE14" s="40">
        <v>0</v>
      </c>
      <c r="AF14" s="40">
        <v>-16.566643181818101</v>
      </c>
      <c r="AG14" s="40">
        <v>0</v>
      </c>
    </row>
    <row r="15" spans="1:33" ht="15.75" hidden="1" customHeight="1" x14ac:dyDescent="0.2">
      <c r="A15" s="29" t="s">
        <v>49</v>
      </c>
      <c r="B15" s="29"/>
      <c r="C15" s="16" t="str">
        <f t="shared" si="4"/>
        <v xml:space="preserve"> - </v>
      </c>
      <c r="D15" s="30">
        <v>0</v>
      </c>
      <c r="E15" s="30">
        <v>0</v>
      </c>
      <c r="F15" s="33">
        <v>0</v>
      </c>
      <c r="G15" s="31">
        <v>0</v>
      </c>
      <c r="H15" s="32" t="e">
        <f t="shared" si="1"/>
        <v>#DIV/0!</v>
      </c>
      <c r="I15" s="32" t="e">
        <f t="shared" si="2"/>
        <v>#DIV/0!</v>
      </c>
      <c r="J15" s="33">
        <f t="shared" si="5"/>
        <v>0</v>
      </c>
      <c r="K15" s="33" t="e">
        <f t="shared" si="3"/>
        <v>#DIV/0!</v>
      </c>
      <c r="L15" s="30">
        <v>0</v>
      </c>
      <c r="M15" s="34" t="str">
        <f t="shared" si="6"/>
        <v>-</v>
      </c>
      <c r="N15" s="30">
        <v>0</v>
      </c>
      <c r="O15" s="35">
        <f t="shared" ref="O15:P15" si="23">D15/7</f>
        <v>0</v>
      </c>
      <c r="P15" s="35">
        <f t="shared" si="23"/>
        <v>0</v>
      </c>
      <c r="Q15" s="30" t="e">
        <f t="shared" si="8"/>
        <v>#DIV/0!</v>
      </c>
      <c r="R15" s="30"/>
      <c r="S15" s="36" t="e">
        <v>#N/A</v>
      </c>
      <c r="T15" s="29">
        <v>1290</v>
      </c>
      <c r="U15" s="37">
        <v>1173</v>
      </c>
      <c r="V15" s="38" t="s">
        <v>96</v>
      </c>
      <c r="W15" s="29">
        <v>0</v>
      </c>
      <c r="X15" s="39">
        <f t="shared" si="9"/>
        <v>0</v>
      </c>
      <c r="Y15" s="40">
        <f t="shared" si="10"/>
        <v>0</v>
      </c>
      <c r="Z15" s="29">
        <v>0</v>
      </c>
      <c r="AA15" s="29" t="e">
        <v>#N/A</v>
      </c>
      <c r="AB15" s="41" t="e">
        <f t="shared" si="11"/>
        <v>#N/A</v>
      </c>
      <c r="AC15" s="42" t="e">
        <v>#N/A</v>
      </c>
      <c r="AD15" s="40">
        <f t="shared" si="12"/>
        <v>0</v>
      </c>
      <c r="AE15" s="40">
        <v>0</v>
      </c>
      <c r="AF15" s="40">
        <v>-16.566643181818101</v>
      </c>
      <c r="AG15" s="40">
        <v>0</v>
      </c>
    </row>
    <row r="16" spans="1:33" ht="15.75" customHeight="1" x14ac:dyDescent="0.2">
      <c r="A16" s="29" t="s">
        <v>51</v>
      </c>
      <c r="B16" s="29" t="s">
        <v>97</v>
      </c>
      <c r="C16" s="16" t="str">
        <f t="shared" si="4"/>
        <v xml:space="preserve"> - </v>
      </c>
      <c r="D16" s="30">
        <v>0</v>
      </c>
      <c r="E16" s="30">
        <v>0</v>
      </c>
      <c r="F16" s="33">
        <v>0</v>
      </c>
      <c r="G16" s="31">
        <v>0</v>
      </c>
      <c r="H16" s="32" t="e">
        <f t="shared" si="1"/>
        <v>#DIV/0!</v>
      </c>
      <c r="I16" s="32" t="e">
        <f t="shared" si="2"/>
        <v>#DIV/0!</v>
      </c>
      <c r="J16" s="33">
        <f t="shared" si="5"/>
        <v>0</v>
      </c>
      <c r="K16" s="33" t="e">
        <f t="shared" si="3"/>
        <v>#DIV/0!</v>
      </c>
      <c r="L16" s="30">
        <v>0</v>
      </c>
      <c r="M16" s="34" t="str">
        <f t="shared" si="6"/>
        <v>-</v>
      </c>
      <c r="N16" s="30">
        <v>1170</v>
      </c>
      <c r="O16" s="35">
        <f t="shared" ref="O16:P16" si="24">D16/7</f>
        <v>0</v>
      </c>
      <c r="P16" s="35">
        <f t="shared" si="24"/>
        <v>0</v>
      </c>
      <c r="Q16" s="30" t="e">
        <f t="shared" si="8"/>
        <v>#DIV/0!</v>
      </c>
      <c r="R16" s="30"/>
      <c r="S16" s="36">
        <v>0</v>
      </c>
      <c r="T16" s="29">
        <v>1290</v>
      </c>
      <c r="U16" s="37">
        <v>1173</v>
      </c>
      <c r="V16" s="38" t="s">
        <v>98</v>
      </c>
      <c r="W16" s="29">
        <v>0</v>
      </c>
      <c r="X16" s="39">
        <f t="shared" si="9"/>
        <v>0</v>
      </c>
      <c r="Y16" s="40">
        <f t="shared" si="10"/>
        <v>0</v>
      </c>
      <c r="Z16" s="29">
        <v>0</v>
      </c>
      <c r="AA16" s="29" t="e">
        <v>#N/A</v>
      </c>
      <c r="AB16" s="41" t="e">
        <f t="shared" si="11"/>
        <v>#N/A</v>
      </c>
      <c r="AC16" s="42" t="e">
        <v>#N/A</v>
      </c>
      <c r="AD16" s="40">
        <f t="shared" si="12"/>
        <v>0</v>
      </c>
      <c r="AE16" s="40">
        <v>0</v>
      </c>
      <c r="AF16" s="40">
        <v>-16.566643181818101</v>
      </c>
      <c r="AG16" s="40">
        <v>0</v>
      </c>
    </row>
    <row r="17" spans="1:33" ht="15.75" customHeight="1" x14ac:dyDescent="0.2">
      <c r="A17" s="29" t="s">
        <v>54</v>
      </c>
      <c r="B17" s="29" t="s">
        <v>55</v>
      </c>
      <c r="C17" s="16">
        <f t="shared" si="4"/>
        <v>46.794329896907151</v>
      </c>
      <c r="D17" s="30">
        <v>97</v>
      </c>
      <c r="E17" s="30">
        <v>0</v>
      </c>
      <c r="F17" s="33">
        <v>4539.0499999999938</v>
      </c>
      <c r="G17" s="31">
        <v>-35.660000000000004</v>
      </c>
      <c r="H17" s="32">
        <f t="shared" si="1"/>
        <v>7.8562694837025476E-3</v>
      </c>
      <c r="I17" s="32">
        <f t="shared" si="2"/>
        <v>0.22204631175326128</v>
      </c>
      <c r="J17" s="33">
        <f t="shared" si="5"/>
        <v>1007.8793113636392</v>
      </c>
      <c r="K17" s="33">
        <f t="shared" si="3"/>
        <v>10.3905083645736</v>
      </c>
      <c r="L17" s="30">
        <v>501</v>
      </c>
      <c r="M17" s="34">
        <f t="shared" si="6"/>
        <v>0.19361277445109781</v>
      </c>
      <c r="N17" s="30">
        <v>1113</v>
      </c>
      <c r="O17" s="35">
        <f t="shared" ref="O17:P17" si="25">D17/7</f>
        <v>13.857142857142858</v>
      </c>
      <c r="P17" s="35">
        <f t="shared" si="25"/>
        <v>0</v>
      </c>
      <c r="Q17" s="30">
        <f t="shared" si="8"/>
        <v>80</v>
      </c>
      <c r="R17" s="30"/>
      <c r="S17" s="36">
        <v>0.163336229365768</v>
      </c>
      <c r="T17" s="29">
        <v>1173</v>
      </c>
      <c r="U17" s="37">
        <v>1173</v>
      </c>
      <c r="V17" s="38" t="s">
        <v>98</v>
      </c>
      <c r="W17" s="29">
        <v>4</v>
      </c>
      <c r="X17" s="39">
        <f t="shared" si="9"/>
        <v>4.1237113402061855E-2</v>
      </c>
      <c r="Y17" s="40">
        <f t="shared" si="10"/>
        <v>5.9433333333333342</v>
      </c>
      <c r="Z17" s="29">
        <v>2</v>
      </c>
      <c r="AA17" s="29" t="s">
        <v>56</v>
      </c>
      <c r="AB17" s="41">
        <f t="shared" si="11"/>
        <v>-0.48</v>
      </c>
      <c r="AC17" s="42">
        <v>0.80249999999999988</v>
      </c>
      <c r="AD17" s="40">
        <f t="shared" si="12"/>
        <v>-74.728799999999993</v>
      </c>
      <c r="AE17" s="40">
        <v>-11.68</v>
      </c>
      <c r="AF17" s="40">
        <v>-16.566643181818101</v>
      </c>
      <c r="AG17" s="40">
        <v>0</v>
      </c>
    </row>
    <row r="18" spans="1:33" ht="15.75" customHeight="1" x14ac:dyDescent="0.2">
      <c r="A18" s="29" t="s">
        <v>57</v>
      </c>
      <c r="B18" s="29" t="s">
        <v>99</v>
      </c>
      <c r="C18" s="16">
        <f t="shared" si="4"/>
        <v>53.356346153846111</v>
      </c>
      <c r="D18" s="30">
        <v>104</v>
      </c>
      <c r="E18" s="30">
        <v>1</v>
      </c>
      <c r="F18" s="33">
        <v>5549.0599999999959</v>
      </c>
      <c r="G18" s="31">
        <v>-0.14000000000000001</v>
      </c>
      <c r="H18" s="32">
        <f t="shared" si="1"/>
        <v>2.5229498329446811E-5</v>
      </c>
      <c r="I18" s="32">
        <f t="shared" si="2"/>
        <v>0.3061398703728046</v>
      </c>
      <c r="J18" s="33">
        <f t="shared" si="5"/>
        <v>1698.7885090909137</v>
      </c>
      <c r="K18" s="33">
        <f t="shared" si="3"/>
        <v>16.334504895104939</v>
      </c>
      <c r="L18" s="30">
        <v>782</v>
      </c>
      <c r="M18" s="34">
        <f t="shared" si="6"/>
        <v>0.13299232736572891</v>
      </c>
      <c r="N18" s="30">
        <v>1000</v>
      </c>
      <c r="O18" s="35">
        <f t="shared" ref="O18:P18" si="26">D18/7</f>
        <v>14.857142857142858</v>
      </c>
      <c r="P18" s="35">
        <f t="shared" si="26"/>
        <v>0.14285714285714285</v>
      </c>
      <c r="Q18" s="30">
        <f t="shared" si="8"/>
        <v>66</v>
      </c>
      <c r="R18" s="30"/>
      <c r="S18" s="36">
        <v>0.64728682170542595</v>
      </c>
      <c r="T18" s="29">
        <v>1173</v>
      </c>
      <c r="U18" s="37">
        <v>1173</v>
      </c>
      <c r="V18" s="38" t="s">
        <v>100</v>
      </c>
      <c r="W18" s="29">
        <v>1</v>
      </c>
      <c r="X18" s="39">
        <f t="shared" si="9"/>
        <v>9.6153846153846159E-3</v>
      </c>
      <c r="Y18" s="40">
        <f t="shared" si="10"/>
        <v>0.14000000000000001</v>
      </c>
      <c r="Z18" s="29">
        <v>0</v>
      </c>
      <c r="AA18" s="29" t="s">
        <v>56</v>
      </c>
      <c r="AB18" s="41">
        <f t="shared" si="11"/>
        <v>-0.48</v>
      </c>
      <c r="AC18" s="42">
        <v>0.80249999999999988</v>
      </c>
      <c r="AD18" s="40">
        <f t="shared" si="12"/>
        <v>-80.121599999999987</v>
      </c>
      <c r="AE18" s="40">
        <v>-11.68</v>
      </c>
      <c r="AF18" s="40">
        <v>-16.566643181818101</v>
      </c>
      <c r="AG18" s="40">
        <v>0</v>
      </c>
    </row>
    <row r="19" spans="1:33" ht="15.75" customHeight="1" x14ac:dyDescent="0.2">
      <c r="A19" s="29" t="s">
        <v>60</v>
      </c>
      <c r="B19" s="29" t="s">
        <v>80</v>
      </c>
      <c r="C19" s="16">
        <f t="shared" si="4"/>
        <v>61.305714285714359</v>
      </c>
      <c r="D19" s="30">
        <v>140</v>
      </c>
      <c r="E19" s="30">
        <v>0</v>
      </c>
      <c r="F19" s="33">
        <v>8582.8000000000102</v>
      </c>
      <c r="G19" s="31">
        <v>0</v>
      </c>
      <c r="H19" s="32">
        <f t="shared" si="1"/>
        <v>0</v>
      </c>
      <c r="I19" s="32">
        <f t="shared" si="2"/>
        <v>0.37668289538908734</v>
      </c>
      <c r="J19" s="33">
        <f t="shared" si="5"/>
        <v>3232.9939545454627</v>
      </c>
      <c r="K19" s="33">
        <f t="shared" si="3"/>
        <v>23.09281396103902</v>
      </c>
      <c r="L19" s="30">
        <v>726</v>
      </c>
      <c r="M19" s="34">
        <f t="shared" si="6"/>
        <v>0.1928374655647383</v>
      </c>
      <c r="N19" s="30">
        <v>742</v>
      </c>
      <c r="O19" s="35">
        <f t="shared" ref="O19:P19" si="27">D19/7</f>
        <v>20</v>
      </c>
      <c r="P19" s="35">
        <f t="shared" si="27"/>
        <v>0</v>
      </c>
      <c r="Q19" s="30">
        <f t="shared" si="8"/>
        <v>37</v>
      </c>
      <c r="R19" s="30"/>
      <c r="S19" s="36">
        <v>1.2197530864197501</v>
      </c>
      <c r="T19" s="29">
        <v>117</v>
      </c>
      <c r="U19" s="37">
        <v>117</v>
      </c>
      <c r="V19" s="38" t="s">
        <v>101</v>
      </c>
      <c r="W19" s="29">
        <v>0</v>
      </c>
      <c r="X19" s="39">
        <f t="shared" si="9"/>
        <v>0</v>
      </c>
      <c r="Y19" s="40">
        <f t="shared" si="10"/>
        <v>0</v>
      </c>
      <c r="Z19" s="29">
        <v>0</v>
      </c>
      <c r="AA19" s="29" t="s">
        <v>56</v>
      </c>
      <c r="AB19" s="41">
        <f t="shared" si="11"/>
        <v>-0.48</v>
      </c>
      <c r="AC19" s="42">
        <v>0.80249999999999988</v>
      </c>
      <c r="AD19" s="40">
        <f t="shared" si="12"/>
        <v>-107.85599999999998</v>
      </c>
      <c r="AE19" s="40">
        <v>-11.68</v>
      </c>
      <c r="AF19" s="40">
        <v>-16.566643181818183</v>
      </c>
      <c r="AG19" s="40">
        <v>0</v>
      </c>
    </row>
    <row r="20" spans="1:33" ht="15.75" customHeight="1" x14ac:dyDescent="0.2">
      <c r="A20" s="29" t="s">
        <v>63</v>
      </c>
      <c r="B20" s="29" t="s">
        <v>102</v>
      </c>
      <c r="C20" s="16">
        <f t="shared" si="4"/>
        <v>65.956219512195062</v>
      </c>
      <c r="D20" s="30">
        <v>82</v>
      </c>
      <c r="E20" s="30">
        <v>0</v>
      </c>
      <c r="F20" s="33">
        <v>5408.4099999999953</v>
      </c>
      <c r="G20" s="31">
        <v>-0.08</v>
      </c>
      <c r="H20" s="32">
        <f t="shared" si="1"/>
        <v>1.4791777990204158E-5</v>
      </c>
      <c r="I20" s="32">
        <f t="shared" si="2"/>
        <v>0.41076533957337136</v>
      </c>
      <c r="J20" s="33">
        <f t="shared" si="5"/>
        <v>2221.5873702020153</v>
      </c>
      <c r="K20" s="33">
        <f t="shared" si="3"/>
        <v>27.092528904902625</v>
      </c>
      <c r="L20" s="30">
        <v>676</v>
      </c>
      <c r="M20" s="34">
        <f t="shared" si="6"/>
        <v>0.12130177514792899</v>
      </c>
      <c r="N20" s="30">
        <v>708</v>
      </c>
      <c r="O20" s="35">
        <f t="shared" ref="O20:P20" si="28">D20/7</f>
        <v>11.714285714285714</v>
      </c>
      <c r="P20" s="35">
        <f t="shared" si="28"/>
        <v>0</v>
      </c>
      <c r="Q20" s="30">
        <f t="shared" si="8"/>
        <v>60</v>
      </c>
      <c r="R20" s="30"/>
      <c r="S20" s="36">
        <v>2.0591397849462298</v>
      </c>
      <c r="T20" s="29">
        <v>117</v>
      </c>
      <c r="U20" s="37">
        <v>117</v>
      </c>
      <c r="V20" s="38" t="s">
        <v>103</v>
      </c>
      <c r="W20" s="29">
        <v>0</v>
      </c>
      <c r="X20" s="39">
        <f t="shared" si="9"/>
        <v>0</v>
      </c>
      <c r="Y20" s="40">
        <f t="shared" si="10"/>
        <v>0</v>
      </c>
      <c r="Z20" s="29">
        <v>0</v>
      </c>
      <c r="AA20" s="29" t="s">
        <v>56</v>
      </c>
      <c r="AB20" s="41">
        <f t="shared" si="11"/>
        <v>-0.48</v>
      </c>
      <c r="AC20" s="42">
        <v>0.75274884259259256</v>
      </c>
      <c r="AD20" s="40">
        <f t="shared" si="12"/>
        <v>-59.256388888888885</v>
      </c>
      <c r="AE20" s="40">
        <v>-11.68</v>
      </c>
      <c r="AF20" s="40">
        <v>-16.566643181818183</v>
      </c>
      <c r="AG20" s="40">
        <v>0</v>
      </c>
    </row>
    <row r="21" spans="1:33" ht="15.75" customHeight="1" x14ac:dyDescent="0.2">
      <c r="A21" s="29" t="s">
        <v>66</v>
      </c>
      <c r="B21" s="29" t="s">
        <v>104</v>
      </c>
      <c r="C21" s="16">
        <f t="shared" si="4"/>
        <v>64.519279279279218</v>
      </c>
      <c r="D21" s="30">
        <v>111</v>
      </c>
      <c r="E21" s="30">
        <v>0</v>
      </c>
      <c r="F21" s="33">
        <v>7161.6399999999931</v>
      </c>
      <c r="G21" s="31">
        <v>-0.08</v>
      </c>
      <c r="H21" s="32">
        <f t="shared" si="1"/>
        <v>1.1170625722599863E-5</v>
      </c>
      <c r="I21" s="32">
        <f t="shared" si="2"/>
        <v>0.400986881517573</v>
      </c>
      <c r="J21" s="33">
        <f t="shared" si="5"/>
        <v>2871.7236901515089</v>
      </c>
      <c r="K21" s="33">
        <f t="shared" si="3"/>
        <v>25.87138459595954</v>
      </c>
      <c r="L21" s="30">
        <v>410</v>
      </c>
      <c r="M21" s="34">
        <f t="shared" si="6"/>
        <v>0.27073170731707319</v>
      </c>
      <c r="N21" s="30">
        <v>665</v>
      </c>
      <c r="O21" s="35">
        <f t="shared" ref="O21:P21" si="29">D21/7</f>
        <v>15.857142857142858</v>
      </c>
      <c r="P21" s="35">
        <f t="shared" si="29"/>
        <v>0</v>
      </c>
      <c r="Q21" s="30">
        <f t="shared" si="8"/>
        <v>41</v>
      </c>
      <c r="R21" s="30"/>
      <c r="S21" s="36">
        <v>1.0504833512352301</v>
      </c>
      <c r="T21" s="29">
        <v>117</v>
      </c>
      <c r="U21" s="37">
        <v>117</v>
      </c>
      <c r="V21" s="38" t="s">
        <v>105</v>
      </c>
      <c r="W21" s="29">
        <v>0</v>
      </c>
      <c r="X21" s="39">
        <f t="shared" si="9"/>
        <v>0</v>
      </c>
      <c r="Y21" s="40">
        <f t="shared" si="10"/>
        <v>0</v>
      </c>
      <c r="Z21" s="29">
        <v>0</v>
      </c>
      <c r="AA21" s="29" t="s">
        <v>56</v>
      </c>
      <c r="AB21" s="41">
        <f t="shared" si="11"/>
        <v>-0.48</v>
      </c>
      <c r="AC21" s="42">
        <v>0.75274884259259256</v>
      </c>
      <c r="AD21" s="40">
        <f t="shared" si="12"/>
        <v>-80.212916666666658</v>
      </c>
      <c r="AE21" s="40">
        <v>-11.68</v>
      </c>
      <c r="AF21" s="40">
        <v>-16.566643181818183</v>
      </c>
      <c r="AG21" s="40">
        <v>0</v>
      </c>
    </row>
    <row r="22" spans="1:33" ht="15.75" customHeight="1" x14ac:dyDescent="0.2">
      <c r="A22" s="29" t="s">
        <v>69</v>
      </c>
      <c r="B22" s="29" t="s">
        <v>104</v>
      </c>
      <c r="C22" s="16">
        <f t="shared" si="4"/>
        <v>65.147425742574143</v>
      </c>
      <c r="D22" s="30">
        <v>101</v>
      </c>
      <c r="E22" s="30">
        <v>1</v>
      </c>
      <c r="F22" s="31">
        <v>6579.8899999999885</v>
      </c>
      <c r="G22" s="31">
        <v>0</v>
      </c>
      <c r="H22" s="32">
        <f t="shared" si="1"/>
        <v>0</v>
      </c>
      <c r="I22" s="32">
        <f t="shared" si="2"/>
        <v>0.40532729435576897</v>
      </c>
      <c r="J22" s="33">
        <f t="shared" si="5"/>
        <v>2667.0090108585759</v>
      </c>
      <c r="K22" s="33">
        <f t="shared" si="3"/>
        <v>26.406029810480948</v>
      </c>
      <c r="L22" s="30">
        <v>760</v>
      </c>
      <c r="M22" s="34">
        <f t="shared" si="6"/>
        <v>0.13289473684210526</v>
      </c>
      <c r="N22" s="30">
        <v>566</v>
      </c>
      <c r="O22" s="35">
        <f t="shared" ref="O22:P22" si="30">D22/7</f>
        <v>14.428571428571429</v>
      </c>
      <c r="P22" s="35">
        <f t="shared" si="30"/>
        <v>0.14285714285714285</v>
      </c>
      <c r="Q22" s="30">
        <f t="shared" si="8"/>
        <v>38</v>
      </c>
      <c r="R22" s="30"/>
      <c r="S22" s="36">
        <v>1.4318318318318299</v>
      </c>
      <c r="T22" s="29">
        <v>117</v>
      </c>
      <c r="U22" s="37">
        <v>117</v>
      </c>
      <c r="V22" s="38" t="s">
        <v>105</v>
      </c>
      <c r="W22" s="29">
        <v>0</v>
      </c>
      <c r="X22" s="39">
        <f t="shared" si="9"/>
        <v>0</v>
      </c>
      <c r="Y22" s="40">
        <f t="shared" si="10"/>
        <v>0</v>
      </c>
      <c r="Z22" s="29">
        <v>0</v>
      </c>
      <c r="AA22" s="29" t="s">
        <v>56</v>
      </c>
      <c r="AB22" s="41">
        <f t="shared" si="11"/>
        <v>-0.48</v>
      </c>
      <c r="AC22" s="42">
        <v>0.75274884259259256</v>
      </c>
      <c r="AD22" s="40">
        <f t="shared" si="12"/>
        <v>-72.986527777777766</v>
      </c>
      <c r="AE22" s="40">
        <v>-11.68</v>
      </c>
      <c r="AF22" s="40">
        <v>-16.566643181818183</v>
      </c>
      <c r="AG22" s="40">
        <v>0</v>
      </c>
    </row>
    <row r="23" spans="1:33" ht="15.75" customHeight="1" x14ac:dyDescent="0.2">
      <c r="A23" s="29" t="s">
        <v>71</v>
      </c>
      <c r="B23" s="29" t="s">
        <v>106</v>
      </c>
      <c r="C23" s="16">
        <f t="shared" si="4"/>
        <v>63.72404255319136</v>
      </c>
      <c r="D23" s="30">
        <v>94</v>
      </c>
      <c r="E23" s="30">
        <v>1</v>
      </c>
      <c r="F23" s="33">
        <v>5990.0599999999877</v>
      </c>
      <c r="G23" s="31">
        <v>-7.0000000000000007E-2</v>
      </c>
      <c r="H23" s="32">
        <f t="shared" si="1"/>
        <v>1.1686026517263625E-5</v>
      </c>
      <c r="I23" s="32">
        <f t="shared" si="2"/>
        <v>0.39538309889275391</v>
      </c>
      <c r="J23" s="33">
        <f t="shared" si="5"/>
        <v>2368.3684853535246</v>
      </c>
      <c r="K23" s="33">
        <f t="shared" si="3"/>
        <v>25.195409418654517</v>
      </c>
      <c r="L23" s="30">
        <v>781</v>
      </c>
      <c r="M23" s="34">
        <f t="shared" si="6"/>
        <v>0.1203585147247119</v>
      </c>
      <c r="N23" s="30">
        <v>483</v>
      </c>
      <c r="O23" s="35">
        <f t="shared" ref="O23:P23" si="31">D23/7</f>
        <v>13.428571428571429</v>
      </c>
      <c r="P23" s="35">
        <f t="shared" si="31"/>
        <v>0.14285714285714285</v>
      </c>
      <c r="Q23" s="30">
        <f t="shared" si="8"/>
        <v>35</v>
      </c>
      <c r="R23" s="30"/>
      <c r="S23" s="36">
        <v>2.11857707509881</v>
      </c>
      <c r="T23" s="29">
        <v>117</v>
      </c>
      <c r="U23" s="37" t="s">
        <v>33</v>
      </c>
      <c r="V23" s="38" t="s">
        <v>107</v>
      </c>
      <c r="W23" s="29">
        <v>0</v>
      </c>
      <c r="X23" s="39">
        <f t="shared" si="9"/>
        <v>0</v>
      </c>
      <c r="Y23" s="40">
        <f t="shared" si="10"/>
        <v>0</v>
      </c>
      <c r="Z23" s="29">
        <v>0</v>
      </c>
      <c r="AA23" s="29" t="s">
        <v>56</v>
      </c>
      <c r="AB23" s="41">
        <f t="shared" si="11"/>
        <v>-0.48</v>
      </c>
      <c r="AC23" s="42">
        <v>0.75274884259259256</v>
      </c>
      <c r="AD23" s="40">
        <f t="shared" si="12"/>
        <v>-67.928055555555545</v>
      </c>
      <c r="AE23" s="40">
        <v>-11.68</v>
      </c>
      <c r="AF23" s="40">
        <v>-16.566643181818183</v>
      </c>
      <c r="AG23" s="40">
        <v>0</v>
      </c>
    </row>
    <row r="24" spans="1:33" ht="15.75" customHeight="1" x14ac:dyDescent="0.2">
      <c r="A24" s="29" t="s">
        <v>74</v>
      </c>
      <c r="B24" s="29" t="s">
        <v>108</v>
      </c>
      <c r="C24" s="16">
        <f t="shared" si="4"/>
        <v>60.862318840579668</v>
      </c>
      <c r="D24" s="30">
        <v>138</v>
      </c>
      <c r="E24" s="30">
        <v>0</v>
      </c>
      <c r="F24" s="33">
        <v>8398.9999999999945</v>
      </c>
      <c r="G24" s="33">
        <v>-0.08</v>
      </c>
      <c r="H24" s="32">
        <f t="shared" si="1"/>
        <v>9.5249434456482978E-6</v>
      </c>
      <c r="I24" s="32">
        <f t="shared" si="2"/>
        <v>0.37400989096826065</v>
      </c>
      <c r="J24" s="33">
        <f t="shared" si="5"/>
        <v>3141.3090742424192</v>
      </c>
      <c r="K24" s="33">
        <f t="shared" si="3"/>
        <v>22.763109233640719</v>
      </c>
      <c r="L24" s="30">
        <v>991</v>
      </c>
      <c r="M24" s="34">
        <f t="shared" si="6"/>
        <v>0.13925327951564076</v>
      </c>
      <c r="N24" s="30">
        <v>360</v>
      </c>
      <c r="O24" s="35">
        <f t="shared" ref="O24:P24" si="32">D24/7</f>
        <v>19.714285714285715</v>
      </c>
      <c r="P24" s="35">
        <f t="shared" si="32"/>
        <v>0</v>
      </c>
      <c r="Q24" s="30">
        <f t="shared" si="8"/>
        <v>18</v>
      </c>
      <c r="R24" s="30"/>
      <c r="S24" s="36">
        <v>2.6179966044142602</v>
      </c>
      <c r="T24" s="29">
        <v>117</v>
      </c>
      <c r="U24" s="37" t="s">
        <v>33</v>
      </c>
      <c r="V24" s="38" t="s">
        <v>107</v>
      </c>
      <c r="W24" s="29">
        <v>0</v>
      </c>
      <c r="X24" s="39">
        <f t="shared" si="9"/>
        <v>0</v>
      </c>
      <c r="Y24" s="40">
        <f t="shared" si="10"/>
        <v>0</v>
      </c>
      <c r="Z24" s="29">
        <v>0</v>
      </c>
      <c r="AA24" s="29" t="s">
        <v>56</v>
      </c>
      <c r="AB24" s="41">
        <f t="shared" si="11"/>
        <v>-0.48</v>
      </c>
      <c r="AC24" s="42">
        <v>0.75274884259259256</v>
      </c>
      <c r="AD24" s="40">
        <f t="shared" si="12"/>
        <v>-99.724166666666662</v>
      </c>
      <c r="AE24" s="40">
        <v>-11.68</v>
      </c>
      <c r="AF24" s="40">
        <v>-16.566643181818183</v>
      </c>
      <c r="AG24" s="40">
        <v>0</v>
      </c>
    </row>
    <row r="25" spans="1:33" ht="15.75" customHeight="1" x14ac:dyDescent="0.2">
      <c r="A25" s="29" t="s">
        <v>75</v>
      </c>
      <c r="B25" s="29" t="s">
        <v>109</v>
      </c>
      <c r="C25" s="16">
        <f t="shared" si="4"/>
        <v>63.208500000000001</v>
      </c>
      <c r="D25" s="30">
        <v>100</v>
      </c>
      <c r="E25" s="30">
        <v>1</v>
      </c>
      <c r="F25" s="33">
        <v>6320.85</v>
      </c>
      <c r="G25" s="33">
        <v>-0.18</v>
      </c>
      <c r="H25" s="32">
        <f t="shared" si="1"/>
        <v>2.8477182657395758E-5</v>
      </c>
      <c r="I25" s="32">
        <f t="shared" si="2"/>
        <v>0.3916053396475333</v>
      </c>
      <c r="J25" s="33">
        <f t="shared" si="5"/>
        <v>2475.2786111111109</v>
      </c>
      <c r="K25" s="33">
        <f t="shared" si="3"/>
        <v>24.75278611111111</v>
      </c>
      <c r="L25" s="30">
        <v>953</v>
      </c>
      <c r="M25" s="34">
        <f t="shared" si="6"/>
        <v>0.1049317943336831</v>
      </c>
      <c r="N25" s="30">
        <v>270</v>
      </c>
      <c r="O25" s="35">
        <f t="shared" ref="O25:P25" si="33">D25/7</f>
        <v>14.285714285714286</v>
      </c>
      <c r="P25" s="35">
        <f t="shared" si="33"/>
        <v>0.14285714285714285</v>
      </c>
      <c r="Q25" s="30">
        <f t="shared" si="8"/>
        <v>18</v>
      </c>
      <c r="R25" s="30"/>
      <c r="S25" s="36">
        <v>1.6635092467298149</v>
      </c>
      <c r="T25" s="29">
        <v>0</v>
      </c>
      <c r="U25" s="37" t="s">
        <v>33</v>
      </c>
      <c r="V25" s="38" t="s">
        <v>33</v>
      </c>
      <c r="W25" s="15">
        <v>0</v>
      </c>
      <c r="X25" s="39">
        <f t="shared" si="9"/>
        <v>0</v>
      </c>
      <c r="Y25" s="40">
        <f t="shared" si="10"/>
        <v>0.18</v>
      </c>
      <c r="Z25" s="15">
        <v>1</v>
      </c>
      <c r="AA25" s="29" t="s">
        <v>56</v>
      </c>
      <c r="AB25" s="41">
        <f t="shared" si="11"/>
        <v>-0.48</v>
      </c>
      <c r="AC25" s="42">
        <v>0.75274884259259256</v>
      </c>
      <c r="AD25" s="40">
        <f t="shared" si="12"/>
        <v>-72.263888888888886</v>
      </c>
      <c r="AE25" s="40">
        <v>-11.68</v>
      </c>
      <c r="AF25" s="40">
        <v>-16.57</v>
      </c>
      <c r="AG25" s="40">
        <v>0</v>
      </c>
    </row>
    <row r="26" spans="1:33" ht="15.75" customHeight="1" x14ac:dyDescent="0.2">
      <c r="A26" s="15" t="s">
        <v>77</v>
      </c>
      <c r="B26" s="15" t="s">
        <v>80</v>
      </c>
      <c r="C26" s="16">
        <f t="shared" si="4"/>
        <v>64.309440000000009</v>
      </c>
      <c r="D26" s="17">
        <v>125</v>
      </c>
      <c r="E26" s="17">
        <v>3</v>
      </c>
      <c r="F26" s="18">
        <v>8038.68</v>
      </c>
      <c r="G26" s="18">
        <v>-0.02</v>
      </c>
      <c r="H26" s="32">
        <f t="shared" si="1"/>
        <v>2.4879706618499556E-6</v>
      </c>
      <c r="I26" s="32">
        <f t="shared" si="2"/>
        <v>0.39331056108236989</v>
      </c>
      <c r="J26" s="33">
        <f t="shared" si="5"/>
        <v>3161.6977411616253</v>
      </c>
      <c r="K26" s="33">
        <f t="shared" si="3"/>
        <v>25.293581929293001</v>
      </c>
      <c r="L26" s="17">
        <v>762</v>
      </c>
      <c r="M26" s="34">
        <f t="shared" si="6"/>
        <v>0.16404199475065617</v>
      </c>
      <c r="N26" s="17">
        <v>213</v>
      </c>
      <c r="O26" s="35">
        <f t="shared" ref="O26:P26" si="34">D26/7</f>
        <v>17.857142857142858</v>
      </c>
      <c r="P26" s="35">
        <f t="shared" si="34"/>
        <v>0.42857142857142855</v>
      </c>
      <c r="Q26" s="30">
        <f t="shared" si="8"/>
        <v>11</v>
      </c>
      <c r="R26" s="30"/>
      <c r="S26" s="22">
        <v>2.034912718204489</v>
      </c>
      <c r="T26" s="29">
        <v>0</v>
      </c>
      <c r="U26" s="37" t="s">
        <v>33</v>
      </c>
      <c r="V26" s="38" t="s">
        <v>33</v>
      </c>
      <c r="W26" s="15">
        <v>0</v>
      </c>
      <c r="X26" s="39">
        <f t="shared" si="9"/>
        <v>0</v>
      </c>
      <c r="Y26" s="40">
        <f t="shared" si="10"/>
        <v>0</v>
      </c>
      <c r="Z26" s="15">
        <v>0</v>
      </c>
      <c r="AA26" s="29" t="s">
        <v>56</v>
      </c>
      <c r="AB26" s="41">
        <f t="shared" si="11"/>
        <v>-0.48</v>
      </c>
      <c r="AC26" s="42">
        <v>0.75274884259259256</v>
      </c>
      <c r="AD26" s="40">
        <f t="shared" si="12"/>
        <v>-90.3298611111111</v>
      </c>
      <c r="AE26" s="26">
        <v>-12.08</v>
      </c>
      <c r="AF26" s="26">
        <v>-16.566643181818101</v>
      </c>
      <c r="AG26" s="26">
        <v>0</v>
      </c>
    </row>
    <row r="27" spans="1:33" ht="15.75" customHeight="1" x14ac:dyDescent="0.2">
      <c r="A27" s="15" t="s">
        <v>79</v>
      </c>
      <c r="B27" s="15" t="s">
        <v>110</v>
      </c>
      <c r="C27" s="16">
        <f t="shared" si="4"/>
        <v>64.242089552238809</v>
      </c>
      <c r="D27" s="17">
        <v>67</v>
      </c>
      <c r="E27" s="17">
        <v>0</v>
      </c>
      <c r="F27" s="18">
        <v>4304.22</v>
      </c>
      <c r="G27" s="18">
        <v>-0.06</v>
      </c>
      <c r="H27" s="32">
        <f t="shared" si="1"/>
        <v>1.3939807909447006E-5</v>
      </c>
      <c r="I27" s="32">
        <f t="shared" si="2"/>
        <v>0.39282032546259982</v>
      </c>
      <c r="J27" s="33">
        <f t="shared" si="5"/>
        <v>1690.7851012626315</v>
      </c>
      <c r="K27" s="33">
        <f t="shared" si="3"/>
        <v>25.235598526307932</v>
      </c>
      <c r="L27" s="17">
        <v>694</v>
      </c>
      <c r="M27" s="34">
        <f t="shared" si="6"/>
        <v>9.6541786743515851E-2</v>
      </c>
      <c r="N27" s="17">
        <v>102</v>
      </c>
      <c r="O27" s="35">
        <f t="shared" ref="O27:P27" si="35">D27/7</f>
        <v>9.5714285714285712</v>
      </c>
      <c r="P27" s="35">
        <f t="shared" si="35"/>
        <v>0</v>
      </c>
      <c r="Q27" s="30">
        <f t="shared" si="8"/>
        <v>10</v>
      </c>
      <c r="R27" s="30"/>
      <c r="S27" s="22">
        <v>3.210337401292175</v>
      </c>
      <c r="T27" s="29">
        <v>0</v>
      </c>
      <c r="U27" s="37" t="s">
        <v>33</v>
      </c>
      <c r="V27" s="38" t="s">
        <v>33</v>
      </c>
      <c r="W27" s="15">
        <v>0</v>
      </c>
      <c r="X27" s="39">
        <f t="shared" si="9"/>
        <v>0</v>
      </c>
      <c r="Y27" s="40">
        <f t="shared" si="10"/>
        <v>0</v>
      </c>
      <c r="Z27" s="15">
        <v>0</v>
      </c>
      <c r="AA27" s="29" t="s">
        <v>56</v>
      </c>
      <c r="AB27" s="41">
        <f t="shared" si="11"/>
        <v>-0.48</v>
      </c>
      <c r="AC27" s="42">
        <v>0.75274884259259256</v>
      </c>
      <c r="AD27" s="40">
        <f t="shared" si="12"/>
        <v>-48.416805555555548</v>
      </c>
      <c r="AE27" s="26">
        <v>-12.08</v>
      </c>
      <c r="AF27" s="26">
        <v>-16.566643181818101</v>
      </c>
      <c r="AG27" s="26">
        <v>0</v>
      </c>
    </row>
    <row r="28" spans="1:33" ht="15.75" customHeight="1" x14ac:dyDescent="0.2">
      <c r="A28" s="15" t="s">
        <v>81</v>
      </c>
      <c r="B28" s="15" t="s">
        <v>111</v>
      </c>
      <c r="C28" s="16">
        <f t="shared" si="4"/>
        <v>66.831269841269844</v>
      </c>
      <c r="D28" s="17">
        <v>63</v>
      </c>
      <c r="E28" s="17">
        <v>6</v>
      </c>
      <c r="F28" s="18">
        <v>4210.37</v>
      </c>
      <c r="G28" s="18">
        <v>0</v>
      </c>
      <c r="H28" s="32">
        <f t="shared" si="1"/>
        <v>0</v>
      </c>
      <c r="I28" s="32">
        <f t="shared" si="2"/>
        <v>0.41054580227995635</v>
      </c>
      <c r="J28" s="33">
        <f t="shared" si="5"/>
        <v>1728.5497295454597</v>
      </c>
      <c r="K28" s="33">
        <f t="shared" si="3"/>
        <v>27.437297294372378</v>
      </c>
      <c r="L28" s="17">
        <v>707</v>
      </c>
      <c r="M28" s="34">
        <f t="shared" si="6"/>
        <v>8.9108910891089105E-2</v>
      </c>
      <c r="N28" s="17">
        <v>63</v>
      </c>
      <c r="O28" s="35">
        <f t="shared" ref="O28:P28" si="36">D28/7</f>
        <v>9</v>
      </c>
      <c r="P28" s="35">
        <f t="shared" si="36"/>
        <v>0.8571428571428571</v>
      </c>
      <c r="Q28" s="30">
        <f t="shared" si="8"/>
        <v>6</v>
      </c>
      <c r="R28" s="30"/>
      <c r="S28" s="22">
        <v>3.6027501909854851</v>
      </c>
      <c r="T28" s="29">
        <v>0</v>
      </c>
      <c r="U28" s="37" t="s">
        <v>33</v>
      </c>
      <c r="V28" s="38" t="s">
        <v>33</v>
      </c>
      <c r="W28" s="15">
        <v>0</v>
      </c>
      <c r="X28" s="39">
        <f t="shared" si="9"/>
        <v>0</v>
      </c>
      <c r="Y28" s="40">
        <f t="shared" si="10"/>
        <v>0</v>
      </c>
      <c r="Z28" s="15">
        <v>0</v>
      </c>
      <c r="AA28" s="29" t="s">
        <v>56</v>
      </c>
      <c r="AB28" s="41">
        <f t="shared" si="11"/>
        <v>-0.48</v>
      </c>
      <c r="AC28" s="42">
        <v>0.75274884259259256</v>
      </c>
      <c r="AD28" s="40">
        <f t="shared" si="12"/>
        <v>-45.526249999999997</v>
      </c>
      <c r="AE28" s="26">
        <v>-12.08</v>
      </c>
      <c r="AF28" s="26">
        <v>-16.566643181818101</v>
      </c>
      <c r="AG28" s="26">
        <v>0</v>
      </c>
    </row>
    <row r="29" spans="1:33" ht="15.75" customHeight="1" x14ac:dyDescent="0.2">
      <c r="A29" s="29" t="s">
        <v>83</v>
      </c>
      <c r="B29" s="29" t="s">
        <v>112</v>
      </c>
      <c r="C29" s="16">
        <f t="shared" si="4"/>
        <v>67.061842105263153</v>
      </c>
      <c r="D29" s="30">
        <v>38</v>
      </c>
      <c r="E29" s="30">
        <v>0</v>
      </c>
      <c r="F29" s="33">
        <v>2548.35</v>
      </c>
      <c r="G29" s="33">
        <v>0</v>
      </c>
      <c r="H29" s="32">
        <f t="shared" si="1"/>
        <v>0</v>
      </c>
      <c r="I29" s="32">
        <f t="shared" si="2"/>
        <v>0.41205673526522429</v>
      </c>
      <c r="J29" s="33">
        <f t="shared" si="5"/>
        <v>1050.0647813131343</v>
      </c>
      <c r="K29" s="33">
        <f t="shared" si="3"/>
        <v>27.633283718766691</v>
      </c>
      <c r="L29" s="30">
        <v>542</v>
      </c>
      <c r="M29" s="34">
        <f t="shared" si="6"/>
        <v>7.0110701107011064E-2</v>
      </c>
      <c r="N29" s="17">
        <v>15</v>
      </c>
      <c r="O29" s="35">
        <f t="shared" ref="O29:P29" si="37">D29/7</f>
        <v>5.4285714285714288</v>
      </c>
      <c r="P29" s="35">
        <f t="shared" si="37"/>
        <v>0</v>
      </c>
      <c r="Q29" s="30">
        <f t="shared" si="8"/>
        <v>2</v>
      </c>
      <c r="R29" s="30"/>
      <c r="S29" s="22">
        <v>2.2230151650312222</v>
      </c>
      <c r="T29" s="29">
        <v>0</v>
      </c>
      <c r="U29" s="37" t="s">
        <v>33</v>
      </c>
      <c r="V29" s="38" t="s">
        <v>33</v>
      </c>
      <c r="W29" s="15">
        <v>0</v>
      </c>
      <c r="X29" s="39">
        <f t="shared" si="9"/>
        <v>0</v>
      </c>
      <c r="Y29" s="40">
        <f t="shared" si="10"/>
        <v>0</v>
      </c>
      <c r="Z29" s="15">
        <v>0</v>
      </c>
      <c r="AA29" s="29" t="s">
        <v>56</v>
      </c>
      <c r="AB29" s="41">
        <f t="shared" si="11"/>
        <v>-0.48</v>
      </c>
      <c r="AC29" s="42">
        <v>0.75274884259259256</v>
      </c>
      <c r="AD29" s="40">
        <f t="shared" si="12"/>
        <v>-27.460277777777776</v>
      </c>
      <c r="AE29" s="40">
        <v>-12.08</v>
      </c>
      <c r="AF29" s="40">
        <v>-16.566643181818101</v>
      </c>
      <c r="AG29" s="40">
        <v>0</v>
      </c>
    </row>
    <row r="30" spans="1:33" ht="15.75" customHeight="1" x14ac:dyDescent="0.2">
      <c r="A30" s="15" t="s">
        <v>84</v>
      </c>
      <c r="B30" s="29" t="s">
        <v>112</v>
      </c>
      <c r="C30" s="16">
        <f t="shared" si="4"/>
        <v>68.989999999999995</v>
      </c>
      <c r="D30" s="17">
        <v>1</v>
      </c>
      <c r="E30" s="17">
        <v>0</v>
      </c>
      <c r="F30" s="18">
        <v>68.989999999999995</v>
      </c>
      <c r="G30" s="18">
        <v>0</v>
      </c>
      <c r="H30" s="32">
        <f t="shared" si="1"/>
        <v>0</v>
      </c>
      <c r="I30" s="32">
        <f t="shared" si="2"/>
        <v>0.4242965347049284</v>
      </c>
      <c r="J30" s="33">
        <f t="shared" si="5"/>
        <v>29.272217929293006</v>
      </c>
      <c r="K30" s="33">
        <f t="shared" si="3"/>
        <v>29.272217929293006</v>
      </c>
      <c r="L30" s="17">
        <v>138</v>
      </c>
      <c r="M30" s="34">
        <f t="shared" si="6"/>
        <v>7.246376811594203E-3</v>
      </c>
      <c r="N30" s="17">
        <v>11</v>
      </c>
      <c r="O30" s="35">
        <f t="shared" ref="O30:P30" si="38">D30/7</f>
        <v>0.14285714285714285</v>
      </c>
      <c r="P30" s="35">
        <f t="shared" si="38"/>
        <v>0</v>
      </c>
      <c r="Q30" s="30">
        <f t="shared" si="8"/>
        <v>77</v>
      </c>
      <c r="R30" s="30"/>
      <c r="S30" s="22">
        <v>2.250922509225092</v>
      </c>
      <c r="T30" s="29">
        <v>0</v>
      </c>
      <c r="U30" s="37" t="s">
        <v>33</v>
      </c>
      <c r="V30" s="38" t="s">
        <v>33</v>
      </c>
      <c r="W30" s="15">
        <v>0</v>
      </c>
      <c r="X30" s="39">
        <f t="shared" si="9"/>
        <v>0</v>
      </c>
      <c r="Y30" s="40">
        <f t="shared" si="10"/>
        <v>0</v>
      </c>
      <c r="Z30" s="15">
        <v>0</v>
      </c>
      <c r="AA30" s="29" t="s">
        <v>56</v>
      </c>
      <c r="AB30" s="41">
        <f t="shared" si="11"/>
        <v>-0.48</v>
      </c>
      <c r="AC30" s="42">
        <v>0.75274884259259256</v>
      </c>
      <c r="AD30" s="40">
        <f t="shared" si="12"/>
        <v>-0.72263888888888883</v>
      </c>
      <c r="AE30" s="26">
        <v>-12.08</v>
      </c>
      <c r="AF30" s="40">
        <v>-16.566643181818101</v>
      </c>
      <c r="AG30" s="26">
        <v>0</v>
      </c>
    </row>
    <row r="31" spans="1:33" ht="15.75" customHeight="1" x14ac:dyDescent="0.2">
      <c r="A31" s="15" t="s">
        <v>86</v>
      </c>
      <c r="B31" s="29" t="s">
        <v>112</v>
      </c>
      <c r="C31" s="16" t="str">
        <f t="shared" si="4"/>
        <v xml:space="preserve"> - </v>
      </c>
      <c r="D31" s="17">
        <v>0</v>
      </c>
      <c r="E31" s="17">
        <v>0</v>
      </c>
      <c r="F31" s="18">
        <v>0</v>
      </c>
      <c r="G31" s="43">
        <v>0</v>
      </c>
      <c r="H31" s="32" t="e">
        <f t="shared" si="1"/>
        <v>#DIV/0!</v>
      </c>
      <c r="I31" s="32" t="e">
        <f t="shared" si="2"/>
        <v>#DIV/0!</v>
      </c>
      <c r="J31" s="33">
        <f t="shared" si="5"/>
        <v>0</v>
      </c>
      <c r="K31" s="33" t="e">
        <f t="shared" si="3"/>
        <v>#DIV/0!</v>
      </c>
      <c r="L31" s="17">
        <v>0</v>
      </c>
      <c r="M31" s="34" t="str">
        <f t="shared" si="6"/>
        <v>-</v>
      </c>
      <c r="N31" s="17">
        <v>15</v>
      </c>
      <c r="O31" s="35">
        <f t="shared" ref="O31:P31" si="39">D31/7</f>
        <v>0</v>
      </c>
      <c r="P31" s="35">
        <f t="shared" si="39"/>
        <v>0</v>
      </c>
      <c r="Q31" s="30" t="e">
        <f t="shared" si="8"/>
        <v>#DIV/0!</v>
      </c>
      <c r="R31" s="30"/>
      <c r="S31" s="22">
        <v>2.3647122108660499</v>
      </c>
      <c r="T31" s="15" t="s">
        <v>33</v>
      </c>
      <c r="U31" s="23" t="s">
        <v>33</v>
      </c>
      <c r="V31" s="1" t="s">
        <v>88</v>
      </c>
      <c r="W31" s="15">
        <v>0</v>
      </c>
      <c r="X31" s="39">
        <f t="shared" si="9"/>
        <v>0</v>
      </c>
      <c r="Y31" s="40">
        <f t="shared" si="10"/>
        <v>0</v>
      </c>
      <c r="Z31" s="15">
        <v>0</v>
      </c>
      <c r="AA31" s="15" t="s">
        <v>56</v>
      </c>
      <c r="AB31" s="41">
        <f t="shared" si="11"/>
        <v>-0.48</v>
      </c>
      <c r="AC31" s="28">
        <v>0.75274884259259256</v>
      </c>
      <c r="AD31" s="40">
        <f t="shared" si="12"/>
        <v>0</v>
      </c>
      <c r="AE31" s="44">
        <v>-12.08</v>
      </c>
      <c r="AF31" s="44">
        <v>-18.1049866</v>
      </c>
      <c r="AG31" s="26">
        <v>0</v>
      </c>
    </row>
    <row r="32" spans="1:33" ht="15.75" customHeight="1" x14ac:dyDescent="0.2">
      <c r="A32" s="15" t="s">
        <v>89</v>
      </c>
      <c r="B32" s="29" t="s">
        <v>112</v>
      </c>
      <c r="C32" s="16">
        <f t="shared" si="4"/>
        <v>68.989999999999995</v>
      </c>
      <c r="D32" s="17">
        <v>3</v>
      </c>
      <c r="E32" s="17">
        <v>0</v>
      </c>
      <c r="F32" s="18">
        <v>206.97</v>
      </c>
      <c r="G32" s="18">
        <v>-0.61</v>
      </c>
      <c r="H32" s="32">
        <f t="shared" si="1"/>
        <v>2.9472870464318499E-3</v>
      </c>
      <c r="I32" s="32">
        <f t="shared" si="2"/>
        <v>0.3990511839074905</v>
      </c>
      <c r="J32" s="33">
        <f t="shared" si="5"/>
        <v>82.591623533333305</v>
      </c>
      <c r="K32" s="33">
        <f t="shared" si="3"/>
        <v>27.530541177777767</v>
      </c>
      <c r="L32" s="17">
        <v>102</v>
      </c>
      <c r="M32" s="34">
        <f t="shared" si="6"/>
        <v>2.9411764705882353E-2</v>
      </c>
      <c r="N32" s="17">
        <v>14</v>
      </c>
      <c r="O32" s="35">
        <f t="shared" ref="O32:P32" si="40">D32/7</f>
        <v>0.42857142857142855</v>
      </c>
      <c r="P32" s="35">
        <f t="shared" si="40"/>
        <v>0</v>
      </c>
      <c r="Q32" s="30">
        <f t="shared" si="8"/>
        <v>32</v>
      </c>
      <c r="R32" s="30" t="str">
        <f ca="1">IFERROR(VLOOKUP($B$2,IMPORTRANGE("https://docs.google.com/spreadsheets/d/1KiWZV1ko8G7lnRucBRBd29jj3Be6ltMfljMDqzOkQmI/edit#gid=1381463014","Lookup!A:F"),6,FALSE),"")</f>
        <v/>
      </c>
      <c r="S32" s="22">
        <v>2.8224852071005921</v>
      </c>
      <c r="T32" s="15" t="str">
        <f ca="1">IFERROR(__xludf.DUMMYFUNCTION("IFERROR(VLOOKUP($B$2,IMPORTRANGE(""https://docs.google.com/spreadsheets/d/1KiWZV1ko8G7lnRucBRBd29jj3Be6ltMfljMDqzOkQmI/edit#gid=1381463014"",""Lookup!A:D""),4,FALSE),"""")"),"")</f>
        <v/>
      </c>
      <c r="U32" s="23">
        <f ca="1">IFERROR(__xludf.DUMMYFUNCTION("IFERROR(VLOOKUP($B$2,IMPORTRANGE(""https://docs.google.com/spreadsheets/d/1KiWZV1ko8G7lnRucBRBd29jj3Be6ltMfljMDqzOkQmI/edit#gid=1381463014"",""Lookup!A:D""),3,FALSE),"""")"),0)</f>
        <v>0</v>
      </c>
      <c r="V32" s="1" t="str">
        <f ca="1">IFERROR(__xludf.DUMMYFUNCTION("IFERROR(VLOOKUP($B$2,IMPORTRANGE(""https://docs.google.com/spreadsheets/d/1KiWZV1ko8G7lnRucBRBd29jj3Be6ltMfljMDqzOkQmI/edit#gid=1381463014"",""Lookup!A:D""),2,FALSE),"""")"),"| 356  - 117 units 09/17")</f>
        <v>| 356  - 117 units 09/17</v>
      </c>
      <c r="W32" s="15">
        <v>0</v>
      </c>
      <c r="X32" s="39">
        <f t="shared" si="9"/>
        <v>0</v>
      </c>
      <c r="Y32" s="40">
        <f t="shared" si="10"/>
        <v>0</v>
      </c>
      <c r="Z32" s="15">
        <v>0</v>
      </c>
      <c r="AA32" s="15" t="s">
        <v>56</v>
      </c>
      <c r="AB32" s="41">
        <f t="shared" si="11"/>
        <v>-0.48</v>
      </c>
      <c r="AC32" s="28">
        <v>0.75274884259259256</v>
      </c>
      <c r="AD32" s="40">
        <f t="shared" si="12"/>
        <v>-2.1679166666666667</v>
      </c>
      <c r="AE32" s="26">
        <v>-12.08</v>
      </c>
      <c r="AF32" s="26">
        <v>-18.1049866</v>
      </c>
      <c r="AG32" s="26">
        <v>0</v>
      </c>
    </row>
    <row r="33" spans="1:33" ht="15.75" customHeight="1" x14ac:dyDescent="0.2">
      <c r="A33" s="15"/>
      <c r="B33" s="15"/>
      <c r="C33" s="45"/>
      <c r="D33" s="17"/>
      <c r="E33" s="17"/>
      <c r="F33" s="18"/>
      <c r="G33" s="18"/>
      <c r="H33" s="18"/>
      <c r="I33" s="17"/>
      <c r="J33" s="17"/>
      <c r="K33" s="17"/>
      <c r="L33" s="17"/>
      <c r="M33" s="20"/>
      <c r="N33" s="17"/>
      <c r="O33" s="17"/>
      <c r="P33" s="17"/>
      <c r="Q33" s="17"/>
      <c r="R33" s="17"/>
      <c r="S33" s="22"/>
      <c r="T33" s="15"/>
      <c r="U33" s="23"/>
      <c r="V33" s="1"/>
      <c r="W33" s="15"/>
      <c r="X33" s="15"/>
      <c r="Y33" s="15"/>
      <c r="Z33" s="15"/>
      <c r="AA33" s="2"/>
      <c r="AB33" s="15"/>
      <c r="AC33" s="15"/>
      <c r="AD33" s="15"/>
      <c r="AE33" s="26"/>
      <c r="AF33" s="26"/>
      <c r="AG33" s="26"/>
    </row>
    <row r="34" spans="1:33" ht="15.75" customHeight="1" x14ac:dyDescent="0.2">
      <c r="A34" s="15"/>
      <c r="B34" s="15"/>
      <c r="C34" s="45"/>
      <c r="D34" s="17"/>
      <c r="E34" s="17"/>
      <c r="F34" s="18"/>
      <c r="G34" s="18"/>
      <c r="H34" s="18"/>
      <c r="I34" s="17"/>
      <c r="J34" s="17"/>
      <c r="K34" s="17"/>
      <c r="L34" s="17"/>
      <c r="M34" s="20"/>
      <c r="N34" s="17"/>
      <c r="O34" s="17"/>
      <c r="P34" s="17"/>
      <c r="Q34" s="17"/>
      <c r="R34" s="17"/>
      <c r="S34" s="22"/>
      <c r="T34" s="15"/>
      <c r="U34" s="23"/>
      <c r="V34" s="1"/>
      <c r="W34" s="15"/>
      <c r="X34" s="15"/>
      <c r="Y34" s="15"/>
      <c r="Z34" s="15"/>
      <c r="AA34" s="2"/>
      <c r="AB34" s="15"/>
      <c r="AC34" s="15"/>
      <c r="AD34" s="15"/>
      <c r="AE34" s="26"/>
      <c r="AF34" s="26"/>
      <c r="AG34" s="26"/>
    </row>
    <row r="35" spans="1:33" ht="15.75" customHeight="1" x14ac:dyDescent="0.2">
      <c r="A35" s="15"/>
      <c r="B35" s="15"/>
      <c r="C35" s="45"/>
      <c r="D35" s="17"/>
      <c r="E35" s="17"/>
      <c r="F35" s="18"/>
      <c r="G35" s="18"/>
      <c r="H35" s="18"/>
      <c r="I35" s="17"/>
      <c r="J35" s="17"/>
      <c r="K35" s="17"/>
      <c r="L35" s="17"/>
      <c r="M35" s="20"/>
      <c r="N35" s="17"/>
      <c r="O35" s="17"/>
      <c r="P35" s="17"/>
      <c r="Q35" s="17"/>
      <c r="R35" s="17"/>
      <c r="S35" s="22"/>
      <c r="T35" s="15"/>
      <c r="U35" s="23"/>
      <c r="V35" s="1"/>
      <c r="W35" s="15"/>
      <c r="X35" s="15"/>
      <c r="Y35" s="15"/>
      <c r="Z35" s="15"/>
      <c r="AA35" s="2"/>
      <c r="AB35" s="15"/>
      <c r="AC35" s="15"/>
      <c r="AD35" s="15"/>
      <c r="AE35" s="26"/>
      <c r="AF35" s="26"/>
      <c r="AG35" s="26"/>
    </row>
    <row r="36" spans="1:33" ht="15.75" customHeight="1" x14ac:dyDescent="0.2">
      <c r="A36" s="15"/>
      <c r="B36" s="15"/>
      <c r="C36" s="45"/>
      <c r="D36" s="17"/>
      <c r="E36" s="17"/>
      <c r="F36" s="18"/>
      <c r="G36" s="18"/>
      <c r="H36" s="18"/>
      <c r="I36" s="17"/>
      <c r="J36" s="17"/>
      <c r="K36" s="17"/>
      <c r="L36" s="17"/>
      <c r="M36" s="20"/>
      <c r="N36" s="17"/>
      <c r="O36" s="17"/>
      <c r="P36" s="17"/>
      <c r="Q36" s="17"/>
      <c r="R36" s="17"/>
      <c r="S36" s="22"/>
      <c r="T36" s="15"/>
      <c r="U36" s="23"/>
      <c r="V36" s="1"/>
      <c r="W36" s="15"/>
      <c r="X36" s="15"/>
      <c r="Y36" s="15"/>
      <c r="Z36" s="15"/>
      <c r="AA36" s="2"/>
      <c r="AB36" s="15"/>
      <c r="AC36" s="15"/>
      <c r="AD36" s="15"/>
      <c r="AE36" s="26"/>
      <c r="AF36" s="26"/>
      <c r="AG36" s="26"/>
    </row>
    <row r="37" spans="1:33" ht="15.75" customHeight="1" x14ac:dyDescent="0.2">
      <c r="A37" s="15"/>
      <c r="B37" s="15"/>
      <c r="C37" s="45"/>
      <c r="D37" s="17"/>
      <c r="E37" s="17"/>
      <c r="F37" s="18"/>
      <c r="G37" s="18"/>
      <c r="H37" s="18"/>
      <c r="I37" s="17"/>
      <c r="J37" s="17"/>
      <c r="K37" s="17"/>
      <c r="L37" s="17"/>
      <c r="M37" s="20"/>
      <c r="N37" s="17"/>
      <c r="O37" s="17"/>
      <c r="P37" s="17"/>
      <c r="Q37" s="17"/>
      <c r="R37" s="17"/>
      <c r="S37" s="22"/>
      <c r="T37" s="15"/>
      <c r="U37" s="23"/>
      <c r="V37" s="1"/>
      <c r="W37" s="15"/>
      <c r="X37" s="15"/>
      <c r="Y37" s="15"/>
      <c r="Z37" s="15"/>
      <c r="AA37" s="2"/>
      <c r="AB37" s="15"/>
      <c r="AC37" s="15"/>
      <c r="AD37" s="15"/>
      <c r="AE37" s="26"/>
      <c r="AF37" s="26"/>
      <c r="AG37" s="26"/>
    </row>
    <row r="38" spans="1:33" ht="15.75" customHeight="1" x14ac:dyDescent="0.2">
      <c r="A38" s="15"/>
      <c r="B38" s="15"/>
      <c r="C38" s="45"/>
      <c r="D38" s="17"/>
      <c r="E38" s="17"/>
      <c r="F38" s="18"/>
      <c r="G38" s="18"/>
      <c r="H38" s="18"/>
      <c r="I38" s="17"/>
      <c r="J38" s="17"/>
      <c r="K38" s="17"/>
      <c r="L38" s="17"/>
      <c r="M38" s="20"/>
      <c r="N38" s="17"/>
      <c r="O38" s="17"/>
      <c r="P38" s="17"/>
      <c r="Q38" s="17"/>
      <c r="R38" s="17"/>
      <c r="S38" s="22"/>
      <c r="T38" s="15"/>
      <c r="U38" s="23"/>
      <c r="V38" s="1"/>
      <c r="W38" s="15"/>
      <c r="X38" s="15"/>
      <c r="Y38" s="15"/>
      <c r="Z38" s="15"/>
      <c r="AA38" s="2"/>
      <c r="AB38" s="15"/>
      <c r="AC38" s="15"/>
      <c r="AD38" s="15"/>
      <c r="AE38" s="26"/>
      <c r="AF38" s="26"/>
      <c r="AG38" s="26"/>
    </row>
    <row r="39" spans="1:33" ht="15.75" customHeight="1" x14ac:dyDescent="0.2">
      <c r="A39" s="15"/>
      <c r="B39" s="15"/>
      <c r="C39" s="45"/>
      <c r="D39" s="17"/>
      <c r="E39" s="17"/>
      <c r="F39" s="18"/>
      <c r="G39" s="18"/>
      <c r="H39" s="18"/>
      <c r="I39" s="17"/>
      <c r="J39" s="17"/>
      <c r="K39" s="17"/>
      <c r="L39" s="17"/>
      <c r="M39" s="20"/>
      <c r="N39" s="17"/>
      <c r="O39" s="17"/>
      <c r="P39" s="17"/>
      <c r="Q39" s="17"/>
      <c r="R39" s="17"/>
      <c r="S39" s="22"/>
      <c r="T39" s="15"/>
      <c r="U39" s="23"/>
      <c r="V39" s="1"/>
      <c r="W39" s="15"/>
      <c r="X39" s="15"/>
      <c r="Y39" s="15"/>
      <c r="Z39" s="15"/>
      <c r="AA39" s="2"/>
      <c r="AB39" s="15"/>
      <c r="AC39" s="15"/>
      <c r="AD39" s="15"/>
      <c r="AE39" s="26"/>
      <c r="AF39" s="26"/>
      <c r="AG39" s="26"/>
    </row>
    <row r="40" spans="1:33" ht="15.75" customHeight="1" x14ac:dyDescent="0.2">
      <c r="A40" s="15"/>
      <c r="B40" s="15"/>
      <c r="C40" s="45"/>
      <c r="D40" s="17"/>
      <c r="E40" s="17"/>
      <c r="F40" s="18"/>
      <c r="G40" s="18"/>
      <c r="H40" s="18"/>
      <c r="I40" s="17"/>
      <c r="J40" s="17"/>
      <c r="K40" s="17"/>
      <c r="L40" s="17"/>
      <c r="M40" s="20"/>
      <c r="N40" s="17"/>
      <c r="O40" s="17"/>
      <c r="P40" s="17"/>
      <c r="Q40" s="17"/>
      <c r="R40" s="17"/>
      <c r="S40" s="22"/>
      <c r="T40" s="15"/>
      <c r="U40" s="23"/>
      <c r="V40" s="1"/>
      <c r="W40" s="15"/>
      <c r="X40" s="15"/>
      <c r="Y40" s="15"/>
      <c r="Z40" s="15"/>
      <c r="AA40" s="2"/>
      <c r="AB40" s="15"/>
      <c r="AC40" s="15"/>
      <c r="AD40" s="15"/>
      <c r="AE40" s="26"/>
      <c r="AF40" s="26"/>
      <c r="AG40" s="26"/>
    </row>
    <row r="41" spans="1:33" ht="15.75" customHeight="1" x14ac:dyDescent="0.2">
      <c r="A41" s="15"/>
      <c r="B41" s="15"/>
      <c r="C41" s="45"/>
      <c r="D41" s="17"/>
      <c r="E41" s="17"/>
      <c r="F41" s="18"/>
      <c r="G41" s="18"/>
      <c r="H41" s="18"/>
      <c r="I41" s="17"/>
      <c r="J41" s="17"/>
      <c r="K41" s="17"/>
      <c r="L41" s="17"/>
      <c r="M41" s="20"/>
      <c r="N41" s="17"/>
      <c r="O41" s="17"/>
      <c r="P41" s="17"/>
      <c r="Q41" s="17"/>
      <c r="R41" s="17"/>
      <c r="S41" s="22"/>
      <c r="T41" s="15"/>
      <c r="U41" s="23"/>
      <c r="V41" s="1"/>
      <c r="W41" s="15"/>
      <c r="X41" s="15"/>
      <c r="Y41" s="15"/>
      <c r="Z41" s="15"/>
      <c r="AA41" s="2"/>
      <c r="AB41" s="15"/>
      <c r="AC41" s="15"/>
      <c r="AD41" s="15"/>
      <c r="AE41" s="26"/>
      <c r="AF41" s="26"/>
      <c r="AG41" s="26"/>
    </row>
    <row r="42" spans="1:33" ht="15.75" customHeight="1" x14ac:dyDescent="0.2">
      <c r="A42" s="15"/>
      <c r="B42" s="15"/>
      <c r="C42" s="45"/>
      <c r="D42" s="17"/>
      <c r="E42" s="17"/>
      <c r="F42" s="18"/>
      <c r="G42" s="18"/>
      <c r="H42" s="18"/>
      <c r="I42" s="17"/>
      <c r="J42" s="17"/>
      <c r="K42" s="17"/>
      <c r="L42" s="17"/>
      <c r="M42" s="20"/>
      <c r="N42" s="17"/>
      <c r="O42" s="17"/>
      <c r="P42" s="17"/>
      <c r="Q42" s="17"/>
      <c r="R42" s="17"/>
      <c r="S42" s="22"/>
      <c r="T42" s="15"/>
      <c r="U42" s="23"/>
      <c r="V42" s="1"/>
      <c r="W42" s="15"/>
      <c r="X42" s="15"/>
      <c r="Y42" s="15"/>
      <c r="Z42" s="15"/>
      <c r="AA42" s="2"/>
      <c r="AB42" s="15"/>
      <c r="AC42" s="15"/>
      <c r="AD42" s="15"/>
      <c r="AE42" s="26"/>
      <c r="AF42" s="26"/>
      <c r="AG42" s="26"/>
    </row>
    <row r="43" spans="1:33" ht="15.75" customHeight="1" x14ac:dyDescent="0.2">
      <c r="A43" s="15"/>
      <c r="B43" s="15"/>
      <c r="C43" s="45"/>
      <c r="D43" s="17"/>
      <c r="E43" s="17"/>
      <c r="F43" s="18"/>
      <c r="G43" s="18"/>
      <c r="H43" s="18"/>
      <c r="I43" s="17"/>
      <c r="J43" s="17"/>
      <c r="K43" s="17"/>
      <c r="L43" s="17"/>
      <c r="M43" s="20"/>
      <c r="N43" s="17"/>
      <c r="O43" s="17"/>
      <c r="P43" s="17"/>
      <c r="Q43" s="17"/>
      <c r="R43" s="17"/>
      <c r="S43" s="22"/>
      <c r="T43" s="15"/>
      <c r="U43" s="23"/>
      <c r="V43" s="1"/>
      <c r="W43" s="15"/>
      <c r="X43" s="15"/>
      <c r="Y43" s="15"/>
      <c r="Z43" s="15"/>
      <c r="AA43" s="2"/>
      <c r="AB43" s="15"/>
      <c r="AC43" s="15"/>
      <c r="AD43" s="15"/>
      <c r="AE43" s="26"/>
      <c r="AF43" s="26"/>
      <c r="AG43" s="26"/>
    </row>
    <row r="44" spans="1:33" ht="15.75" customHeight="1" x14ac:dyDescent="0.2">
      <c r="A44" s="15"/>
      <c r="B44" s="15"/>
      <c r="C44" s="45"/>
      <c r="D44" s="17"/>
      <c r="E44" s="17"/>
      <c r="F44" s="18"/>
      <c r="G44" s="18"/>
      <c r="H44" s="18"/>
      <c r="I44" s="17"/>
      <c r="J44" s="17"/>
      <c r="K44" s="17"/>
      <c r="L44" s="17"/>
      <c r="M44" s="20"/>
      <c r="N44" s="17"/>
      <c r="O44" s="17"/>
      <c r="P44" s="17"/>
      <c r="Q44" s="17"/>
      <c r="R44" s="17"/>
      <c r="S44" s="22"/>
      <c r="T44" s="15"/>
      <c r="U44" s="23"/>
      <c r="V44" s="1"/>
      <c r="W44" s="15"/>
      <c r="X44" s="15"/>
      <c r="Y44" s="15"/>
      <c r="Z44" s="15"/>
      <c r="AA44" s="2"/>
      <c r="AB44" s="15"/>
      <c r="AC44" s="15"/>
      <c r="AD44" s="15"/>
      <c r="AE44" s="26"/>
      <c r="AF44" s="26"/>
      <c r="AG44" s="26"/>
    </row>
    <row r="45" spans="1:33" ht="15.75" customHeight="1" x14ac:dyDescent="0.2">
      <c r="A45" s="15"/>
      <c r="B45" s="15"/>
      <c r="C45" s="45"/>
      <c r="D45" s="17"/>
      <c r="E45" s="17"/>
      <c r="F45" s="18"/>
      <c r="G45" s="18"/>
      <c r="H45" s="18"/>
      <c r="I45" s="17"/>
      <c r="J45" s="17"/>
      <c r="K45" s="17"/>
      <c r="L45" s="17"/>
      <c r="M45" s="20"/>
      <c r="N45" s="17"/>
      <c r="O45" s="17"/>
      <c r="P45" s="17"/>
      <c r="Q45" s="17"/>
      <c r="R45" s="17"/>
      <c r="S45" s="22"/>
      <c r="T45" s="15"/>
      <c r="U45" s="23"/>
      <c r="V45" s="1"/>
      <c r="W45" s="15"/>
      <c r="X45" s="15"/>
      <c r="Y45" s="15"/>
      <c r="Z45" s="15"/>
      <c r="AA45" s="2"/>
      <c r="AB45" s="15"/>
      <c r="AC45" s="15"/>
      <c r="AD45" s="15"/>
      <c r="AE45" s="26"/>
      <c r="AF45" s="26"/>
      <c r="AG45" s="26"/>
    </row>
    <row r="46" spans="1:33" ht="15.75" customHeight="1" x14ac:dyDescent="0.2">
      <c r="A46" s="15"/>
      <c r="B46" s="15"/>
      <c r="C46" s="45"/>
      <c r="D46" s="17"/>
      <c r="E46" s="17"/>
      <c r="F46" s="18"/>
      <c r="G46" s="18"/>
      <c r="H46" s="18"/>
      <c r="I46" s="17"/>
      <c r="J46" s="17"/>
      <c r="K46" s="17"/>
      <c r="L46" s="17"/>
      <c r="M46" s="20"/>
      <c r="N46" s="17"/>
      <c r="O46" s="17"/>
      <c r="P46" s="17"/>
      <c r="Q46" s="17"/>
      <c r="R46" s="17"/>
      <c r="S46" s="22"/>
      <c r="T46" s="15"/>
      <c r="U46" s="23"/>
      <c r="V46" s="1"/>
      <c r="W46" s="15"/>
      <c r="X46" s="15"/>
      <c r="Y46" s="15"/>
      <c r="Z46" s="15"/>
      <c r="AA46" s="2"/>
      <c r="AB46" s="15"/>
      <c r="AC46" s="15"/>
      <c r="AD46" s="15"/>
      <c r="AE46" s="26"/>
      <c r="AF46" s="26"/>
      <c r="AG46" s="26"/>
    </row>
    <row r="47" spans="1:33" ht="15.75" customHeight="1" x14ac:dyDescent="0.2">
      <c r="A47" s="15"/>
      <c r="B47" s="15"/>
      <c r="C47" s="45"/>
      <c r="D47" s="17"/>
      <c r="E47" s="17"/>
      <c r="F47" s="18"/>
      <c r="G47" s="18"/>
      <c r="H47" s="18"/>
      <c r="I47" s="17"/>
      <c r="J47" s="17"/>
      <c r="K47" s="17"/>
      <c r="L47" s="17"/>
      <c r="M47" s="20"/>
      <c r="N47" s="17"/>
      <c r="O47" s="17"/>
      <c r="P47" s="17"/>
      <c r="Q47" s="17"/>
      <c r="R47" s="17"/>
      <c r="S47" s="22"/>
      <c r="T47" s="15"/>
      <c r="U47" s="23"/>
      <c r="V47" s="1"/>
      <c r="W47" s="15"/>
      <c r="X47" s="15"/>
      <c r="Y47" s="15"/>
      <c r="Z47" s="15"/>
      <c r="AA47" s="2"/>
      <c r="AB47" s="15"/>
      <c r="AC47" s="15"/>
      <c r="AD47" s="15"/>
      <c r="AE47" s="26"/>
      <c r="AF47" s="26"/>
      <c r="AG47" s="26"/>
    </row>
    <row r="48" spans="1:33" ht="15.75" customHeight="1" x14ac:dyDescent="0.2">
      <c r="A48" s="15"/>
      <c r="B48" s="15"/>
      <c r="C48" s="45"/>
      <c r="D48" s="17"/>
      <c r="E48" s="17"/>
      <c r="F48" s="18"/>
      <c r="G48" s="18"/>
      <c r="H48" s="18"/>
      <c r="I48" s="17"/>
      <c r="J48" s="17"/>
      <c r="K48" s="17"/>
      <c r="L48" s="17"/>
      <c r="M48" s="20"/>
      <c r="N48" s="17"/>
      <c r="O48" s="17"/>
      <c r="P48" s="17"/>
      <c r="Q48" s="17"/>
      <c r="R48" s="17"/>
      <c r="S48" s="22"/>
      <c r="T48" s="15"/>
      <c r="U48" s="23"/>
      <c r="V48" s="1"/>
      <c r="W48" s="15"/>
      <c r="X48" s="15"/>
      <c r="Y48" s="15"/>
      <c r="Z48" s="15"/>
      <c r="AA48" s="2"/>
      <c r="AB48" s="15"/>
      <c r="AC48" s="15"/>
      <c r="AD48" s="15"/>
      <c r="AE48" s="26"/>
      <c r="AF48" s="26"/>
      <c r="AG48" s="26"/>
    </row>
    <row r="49" spans="1:33" ht="15.75" customHeight="1" x14ac:dyDescent="0.2">
      <c r="A49" s="15"/>
      <c r="B49" s="15"/>
      <c r="C49" s="45"/>
      <c r="D49" s="17"/>
      <c r="E49" s="17"/>
      <c r="F49" s="18"/>
      <c r="G49" s="18"/>
      <c r="H49" s="18"/>
      <c r="I49" s="17"/>
      <c r="J49" s="17"/>
      <c r="K49" s="17"/>
      <c r="L49" s="17"/>
      <c r="M49" s="20"/>
      <c r="N49" s="17"/>
      <c r="O49" s="17"/>
      <c r="P49" s="17"/>
      <c r="Q49" s="17"/>
      <c r="R49" s="17"/>
      <c r="S49" s="22"/>
      <c r="T49" s="15"/>
      <c r="U49" s="23"/>
      <c r="V49" s="1"/>
      <c r="W49" s="15"/>
      <c r="X49" s="15"/>
      <c r="Y49" s="15"/>
      <c r="Z49" s="15"/>
      <c r="AA49" s="2"/>
      <c r="AB49" s="15"/>
      <c r="AC49" s="15"/>
      <c r="AD49" s="15"/>
      <c r="AE49" s="26"/>
      <c r="AF49" s="26"/>
      <c r="AG49" s="26"/>
    </row>
    <row r="50" spans="1:33" ht="15.75" customHeight="1" x14ac:dyDescent="0.2">
      <c r="A50" s="15"/>
      <c r="B50" s="15"/>
      <c r="C50" s="45"/>
      <c r="D50" s="17"/>
      <c r="E50" s="17"/>
      <c r="F50" s="18"/>
      <c r="G50" s="18"/>
      <c r="H50" s="18"/>
      <c r="I50" s="17"/>
      <c r="J50" s="17"/>
      <c r="K50" s="17"/>
      <c r="L50" s="17"/>
      <c r="M50" s="20"/>
      <c r="N50" s="17"/>
      <c r="O50" s="17"/>
      <c r="P50" s="17"/>
      <c r="Q50" s="17"/>
      <c r="R50" s="17"/>
      <c r="S50" s="22"/>
      <c r="T50" s="15"/>
      <c r="U50" s="23"/>
      <c r="V50" s="1"/>
      <c r="W50" s="15"/>
      <c r="X50" s="15"/>
      <c r="Y50" s="15"/>
      <c r="Z50" s="15"/>
      <c r="AA50" s="2"/>
      <c r="AB50" s="15"/>
      <c r="AC50" s="15"/>
      <c r="AD50" s="15"/>
      <c r="AE50" s="26"/>
      <c r="AF50" s="26"/>
      <c r="AG50" s="26"/>
    </row>
    <row r="51" spans="1:33" ht="15.75" customHeight="1" x14ac:dyDescent="0.2">
      <c r="A51" s="15"/>
      <c r="B51" s="15"/>
      <c r="C51" s="45"/>
      <c r="D51" s="17"/>
      <c r="E51" s="17"/>
      <c r="F51" s="18"/>
      <c r="G51" s="18"/>
      <c r="H51" s="18"/>
      <c r="I51" s="17"/>
      <c r="J51" s="17"/>
      <c r="K51" s="17"/>
      <c r="L51" s="17"/>
      <c r="M51" s="20"/>
      <c r="N51" s="17"/>
      <c r="O51" s="17"/>
      <c r="P51" s="17"/>
      <c r="Q51" s="17"/>
      <c r="R51" s="17"/>
      <c r="S51" s="22"/>
      <c r="T51" s="15"/>
      <c r="U51" s="23"/>
      <c r="V51" s="1"/>
      <c r="W51" s="15"/>
      <c r="X51" s="15"/>
      <c r="Y51" s="15"/>
      <c r="Z51" s="15"/>
      <c r="AA51" s="2"/>
      <c r="AB51" s="15"/>
      <c r="AC51" s="15"/>
      <c r="AD51" s="15"/>
      <c r="AE51" s="26"/>
      <c r="AF51" s="26"/>
      <c r="AG51" s="26"/>
    </row>
    <row r="52" spans="1:33" ht="15.75" customHeight="1" x14ac:dyDescent="0.2">
      <c r="A52" s="15"/>
      <c r="B52" s="15"/>
      <c r="C52" s="45"/>
      <c r="D52" s="17"/>
      <c r="E52" s="17"/>
      <c r="F52" s="18"/>
      <c r="G52" s="18"/>
      <c r="H52" s="18"/>
      <c r="I52" s="17"/>
      <c r="J52" s="17"/>
      <c r="K52" s="17"/>
      <c r="L52" s="17"/>
      <c r="M52" s="20"/>
      <c r="N52" s="17"/>
      <c r="O52" s="17"/>
      <c r="P52" s="17"/>
      <c r="Q52" s="17"/>
      <c r="R52" s="17"/>
      <c r="S52" s="22"/>
      <c r="T52" s="15"/>
      <c r="U52" s="23"/>
      <c r="V52" s="1"/>
      <c r="W52" s="15"/>
      <c r="X52" s="15"/>
      <c r="Y52" s="15"/>
      <c r="Z52" s="15"/>
      <c r="AA52" s="2"/>
      <c r="AB52" s="15"/>
      <c r="AC52" s="15"/>
      <c r="AD52" s="15"/>
      <c r="AE52" s="26"/>
      <c r="AF52" s="26"/>
      <c r="AG52" s="26"/>
    </row>
    <row r="53" spans="1:33" ht="15.75" customHeight="1" x14ac:dyDescent="0.2">
      <c r="A53" s="15"/>
      <c r="B53" s="15"/>
      <c r="C53" s="45"/>
      <c r="D53" s="17"/>
      <c r="E53" s="17"/>
      <c r="F53" s="18"/>
      <c r="G53" s="18"/>
      <c r="H53" s="18"/>
      <c r="I53" s="17"/>
      <c r="J53" s="17"/>
      <c r="K53" s="17"/>
      <c r="L53" s="17"/>
      <c r="M53" s="20"/>
      <c r="N53" s="17"/>
      <c r="O53" s="17"/>
      <c r="P53" s="17"/>
      <c r="Q53" s="17"/>
      <c r="R53" s="17"/>
      <c r="S53" s="22"/>
      <c r="T53" s="15"/>
      <c r="U53" s="23"/>
      <c r="V53" s="1"/>
      <c r="W53" s="15"/>
      <c r="X53" s="15"/>
      <c r="Y53" s="15"/>
      <c r="Z53" s="15"/>
      <c r="AA53" s="2"/>
      <c r="AB53" s="15"/>
      <c r="AC53" s="15"/>
      <c r="AD53" s="15"/>
      <c r="AE53" s="26"/>
      <c r="AF53" s="26"/>
      <c r="AG53" s="26"/>
    </row>
    <row r="54" spans="1:33" ht="15.75" customHeight="1" x14ac:dyDescent="0.2">
      <c r="A54" s="15"/>
      <c r="B54" s="15"/>
      <c r="C54" s="45"/>
      <c r="D54" s="17"/>
      <c r="E54" s="17"/>
      <c r="F54" s="18"/>
      <c r="G54" s="18"/>
      <c r="H54" s="18"/>
      <c r="I54" s="17"/>
      <c r="J54" s="17"/>
      <c r="K54" s="17"/>
      <c r="L54" s="17"/>
      <c r="M54" s="20"/>
      <c r="N54" s="17"/>
      <c r="O54" s="17"/>
      <c r="P54" s="17"/>
      <c r="Q54" s="17"/>
      <c r="R54" s="17"/>
      <c r="S54" s="22"/>
      <c r="T54" s="15"/>
      <c r="U54" s="23"/>
      <c r="V54" s="1"/>
      <c r="W54" s="15"/>
      <c r="X54" s="15"/>
      <c r="Y54" s="15"/>
      <c r="Z54" s="15"/>
      <c r="AA54" s="2"/>
      <c r="AB54" s="15"/>
      <c r="AC54" s="15"/>
      <c r="AD54" s="15"/>
      <c r="AE54" s="26"/>
      <c r="AF54" s="26"/>
      <c r="AG54" s="26"/>
    </row>
    <row r="55" spans="1:33" ht="15.75" customHeight="1" x14ac:dyDescent="0.2">
      <c r="A55" s="15"/>
      <c r="B55" s="15"/>
      <c r="C55" s="45"/>
      <c r="D55" s="17"/>
      <c r="E55" s="17"/>
      <c r="F55" s="18"/>
      <c r="G55" s="18"/>
      <c r="H55" s="18"/>
      <c r="I55" s="17"/>
      <c r="J55" s="17"/>
      <c r="K55" s="17"/>
      <c r="L55" s="17"/>
      <c r="M55" s="20"/>
      <c r="N55" s="17"/>
      <c r="O55" s="17"/>
      <c r="P55" s="17"/>
      <c r="Q55" s="17"/>
      <c r="R55" s="17"/>
      <c r="S55" s="22"/>
      <c r="T55" s="15"/>
      <c r="U55" s="23"/>
      <c r="V55" s="1"/>
      <c r="W55" s="15"/>
      <c r="X55" s="15"/>
      <c r="Y55" s="15"/>
      <c r="Z55" s="15"/>
      <c r="AA55" s="2"/>
      <c r="AB55" s="15"/>
      <c r="AC55" s="15"/>
      <c r="AD55" s="15"/>
      <c r="AE55" s="26"/>
      <c r="AF55" s="26"/>
      <c r="AG55" s="26"/>
    </row>
    <row r="56" spans="1:33" ht="15.75" customHeight="1" x14ac:dyDescent="0.2">
      <c r="A56" s="15"/>
      <c r="B56" s="15"/>
      <c r="C56" s="45"/>
      <c r="D56" s="17"/>
      <c r="E56" s="17"/>
      <c r="F56" s="18"/>
      <c r="G56" s="18"/>
      <c r="H56" s="18"/>
      <c r="I56" s="17"/>
      <c r="J56" s="17"/>
      <c r="K56" s="17"/>
      <c r="L56" s="17"/>
      <c r="M56" s="20"/>
      <c r="N56" s="17"/>
      <c r="O56" s="17"/>
      <c r="P56" s="17"/>
      <c r="Q56" s="17"/>
      <c r="R56" s="17"/>
      <c r="S56" s="22"/>
      <c r="T56" s="15"/>
      <c r="U56" s="23"/>
      <c r="V56" s="1"/>
      <c r="W56" s="15"/>
      <c r="X56" s="15"/>
      <c r="Y56" s="15"/>
      <c r="Z56" s="15"/>
      <c r="AA56" s="2"/>
      <c r="AB56" s="15"/>
      <c r="AC56" s="15"/>
      <c r="AD56" s="15"/>
      <c r="AE56" s="26"/>
      <c r="AF56" s="26"/>
      <c r="AG56" s="26"/>
    </row>
    <row r="57" spans="1:33" ht="15.75" customHeight="1" x14ac:dyDescent="0.2">
      <c r="A57" s="15"/>
      <c r="B57" s="15"/>
      <c r="C57" s="45"/>
      <c r="D57" s="17"/>
      <c r="E57" s="17"/>
      <c r="F57" s="18"/>
      <c r="G57" s="18"/>
      <c r="H57" s="18"/>
      <c r="I57" s="17"/>
      <c r="J57" s="17"/>
      <c r="K57" s="17"/>
      <c r="L57" s="17"/>
      <c r="M57" s="20"/>
      <c r="N57" s="17"/>
      <c r="O57" s="17"/>
      <c r="P57" s="17"/>
      <c r="Q57" s="17"/>
      <c r="R57" s="17"/>
      <c r="S57" s="22"/>
      <c r="T57" s="15"/>
      <c r="U57" s="23"/>
      <c r="V57" s="1"/>
      <c r="W57" s="15"/>
      <c r="X57" s="15"/>
      <c r="Y57" s="15"/>
      <c r="Z57" s="15"/>
      <c r="AA57" s="2"/>
      <c r="AB57" s="15"/>
      <c r="AC57" s="15"/>
      <c r="AD57" s="15"/>
      <c r="AE57" s="26"/>
      <c r="AF57" s="26"/>
      <c r="AG57" s="26"/>
    </row>
    <row r="58" spans="1:33" ht="15.75" customHeight="1" x14ac:dyDescent="0.2">
      <c r="A58" s="15"/>
      <c r="B58" s="15"/>
      <c r="C58" s="45"/>
      <c r="D58" s="17"/>
      <c r="E58" s="17"/>
      <c r="F58" s="18"/>
      <c r="G58" s="18"/>
      <c r="H58" s="18"/>
      <c r="I58" s="17"/>
      <c r="J58" s="17"/>
      <c r="K58" s="17"/>
      <c r="L58" s="17"/>
      <c r="M58" s="20"/>
      <c r="N58" s="17"/>
      <c r="O58" s="17"/>
      <c r="P58" s="17"/>
      <c r="Q58" s="17"/>
      <c r="R58" s="17"/>
      <c r="S58" s="22"/>
      <c r="T58" s="15"/>
      <c r="U58" s="23"/>
      <c r="V58" s="1"/>
      <c r="W58" s="15"/>
      <c r="X58" s="15"/>
      <c r="Y58" s="15"/>
      <c r="Z58" s="15"/>
      <c r="AA58" s="2"/>
      <c r="AB58" s="15"/>
      <c r="AC58" s="15"/>
      <c r="AD58" s="15"/>
      <c r="AE58" s="26"/>
      <c r="AF58" s="26"/>
      <c r="AG58" s="26"/>
    </row>
    <row r="59" spans="1:33" ht="15.75" customHeight="1" x14ac:dyDescent="0.2">
      <c r="A59" s="15"/>
      <c r="B59" s="15"/>
      <c r="C59" s="45"/>
      <c r="D59" s="17"/>
      <c r="E59" s="17"/>
      <c r="F59" s="18"/>
      <c r="G59" s="18"/>
      <c r="H59" s="18"/>
      <c r="I59" s="17"/>
      <c r="J59" s="17"/>
      <c r="K59" s="17"/>
      <c r="L59" s="17"/>
      <c r="M59" s="20"/>
      <c r="N59" s="17"/>
      <c r="O59" s="17"/>
      <c r="P59" s="17"/>
      <c r="Q59" s="17"/>
      <c r="R59" s="17"/>
      <c r="S59" s="22"/>
      <c r="T59" s="15"/>
      <c r="U59" s="23"/>
      <c r="V59" s="1"/>
      <c r="W59" s="15"/>
      <c r="X59" s="15"/>
      <c r="Y59" s="15"/>
      <c r="Z59" s="15"/>
      <c r="AA59" s="2"/>
      <c r="AB59" s="15"/>
      <c r="AC59" s="15"/>
      <c r="AD59" s="15"/>
      <c r="AE59" s="26"/>
      <c r="AF59" s="26"/>
      <c r="AG59" s="26"/>
    </row>
    <row r="60" spans="1:33" ht="15.75" customHeight="1" x14ac:dyDescent="0.2">
      <c r="A60" s="15"/>
      <c r="B60" s="15"/>
      <c r="C60" s="45"/>
      <c r="D60" s="17"/>
      <c r="E60" s="17"/>
      <c r="F60" s="18"/>
      <c r="G60" s="18"/>
      <c r="H60" s="18"/>
      <c r="I60" s="17"/>
      <c r="J60" s="17"/>
      <c r="K60" s="17"/>
      <c r="L60" s="17"/>
      <c r="M60" s="20"/>
      <c r="N60" s="17"/>
      <c r="O60" s="17"/>
      <c r="P60" s="17"/>
      <c r="Q60" s="17"/>
      <c r="R60" s="17"/>
      <c r="S60" s="22"/>
      <c r="T60" s="15"/>
      <c r="U60" s="23"/>
      <c r="V60" s="1"/>
      <c r="W60" s="15"/>
      <c r="X60" s="15"/>
      <c r="Y60" s="15"/>
      <c r="Z60" s="15"/>
      <c r="AA60" s="2"/>
      <c r="AB60" s="15"/>
      <c r="AC60" s="15"/>
      <c r="AD60" s="15"/>
      <c r="AE60" s="26"/>
      <c r="AF60" s="26"/>
      <c r="AG60" s="26"/>
    </row>
    <row r="61" spans="1:33" ht="15.75" customHeight="1" x14ac:dyDescent="0.2">
      <c r="A61" s="15"/>
      <c r="B61" s="15"/>
      <c r="C61" s="45"/>
      <c r="D61" s="17"/>
      <c r="E61" s="17"/>
      <c r="F61" s="18"/>
      <c r="G61" s="18"/>
      <c r="H61" s="18"/>
      <c r="I61" s="17"/>
      <c r="J61" s="17"/>
      <c r="K61" s="17"/>
      <c r="L61" s="17"/>
      <c r="M61" s="20"/>
      <c r="N61" s="17"/>
      <c r="O61" s="17"/>
      <c r="P61" s="17"/>
      <c r="Q61" s="17"/>
      <c r="R61" s="17"/>
      <c r="S61" s="22"/>
      <c r="T61" s="15"/>
      <c r="U61" s="23"/>
      <c r="V61" s="1"/>
      <c r="W61" s="15"/>
      <c r="X61" s="15"/>
      <c r="Y61" s="15"/>
      <c r="Z61" s="15"/>
      <c r="AA61" s="2"/>
      <c r="AB61" s="15"/>
      <c r="AC61" s="15"/>
      <c r="AD61" s="15"/>
      <c r="AE61" s="26"/>
      <c r="AF61" s="26"/>
      <c r="AG61" s="26"/>
    </row>
    <row r="62" spans="1:33" ht="15.75" customHeight="1" x14ac:dyDescent="0.2">
      <c r="A62" s="15"/>
      <c r="B62" s="15"/>
      <c r="C62" s="45"/>
      <c r="D62" s="17"/>
      <c r="E62" s="17"/>
      <c r="F62" s="18"/>
      <c r="G62" s="18"/>
      <c r="H62" s="18"/>
      <c r="I62" s="17"/>
      <c r="J62" s="17"/>
      <c r="K62" s="17"/>
      <c r="L62" s="17"/>
      <c r="M62" s="20"/>
      <c r="N62" s="17"/>
      <c r="O62" s="17"/>
      <c r="P62" s="17"/>
      <c r="Q62" s="17"/>
      <c r="R62" s="17"/>
      <c r="S62" s="22"/>
      <c r="T62" s="15"/>
      <c r="U62" s="23"/>
      <c r="V62" s="1"/>
      <c r="W62" s="15"/>
      <c r="X62" s="15"/>
      <c r="Y62" s="15"/>
      <c r="Z62" s="15"/>
      <c r="AA62" s="2"/>
      <c r="AB62" s="15"/>
      <c r="AC62" s="15"/>
      <c r="AD62" s="15"/>
      <c r="AE62" s="26"/>
      <c r="AF62" s="26"/>
      <c r="AG62" s="26"/>
    </row>
    <row r="63" spans="1:33" ht="15.75" customHeight="1" x14ac:dyDescent="0.2">
      <c r="A63" s="15"/>
      <c r="B63" s="15"/>
      <c r="C63" s="45"/>
      <c r="D63" s="17"/>
      <c r="E63" s="17"/>
      <c r="F63" s="18"/>
      <c r="G63" s="18"/>
      <c r="H63" s="18"/>
      <c r="I63" s="17"/>
      <c r="J63" s="17"/>
      <c r="K63" s="17"/>
      <c r="L63" s="17"/>
      <c r="M63" s="20"/>
      <c r="N63" s="17"/>
      <c r="O63" s="17"/>
      <c r="P63" s="17"/>
      <c r="Q63" s="17"/>
      <c r="R63" s="17"/>
      <c r="S63" s="22"/>
      <c r="T63" s="15"/>
      <c r="U63" s="23"/>
      <c r="V63" s="1"/>
      <c r="W63" s="15"/>
      <c r="X63" s="15"/>
      <c r="Y63" s="15"/>
      <c r="Z63" s="15"/>
      <c r="AA63" s="2"/>
      <c r="AB63" s="15"/>
      <c r="AC63" s="15"/>
      <c r="AD63" s="15"/>
      <c r="AE63" s="26"/>
      <c r="AF63" s="26"/>
      <c r="AG63" s="26"/>
    </row>
    <row r="64" spans="1:33" ht="15.75" customHeight="1" x14ac:dyDescent="0.2">
      <c r="A64" s="15"/>
      <c r="B64" s="15"/>
      <c r="C64" s="45"/>
      <c r="D64" s="17"/>
      <c r="E64" s="17"/>
      <c r="F64" s="18"/>
      <c r="G64" s="18"/>
      <c r="H64" s="18"/>
      <c r="I64" s="17"/>
      <c r="J64" s="17"/>
      <c r="K64" s="17"/>
      <c r="L64" s="17"/>
      <c r="M64" s="20"/>
      <c r="N64" s="17"/>
      <c r="O64" s="17"/>
      <c r="P64" s="17"/>
      <c r="Q64" s="17"/>
      <c r="R64" s="17"/>
      <c r="S64" s="22"/>
      <c r="T64" s="15"/>
      <c r="U64" s="23"/>
      <c r="V64" s="1"/>
      <c r="W64" s="15"/>
      <c r="X64" s="15"/>
      <c r="Y64" s="15"/>
      <c r="Z64" s="15"/>
      <c r="AA64" s="2"/>
      <c r="AB64" s="15"/>
      <c r="AC64" s="15"/>
      <c r="AD64" s="15"/>
      <c r="AE64" s="26"/>
      <c r="AF64" s="26"/>
      <c r="AG64" s="26"/>
    </row>
    <row r="65" spans="1:33" ht="15.75" customHeight="1" x14ac:dyDescent="0.2">
      <c r="A65" s="15"/>
      <c r="B65" s="15"/>
      <c r="C65" s="45"/>
      <c r="D65" s="17"/>
      <c r="E65" s="17"/>
      <c r="F65" s="18"/>
      <c r="G65" s="18"/>
      <c r="H65" s="18"/>
      <c r="I65" s="17"/>
      <c r="J65" s="17"/>
      <c r="K65" s="17"/>
      <c r="L65" s="17"/>
      <c r="M65" s="20"/>
      <c r="N65" s="17"/>
      <c r="O65" s="17"/>
      <c r="P65" s="17"/>
      <c r="Q65" s="17"/>
      <c r="R65" s="17"/>
      <c r="S65" s="22"/>
      <c r="T65" s="15"/>
      <c r="U65" s="23"/>
      <c r="V65" s="1"/>
      <c r="W65" s="15"/>
      <c r="X65" s="15"/>
      <c r="Y65" s="15"/>
      <c r="Z65" s="15"/>
      <c r="AA65" s="2"/>
      <c r="AB65" s="15"/>
      <c r="AC65" s="15"/>
      <c r="AD65" s="15"/>
      <c r="AE65" s="26"/>
      <c r="AF65" s="26"/>
      <c r="AG65" s="26"/>
    </row>
    <row r="66" spans="1:33" ht="15.75" customHeight="1" x14ac:dyDescent="0.2">
      <c r="A66" s="15"/>
      <c r="B66" s="15"/>
      <c r="C66" s="45"/>
      <c r="D66" s="17"/>
      <c r="E66" s="17"/>
      <c r="F66" s="18"/>
      <c r="G66" s="18"/>
      <c r="H66" s="18"/>
      <c r="I66" s="17"/>
      <c r="J66" s="17"/>
      <c r="K66" s="17"/>
      <c r="L66" s="17"/>
      <c r="M66" s="20"/>
      <c r="N66" s="17"/>
      <c r="O66" s="17"/>
      <c r="P66" s="17"/>
      <c r="Q66" s="17"/>
      <c r="R66" s="17"/>
      <c r="S66" s="22"/>
      <c r="T66" s="15"/>
      <c r="U66" s="23"/>
      <c r="V66" s="1"/>
      <c r="W66" s="15"/>
      <c r="X66" s="15"/>
      <c r="Y66" s="15"/>
      <c r="Z66" s="15"/>
      <c r="AA66" s="2"/>
      <c r="AB66" s="15"/>
      <c r="AC66" s="15"/>
      <c r="AD66" s="15"/>
      <c r="AE66" s="26"/>
      <c r="AF66" s="26"/>
      <c r="AG66" s="26"/>
    </row>
    <row r="67" spans="1:33" ht="15.75" customHeight="1" x14ac:dyDescent="0.2">
      <c r="A67" s="15"/>
      <c r="B67" s="15"/>
      <c r="C67" s="45"/>
      <c r="D67" s="17"/>
      <c r="E67" s="17"/>
      <c r="F67" s="18"/>
      <c r="G67" s="18"/>
      <c r="H67" s="18"/>
      <c r="I67" s="17"/>
      <c r="J67" s="17"/>
      <c r="K67" s="17"/>
      <c r="L67" s="17"/>
      <c r="M67" s="20"/>
      <c r="N67" s="17"/>
      <c r="O67" s="17"/>
      <c r="P67" s="17"/>
      <c r="Q67" s="17"/>
      <c r="R67" s="17"/>
      <c r="S67" s="22"/>
      <c r="T67" s="15"/>
      <c r="U67" s="23"/>
      <c r="V67" s="1"/>
      <c r="W67" s="15"/>
      <c r="X67" s="15"/>
      <c r="Y67" s="15"/>
      <c r="Z67" s="15"/>
      <c r="AA67" s="2"/>
      <c r="AB67" s="15"/>
      <c r="AC67" s="15"/>
      <c r="AD67" s="15"/>
      <c r="AE67" s="26"/>
      <c r="AF67" s="26"/>
      <c r="AG67" s="26"/>
    </row>
    <row r="68" spans="1:33" ht="15.75" customHeight="1" x14ac:dyDescent="0.2">
      <c r="A68" s="15"/>
      <c r="B68" s="15"/>
      <c r="C68" s="45"/>
      <c r="D68" s="17"/>
      <c r="E68" s="17"/>
      <c r="F68" s="18"/>
      <c r="G68" s="18"/>
      <c r="H68" s="18"/>
      <c r="I68" s="17"/>
      <c r="J68" s="17"/>
      <c r="K68" s="17"/>
      <c r="L68" s="17"/>
      <c r="M68" s="20"/>
      <c r="N68" s="17"/>
      <c r="O68" s="17"/>
      <c r="P68" s="17"/>
      <c r="Q68" s="17"/>
      <c r="R68" s="17"/>
      <c r="S68" s="22"/>
      <c r="T68" s="15"/>
      <c r="U68" s="23"/>
      <c r="V68" s="1"/>
      <c r="W68" s="15"/>
      <c r="X68" s="15"/>
      <c r="Y68" s="15"/>
      <c r="Z68" s="15"/>
      <c r="AA68" s="2"/>
      <c r="AB68" s="15"/>
      <c r="AC68" s="15"/>
      <c r="AD68" s="15"/>
      <c r="AE68" s="26"/>
      <c r="AF68" s="26"/>
      <c r="AG68" s="26"/>
    </row>
    <row r="69" spans="1:33" ht="15.75" customHeight="1" x14ac:dyDescent="0.2">
      <c r="A69" s="15"/>
      <c r="B69" s="15"/>
      <c r="C69" s="45"/>
      <c r="D69" s="17"/>
      <c r="E69" s="17"/>
      <c r="F69" s="18"/>
      <c r="G69" s="18"/>
      <c r="H69" s="18"/>
      <c r="I69" s="17"/>
      <c r="J69" s="17"/>
      <c r="K69" s="17"/>
      <c r="L69" s="17"/>
      <c r="M69" s="20"/>
      <c r="N69" s="17"/>
      <c r="O69" s="17"/>
      <c r="P69" s="17"/>
      <c r="Q69" s="17"/>
      <c r="R69" s="17"/>
      <c r="S69" s="22"/>
      <c r="T69" s="15"/>
      <c r="U69" s="23"/>
      <c r="V69" s="1"/>
      <c r="W69" s="15"/>
      <c r="X69" s="15"/>
      <c r="Y69" s="15"/>
      <c r="Z69" s="15"/>
      <c r="AA69" s="2"/>
      <c r="AB69" s="15"/>
      <c r="AC69" s="15"/>
      <c r="AD69" s="15"/>
      <c r="AE69" s="26"/>
      <c r="AF69" s="26"/>
      <c r="AG69" s="26"/>
    </row>
    <row r="70" spans="1:33" ht="15.75" customHeight="1" x14ac:dyDescent="0.2">
      <c r="A70" s="15"/>
      <c r="B70" s="15"/>
      <c r="C70" s="45"/>
      <c r="D70" s="17"/>
      <c r="E70" s="17"/>
      <c r="F70" s="18"/>
      <c r="G70" s="18"/>
      <c r="H70" s="18"/>
      <c r="I70" s="17"/>
      <c r="J70" s="17"/>
      <c r="K70" s="17"/>
      <c r="L70" s="17"/>
      <c r="M70" s="20"/>
      <c r="N70" s="17"/>
      <c r="O70" s="17"/>
      <c r="P70" s="17"/>
      <c r="Q70" s="17"/>
      <c r="R70" s="17"/>
      <c r="S70" s="22"/>
      <c r="T70" s="15"/>
      <c r="U70" s="23"/>
      <c r="V70" s="1"/>
      <c r="W70" s="15"/>
      <c r="X70" s="15"/>
      <c r="Y70" s="15"/>
      <c r="Z70" s="15"/>
      <c r="AA70" s="2"/>
      <c r="AB70" s="15"/>
      <c r="AC70" s="15"/>
      <c r="AD70" s="15"/>
      <c r="AE70" s="26"/>
      <c r="AF70" s="26"/>
      <c r="AG70" s="26"/>
    </row>
    <row r="71" spans="1:33" ht="15.75" customHeight="1" x14ac:dyDescent="0.2">
      <c r="A71" s="15"/>
      <c r="B71" s="15"/>
      <c r="C71" s="45"/>
      <c r="D71" s="17"/>
      <c r="E71" s="17"/>
      <c r="F71" s="18"/>
      <c r="G71" s="18"/>
      <c r="H71" s="18"/>
      <c r="I71" s="17"/>
      <c r="J71" s="17"/>
      <c r="K71" s="17"/>
      <c r="L71" s="17"/>
      <c r="M71" s="20"/>
      <c r="N71" s="17"/>
      <c r="O71" s="17"/>
      <c r="P71" s="17"/>
      <c r="Q71" s="17"/>
      <c r="R71" s="17"/>
      <c r="S71" s="22"/>
      <c r="T71" s="15"/>
      <c r="U71" s="23"/>
      <c r="V71" s="1"/>
      <c r="W71" s="15"/>
      <c r="X71" s="15"/>
      <c r="Y71" s="15"/>
      <c r="Z71" s="15"/>
      <c r="AA71" s="2"/>
      <c r="AB71" s="15"/>
      <c r="AC71" s="15"/>
      <c r="AD71" s="15"/>
      <c r="AE71" s="26"/>
      <c r="AF71" s="26"/>
      <c r="AG71" s="26"/>
    </row>
    <row r="72" spans="1:33" ht="15.75" customHeight="1" x14ac:dyDescent="0.2">
      <c r="A72" s="15"/>
      <c r="B72" s="15"/>
      <c r="C72" s="45"/>
      <c r="D72" s="17"/>
      <c r="E72" s="17"/>
      <c r="F72" s="18"/>
      <c r="G72" s="18"/>
      <c r="H72" s="18"/>
      <c r="I72" s="17"/>
      <c r="J72" s="17"/>
      <c r="K72" s="17"/>
      <c r="L72" s="17"/>
      <c r="M72" s="20"/>
      <c r="N72" s="17"/>
      <c r="O72" s="17"/>
      <c r="P72" s="17"/>
      <c r="Q72" s="17"/>
      <c r="R72" s="17"/>
      <c r="S72" s="22"/>
      <c r="T72" s="15"/>
      <c r="U72" s="23"/>
      <c r="V72" s="1"/>
      <c r="W72" s="15"/>
      <c r="X72" s="15"/>
      <c r="Y72" s="15"/>
      <c r="Z72" s="15"/>
      <c r="AA72" s="2"/>
      <c r="AB72" s="15"/>
      <c r="AC72" s="15"/>
      <c r="AD72" s="15"/>
      <c r="AE72" s="26"/>
      <c r="AF72" s="26"/>
      <c r="AG72" s="26"/>
    </row>
    <row r="73" spans="1:33" ht="15.75" customHeight="1" x14ac:dyDescent="0.2">
      <c r="A73" s="15"/>
      <c r="B73" s="15"/>
      <c r="C73" s="45"/>
      <c r="D73" s="17"/>
      <c r="E73" s="17"/>
      <c r="F73" s="18"/>
      <c r="G73" s="18"/>
      <c r="H73" s="18"/>
      <c r="I73" s="17"/>
      <c r="J73" s="17"/>
      <c r="K73" s="17"/>
      <c r="L73" s="17"/>
      <c r="M73" s="20"/>
      <c r="N73" s="17"/>
      <c r="O73" s="17"/>
      <c r="P73" s="17"/>
      <c r="Q73" s="17"/>
      <c r="R73" s="17"/>
      <c r="S73" s="22"/>
      <c r="T73" s="15"/>
      <c r="U73" s="23"/>
      <c r="V73" s="1"/>
      <c r="W73" s="15"/>
      <c r="X73" s="15"/>
      <c r="Y73" s="15"/>
      <c r="Z73" s="15"/>
      <c r="AA73" s="2"/>
      <c r="AB73" s="15"/>
      <c r="AC73" s="15"/>
      <c r="AD73" s="15"/>
      <c r="AE73" s="26"/>
      <c r="AF73" s="26"/>
      <c r="AG73" s="26"/>
    </row>
    <row r="74" spans="1:33" ht="15.75" customHeight="1" x14ac:dyDescent="0.2">
      <c r="A74" s="15"/>
      <c r="B74" s="15"/>
      <c r="C74" s="45"/>
      <c r="D74" s="17"/>
      <c r="E74" s="17"/>
      <c r="F74" s="18"/>
      <c r="G74" s="18"/>
      <c r="H74" s="18"/>
      <c r="I74" s="17"/>
      <c r="J74" s="17"/>
      <c r="K74" s="17"/>
      <c r="L74" s="17"/>
      <c r="M74" s="20"/>
      <c r="N74" s="17"/>
      <c r="O74" s="17"/>
      <c r="P74" s="17"/>
      <c r="Q74" s="17"/>
      <c r="R74" s="17"/>
      <c r="S74" s="22"/>
      <c r="T74" s="15"/>
      <c r="U74" s="23"/>
      <c r="V74" s="1"/>
      <c r="W74" s="15"/>
      <c r="X74" s="15"/>
      <c r="Y74" s="15"/>
      <c r="Z74" s="15"/>
      <c r="AA74" s="2"/>
      <c r="AB74" s="15"/>
      <c r="AC74" s="15"/>
      <c r="AD74" s="15"/>
      <c r="AE74" s="26"/>
      <c r="AF74" s="26"/>
      <c r="AG74" s="26"/>
    </row>
    <row r="75" spans="1:33" ht="15.75" customHeight="1" x14ac:dyDescent="0.2">
      <c r="A75" s="15"/>
      <c r="B75" s="15"/>
      <c r="C75" s="45"/>
      <c r="D75" s="17"/>
      <c r="E75" s="17"/>
      <c r="F75" s="18"/>
      <c r="G75" s="18"/>
      <c r="H75" s="18"/>
      <c r="I75" s="17"/>
      <c r="J75" s="17"/>
      <c r="K75" s="17"/>
      <c r="L75" s="17"/>
      <c r="M75" s="20"/>
      <c r="N75" s="17"/>
      <c r="O75" s="17"/>
      <c r="P75" s="17"/>
      <c r="Q75" s="17"/>
      <c r="R75" s="17"/>
      <c r="S75" s="22"/>
      <c r="T75" s="15"/>
      <c r="U75" s="23"/>
      <c r="V75" s="1"/>
      <c r="W75" s="15"/>
      <c r="X75" s="15"/>
      <c r="Y75" s="15"/>
      <c r="Z75" s="15"/>
      <c r="AA75" s="2"/>
      <c r="AB75" s="15"/>
      <c r="AC75" s="15"/>
      <c r="AD75" s="15"/>
      <c r="AE75" s="26"/>
      <c r="AF75" s="26"/>
      <c r="AG75" s="26"/>
    </row>
    <row r="76" spans="1:33" ht="15.75" customHeight="1" x14ac:dyDescent="0.2">
      <c r="A76" s="15"/>
      <c r="B76" s="15"/>
      <c r="C76" s="45"/>
      <c r="D76" s="17"/>
      <c r="E76" s="17"/>
      <c r="F76" s="18"/>
      <c r="G76" s="18"/>
      <c r="H76" s="18"/>
      <c r="I76" s="17"/>
      <c r="J76" s="17"/>
      <c r="K76" s="17"/>
      <c r="L76" s="17"/>
      <c r="M76" s="20"/>
      <c r="N76" s="17"/>
      <c r="O76" s="17"/>
      <c r="P76" s="17"/>
      <c r="Q76" s="17"/>
      <c r="R76" s="17"/>
      <c r="S76" s="22"/>
      <c r="T76" s="15"/>
      <c r="U76" s="23"/>
      <c r="V76" s="1"/>
      <c r="W76" s="15"/>
      <c r="X76" s="15"/>
      <c r="Y76" s="15"/>
      <c r="Z76" s="15"/>
      <c r="AA76" s="2"/>
      <c r="AB76" s="15"/>
      <c r="AC76" s="15"/>
      <c r="AD76" s="15"/>
      <c r="AE76" s="26"/>
      <c r="AF76" s="26"/>
      <c r="AG76" s="26"/>
    </row>
    <row r="77" spans="1:33" ht="15.75" customHeight="1" x14ac:dyDescent="0.2">
      <c r="A77" s="15"/>
      <c r="B77" s="15"/>
      <c r="C77" s="45"/>
      <c r="D77" s="17"/>
      <c r="E77" s="17"/>
      <c r="F77" s="18"/>
      <c r="G77" s="18"/>
      <c r="H77" s="18"/>
      <c r="I77" s="17"/>
      <c r="J77" s="17"/>
      <c r="K77" s="17"/>
      <c r="L77" s="17"/>
      <c r="M77" s="20"/>
      <c r="N77" s="17"/>
      <c r="O77" s="17"/>
      <c r="P77" s="17"/>
      <c r="Q77" s="17"/>
      <c r="R77" s="17"/>
      <c r="S77" s="22"/>
      <c r="T77" s="15"/>
      <c r="U77" s="23"/>
      <c r="V77" s="1"/>
      <c r="W77" s="15"/>
      <c r="X77" s="15"/>
      <c r="Y77" s="15"/>
      <c r="Z77" s="15"/>
      <c r="AA77" s="2"/>
      <c r="AB77" s="15"/>
      <c r="AC77" s="15"/>
      <c r="AD77" s="15"/>
      <c r="AE77" s="26"/>
      <c r="AF77" s="26"/>
      <c r="AG77" s="26"/>
    </row>
    <row r="78" spans="1:33" ht="15.75" customHeight="1" x14ac:dyDescent="0.2">
      <c r="A78" s="15"/>
      <c r="B78" s="15"/>
      <c r="C78" s="45"/>
      <c r="D78" s="17"/>
      <c r="E78" s="17"/>
      <c r="F78" s="18"/>
      <c r="G78" s="18"/>
      <c r="H78" s="18"/>
      <c r="I78" s="17"/>
      <c r="J78" s="17"/>
      <c r="K78" s="17"/>
      <c r="L78" s="17"/>
      <c r="M78" s="20"/>
      <c r="N78" s="17"/>
      <c r="O78" s="17"/>
      <c r="P78" s="17"/>
      <c r="Q78" s="17"/>
      <c r="R78" s="17"/>
      <c r="S78" s="22"/>
      <c r="T78" s="15"/>
      <c r="U78" s="23"/>
      <c r="V78" s="1"/>
      <c r="W78" s="15"/>
      <c r="X78" s="15"/>
      <c r="Y78" s="15"/>
      <c r="Z78" s="15"/>
      <c r="AA78" s="2"/>
      <c r="AB78" s="15"/>
      <c r="AC78" s="15"/>
      <c r="AD78" s="15"/>
      <c r="AE78" s="26"/>
      <c r="AF78" s="26"/>
      <c r="AG78" s="26"/>
    </row>
    <row r="79" spans="1:33" ht="15.75" customHeight="1" x14ac:dyDescent="0.2">
      <c r="A79" s="15"/>
      <c r="B79" s="15"/>
      <c r="C79" s="45"/>
      <c r="D79" s="17"/>
      <c r="E79" s="17"/>
      <c r="F79" s="18"/>
      <c r="G79" s="18"/>
      <c r="H79" s="18"/>
      <c r="I79" s="17"/>
      <c r="J79" s="17"/>
      <c r="K79" s="17"/>
      <c r="L79" s="17"/>
      <c r="M79" s="20"/>
      <c r="N79" s="17"/>
      <c r="O79" s="17"/>
      <c r="P79" s="17"/>
      <c r="Q79" s="17"/>
      <c r="R79" s="17"/>
      <c r="S79" s="22"/>
      <c r="T79" s="15"/>
      <c r="U79" s="23"/>
      <c r="V79" s="1"/>
      <c r="W79" s="15"/>
      <c r="X79" s="15"/>
      <c r="Y79" s="15"/>
      <c r="Z79" s="15"/>
      <c r="AA79" s="2"/>
      <c r="AB79" s="15"/>
      <c r="AC79" s="15"/>
      <c r="AD79" s="15"/>
      <c r="AE79" s="26"/>
      <c r="AF79" s="26"/>
      <c r="AG79" s="26"/>
    </row>
    <row r="80" spans="1:33" ht="15.75" customHeight="1" x14ac:dyDescent="0.2">
      <c r="A80" s="15"/>
      <c r="B80" s="15"/>
      <c r="C80" s="45"/>
      <c r="D80" s="17"/>
      <c r="E80" s="17"/>
      <c r="F80" s="18"/>
      <c r="G80" s="18"/>
      <c r="H80" s="18"/>
      <c r="I80" s="17"/>
      <c r="J80" s="17"/>
      <c r="K80" s="17"/>
      <c r="L80" s="17"/>
      <c r="M80" s="20"/>
      <c r="N80" s="17"/>
      <c r="O80" s="17"/>
      <c r="P80" s="17"/>
      <c r="Q80" s="17"/>
      <c r="R80" s="17"/>
      <c r="S80" s="22"/>
      <c r="T80" s="15"/>
      <c r="U80" s="23"/>
      <c r="V80" s="1"/>
      <c r="W80" s="15"/>
      <c r="X80" s="15"/>
      <c r="Y80" s="15"/>
      <c r="Z80" s="15"/>
      <c r="AA80" s="2"/>
      <c r="AB80" s="15"/>
      <c r="AC80" s="15"/>
      <c r="AD80" s="15"/>
      <c r="AE80" s="26"/>
      <c r="AF80" s="26"/>
      <c r="AG80" s="26"/>
    </row>
    <row r="81" spans="1:33" ht="15.75" customHeight="1" x14ac:dyDescent="0.2">
      <c r="A81" s="15"/>
      <c r="B81" s="15"/>
      <c r="C81" s="45"/>
      <c r="D81" s="17"/>
      <c r="E81" s="17"/>
      <c r="F81" s="18"/>
      <c r="G81" s="18"/>
      <c r="H81" s="18"/>
      <c r="I81" s="17"/>
      <c r="J81" s="17"/>
      <c r="K81" s="17"/>
      <c r="L81" s="17"/>
      <c r="M81" s="20"/>
      <c r="N81" s="17"/>
      <c r="O81" s="17"/>
      <c r="P81" s="17"/>
      <c r="Q81" s="17"/>
      <c r="R81" s="17"/>
      <c r="S81" s="22"/>
      <c r="T81" s="15"/>
      <c r="U81" s="23"/>
      <c r="V81" s="1"/>
      <c r="W81" s="15"/>
      <c r="X81" s="15"/>
      <c r="Y81" s="15"/>
      <c r="Z81" s="15"/>
      <c r="AA81" s="2"/>
      <c r="AB81" s="15"/>
      <c r="AC81" s="15"/>
      <c r="AD81" s="15"/>
      <c r="AE81" s="26"/>
      <c r="AF81" s="26"/>
      <c r="AG81" s="26"/>
    </row>
    <row r="82" spans="1:33" ht="15.75" customHeight="1" x14ac:dyDescent="0.2">
      <c r="A82" s="15"/>
      <c r="B82" s="15"/>
      <c r="C82" s="45"/>
      <c r="D82" s="17"/>
      <c r="E82" s="17"/>
      <c r="F82" s="18"/>
      <c r="G82" s="18"/>
      <c r="H82" s="18"/>
      <c r="I82" s="17"/>
      <c r="J82" s="17"/>
      <c r="K82" s="17"/>
      <c r="L82" s="17"/>
      <c r="M82" s="20"/>
      <c r="N82" s="17"/>
      <c r="O82" s="17"/>
      <c r="P82" s="17"/>
      <c r="Q82" s="17"/>
      <c r="R82" s="17"/>
      <c r="S82" s="22"/>
      <c r="T82" s="15"/>
      <c r="U82" s="23"/>
      <c r="V82" s="1"/>
      <c r="W82" s="15"/>
      <c r="X82" s="15"/>
      <c r="Y82" s="15"/>
      <c r="Z82" s="15"/>
      <c r="AA82" s="2"/>
      <c r="AB82" s="15"/>
      <c r="AC82" s="15"/>
      <c r="AD82" s="15"/>
      <c r="AE82" s="26"/>
      <c r="AF82" s="26"/>
      <c r="AG82" s="26"/>
    </row>
    <row r="83" spans="1:33" ht="15.75" customHeight="1" x14ac:dyDescent="0.2">
      <c r="A83" s="15"/>
      <c r="B83" s="15"/>
      <c r="C83" s="45"/>
      <c r="D83" s="17"/>
      <c r="E83" s="17"/>
      <c r="F83" s="18"/>
      <c r="G83" s="18"/>
      <c r="H83" s="18"/>
      <c r="I83" s="17"/>
      <c r="J83" s="17"/>
      <c r="K83" s="17"/>
      <c r="L83" s="17"/>
      <c r="M83" s="20"/>
      <c r="N83" s="17"/>
      <c r="O83" s="17"/>
      <c r="P83" s="17"/>
      <c r="Q83" s="17"/>
      <c r="R83" s="17"/>
      <c r="S83" s="22"/>
      <c r="T83" s="15"/>
      <c r="U83" s="23"/>
      <c r="V83" s="1"/>
      <c r="W83" s="15"/>
      <c r="X83" s="15"/>
      <c r="Y83" s="15"/>
      <c r="Z83" s="15"/>
      <c r="AA83" s="2"/>
      <c r="AB83" s="15"/>
      <c r="AC83" s="15"/>
      <c r="AD83" s="15"/>
      <c r="AE83" s="26"/>
      <c r="AF83" s="26"/>
      <c r="AG83" s="26"/>
    </row>
    <row r="84" spans="1:33" ht="15.75" customHeight="1" x14ac:dyDescent="0.2">
      <c r="A84" s="15"/>
      <c r="B84" s="15"/>
      <c r="C84" s="45"/>
      <c r="D84" s="17"/>
      <c r="E84" s="17"/>
      <c r="F84" s="18"/>
      <c r="G84" s="18"/>
      <c r="H84" s="18"/>
      <c r="I84" s="17"/>
      <c r="J84" s="17"/>
      <c r="K84" s="17"/>
      <c r="L84" s="17"/>
      <c r="M84" s="20"/>
      <c r="N84" s="17"/>
      <c r="O84" s="17"/>
      <c r="P84" s="17"/>
      <c r="Q84" s="17"/>
      <c r="R84" s="17"/>
      <c r="S84" s="22"/>
      <c r="T84" s="15"/>
      <c r="U84" s="23"/>
      <c r="V84" s="1"/>
      <c r="W84" s="15"/>
      <c r="X84" s="15"/>
      <c r="Y84" s="15"/>
      <c r="Z84" s="15"/>
      <c r="AA84" s="2"/>
      <c r="AB84" s="15"/>
      <c r="AC84" s="15"/>
      <c r="AD84" s="15"/>
      <c r="AE84" s="26"/>
      <c r="AF84" s="26"/>
      <c r="AG84" s="26"/>
    </row>
    <row r="85" spans="1:33" ht="15.75" customHeight="1" x14ac:dyDescent="0.2">
      <c r="A85" s="15"/>
      <c r="B85" s="15"/>
      <c r="C85" s="45"/>
      <c r="D85" s="17"/>
      <c r="E85" s="17"/>
      <c r="F85" s="18"/>
      <c r="G85" s="18"/>
      <c r="H85" s="18"/>
      <c r="I85" s="17"/>
      <c r="J85" s="17"/>
      <c r="K85" s="17"/>
      <c r="L85" s="17"/>
      <c r="M85" s="20"/>
      <c r="N85" s="17"/>
      <c r="O85" s="17"/>
      <c r="P85" s="17"/>
      <c r="Q85" s="17"/>
      <c r="R85" s="17"/>
      <c r="S85" s="22"/>
      <c r="T85" s="15"/>
      <c r="U85" s="23"/>
      <c r="V85" s="1"/>
      <c r="W85" s="15"/>
      <c r="X85" s="15"/>
      <c r="Y85" s="15"/>
      <c r="Z85" s="15"/>
      <c r="AA85" s="2"/>
      <c r="AB85" s="15"/>
      <c r="AC85" s="15"/>
      <c r="AD85" s="15"/>
      <c r="AE85" s="26"/>
      <c r="AF85" s="26"/>
      <c r="AG85" s="26"/>
    </row>
    <row r="86" spans="1:33" ht="15.75" customHeight="1" x14ac:dyDescent="0.2">
      <c r="A86" s="15"/>
      <c r="B86" s="15"/>
      <c r="C86" s="45"/>
      <c r="D86" s="17"/>
      <c r="E86" s="17"/>
      <c r="F86" s="18"/>
      <c r="G86" s="18"/>
      <c r="H86" s="18"/>
      <c r="I86" s="17"/>
      <c r="J86" s="17"/>
      <c r="K86" s="17"/>
      <c r="L86" s="17"/>
      <c r="M86" s="20"/>
      <c r="N86" s="17"/>
      <c r="O86" s="17"/>
      <c r="P86" s="17"/>
      <c r="Q86" s="17"/>
      <c r="R86" s="17"/>
      <c r="S86" s="22"/>
      <c r="T86" s="15"/>
      <c r="U86" s="23"/>
      <c r="V86" s="1"/>
      <c r="W86" s="15"/>
      <c r="X86" s="15"/>
      <c r="Y86" s="15"/>
      <c r="Z86" s="15"/>
      <c r="AA86" s="2"/>
      <c r="AB86" s="15"/>
      <c r="AC86" s="15"/>
      <c r="AD86" s="15"/>
      <c r="AE86" s="26"/>
      <c r="AF86" s="26"/>
      <c r="AG86" s="26"/>
    </row>
    <row r="87" spans="1:33" ht="15.75" customHeight="1" x14ac:dyDescent="0.2">
      <c r="A87" s="15"/>
      <c r="B87" s="15"/>
      <c r="C87" s="45"/>
      <c r="D87" s="17"/>
      <c r="E87" s="17"/>
      <c r="F87" s="18"/>
      <c r="G87" s="18"/>
      <c r="H87" s="18"/>
      <c r="I87" s="17"/>
      <c r="J87" s="17"/>
      <c r="K87" s="17"/>
      <c r="L87" s="17"/>
      <c r="M87" s="20"/>
      <c r="N87" s="17"/>
      <c r="O87" s="17"/>
      <c r="P87" s="17"/>
      <c r="Q87" s="17"/>
      <c r="R87" s="17"/>
      <c r="S87" s="22"/>
      <c r="T87" s="15"/>
      <c r="U87" s="23"/>
      <c r="V87" s="1"/>
      <c r="W87" s="15"/>
      <c r="X87" s="15"/>
      <c r="Y87" s="15"/>
      <c r="Z87" s="15"/>
      <c r="AA87" s="2"/>
      <c r="AB87" s="15"/>
      <c r="AC87" s="15"/>
      <c r="AD87" s="15"/>
      <c r="AE87" s="26"/>
      <c r="AF87" s="26"/>
      <c r="AG87" s="26"/>
    </row>
    <row r="88" spans="1:33" ht="15.75" customHeight="1" x14ac:dyDescent="0.2">
      <c r="A88" s="15"/>
      <c r="B88" s="15"/>
      <c r="C88" s="45"/>
      <c r="D88" s="17"/>
      <c r="E88" s="17"/>
      <c r="F88" s="18"/>
      <c r="G88" s="18"/>
      <c r="H88" s="18"/>
      <c r="I88" s="17"/>
      <c r="J88" s="17"/>
      <c r="K88" s="17"/>
      <c r="L88" s="17"/>
      <c r="M88" s="20"/>
      <c r="N88" s="17"/>
      <c r="O88" s="17"/>
      <c r="P88" s="17"/>
      <c r="Q88" s="17"/>
      <c r="R88" s="17"/>
      <c r="S88" s="22"/>
      <c r="T88" s="15"/>
      <c r="U88" s="23"/>
      <c r="V88" s="1"/>
      <c r="W88" s="15"/>
      <c r="X88" s="15"/>
      <c r="Y88" s="15"/>
      <c r="Z88" s="15"/>
      <c r="AA88" s="2"/>
      <c r="AB88" s="15"/>
      <c r="AC88" s="15"/>
      <c r="AD88" s="15"/>
      <c r="AE88" s="26"/>
      <c r="AF88" s="26"/>
      <c r="AG88" s="26"/>
    </row>
    <row r="89" spans="1:33" ht="15.75" customHeight="1" x14ac:dyDescent="0.2">
      <c r="A89" s="15"/>
      <c r="B89" s="15"/>
      <c r="C89" s="45"/>
      <c r="D89" s="17"/>
      <c r="E89" s="17"/>
      <c r="F89" s="18"/>
      <c r="G89" s="18"/>
      <c r="H89" s="18"/>
      <c r="I89" s="17"/>
      <c r="J89" s="17"/>
      <c r="K89" s="17"/>
      <c r="L89" s="17"/>
      <c r="M89" s="20"/>
      <c r="N89" s="17"/>
      <c r="O89" s="17"/>
      <c r="P89" s="17"/>
      <c r="Q89" s="17"/>
      <c r="R89" s="17"/>
      <c r="S89" s="22"/>
      <c r="T89" s="15"/>
      <c r="U89" s="23"/>
      <c r="V89" s="1"/>
      <c r="W89" s="15"/>
      <c r="X89" s="15"/>
      <c r="Y89" s="15"/>
      <c r="Z89" s="15"/>
      <c r="AA89" s="2"/>
      <c r="AB89" s="15"/>
      <c r="AC89" s="15"/>
      <c r="AD89" s="15"/>
      <c r="AE89" s="26"/>
      <c r="AF89" s="26"/>
      <c r="AG89" s="26"/>
    </row>
    <row r="90" spans="1:33" ht="15.75" customHeight="1" x14ac:dyDescent="0.2">
      <c r="A90" s="15"/>
      <c r="B90" s="15"/>
      <c r="C90" s="45"/>
      <c r="D90" s="17"/>
      <c r="E90" s="17"/>
      <c r="F90" s="18"/>
      <c r="G90" s="18"/>
      <c r="H90" s="18"/>
      <c r="I90" s="17"/>
      <c r="J90" s="17"/>
      <c r="K90" s="17"/>
      <c r="L90" s="17"/>
      <c r="M90" s="20"/>
      <c r="N90" s="17"/>
      <c r="O90" s="17"/>
      <c r="P90" s="17"/>
      <c r="Q90" s="17"/>
      <c r="R90" s="17"/>
      <c r="S90" s="22"/>
      <c r="T90" s="15"/>
      <c r="U90" s="23"/>
      <c r="V90" s="1"/>
      <c r="W90" s="15"/>
      <c r="X90" s="15"/>
      <c r="Y90" s="15"/>
      <c r="Z90" s="15"/>
      <c r="AA90" s="2"/>
      <c r="AB90" s="15"/>
      <c r="AC90" s="15"/>
      <c r="AD90" s="15"/>
      <c r="AE90" s="26"/>
      <c r="AF90" s="26"/>
      <c r="AG90" s="26"/>
    </row>
    <row r="91" spans="1:33" ht="15.75" customHeight="1" x14ac:dyDescent="0.2">
      <c r="A91" s="15"/>
      <c r="B91" s="15"/>
      <c r="C91" s="45"/>
      <c r="D91" s="17"/>
      <c r="E91" s="17"/>
      <c r="F91" s="18"/>
      <c r="G91" s="18"/>
      <c r="H91" s="18"/>
      <c r="I91" s="17"/>
      <c r="J91" s="17"/>
      <c r="K91" s="17"/>
      <c r="L91" s="17"/>
      <c r="M91" s="20"/>
      <c r="N91" s="17"/>
      <c r="O91" s="17"/>
      <c r="P91" s="17"/>
      <c r="Q91" s="17"/>
      <c r="R91" s="17"/>
      <c r="S91" s="22"/>
      <c r="T91" s="15"/>
      <c r="U91" s="23"/>
      <c r="V91" s="1"/>
      <c r="W91" s="15"/>
      <c r="X91" s="15"/>
      <c r="Y91" s="15"/>
      <c r="Z91" s="15"/>
      <c r="AA91" s="2"/>
      <c r="AB91" s="15"/>
      <c r="AC91" s="15"/>
      <c r="AD91" s="15"/>
      <c r="AE91" s="26"/>
      <c r="AF91" s="26"/>
      <c r="AG91" s="26"/>
    </row>
    <row r="92" spans="1:33" ht="15.75" customHeight="1" x14ac:dyDescent="0.2">
      <c r="A92" s="15"/>
      <c r="B92" s="15"/>
      <c r="C92" s="45"/>
      <c r="D92" s="17"/>
      <c r="E92" s="17"/>
      <c r="F92" s="18"/>
      <c r="G92" s="18"/>
      <c r="H92" s="18"/>
      <c r="I92" s="17"/>
      <c r="J92" s="17"/>
      <c r="K92" s="17"/>
      <c r="L92" s="17"/>
      <c r="M92" s="20"/>
      <c r="N92" s="17"/>
      <c r="O92" s="17"/>
      <c r="P92" s="17"/>
      <c r="Q92" s="17"/>
      <c r="R92" s="17"/>
      <c r="S92" s="22"/>
      <c r="T92" s="15"/>
      <c r="U92" s="23"/>
      <c r="V92" s="1"/>
      <c r="W92" s="15"/>
      <c r="X92" s="15"/>
      <c r="Y92" s="15"/>
      <c r="Z92" s="15"/>
      <c r="AA92" s="2"/>
      <c r="AB92" s="15"/>
      <c r="AC92" s="15"/>
      <c r="AD92" s="15"/>
      <c r="AE92" s="26"/>
      <c r="AF92" s="26"/>
      <c r="AG92" s="26"/>
    </row>
    <row r="93" spans="1:33" ht="15.75" customHeight="1" x14ac:dyDescent="0.2">
      <c r="A93" s="15"/>
      <c r="B93" s="15"/>
      <c r="C93" s="45"/>
      <c r="D93" s="17"/>
      <c r="E93" s="17"/>
      <c r="F93" s="18"/>
      <c r="G93" s="18"/>
      <c r="H93" s="18"/>
      <c r="I93" s="17"/>
      <c r="J93" s="17"/>
      <c r="K93" s="17"/>
      <c r="L93" s="17"/>
      <c r="M93" s="20"/>
      <c r="N93" s="17"/>
      <c r="O93" s="17"/>
      <c r="P93" s="17"/>
      <c r="Q93" s="17"/>
      <c r="R93" s="17"/>
      <c r="S93" s="22"/>
      <c r="T93" s="15"/>
      <c r="U93" s="23"/>
      <c r="V93" s="1"/>
      <c r="W93" s="15"/>
      <c r="X93" s="15"/>
      <c r="Y93" s="15"/>
      <c r="Z93" s="15"/>
      <c r="AA93" s="2"/>
      <c r="AB93" s="15"/>
      <c r="AC93" s="15"/>
      <c r="AD93" s="15"/>
      <c r="AE93" s="26"/>
      <c r="AF93" s="26"/>
      <c r="AG93" s="26"/>
    </row>
    <row r="94" spans="1:33" ht="15.75" customHeight="1" x14ac:dyDescent="0.2">
      <c r="A94" s="15"/>
      <c r="B94" s="15"/>
      <c r="C94" s="45"/>
      <c r="D94" s="17"/>
      <c r="E94" s="17"/>
      <c r="F94" s="18"/>
      <c r="G94" s="18"/>
      <c r="H94" s="18"/>
      <c r="I94" s="17"/>
      <c r="J94" s="17"/>
      <c r="K94" s="17"/>
      <c r="L94" s="17"/>
      <c r="M94" s="20"/>
      <c r="N94" s="17"/>
      <c r="O94" s="17"/>
      <c r="P94" s="17"/>
      <c r="Q94" s="17"/>
      <c r="R94" s="17"/>
      <c r="S94" s="22"/>
      <c r="T94" s="15"/>
      <c r="U94" s="23"/>
      <c r="V94" s="1"/>
      <c r="W94" s="15"/>
      <c r="X94" s="15"/>
      <c r="Y94" s="15"/>
      <c r="Z94" s="15"/>
      <c r="AA94" s="2"/>
      <c r="AB94" s="15"/>
      <c r="AC94" s="15"/>
      <c r="AD94" s="15"/>
      <c r="AE94" s="26"/>
      <c r="AF94" s="26"/>
      <c r="AG94" s="26"/>
    </row>
    <row r="95" spans="1:33" ht="15.75" customHeight="1" x14ac:dyDescent="0.2">
      <c r="A95" s="15"/>
      <c r="B95" s="15"/>
      <c r="C95" s="45"/>
      <c r="D95" s="17"/>
      <c r="E95" s="17"/>
      <c r="F95" s="18"/>
      <c r="G95" s="18"/>
      <c r="H95" s="18"/>
      <c r="I95" s="17"/>
      <c r="J95" s="17"/>
      <c r="K95" s="17"/>
      <c r="L95" s="17"/>
      <c r="M95" s="20"/>
      <c r="N95" s="17"/>
      <c r="O95" s="17"/>
      <c r="P95" s="17"/>
      <c r="Q95" s="17"/>
      <c r="R95" s="17"/>
      <c r="S95" s="22"/>
      <c r="T95" s="15"/>
      <c r="U95" s="23"/>
      <c r="V95" s="1"/>
      <c r="W95" s="15"/>
      <c r="X95" s="15"/>
      <c r="Y95" s="15"/>
      <c r="Z95" s="15"/>
      <c r="AA95" s="2"/>
      <c r="AB95" s="15"/>
      <c r="AC95" s="15"/>
      <c r="AD95" s="15"/>
      <c r="AE95" s="26"/>
      <c r="AF95" s="26"/>
      <c r="AG95" s="26"/>
    </row>
    <row r="96" spans="1:33" ht="15.75" customHeight="1" x14ac:dyDescent="0.2">
      <c r="A96" s="15"/>
      <c r="B96" s="15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46"/>
      <c r="R96" s="46"/>
      <c r="S96" s="22"/>
      <c r="T96" s="15"/>
      <c r="U96" s="15"/>
      <c r="V96" s="15"/>
      <c r="W96" s="15"/>
      <c r="X96" s="15"/>
      <c r="Y96" s="15"/>
      <c r="Z96" s="15"/>
      <c r="AA96" s="2"/>
      <c r="AB96" s="15"/>
      <c r="AC96" s="15"/>
      <c r="AD96" s="15"/>
      <c r="AE96" s="15"/>
      <c r="AF96" s="15"/>
      <c r="AG96" s="15"/>
    </row>
    <row r="97" spans="1:33" ht="15.75" customHeight="1" x14ac:dyDescent="0.2">
      <c r="A97" s="15"/>
      <c r="B97" s="15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46"/>
      <c r="R97" s="46"/>
      <c r="S97" s="22"/>
      <c r="T97" s="15"/>
      <c r="U97" s="15"/>
      <c r="V97" s="15"/>
      <c r="W97" s="15"/>
      <c r="X97" s="15"/>
      <c r="Y97" s="15"/>
      <c r="Z97" s="15"/>
      <c r="AA97" s="2"/>
      <c r="AB97" s="15"/>
      <c r="AC97" s="15"/>
      <c r="AD97" s="15"/>
      <c r="AE97" s="15"/>
      <c r="AF97" s="15"/>
      <c r="AG97" s="15"/>
    </row>
    <row r="98" spans="1:33" ht="15.75" customHeight="1" x14ac:dyDescent="0.2">
      <c r="A98" s="15"/>
      <c r="B98" s="15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46"/>
      <c r="R98" s="46"/>
      <c r="S98" s="22"/>
      <c r="T98" s="15"/>
      <c r="U98" s="15"/>
      <c r="V98" s="15"/>
      <c r="W98" s="15"/>
      <c r="X98" s="15"/>
      <c r="Y98" s="15"/>
      <c r="Z98" s="15"/>
      <c r="AA98" s="2"/>
      <c r="AB98" s="15"/>
      <c r="AC98" s="15"/>
      <c r="AD98" s="15"/>
      <c r="AE98" s="15"/>
      <c r="AF98" s="15"/>
      <c r="AG98" s="15"/>
    </row>
    <row r="99" spans="1:33" ht="15.75" customHeight="1" x14ac:dyDescent="0.2">
      <c r="A99" s="15"/>
      <c r="B99" s="15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46"/>
      <c r="R99" s="46"/>
      <c r="S99" s="22"/>
      <c r="T99" s="15"/>
      <c r="U99" s="15"/>
      <c r="V99" s="15"/>
      <c r="W99" s="15"/>
      <c r="X99" s="15"/>
      <c r="Y99" s="15"/>
      <c r="Z99" s="15"/>
      <c r="AA99" s="2"/>
      <c r="AB99" s="15"/>
      <c r="AC99" s="15"/>
      <c r="AD99" s="15"/>
      <c r="AE99" s="15"/>
      <c r="AF99" s="15"/>
      <c r="AG99" s="15"/>
    </row>
    <row r="100" spans="1:33" ht="15.75" customHeight="1" x14ac:dyDescent="0.2">
      <c r="A100" s="15"/>
      <c r="B100" s="15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46"/>
      <c r="R100" s="46"/>
      <c r="S100" s="22"/>
      <c r="T100" s="15"/>
      <c r="U100" s="15"/>
      <c r="V100" s="15"/>
      <c r="W100" s="15"/>
      <c r="X100" s="15"/>
      <c r="Y100" s="15"/>
      <c r="Z100" s="15"/>
      <c r="AA100" s="2"/>
      <c r="AB100" s="15"/>
      <c r="AC100" s="15"/>
      <c r="AD100" s="15"/>
      <c r="AE100" s="15"/>
      <c r="AF100" s="15"/>
      <c r="AG100" s="15"/>
    </row>
    <row r="101" spans="1:33" ht="15.75" customHeight="1" x14ac:dyDescent="0.2">
      <c r="A101" s="15"/>
      <c r="B101" s="15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46"/>
      <c r="R101" s="46"/>
      <c r="S101" s="22"/>
      <c r="T101" s="15"/>
      <c r="U101" s="15"/>
      <c r="V101" s="15"/>
      <c r="W101" s="15"/>
      <c r="X101" s="15"/>
      <c r="Y101" s="15"/>
      <c r="Z101" s="15"/>
      <c r="AA101" s="2"/>
      <c r="AB101" s="15"/>
      <c r="AC101" s="15"/>
      <c r="AD101" s="15"/>
      <c r="AE101" s="15"/>
      <c r="AF101" s="15"/>
      <c r="AG101" s="15"/>
    </row>
    <row r="102" spans="1:33" ht="15.75" customHeight="1" x14ac:dyDescent="0.2">
      <c r="A102" s="15"/>
      <c r="B102" s="15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46"/>
      <c r="R102" s="46"/>
      <c r="S102" s="22"/>
      <c r="T102" s="15"/>
      <c r="U102" s="15"/>
      <c r="V102" s="15"/>
      <c r="W102" s="15"/>
      <c r="X102" s="15"/>
      <c r="Y102" s="15"/>
      <c r="Z102" s="15"/>
      <c r="AA102" s="2"/>
      <c r="AB102" s="15"/>
      <c r="AC102" s="15"/>
      <c r="AD102" s="15"/>
      <c r="AE102" s="15"/>
      <c r="AF102" s="15"/>
      <c r="AG102" s="15"/>
    </row>
    <row r="103" spans="1:33" ht="15.75" customHeight="1" x14ac:dyDescent="0.2">
      <c r="A103" s="15"/>
      <c r="B103" s="15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46"/>
      <c r="R103" s="46"/>
      <c r="S103" s="22"/>
      <c r="T103" s="15"/>
      <c r="U103" s="15"/>
      <c r="V103" s="15"/>
      <c r="W103" s="15"/>
      <c r="X103" s="15"/>
      <c r="Y103" s="15"/>
      <c r="Z103" s="15"/>
      <c r="AA103" s="2"/>
      <c r="AB103" s="15"/>
      <c r="AC103" s="15"/>
      <c r="AD103" s="15"/>
      <c r="AE103" s="15"/>
      <c r="AF103" s="15"/>
      <c r="AG103" s="15"/>
    </row>
    <row r="104" spans="1:33" ht="15.75" customHeight="1" x14ac:dyDescent="0.2">
      <c r="A104" s="15"/>
      <c r="B104" s="15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46"/>
      <c r="R104" s="46"/>
      <c r="S104" s="22"/>
      <c r="T104" s="15"/>
      <c r="U104" s="15"/>
      <c r="V104" s="15"/>
      <c r="W104" s="15"/>
      <c r="X104" s="15"/>
      <c r="Y104" s="15"/>
      <c r="Z104" s="15"/>
      <c r="AA104" s="2"/>
      <c r="AB104" s="15"/>
      <c r="AC104" s="15"/>
      <c r="AD104" s="15"/>
      <c r="AE104" s="15"/>
      <c r="AF104" s="15"/>
      <c r="AG104" s="15"/>
    </row>
    <row r="105" spans="1:33" ht="15.75" customHeight="1" x14ac:dyDescent="0.2">
      <c r="A105" s="15"/>
      <c r="B105" s="15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46"/>
      <c r="R105" s="46"/>
      <c r="S105" s="22"/>
      <c r="T105" s="15"/>
      <c r="U105" s="15"/>
      <c r="V105" s="15"/>
      <c r="W105" s="15"/>
      <c r="X105" s="15"/>
      <c r="Y105" s="15"/>
      <c r="Z105" s="15"/>
      <c r="AA105" s="2"/>
      <c r="AB105" s="15"/>
      <c r="AC105" s="15"/>
      <c r="AD105" s="15"/>
      <c r="AE105" s="15"/>
      <c r="AF105" s="15"/>
      <c r="AG105" s="15"/>
    </row>
    <row r="106" spans="1:33" ht="15.75" customHeight="1" x14ac:dyDescent="0.2">
      <c r="A106" s="15"/>
      <c r="B106" s="15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46"/>
      <c r="R106" s="46"/>
      <c r="S106" s="22"/>
      <c r="T106" s="15"/>
      <c r="U106" s="15"/>
      <c r="V106" s="15"/>
      <c r="W106" s="15"/>
      <c r="X106" s="15"/>
      <c r="Y106" s="15"/>
      <c r="Z106" s="15"/>
      <c r="AA106" s="2"/>
      <c r="AB106" s="15"/>
      <c r="AC106" s="15"/>
      <c r="AD106" s="15"/>
      <c r="AE106" s="15"/>
      <c r="AF106" s="15"/>
      <c r="AG106" s="15"/>
    </row>
    <row r="107" spans="1:33" ht="15.75" customHeight="1" x14ac:dyDescent="0.2">
      <c r="A107" s="15"/>
      <c r="B107" s="15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46"/>
      <c r="R107" s="46"/>
      <c r="S107" s="22"/>
      <c r="T107" s="15"/>
      <c r="U107" s="15"/>
      <c r="V107" s="15"/>
      <c r="W107" s="15"/>
      <c r="X107" s="15"/>
      <c r="Y107" s="15"/>
      <c r="Z107" s="15"/>
      <c r="AA107" s="2"/>
      <c r="AB107" s="15"/>
      <c r="AC107" s="15"/>
      <c r="AD107" s="15"/>
      <c r="AE107" s="15"/>
      <c r="AF107" s="15"/>
      <c r="AG107" s="15"/>
    </row>
    <row r="108" spans="1:33" ht="15.75" customHeight="1" x14ac:dyDescent="0.2">
      <c r="A108" s="15"/>
      <c r="B108" s="15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46"/>
      <c r="R108" s="46"/>
      <c r="S108" s="22"/>
      <c r="T108" s="15"/>
      <c r="U108" s="15"/>
      <c r="V108" s="15"/>
      <c r="W108" s="15"/>
      <c r="X108" s="15"/>
      <c r="Y108" s="15"/>
      <c r="Z108" s="15"/>
      <c r="AA108" s="2"/>
      <c r="AB108" s="15"/>
      <c r="AC108" s="15"/>
      <c r="AD108" s="15"/>
      <c r="AE108" s="15"/>
      <c r="AF108" s="15"/>
      <c r="AG108" s="15"/>
    </row>
    <row r="109" spans="1:33" ht="15.75" customHeight="1" x14ac:dyDescent="0.2">
      <c r="A109" s="15"/>
      <c r="B109" s="15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46"/>
      <c r="R109" s="46"/>
      <c r="S109" s="22"/>
      <c r="T109" s="15"/>
      <c r="U109" s="15"/>
      <c r="V109" s="15"/>
      <c r="W109" s="15"/>
      <c r="X109" s="15"/>
      <c r="Y109" s="15"/>
      <c r="Z109" s="15"/>
      <c r="AA109" s="2"/>
      <c r="AB109" s="15"/>
      <c r="AC109" s="15"/>
      <c r="AD109" s="15"/>
      <c r="AE109" s="15"/>
      <c r="AF109" s="15"/>
      <c r="AG109" s="15"/>
    </row>
    <row r="110" spans="1:33" ht="15.75" customHeight="1" x14ac:dyDescent="0.2">
      <c r="A110" s="15"/>
      <c r="B110" s="15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46"/>
      <c r="R110" s="46"/>
      <c r="S110" s="22"/>
      <c r="T110" s="15"/>
      <c r="U110" s="15"/>
      <c r="V110" s="15"/>
      <c r="W110" s="15"/>
      <c r="X110" s="15"/>
      <c r="Y110" s="15"/>
      <c r="Z110" s="15"/>
      <c r="AA110" s="2"/>
      <c r="AB110" s="15"/>
      <c r="AC110" s="15"/>
      <c r="AD110" s="15"/>
      <c r="AE110" s="15"/>
      <c r="AF110" s="15"/>
      <c r="AG110" s="15"/>
    </row>
    <row r="111" spans="1:33" ht="15.75" customHeight="1" x14ac:dyDescent="0.2">
      <c r="A111" s="15"/>
      <c r="B111" s="15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46"/>
      <c r="R111" s="46"/>
      <c r="S111" s="22"/>
      <c r="T111" s="15"/>
      <c r="U111" s="15"/>
      <c r="V111" s="15"/>
      <c r="W111" s="15"/>
      <c r="X111" s="15"/>
      <c r="Y111" s="15"/>
      <c r="Z111" s="15"/>
      <c r="AA111" s="2"/>
      <c r="AB111" s="15"/>
      <c r="AC111" s="15"/>
      <c r="AD111" s="15"/>
      <c r="AE111" s="15"/>
      <c r="AF111" s="15"/>
      <c r="AG111" s="15"/>
    </row>
    <row r="112" spans="1:33" ht="15.75" customHeight="1" x14ac:dyDescent="0.2">
      <c r="A112" s="15"/>
      <c r="B112" s="15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46"/>
      <c r="R112" s="46"/>
      <c r="S112" s="22"/>
      <c r="T112" s="15"/>
      <c r="U112" s="15"/>
      <c r="V112" s="15"/>
      <c r="W112" s="15"/>
      <c r="X112" s="15"/>
      <c r="Y112" s="15"/>
      <c r="Z112" s="15"/>
      <c r="AA112" s="2"/>
      <c r="AB112" s="15"/>
      <c r="AC112" s="15"/>
      <c r="AD112" s="15"/>
      <c r="AE112" s="15"/>
      <c r="AF112" s="15"/>
      <c r="AG112" s="15"/>
    </row>
    <row r="113" spans="1:33" ht="15.75" customHeight="1" x14ac:dyDescent="0.2">
      <c r="A113" s="15"/>
      <c r="B113" s="15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46"/>
      <c r="R113" s="46"/>
      <c r="S113" s="22"/>
      <c r="T113" s="15"/>
      <c r="U113" s="15"/>
      <c r="V113" s="15"/>
      <c r="W113" s="15"/>
      <c r="X113" s="15"/>
      <c r="Y113" s="15"/>
      <c r="Z113" s="15"/>
      <c r="AA113" s="2"/>
      <c r="AB113" s="15"/>
      <c r="AC113" s="15"/>
      <c r="AD113" s="15"/>
      <c r="AE113" s="15"/>
      <c r="AF113" s="15"/>
      <c r="AG113" s="15"/>
    </row>
    <row r="114" spans="1:33" ht="15.75" customHeight="1" x14ac:dyDescent="0.2">
      <c r="A114" s="15"/>
      <c r="B114" s="15"/>
      <c r="C114" s="46"/>
      <c r="D114" s="46"/>
      <c r="E114" s="46"/>
      <c r="F114" s="46"/>
      <c r="G114" s="46"/>
      <c r="H114" s="46"/>
      <c r="I114" s="46"/>
      <c r="J114" s="46"/>
      <c r="K114" s="46"/>
      <c r="L114" s="46"/>
      <c r="M114" s="46"/>
      <c r="N114" s="46"/>
      <c r="O114" s="46"/>
      <c r="P114" s="46"/>
      <c r="Q114" s="46"/>
      <c r="R114" s="46"/>
      <c r="S114" s="22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</row>
    <row r="115" spans="1:33" ht="15.75" customHeight="1" x14ac:dyDescent="0.2">
      <c r="A115" s="15"/>
      <c r="B115" s="15"/>
      <c r="C115" s="46"/>
      <c r="D115" s="46"/>
      <c r="E115" s="46"/>
      <c r="F115" s="46"/>
      <c r="G115" s="46"/>
      <c r="H115" s="46"/>
      <c r="I115" s="46"/>
      <c r="J115" s="46"/>
      <c r="K115" s="46"/>
      <c r="L115" s="46"/>
      <c r="M115" s="46"/>
      <c r="N115" s="46"/>
      <c r="O115" s="46"/>
      <c r="P115" s="46"/>
      <c r="Q115" s="46"/>
      <c r="R115" s="46"/>
      <c r="S115" s="22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  <c r="AD115" s="15"/>
      <c r="AE115" s="15"/>
      <c r="AF115" s="15"/>
      <c r="AG115" s="15"/>
    </row>
    <row r="116" spans="1:33" ht="15.75" customHeight="1" x14ac:dyDescent="0.2">
      <c r="A116" s="15"/>
      <c r="B116" s="15"/>
      <c r="C116" s="46"/>
      <c r="D116" s="46"/>
      <c r="E116" s="46"/>
      <c r="F116" s="46"/>
      <c r="G116" s="46"/>
      <c r="H116" s="46"/>
      <c r="I116" s="46"/>
      <c r="J116" s="46"/>
      <c r="K116" s="46"/>
      <c r="L116" s="46"/>
      <c r="M116" s="46"/>
      <c r="N116" s="46"/>
      <c r="O116" s="46"/>
      <c r="P116" s="46"/>
      <c r="Q116" s="46"/>
      <c r="R116" s="46"/>
      <c r="S116" s="22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</row>
    <row r="117" spans="1:33" ht="15.75" customHeight="1" x14ac:dyDescent="0.2">
      <c r="C117" s="46"/>
      <c r="D117" s="46"/>
      <c r="E117" s="46"/>
      <c r="F117" s="46"/>
      <c r="G117" s="46"/>
      <c r="H117" s="46"/>
      <c r="I117" s="46"/>
      <c r="J117" s="46"/>
      <c r="K117" s="46"/>
      <c r="L117" s="46"/>
      <c r="M117" s="46"/>
      <c r="N117" s="46"/>
      <c r="O117" s="46"/>
      <c r="P117" s="46"/>
      <c r="Q117" s="46"/>
      <c r="R117" s="46"/>
      <c r="S117" s="22"/>
    </row>
    <row r="118" spans="1:33" ht="15.75" customHeight="1" x14ac:dyDescent="0.2">
      <c r="C118" s="46"/>
      <c r="D118" s="46"/>
      <c r="E118" s="46"/>
      <c r="F118" s="46"/>
      <c r="G118" s="46"/>
      <c r="H118" s="46"/>
      <c r="I118" s="46"/>
      <c r="J118" s="46"/>
      <c r="K118" s="46"/>
      <c r="L118" s="46"/>
      <c r="M118" s="46"/>
      <c r="N118" s="46"/>
      <c r="O118" s="46"/>
      <c r="P118" s="46"/>
      <c r="Q118" s="46"/>
      <c r="R118" s="46"/>
      <c r="S118" s="22"/>
    </row>
    <row r="119" spans="1:33" ht="15.75" customHeight="1" x14ac:dyDescent="0.2">
      <c r="C119" s="46"/>
      <c r="D119" s="46"/>
      <c r="E119" s="46"/>
      <c r="F119" s="46"/>
      <c r="G119" s="46"/>
      <c r="H119" s="46"/>
      <c r="I119" s="46"/>
      <c r="J119" s="46"/>
      <c r="K119" s="46"/>
      <c r="L119" s="46"/>
      <c r="M119" s="46"/>
      <c r="N119" s="46"/>
      <c r="O119" s="46"/>
      <c r="P119" s="46"/>
      <c r="Q119" s="46"/>
      <c r="R119" s="46"/>
      <c r="S119" s="22"/>
    </row>
    <row r="120" spans="1:33" ht="15.75" customHeight="1" x14ac:dyDescent="0.2">
      <c r="C120" s="46"/>
      <c r="D120" s="46"/>
      <c r="E120" s="46"/>
      <c r="F120" s="46"/>
      <c r="G120" s="46"/>
      <c r="H120" s="46"/>
      <c r="I120" s="46"/>
      <c r="J120" s="46"/>
      <c r="K120" s="46"/>
      <c r="L120" s="46"/>
      <c r="M120" s="46"/>
      <c r="N120" s="46"/>
      <c r="O120" s="46"/>
      <c r="P120" s="46"/>
      <c r="Q120" s="46"/>
      <c r="R120" s="46"/>
      <c r="S120" s="22"/>
    </row>
    <row r="121" spans="1:33" ht="15.75" customHeight="1" x14ac:dyDescent="0.2">
      <c r="C121" s="46"/>
      <c r="D121" s="46"/>
      <c r="E121" s="46"/>
      <c r="F121" s="46"/>
      <c r="G121" s="46"/>
      <c r="H121" s="46"/>
      <c r="I121" s="46"/>
      <c r="J121" s="46"/>
      <c r="K121" s="46"/>
      <c r="L121" s="46"/>
      <c r="M121" s="46"/>
      <c r="N121" s="46"/>
      <c r="O121" s="46"/>
      <c r="P121" s="46"/>
      <c r="Q121" s="46"/>
      <c r="R121" s="46"/>
      <c r="S121" s="22"/>
    </row>
    <row r="122" spans="1:33" ht="15.75" customHeight="1" x14ac:dyDescent="0.2">
      <c r="C122" s="46"/>
      <c r="D122" s="46"/>
      <c r="E122" s="46"/>
      <c r="F122" s="46"/>
      <c r="G122" s="46"/>
      <c r="H122" s="46"/>
      <c r="I122" s="46"/>
      <c r="J122" s="46"/>
      <c r="K122" s="46"/>
      <c r="L122" s="46"/>
      <c r="M122" s="46"/>
      <c r="N122" s="46"/>
      <c r="O122" s="46"/>
      <c r="P122" s="46"/>
      <c r="Q122" s="46"/>
      <c r="R122" s="46"/>
      <c r="S122" s="22"/>
    </row>
    <row r="123" spans="1:33" ht="15.75" customHeight="1" x14ac:dyDescent="0.2">
      <c r="C123" s="46"/>
      <c r="D123" s="46"/>
      <c r="E123" s="46"/>
      <c r="F123" s="46"/>
      <c r="G123" s="46"/>
      <c r="H123" s="46"/>
      <c r="I123" s="46"/>
      <c r="J123" s="46"/>
      <c r="K123" s="46"/>
      <c r="L123" s="46"/>
      <c r="M123" s="46"/>
      <c r="N123" s="46"/>
      <c r="O123" s="46"/>
      <c r="P123" s="46"/>
      <c r="Q123" s="46"/>
      <c r="R123" s="46"/>
      <c r="S123" s="22"/>
    </row>
    <row r="124" spans="1:33" ht="15.75" customHeight="1" x14ac:dyDescent="0.2">
      <c r="C124" s="46"/>
      <c r="D124" s="46"/>
      <c r="E124" s="46"/>
      <c r="F124" s="46"/>
      <c r="G124" s="46"/>
      <c r="H124" s="46"/>
      <c r="I124" s="46"/>
      <c r="J124" s="46"/>
      <c r="K124" s="46"/>
      <c r="L124" s="46"/>
      <c r="M124" s="46"/>
      <c r="N124" s="46"/>
      <c r="O124" s="46"/>
      <c r="P124" s="46"/>
      <c r="Q124" s="46"/>
      <c r="R124" s="46"/>
      <c r="S124" s="22"/>
    </row>
    <row r="125" spans="1:33" ht="15.75" customHeight="1" x14ac:dyDescent="0.2">
      <c r="C125" s="46"/>
      <c r="D125" s="46"/>
      <c r="E125" s="46"/>
      <c r="F125" s="46"/>
      <c r="G125" s="46"/>
      <c r="H125" s="46"/>
      <c r="I125" s="46"/>
      <c r="J125" s="46"/>
      <c r="K125" s="46"/>
      <c r="L125" s="46"/>
      <c r="M125" s="46"/>
      <c r="N125" s="46"/>
      <c r="O125" s="46"/>
      <c r="P125" s="46"/>
      <c r="Q125" s="46"/>
      <c r="R125" s="46"/>
      <c r="S125" s="22"/>
    </row>
    <row r="126" spans="1:33" ht="15.75" customHeight="1" x14ac:dyDescent="0.2">
      <c r="C126" s="46"/>
      <c r="D126" s="46"/>
      <c r="E126" s="46"/>
      <c r="F126" s="46"/>
      <c r="G126" s="46"/>
      <c r="H126" s="46"/>
      <c r="I126" s="46"/>
      <c r="J126" s="46"/>
      <c r="K126" s="46"/>
      <c r="L126" s="46"/>
      <c r="M126" s="46"/>
      <c r="N126" s="46"/>
      <c r="O126" s="46"/>
      <c r="P126" s="46"/>
      <c r="Q126" s="46"/>
      <c r="R126" s="46"/>
      <c r="S126" s="22"/>
    </row>
    <row r="127" spans="1:33" ht="15.75" customHeight="1" x14ac:dyDescent="0.2">
      <c r="C127" s="46"/>
      <c r="D127" s="46"/>
      <c r="E127" s="46"/>
      <c r="F127" s="46"/>
      <c r="G127" s="46"/>
      <c r="H127" s="46"/>
      <c r="I127" s="46"/>
      <c r="J127" s="46"/>
      <c r="K127" s="46"/>
      <c r="L127" s="46"/>
      <c r="M127" s="46"/>
      <c r="N127" s="46"/>
      <c r="O127" s="46"/>
      <c r="P127" s="46"/>
      <c r="Q127" s="46"/>
      <c r="R127" s="46"/>
      <c r="S127" s="22"/>
    </row>
    <row r="128" spans="1:33" ht="15.75" customHeight="1" x14ac:dyDescent="0.2">
      <c r="C128" s="46"/>
      <c r="D128" s="46"/>
      <c r="E128" s="46"/>
      <c r="F128" s="46"/>
      <c r="G128" s="46"/>
      <c r="H128" s="46"/>
      <c r="I128" s="46"/>
      <c r="J128" s="46"/>
      <c r="K128" s="46"/>
      <c r="L128" s="46"/>
      <c r="M128" s="46"/>
      <c r="N128" s="46"/>
      <c r="O128" s="46"/>
      <c r="P128" s="46"/>
      <c r="Q128" s="46"/>
      <c r="R128" s="46"/>
      <c r="S128" s="22"/>
    </row>
    <row r="129" spans="3:19" ht="15.75" customHeight="1" x14ac:dyDescent="0.2">
      <c r="C129" s="46"/>
      <c r="D129" s="46"/>
      <c r="E129" s="46"/>
      <c r="F129" s="46"/>
      <c r="G129" s="46"/>
      <c r="H129" s="46"/>
      <c r="I129" s="46"/>
      <c r="J129" s="46"/>
      <c r="K129" s="46"/>
      <c r="L129" s="46"/>
      <c r="M129" s="46"/>
      <c r="N129" s="46"/>
      <c r="O129" s="46"/>
      <c r="P129" s="46"/>
      <c r="Q129" s="46"/>
      <c r="R129" s="46"/>
      <c r="S129" s="22"/>
    </row>
    <row r="130" spans="3:19" ht="15.75" customHeight="1" x14ac:dyDescent="0.2">
      <c r="C130" s="46"/>
      <c r="D130" s="46"/>
      <c r="E130" s="46"/>
      <c r="F130" s="46"/>
      <c r="G130" s="46"/>
      <c r="H130" s="46"/>
      <c r="I130" s="46"/>
      <c r="J130" s="46"/>
      <c r="K130" s="46"/>
      <c r="L130" s="46"/>
      <c r="M130" s="46"/>
      <c r="N130" s="46"/>
      <c r="O130" s="46"/>
      <c r="P130" s="46"/>
      <c r="Q130" s="46"/>
      <c r="R130" s="46"/>
      <c r="S130" s="22"/>
    </row>
    <row r="131" spans="3:19" ht="15.75" customHeight="1" x14ac:dyDescent="0.2">
      <c r="C131" s="46"/>
      <c r="D131" s="46"/>
      <c r="E131" s="46"/>
      <c r="F131" s="46"/>
      <c r="G131" s="46"/>
      <c r="H131" s="46"/>
      <c r="I131" s="46"/>
      <c r="J131" s="46"/>
      <c r="K131" s="46"/>
      <c r="L131" s="46"/>
      <c r="M131" s="46"/>
      <c r="N131" s="46"/>
      <c r="O131" s="46"/>
      <c r="P131" s="46"/>
      <c r="Q131" s="46"/>
      <c r="R131" s="46"/>
      <c r="S131" s="22"/>
    </row>
    <row r="132" spans="3:19" ht="15.75" customHeight="1" x14ac:dyDescent="0.2">
      <c r="C132" s="46"/>
      <c r="D132" s="46"/>
      <c r="E132" s="46"/>
      <c r="F132" s="46"/>
      <c r="G132" s="46"/>
      <c r="H132" s="46"/>
      <c r="I132" s="46"/>
      <c r="J132" s="46"/>
      <c r="K132" s="46"/>
      <c r="L132" s="46"/>
      <c r="M132" s="46"/>
      <c r="N132" s="46"/>
      <c r="O132" s="46"/>
      <c r="P132" s="46"/>
      <c r="Q132" s="46"/>
      <c r="R132" s="46"/>
      <c r="S132" s="22"/>
    </row>
    <row r="133" spans="3:19" ht="15.75" customHeight="1" x14ac:dyDescent="0.2">
      <c r="C133" s="46"/>
      <c r="D133" s="46"/>
      <c r="E133" s="46"/>
      <c r="F133" s="46"/>
      <c r="G133" s="46"/>
      <c r="H133" s="46"/>
      <c r="I133" s="46"/>
      <c r="J133" s="46"/>
      <c r="K133" s="46"/>
      <c r="L133" s="46"/>
      <c r="M133" s="46"/>
      <c r="N133" s="46"/>
      <c r="O133" s="46"/>
      <c r="P133" s="46"/>
      <c r="Q133" s="46"/>
      <c r="R133" s="46"/>
      <c r="S133" s="22"/>
    </row>
    <row r="134" spans="3:19" ht="15.75" customHeight="1" x14ac:dyDescent="0.2">
      <c r="C134" s="46"/>
      <c r="D134" s="46"/>
      <c r="E134" s="46"/>
      <c r="F134" s="46"/>
      <c r="G134" s="46"/>
      <c r="H134" s="46"/>
      <c r="I134" s="46"/>
      <c r="J134" s="46"/>
      <c r="K134" s="46"/>
      <c r="L134" s="46"/>
      <c r="M134" s="46"/>
      <c r="N134" s="46"/>
      <c r="O134" s="46"/>
      <c r="P134" s="46"/>
      <c r="Q134" s="46"/>
      <c r="R134" s="46"/>
      <c r="S134" s="22"/>
    </row>
    <row r="135" spans="3:19" ht="15.75" customHeight="1" x14ac:dyDescent="0.2">
      <c r="C135" s="46"/>
      <c r="D135" s="46"/>
      <c r="E135" s="46"/>
      <c r="F135" s="46"/>
      <c r="G135" s="46"/>
      <c r="H135" s="46"/>
      <c r="I135" s="46"/>
      <c r="J135" s="46"/>
      <c r="K135" s="46"/>
      <c r="L135" s="46"/>
      <c r="M135" s="46"/>
      <c r="N135" s="46"/>
      <c r="O135" s="46"/>
      <c r="P135" s="46"/>
      <c r="Q135" s="46"/>
      <c r="R135" s="46"/>
      <c r="S135" s="22"/>
    </row>
    <row r="136" spans="3:19" ht="15.75" customHeight="1" x14ac:dyDescent="0.2">
      <c r="C136" s="46"/>
      <c r="D136" s="46"/>
      <c r="E136" s="46"/>
      <c r="F136" s="46"/>
      <c r="G136" s="46"/>
      <c r="H136" s="46"/>
      <c r="I136" s="46"/>
      <c r="J136" s="46"/>
      <c r="K136" s="46"/>
      <c r="L136" s="46"/>
      <c r="M136" s="46"/>
      <c r="N136" s="46"/>
      <c r="O136" s="46"/>
      <c r="P136" s="46"/>
      <c r="Q136" s="46"/>
      <c r="R136" s="46"/>
      <c r="S136" s="22"/>
    </row>
    <row r="137" spans="3:19" ht="15.75" customHeight="1" x14ac:dyDescent="0.2">
      <c r="C137" s="46"/>
      <c r="D137" s="46"/>
      <c r="E137" s="46"/>
      <c r="F137" s="46"/>
      <c r="G137" s="46"/>
      <c r="H137" s="46"/>
      <c r="I137" s="46"/>
      <c r="J137" s="46"/>
      <c r="K137" s="46"/>
      <c r="L137" s="46"/>
      <c r="M137" s="46"/>
      <c r="N137" s="46"/>
      <c r="O137" s="46"/>
      <c r="P137" s="46"/>
      <c r="Q137" s="46"/>
      <c r="R137" s="46"/>
      <c r="S137" s="22"/>
    </row>
    <row r="138" spans="3:19" ht="15.75" customHeight="1" x14ac:dyDescent="0.2">
      <c r="C138" s="46"/>
      <c r="D138" s="46"/>
      <c r="E138" s="46"/>
      <c r="F138" s="46"/>
      <c r="G138" s="46"/>
      <c r="H138" s="46"/>
      <c r="I138" s="46"/>
      <c r="J138" s="46"/>
      <c r="K138" s="46"/>
      <c r="L138" s="46"/>
      <c r="M138" s="46"/>
      <c r="N138" s="46"/>
      <c r="O138" s="46"/>
      <c r="P138" s="46"/>
      <c r="Q138" s="46"/>
      <c r="R138" s="46"/>
      <c r="S138" s="22"/>
    </row>
    <row r="139" spans="3:19" ht="15.75" customHeight="1" x14ac:dyDescent="0.2">
      <c r="C139" s="46"/>
      <c r="D139" s="46"/>
      <c r="E139" s="46"/>
      <c r="F139" s="46"/>
      <c r="G139" s="46"/>
      <c r="H139" s="46"/>
      <c r="I139" s="46"/>
      <c r="J139" s="46"/>
      <c r="K139" s="46"/>
      <c r="L139" s="46"/>
      <c r="M139" s="46"/>
      <c r="N139" s="46"/>
      <c r="O139" s="46"/>
      <c r="P139" s="46"/>
      <c r="Q139" s="46"/>
      <c r="R139" s="46"/>
      <c r="S139" s="22"/>
    </row>
    <row r="140" spans="3:19" ht="15.75" customHeight="1" x14ac:dyDescent="0.2">
      <c r="C140" s="46"/>
      <c r="D140" s="46"/>
      <c r="E140" s="46"/>
      <c r="F140" s="46"/>
      <c r="G140" s="46"/>
      <c r="H140" s="46"/>
      <c r="I140" s="46"/>
      <c r="J140" s="46"/>
      <c r="K140" s="46"/>
      <c r="L140" s="46"/>
      <c r="M140" s="46"/>
      <c r="N140" s="46"/>
      <c r="O140" s="46"/>
      <c r="P140" s="46"/>
      <c r="Q140" s="46"/>
      <c r="R140" s="46"/>
      <c r="S140" s="22"/>
    </row>
    <row r="141" spans="3:19" ht="15.75" customHeight="1" x14ac:dyDescent="0.2">
      <c r="C141" s="46"/>
      <c r="D141" s="46"/>
      <c r="E141" s="46"/>
      <c r="F141" s="46"/>
      <c r="G141" s="46"/>
      <c r="H141" s="46"/>
      <c r="I141" s="46"/>
      <c r="J141" s="46"/>
      <c r="K141" s="46"/>
      <c r="L141" s="46"/>
      <c r="M141" s="46"/>
      <c r="N141" s="46"/>
      <c r="O141" s="46"/>
      <c r="P141" s="46"/>
      <c r="Q141" s="46"/>
      <c r="R141" s="46"/>
      <c r="S141" s="22"/>
    </row>
    <row r="142" spans="3:19" ht="15.75" customHeight="1" x14ac:dyDescent="0.2">
      <c r="C142" s="46"/>
      <c r="D142" s="46"/>
      <c r="E142" s="46"/>
      <c r="F142" s="46"/>
      <c r="G142" s="46"/>
      <c r="H142" s="46"/>
      <c r="I142" s="46"/>
      <c r="J142" s="46"/>
      <c r="K142" s="46"/>
      <c r="L142" s="46"/>
      <c r="M142" s="46"/>
      <c r="N142" s="46"/>
      <c r="O142" s="46"/>
      <c r="P142" s="46"/>
      <c r="Q142" s="46"/>
      <c r="R142" s="46"/>
      <c r="S142" s="22"/>
    </row>
    <row r="143" spans="3:19" ht="15.75" customHeight="1" x14ac:dyDescent="0.2">
      <c r="C143" s="46"/>
      <c r="D143" s="46"/>
      <c r="E143" s="46"/>
      <c r="F143" s="46"/>
      <c r="G143" s="46"/>
      <c r="H143" s="46"/>
      <c r="I143" s="46"/>
      <c r="J143" s="46"/>
      <c r="K143" s="46"/>
      <c r="L143" s="46"/>
      <c r="M143" s="46"/>
      <c r="N143" s="46"/>
      <c r="O143" s="46"/>
      <c r="P143" s="46"/>
      <c r="Q143" s="46"/>
      <c r="R143" s="46"/>
      <c r="S143" s="22"/>
    </row>
    <row r="144" spans="3:19" ht="15.75" customHeight="1" x14ac:dyDescent="0.2">
      <c r="C144" s="46"/>
      <c r="D144" s="46"/>
      <c r="E144" s="46"/>
      <c r="F144" s="46"/>
      <c r="G144" s="46"/>
      <c r="H144" s="46"/>
      <c r="I144" s="46"/>
      <c r="J144" s="46"/>
      <c r="K144" s="46"/>
      <c r="L144" s="46"/>
      <c r="M144" s="46"/>
      <c r="N144" s="46"/>
      <c r="O144" s="46"/>
      <c r="P144" s="46"/>
      <c r="Q144" s="46"/>
      <c r="R144" s="46"/>
      <c r="S144" s="22"/>
    </row>
    <row r="145" spans="3:19" ht="15.75" customHeight="1" x14ac:dyDescent="0.2">
      <c r="C145" s="46"/>
      <c r="D145" s="46"/>
      <c r="E145" s="46"/>
      <c r="F145" s="46"/>
      <c r="G145" s="46"/>
      <c r="H145" s="46"/>
      <c r="I145" s="46"/>
      <c r="J145" s="46"/>
      <c r="K145" s="46"/>
      <c r="L145" s="46"/>
      <c r="M145" s="46"/>
      <c r="N145" s="46"/>
      <c r="O145" s="46"/>
      <c r="P145" s="46"/>
      <c r="Q145" s="46"/>
      <c r="R145" s="46"/>
      <c r="S145" s="22"/>
    </row>
    <row r="146" spans="3:19" ht="15.75" customHeight="1" x14ac:dyDescent="0.2">
      <c r="C146" s="46"/>
      <c r="D146" s="46"/>
      <c r="E146" s="46"/>
      <c r="F146" s="46"/>
      <c r="G146" s="46"/>
      <c r="H146" s="46"/>
      <c r="I146" s="46"/>
      <c r="J146" s="46"/>
      <c r="K146" s="46"/>
      <c r="L146" s="46"/>
      <c r="M146" s="46"/>
      <c r="N146" s="46"/>
      <c r="O146" s="46"/>
      <c r="P146" s="46"/>
      <c r="Q146" s="46"/>
      <c r="R146" s="46"/>
      <c r="S146" s="22"/>
    </row>
    <row r="147" spans="3:19" ht="15.75" customHeight="1" x14ac:dyDescent="0.2">
      <c r="C147" s="46"/>
      <c r="D147" s="46"/>
      <c r="E147" s="46"/>
      <c r="F147" s="46"/>
      <c r="G147" s="46"/>
      <c r="H147" s="46"/>
      <c r="I147" s="46"/>
      <c r="J147" s="46"/>
      <c r="K147" s="46"/>
      <c r="L147" s="46"/>
      <c r="M147" s="46"/>
      <c r="N147" s="46"/>
      <c r="O147" s="46"/>
      <c r="P147" s="46"/>
      <c r="Q147" s="46"/>
      <c r="R147" s="46"/>
      <c r="S147" s="22"/>
    </row>
    <row r="148" spans="3:19" ht="15.75" customHeight="1" x14ac:dyDescent="0.2">
      <c r="C148" s="46"/>
      <c r="D148" s="46"/>
      <c r="E148" s="46"/>
      <c r="F148" s="46"/>
      <c r="G148" s="46"/>
      <c r="H148" s="46"/>
      <c r="I148" s="46"/>
      <c r="J148" s="46"/>
      <c r="K148" s="46"/>
      <c r="L148" s="46"/>
      <c r="M148" s="46"/>
      <c r="N148" s="46"/>
      <c r="O148" s="46"/>
      <c r="P148" s="46"/>
      <c r="Q148" s="46"/>
      <c r="R148" s="46"/>
      <c r="S148" s="22"/>
    </row>
    <row r="149" spans="3:19" ht="15.75" customHeight="1" x14ac:dyDescent="0.2">
      <c r="C149" s="46"/>
      <c r="D149" s="46"/>
      <c r="E149" s="46"/>
      <c r="F149" s="46"/>
      <c r="G149" s="46"/>
      <c r="H149" s="46"/>
      <c r="I149" s="46"/>
      <c r="J149" s="46"/>
      <c r="K149" s="46"/>
      <c r="L149" s="46"/>
      <c r="M149" s="46"/>
      <c r="N149" s="46"/>
      <c r="O149" s="46"/>
      <c r="P149" s="46"/>
      <c r="Q149" s="46"/>
      <c r="R149" s="46"/>
      <c r="S149" s="22"/>
    </row>
    <row r="150" spans="3:19" ht="15.75" customHeight="1" x14ac:dyDescent="0.2">
      <c r="C150" s="46"/>
      <c r="D150" s="46"/>
      <c r="E150" s="46"/>
      <c r="F150" s="46"/>
      <c r="G150" s="46"/>
      <c r="H150" s="46"/>
      <c r="I150" s="46"/>
      <c r="J150" s="46"/>
      <c r="K150" s="46"/>
      <c r="L150" s="46"/>
      <c r="M150" s="46"/>
      <c r="N150" s="46"/>
      <c r="O150" s="46"/>
      <c r="P150" s="46"/>
      <c r="Q150" s="46"/>
      <c r="R150" s="46"/>
      <c r="S150" s="22"/>
    </row>
    <row r="151" spans="3:19" ht="15.75" customHeight="1" x14ac:dyDescent="0.2">
      <c r="C151" s="46"/>
      <c r="D151" s="46"/>
      <c r="E151" s="46"/>
      <c r="F151" s="46"/>
      <c r="G151" s="46"/>
      <c r="H151" s="46"/>
      <c r="I151" s="46"/>
      <c r="J151" s="46"/>
      <c r="K151" s="46"/>
      <c r="L151" s="46"/>
      <c r="M151" s="46"/>
      <c r="N151" s="46"/>
      <c r="O151" s="46"/>
      <c r="P151" s="46"/>
      <c r="Q151" s="46"/>
      <c r="R151" s="46"/>
      <c r="S151" s="22"/>
    </row>
    <row r="152" spans="3:19" ht="15.75" customHeight="1" x14ac:dyDescent="0.2">
      <c r="C152" s="46"/>
      <c r="D152" s="46"/>
      <c r="E152" s="46"/>
      <c r="F152" s="46"/>
      <c r="G152" s="46"/>
      <c r="H152" s="46"/>
      <c r="I152" s="46"/>
      <c r="J152" s="46"/>
      <c r="K152" s="46"/>
      <c r="L152" s="46"/>
      <c r="M152" s="46"/>
      <c r="N152" s="46"/>
      <c r="O152" s="46"/>
      <c r="P152" s="46"/>
      <c r="Q152" s="46"/>
      <c r="R152" s="46"/>
      <c r="S152" s="22"/>
    </row>
    <row r="153" spans="3:19" ht="15.75" customHeight="1" x14ac:dyDescent="0.2">
      <c r="C153" s="46"/>
      <c r="D153" s="46"/>
      <c r="E153" s="46"/>
      <c r="F153" s="46"/>
      <c r="G153" s="46"/>
      <c r="H153" s="46"/>
      <c r="I153" s="46"/>
      <c r="J153" s="46"/>
      <c r="K153" s="46"/>
      <c r="L153" s="46"/>
      <c r="M153" s="46"/>
      <c r="N153" s="46"/>
      <c r="O153" s="46"/>
      <c r="P153" s="46"/>
      <c r="Q153" s="46"/>
      <c r="R153" s="46"/>
      <c r="S153" s="22"/>
    </row>
    <row r="154" spans="3:19" ht="15.75" customHeight="1" x14ac:dyDescent="0.2">
      <c r="C154" s="46"/>
      <c r="D154" s="46"/>
      <c r="E154" s="46"/>
      <c r="F154" s="46"/>
      <c r="G154" s="46"/>
      <c r="H154" s="46"/>
      <c r="I154" s="46"/>
      <c r="J154" s="46"/>
      <c r="K154" s="46"/>
      <c r="L154" s="46"/>
      <c r="M154" s="46"/>
      <c r="N154" s="46"/>
      <c r="O154" s="46"/>
      <c r="P154" s="46"/>
      <c r="Q154" s="46"/>
      <c r="R154" s="46"/>
      <c r="S154" s="22"/>
    </row>
    <row r="155" spans="3:19" ht="15.75" customHeight="1" x14ac:dyDescent="0.2">
      <c r="C155" s="46"/>
      <c r="D155" s="46"/>
      <c r="E155" s="46"/>
      <c r="F155" s="46"/>
      <c r="G155" s="46"/>
      <c r="H155" s="46"/>
      <c r="I155" s="46"/>
      <c r="J155" s="46"/>
      <c r="K155" s="46"/>
      <c r="L155" s="46"/>
      <c r="M155" s="46"/>
      <c r="N155" s="46"/>
      <c r="O155" s="46"/>
      <c r="P155" s="46"/>
      <c r="Q155" s="46"/>
      <c r="R155" s="46"/>
      <c r="S155" s="22"/>
    </row>
    <row r="156" spans="3:19" ht="15.75" customHeight="1" x14ac:dyDescent="0.2">
      <c r="C156" s="46"/>
      <c r="D156" s="46"/>
      <c r="E156" s="46"/>
      <c r="F156" s="46"/>
      <c r="G156" s="46"/>
      <c r="H156" s="46"/>
      <c r="I156" s="46"/>
      <c r="J156" s="46"/>
      <c r="K156" s="46"/>
      <c r="L156" s="46"/>
      <c r="M156" s="46"/>
      <c r="N156" s="46"/>
      <c r="O156" s="46"/>
      <c r="P156" s="46"/>
      <c r="Q156" s="46"/>
      <c r="R156" s="46"/>
      <c r="S156" s="22"/>
    </row>
    <row r="157" spans="3:19" ht="15.75" customHeight="1" x14ac:dyDescent="0.2">
      <c r="C157" s="46"/>
      <c r="D157" s="46"/>
      <c r="E157" s="46"/>
      <c r="F157" s="46"/>
      <c r="G157" s="46"/>
      <c r="H157" s="46"/>
      <c r="I157" s="46"/>
      <c r="J157" s="46"/>
      <c r="K157" s="46"/>
      <c r="L157" s="46"/>
      <c r="M157" s="46"/>
      <c r="N157" s="46"/>
      <c r="O157" s="46"/>
      <c r="P157" s="46"/>
      <c r="Q157" s="46"/>
      <c r="R157" s="46"/>
      <c r="S157" s="22"/>
    </row>
    <row r="158" spans="3:19" ht="15.75" customHeight="1" x14ac:dyDescent="0.2">
      <c r="C158" s="46"/>
      <c r="D158" s="46"/>
      <c r="E158" s="46"/>
      <c r="F158" s="46"/>
      <c r="G158" s="46"/>
      <c r="H158" s="46"/>
      <c r="I158" s="46"/>
      <c r="J158" s="46"/>
      <c r="K158" s="46"/>
      <c r="L158" s="46"/>
      <c r="M158" s="46"/>
      <c r="N158" s="46"/>
      <c r="O158" s="46"/>
      <c r="P158" s="46"/>
      <c r="Q158" s="46"/>
      <c r="R158" s="46"/>
      <c r="S158" s="22"/>
    </row>
    <row r="159" spans="3:19" ht="15.75" customHeight="1" x14ac:dyDescent="0.2">
      <c r="C159" s="46"/>
      <c r="D159" s="46"/>
      <c r="E159" s="46"/>
      <c r="F159" s="46"/>
      <c r="G159" s="46"/>
      <c r="H159" s="46"/>
      <c r="I159" s="46"/>
      <c r="J159" s="46"/>
      <c r="K159" s="46"/>
      <c r="L159" s="46"/>
      <c r="M159" s="46"/>
      <c r="N159" s="46"/>
      <c r="O159" s="46"/>
      <c r="P159" s="46"/>
      <c r="Q159" s="46"/>
      <c r="R159" s="46"/>
      <c r="S159" s="22"/>
    </row>
    <row r="160" spans="3:19" ht="15.75" customHeight="1" x14ac:dyDescent="0.2">
      <c r="C160" s="46"/>
      <c r="D160" s="46"/>
      <c r="E160" s="46"/>
      <c r="F160" s="46"/>
      <c r="G160" s="46"/>
      <c r="H160" s="46"/>
      <c r="I160" s="46"/>
      <c r="J160" s="46"/>
      <c r="K160" s="46"/>
      <c r="L160" s="46"/>
      <c r="M160" s="46"/>
      <c r="N160" s="46"/>
      <c r="O160" s="46"/>
      <c r="P160" s="46"/>
      <c r="Q160" s="46"/>
      <c r="R160" s="46"/>
      <c r="S160" s="22"/>
    </row>
    <row r="161" spans="3:19" ht="15.75" customHeight="1" x14ac:dyDescent="0.2">
      <c r="C161" s="46"/>
      <c r="D161" s="46"/>
      <c r="E161" s="46"/>
      <c r="F161" s="46"/>
      <c r="G161" s="46"/>
      <c r="H161" s="46"/>
      <c r="I161" s="46"/>
      <c r="J161" s="46"/>
      <c r="K161" s="46"/>
      <c r="L161" s="46"/>
      <c r="M161" s="46"/>
      <c r="N161" s="46"/>
      <c r="O161" s="46"/>
      <c r="P161" s="46"/>
      <c r="Q161" s="46"/>
      <c r="R161" s="46"/>
      <c r="S161" s="22"/>
    </row>
    <row r="162" spans="3:19" ht="15.75" customHeight="1" x14ac:dyDescent="0.2">
      <c r="C162" s="46"/>
      <c r="D162" s="46"/>
      <c r="E162" s="46"/>
      <c r="F162" s="46"/>
      <c r="G162" s="46"/>
      <c r="H162" s="46"/>
      <c r="I162" s="46"/>
      <c r="J162" s="46"/>
      <c r="K162" s="46"/>
      <c r="L162" s="46"/>
      <c r="M162" s="46"/>
      <c r="N162" s="46"/>
      <c r="O162" s="46"/>
      <c r="P162" s="46"/>
      <c r="Q162" s="46"/>
      <c r="R162" s="46"/>
      <c r="S162" s="22"/>
    </row>
    <row r="163" spans="3:19" ht="15.75" customHeight="1" x14ac:dyDescent="0.2">
      <c r="C163" s="46"/>
      <c r="D163" s="46"/>
      <c r="E163" s="46"/>
      <c r="F163" s="46"/>
      <c r="G163" s="46"/>
      <c r="H163" s="46"/>
      <c r="I163" s="46"/>
      <c r="J163" s="46"/>
      <c r="K163" s="46"/>
      <c r="L163" s="46"/>
      <c r="M163" s="46"/>
      <c r="N163" s="46"/>
      <c r="O163" s="46"/>
      <c r="P163" s="46"/>
      <c r="Q163" s="46"/>
      <c r="R163" s="46"/>
      <c r="S163" s="22"/>
    </row>
    <row r="164" spans="3:19" ht="15.75" customHeight="1" x14ac:dyDescent="0.2">
      <c r="C164" s="46"/>
      <c r="D164" s="46"/>
      <c r="E164" s="46"/>
      <c r="F164" s="46"/>
      <c r="G164" s="46"/>
      <c r="H164" s="46"/>
      <c r="I164" s="46"/>
      <c r="J164" s="46"/>
      <c r="K164" s="46"/>
      <c r="L164" s="46"/>
      <c r="M164" s="46"/>
      <c r="N164" s="46"/>
      <c r="O164" s="46"/>
      <c r="P164" s="46"/>
      <c r="Q164" s="46"/>
      <c r="R164" s="46"/>
      <c r="S164" s="22"/>
    </row>
    <row r="165" spans="3:19" ht="15.75" customHeight="1" x14ac:dyDescent="0.2">
      <c r="C165" s="46"/>
      <c r="D165" s="46"/>
      <c r="E165" s="46"/>
      <c r="F165" s="46"/>
      <c r="G165" s="46"/>
      <c r="H165" s="46"/>
      <c r="I165" s="46"/>
      <c r="J165" s="46"/>
      <c r="K165" s="46"/>
      <c r="L165" s="46"/>
      <c r="M165" s="46"/>
      <c r="N165" s="46"/>
      <c r="O165" s="46"/>
      <c r="P165" s="46"/>
      <c r="Q165" s="46"/>
      <c r="R165" s="46"/>
      <c r="S165" s="22"/>
    </row>
    <row r="166" spans="3:19" ht="15.75" customHeight="1" x14ac:dyDescent="0.2">
      <c r="C166" s="46"/>
      <c r="D166" s="46"/>
      <c r="E166" s="46"/>
      <c r="F166" s="46"/>
      <c r="G166" s="46"/>
      <c r="H166" s="46"/>
      <c r="I166" s="46"/>
      <c r="J166" s="46"/>
      <c r="K166" s="46"/>
      <c r="L166" s="46"/>
      <c r="M166" s="46"/>
      <c r="N166" s="46"/>
      <c r="O166" s="46"/>
      <c r="P166" s="46"/>
      <c r="Q166" s="46"/>
      <c r="R166" s="46"/>
      <c r="S166" s="22"/>
    </row>
    <row r="167" spans="3:19" ht="15.75" customHeight="1" x14ac:dyDescent="0.2">
      <c r="C167" s="46"/>
      <c r="D167" s="46"/>
      <c r="E167" s="46"/>
      <c r="F167" s="46"/>
      <c r="G167" s="46"/>
      <c r="H167" s="46"/>
      <c r="I167" s="46"/>
      <c r="J167" s="46"/>
      <c r="K167" s="46"/>
      <c r="L167" s="46"/>
      <c r="M167" s="46"/>
      <c r="N167" s="46"/>
      <c r="O167" s="46"/>
      <c r="P167" s="46"/>
      <c r="Q167" s="46"/>
      <c r="R167" s="46"/>
      <c r="S167" s="22"/>
    </row>
    <row r="168" spans="3:19" ht="15.75" customHeight="1" x14ac:dyDescent="0.2">
      <c r="C168" s="46"/>
      <c r="D168" s="46"/>
      <c r="E168" s="46"/>
      <c r="F168" s="46"/>
      <c r="G168" s="46"/>
      <c r="H168" s="46"/>
      <c r="I168" s="46"/>
      <c r="J168" s="46"/>
      <c r="K168" s="46"/>
      <c r="L168" s="46"/>
      <c r="M168" s="46"/>
      <c r="N168" s="46"/>
      <c r="O168" s="46"/>
      <c r="P168" s="46"/>
      <c r="Q168" s="46"/>
      <c r="R168" s="46"/>
      <c r="S168" s="22"/>
    </row>
    <row r="169" spans="3:19" ht="15.75" customHeight="1" x14ac:dyDescent="0.2">
      <c r="C169" s="46"/>
      <c r="D169" s="46"/>
      <c r="E169" s="46"/>
      <c r="F169" s="46"/>
      <c r="G169" s="46"/>
      <c r="H169" s="46"/>
      <c r="I169" s="46"/>
      <c r="J169" s="46"/>
      <c r="K169" s="46"/>
      <c r="L169" s="46"/>
      <c r="M169" s="46"/>
      <c r="N169" s="46"/>
      <c r="O169" s="46"/>
      <c r="P169" s="46"/>
      <c r="Q169" s="46"/>
      <c r="R169" s="46"/>
      <c r="S169" s="22"/>
    </row>
    <row r="170" spans="3:19" ht="15.75" customHeight="1" x14ac:dyDescent="0.2">
      <c r="C170" s="46"/>
      <c r="D170" s="46"/>
      <c r="E170" s="46"/>
      <c r="F170" s="46"/>
      <c r="G170" s="46"/>
      <c r="H170" s="46"/>
      <c r="I170" s="46"/>
      <c r="J170" s="46"/>
      <c r="K170" s="46"/>
      <c r="L170" s="46"/>
      <c r="M170" s="46"/>
      <c r="N170" s="46"/>
      <c r="O170" s="46"/>
      <c r="P170" s="46"/>
      <c r="Q170" s="46"/>
      <c r="R170" s="46"/>
      <c r="S170" s="22"/>
    </row>
    <row r="171" spans="3:19" ht="15.75" customHeight="1" x14ac:dyDescent="0.2">
      <c r="C171" s="46"/>
      <c r="D171" s="46"/>
      <c r="E171" s="46"/>
      <c r="F171" s="46"/>
      <c r="G171" s="46"/>
      <c r="H171" s="46"/>
      <c r="I171" s="46"/>
      <c r="J171" s="46"/>
      <c r="K171" s="46"/>
      <c r="L171" s="46"/>
      <c r="M171" s="46"/>
      <c r="N171" s="46"/>
      <c r="O171" s="46"/>
      <c r="P171" s="46"/>
      <c r="Q171" s="46"/>
      <c r="R171" s="46"/>
      <c r="S171" s="22"/>
    </row>
    <row r="172" spans="3:19" ht="15.75" customHeight="1" x14ac:dyDescent="0.2">
      <c r="C172" s="46"/>
      <c r="D172" s="46"/>
      <c r="E172" s="46"/>
      <c r="F172" s="46"/>
      <c r="G172" s="46"/>
      <c r="H172" s="46"/>
      <c r="I172" s="46"/>
      <c r="J172" s="46"/>
      <c r="K172" s="46"/>
      <c r="L172" s="46"/>
      <c r="M172" s="46"/>
      <c r="N172" s="46"/>
      <c r="O172" s="46"/>
      <c r="P172" s="46"/>
      <c r="Q172" s="46"/>
      <c r="R172" s="46"/>
      <c r="S172" s="22"/>
    </row>
    <row r="173" spans="3:19" ht="15.75" customHeight="1" x14ac:dyDescent="0.2">
      <c r="C173" s="46"/>
      <c r="D173" s="46"/>
      <c r="E173" s="46"/>
      <c r="F173" s="46"/>
      <c r="G173" s="46"/>
      <c r="H173" s="46"/>
      <c r="I173" s="46"/>
      <c r="J173" s="46"/>
      <c r="K173" s="46"/>
      <c r="L173" s="46"/>
      <c r="M173" s="46"/>
      <c r="N173" s="46"/>
      <c r="O173" s="46"/>
      <c r="P173" s="46"/>
      <c r="Q173" s="46"/>
      <c r="R173" s="46"/>
      <c r="S173" s="22"/>
    </row>
    <row r="174" spans="3:19" ht="15.75" customHeight="1" x14ac:dyDescent="0.2">
      <c r="C174" s="46"/>
      <c r="D174" s="46"/>
      <c r="E174" s="46"/>
      <c r="F174" s="46"/>
      <c r="G174" s="46"/>
      <c r="H174" s="46"/>
      <c r="I174" s="46"/>
      <c r="J174" s="46"/>
      <c r="K174" s="46"/>
      <c r="L174" s="46"/>
      <c r="M174" s="46"/>
      <c r="N174" s="46"/>
      <c r="O174" s="46"/>
      <c r="P174" s="46"/>
      <c r="Q174" s="46"/>
      <c r="R174" s="46"/>
      <c r="S174" s="22"/>
    </row>
    <row r="175" spans="3:19" ht="15.75" customHeight="1" x14ac:dyDescent="0.2">
      <c r="C175" s="46"/>
      <c r="D175" s="46"/>
      <c r="E175" s="46"/>
      <c r="F175" s="46"/>
      <c r="G175" s="46"/>
      <c r="H175" s="46"/>
      <c r="I175" s="46"/>
      <c r="J175" s="46"/>
      <c r="K175" s="46"/>
      <c r="L175" s="46"/>
      <c r="M175" s="46"/>
      <c r="N175" s="46"/>
      <c r="O175" s="46"/>
      <c r="P175" s="46"/>
      <c r="Q175" s="46"/>
      <c r="R175" s="46"/>
      <c r="S175" s="22"/>
    </row>
    <row r="176" spans="3:19" ht="15.75" customHeight="1" x14ac:dyDescent="0.2">
      <c r="C176" s="46"/>
      <c r="D176" s="46"/>
      <c r="E176" s="46"/>
      <c r="F176" s="46"/>
      <c r="G176" s="46"/>
      <c r="H176" s="46"/>
      <c r="I176" s="46"/>
      <c r="J176" s="46"/>
      <c r="K176" s="46"/>
      <c r="L176" s="46"/>
      <c r="M176" s="46"/>
      <c r="N176" s="46"/>
      <c r="O176" s="46"/>
      <c r="P176" s="46"/>
      <c r="Q176" s="46"/>
      <c r="R176" s="46"/>
      <c r="S176" s="22"/>
    </row>
    <row r="177" spans="3:19" ht="15.75" customHeight="1" x14ac:dyDescent="0.2">
      <c r="C177" s="46"/>
      <c r="D177" s="46"/>
      <c r="E177" s="46"/>
      <c r="F177" s="46"/>
      <c r="G177" s="46"/>
      <c r="H177" s="46"/>
      <c r="I177" s="46"/>
      <c r="J177" s="46"/>
      <c r="K177" s="46"/>
      <c r="L177" s="46"/>
      <c r="M177" s="46"/>
      <c r="N177" s="46"/>
      <c r="O177" s="46"/>
      <c r="P177" s="46"/>
      <c r="Q177" s="46"/>
      <c r="R177" s="46"/>
      <c r="S177" s="22"/>
    </row>
    <row r="178" spans="3:19" ht="15.75" customHeight="1" x14ac:dyDescent="0.2">
      <c r="C178" s="46"/>
      <c r="D178" s="46"/>
      <c r="E178" s="46"/>
      <c r="F178" s="46"/>
      <c r="G178" s="46"/>
      <c r="H178" s="46"/>
      <c r="I178" s="46"/>
      <c r="J178" s="46"/>
      <c r="K178" s="46"/>
      <c r="L178" s="46"/>
      <c r="M178" s="46"/>
      <c r="N178" s="46"/>
      <c r="O178" s="46"/>
      <c r="P178" s="46"/>
      <c r="Q178" s="46"/>
      <c r="R178" s="46"/>
      <c r="S178" s="22"/>
    </row>
    <row r="179" spans="3:19" ht="15.75" customHeight="1" x14ac:dyDescent="0.2">
      <c r="C179" s="46"/>
      <c r="D179" s="46"/>
      <c r="E179" s="46"/>
      <c r="F179" s="46"/>
      <c r="G179" s="46"/>
      <c r="H179" s="46"/>
      <c r="I179" s="46"/>
      <c r="J179" s="46"/>
      <c r="K179" s="46"/>
      <c r="L179" s="46"/>
      <c r="M179" s="46"/>
      <c r="N179" s="46"/>
      <c r="O179" s="46"/>
      <c r="P179" s="46"/>
      <c r="Q179" s="46"/>
      <c r="R179" s="46"/>
      <c r="S179" s="22"/>
    </row>
    <row r="180" spans="3:19" ht="15.75" customHeight="1" x14ac:dyDescent="0.2">
      <c r="C180" s="46"/>
      <c r="D180" s="46"/>
      <c r="E180" s="46"/>
      <c r="F180" s="46"/>
      <c r="G180" s="46"/>
      <c r="H180" s="46"/>
      <c r="I180" s="46"/>
      <c r="J180" s="46"/>
      <c r="K180" s="46"/>
      <c r="L180" s="46"/>
      <c r="M180" s="46"/>
      <c r="N180" s="46"/>
      <c r="O180" s="46"/>
      <c r="P180" s="46"/>
      <c r="Q180" s="46"/>
      <c r="R180" s="46"/>
      <c r="S180" s="22"/>
    </row>
    <row r="181" spans="3:19" ht="15.75" customHeight="1" x14ac:dyDescent="0.2">
      <c r="C181" s="46"/>
      <c r="D181" s="46"/>
      <c r="E181" s="46"/>
      <c r="F181" s="46"/>
      <c r="G181" s="46"/>
      <c r="H181" s="46"/>
      <c r="I181" s="46"/>
      <c r="J181" s="46"/>
      <c r="K181" s="46"/>
      <c r="L181" s="46"/>
      <c r="M181" s="46"/>
      <c r="N181" s="46"/>
      <c r="O181" s="46"/>
      <c r="P181" s="46"/>
      <c r="Q181" s="46"/>
      <c r="R181" s="46"/>
      <c r="S181" s="22"/>
    </row>
    <row r="182" spans="3:19" ht="15.75" customHeight="1" x14ac:dyDescent="0.2">
      <c r="C182" s="46"/>
      <c r="D182" s="46"/>
      <c r="E182" s="46"/>
      <c r="F182" s="46"/>
      <c r="G182" s="46"/>
      <c r="H182" s="46"/>
      <c r="I182" s="46"/>
      <c r="J182" s="46"/>
      <c r="K182" s="46"/>
      <c r="L182" s="46"/>
      <c r="M182" s="46"/>
      <c r="N182" s="46"/>
      <c r="O182" s="46"/>
      <c r="P182" s="46"/>
      <c r="Q182" s="46"/>
      <c r="R182" s="46"/>
      <c r="S182" s="22"/>
    </row>
    <row r="183" spans="3:19" ht="15.75" customHeight="1" x14ac:dyDescent="0.2">
      <c r="C183" s="46"/>
      <c r="D183" s="46"/>
      <c r="E183" s="46"/>
      <c r="F183" s="46"/>
      <c r="G183" s="46"/>
      <c r="H183" s="46"/>
      <c r="I183" s="46"/>
      <c r="J183" s="46"/>
      <c r="K183" s="46"/>
      <c r="L183" s="46"/>
      <c r="M183" s="46"/>
      <c r="N183" s="46"/>
      <c r="O183" s="46"/>
      <c r="P183" s="46"/>
      <c r="Q183" s="46"/>
      <c r="R183" s="46"/>
      <c r="S183" s="22"/>
    </row>
    <row r="184" spans="3:19" ht="15.75" customHeight="1" x14ac:dyDescent="0.2">
      <c r="C184" s="46"/>
      <c r="D184" s="46"/>
      <c r="E184" s="46"/>
      <c r="F184" s="46"/>
      <c r="G184" s="46"/>
      <c r="H184" s="46"/>
      <c r="I184" s="46"/>
      <c r="J184" s="46"/>
      <c r="K184" s="46"/>
      <c r="L184" s="46"/>
      <c r="M184" s="46"/>
      <c r="N184" s="46"/>
      <c r="O184" s="46"/>
      <c r="P184" s="46"/>
      <c r="Q184" s="46"/>
      <c r="R184" s="46"/>
      <c r="S184" s="22"/>
    </row>
    <row r="185" spans="3:19" ht="15.75" customHeight="1" x14ac:dyDescent="0.2">
      <c r="C185" s="46"/>
      <c r="D185" s="46"/>
      <c r="E185" s="46"/>
      <c r="F185" s="46"/>
      <c r="G185" s="46"/>
      <c r="H185" s="46"/>
      <c r="I185" s="46"/>
      <c r="J185" s="46"/>
      <c r="K185" s="46"/>
      <c r="L185" s="46"/>
      <c r="M185" s="46"/>
      <c r="N185" s="46"/>
      <c r="O185" s="46"/>
      <c r="P185" s="46"/>
      <c r="Q185" s="46"/>
      <c r="R185" s="46"/>
      <c r="S185" s="22"/>
    </row>
    <row r="186" spans="3:19" ht="15.75" customHeight="1" x14ac:dyDescent="0.2">
      <c r="C186" s="46"/>
      <c r="D186" s="46"/>
      <c r="E186" s="46"/>
      <c r="F186" s="46"/>
      <c r="G186" s="46"/>
      <c r="H186" s="46"/>
      <c r="I186" s="46"/>
      <c r="J186" s="46"/>
      <c r="K186" s="46"/>
      <c r="L186" s="46"/>
      <c r="M186" s="46"/>
      <c r="N186" s="46"/>
      <c r="O186" s="46"/>
      <c r="P186" s="46"/>
      <c r="Q186" s="46"/>
      <c r="R186" s="46"/>
      <c r="S186" s="22"/>
    </row>
    <row r="187" spans="3:19" ht="15.75" customHeight="1" x14ac:dyDescent="0.2">
      <c r="C187" s="46"/>
      <c r="D187" s="46"/>
      <c r="E187" s="46"/>
      <c r="F187" s="46"/>
      <c r="G187" s="46"/>
      <c r="H187" s="46"/>
      <c r="I187" s="46"/>
      <c r="J187" s="46"/>
      <c r="K187" s="46"/>
      <c r="L187" s="46"/>
      <c r="M187" s="46"/>
      <c r="N187" s="46"/>
      <c r="O187" s="46"/>
      <c r="P187" s="46"/>
      <c r="Q187" s="46"/>
      <c r="R187" s="46"/>
      <c r="S187" s="22"/>
    </row>
    <row r="188" spans="3:19" ht="15.75" customHeight="1" x14ac:dyDescent="0.2">
      <c r="C188" s="46"/>
      <c r="D188" s="46"/>
      <c r="E188" s="46"/>
      <c r="F188" s="46"/>
      <c r="G188" s="46"/>
      <c r="H188" s="46"/>
      <c r="I188" s="46"/>
      <c r="J188" s="46"/>
      <c r="K188" s="46"/>
      <c r="L188" s="46"/>
      <c r="M188" s="46"/>
      <c r="N188" s="46"/>
      <c r="O188" s="46"/>
      <c r="P188" s="46"/>
      <c r="Q188" s="46"/>
      <c r="R188" s="46"/>
      <c r="S188" s="22"/>
    </row>
    <row r="189" spans="3:19" ht="15.75" customHeight="1" x14ac:dyDescent="0.2">
      <c r="C189" s="46"/>
      <c r="D189" s="46"/>
      <c r="E189" s="46"/>
      <c r="F189" s="46"/>
      <c r="G189" s="46"/>
      <c r="H189" s="46"/>
      <c r="I189" s="46"/>
      <c r="J189" s="46"/>
      <c r="K189" s="46"/>
      <c r="L189" s="46"/>
      <c r="M189" s="46"/>
      <c r="N189" s="46"/>
      <c r="O189" s="46"/>
      <c r="P189" s="46"/>
      <c r="Q189" s="46"/>
      <c r="R189" s="46"/>
      <c r="S189" s="22"/>
    </row>
    <row r="190" spans="3:19" ht="15.75" customHeight="1" x14ac:dyDescent="0.2">
      <c r="C190" s="46"/>
      <c r="D190" s="46"/>
      <c r="E190" s="46"/>
      <c r="F190" s="46"/>
      <c r="G190" s="46"/>
      <c r="H190" s="46"/>
      <c r="I190" s="46"/>
      <c r="J190" s="46"/>
      <c r="K190" s="46"/>
      <c r="L190" s="46"/>
      <c r="M190" s="46"/>
      <c r="N190" s="46"/>
      <c r="O190" s="46"/>
      <c r="P190" s="46"/>
      <c r="Q190" s="46"/>
      <c r="R190" s="46"/>
      <c r="S190" s="22"/>
    </row>
    <row r="191" spans="3:19" ht="15.75" customHeight="1" x14ac:dyDescent="0.2">
      <c r="C191" s="46"/>
      <c r="D191" s="46"/>
      <c r="E191" s="46"/>
      <c r="F191" s="46"/>
      <c r="G191" s="46"/>
      <c r="H191" s="46"/>
      <c r="I191" s="46"/>
      <c r="J191" s="46"/>
      <c r="K191" s="46"/>
      <c r="L191" s="46"/>
      <c r="M191" s="46"/>
      <c r="N191" s="46"/>
      <c r="O191" s="46"/>
      <c r="P191" s="46"/>
      <c r="Q191" s="46"/>
      <c r="R191" s="46"/>
      <c r="S191" s="22"/>
    </row>
    <row r="192" spans="3:19" ht="15.75" customHeight="1" x14ac:dyDescent="0.2">
      <c r="C192" s="46"/>
      <c r="D192" s="46"/>
      <c r="E192" s="46"/>
      <c r="F192" s="46"/>
      <c r="G192" s="46"/>
      <c r="H192" s="46"/>
      <c r="I192" s="46"/>
      <c r="J192" s="46"/>
      <c r="K192" s="46"/>
      <c r="L192" s="46"/>
      <c r="M192" s="46"/>
      <c r="N192" s="46"/>
      <c r="O192" s="46"/>
      <c r="P192" s="46"/>
      <c r="Q192" s="46"/>
      <c r="R192" s="46"/>
      <c r="S192" s="22"/>
    </row>
    <row r="193" spans="3:19" ht="15.75" customHeight="1" x14ac:dyDescent="0.2">
      <c r="C193" s="46"/>
      <c r="D193" s="46"/>
      <c r="E193" s="46"/>
      <c r="F193" s="46"/>
      <c r="G193" s="46"/>
      <c r="H193" s="46"/>
      <c r="I193" s="46"/>
      <c r="J193" s="46"/>
      <c r="K193" s="46"/>
      <c r="L193" s="46"/>
      <c r="M193" s="46"/>
      <c r="N193" s="46"/>
      <c r="O193" s="46"/>
      <c r="P193" s="46"/>
      <c r="Q193" s="46"/>
      <c r="R193" s="46"/>
      <c r="S193" s="22"/>
    </row>
    <row r="194" spans="3:19" ht="15.75" customHeight="1" x14ac:dyDescent="0.2">
      <c r="C194" s="46"/>
      <c r="D194" s="46"/>
      <c r="E194" s="46"/>
      <c r="F194" s="46"/>
      <c r="G194" s="46"/>
      <c r="H194" s="46"/>
      <c r="I194" s="46"/>
      <c r="J194" s="46"/>
      <c r="K194" s="46"/>
      <c r="L194" s="46"/>
      <c r="M194" s="46"/>
      <c r="N194" s="46"/>
      <c r="O194" s="46"/>
      <c r="P194" s="46"/>
      <c r="Q194" s="46"/>
      <c r="R194" s="46"/>
      <c r="S194" s="22"/>
    </row>
    <row r="195" spans="3:19" ht="15.75" customHeight="1" x14ac:dyDescent="0.2">
      <c r="C195" s="46"/>
      <c r="D195" s="46"/>
      <c r="E195" s="46"/>
      <c r="F195" s="46"/>
      <c r="G195" s="46"/>
      <c r="H195" s="46"/>
      <c r="I195" s="46"/>
      <c r="J195" s="46"/>
      <c r="K195" s="46"/>
      <c r="L195" s="46"/>
      <c r="M195" s="46"/>
      <c r="N195" s="46"/>
      <c r="O195" s="46"/>
      <c r="P195" s="46"/>
      <c r="Q195" s="46"/>
      <c r="R195" s="46"/>
      <c r="S195" s="22"/>
    </row>
    <row r="196" spans="3:19" ht="15.75" customHeight="1" x14ac:dyDescent="0.2">
      <c r="C196" s="46"/>
      <c r="D196" s="46"/>
      <c r="E196" s="46"/>
      <c r="F196" s="46"/>
      <c r="G196" s="46"/>
      <c r="H196" s="46"/>
      <c r="I196" s="46"/>
      <c r="J196" s="46"/>
      <c r="K196" s="46"/>
      <c r="L196" s="46"/>
      <c r="M196" s="46"/>
      <c r="N196" s="46"/>
      <c r="O196" s="46"/>
      <c r="P196" s="46"/>
      <c r="Q196" s="46"/>
      <c r="R196" s="46"/>
      <c r="S196" s="22"/>
    </row>
    <row r="197" spans="3:19" ht="15.75" customHeight="1" x14ac:dyDescent="0.2">
      <c r="C197" s="46"/>
      <c r="D197" s="46"/>
      <c r="E197" s="46"/>
      <c r="F197" s="46"/>
      <c r="G197" s="46"/>
      <c r="H197" s="46"/>
      <c r="I197" s="46"/>
      <c r="J197" s="46"/>
      <c r="K197" s="46"/>
      <c r="L197" s="46"/>
      <c r="M197" s="46"/>
      <c r="N197" s="46"/>
      <c r="O197" s="46"/>
      <c r="P197" s="46"/>
      <c r="Q197" s="46"/>
      <c r="R197" s="46"/>
      <c r="S197" s="22"/>
    </row>
    <row r="198" spans="3:19" ht="15.75" customHeight="1" x14ac:dyDescent="0.2">
      <c r="C198" s="46"/>
      <c r="D198" s="46"/>
      <c r="E198" s="46"/>
      <c r="F198" s="46"/>
      <c r="G198" s="46"/>
      <c r="H198" s="46"/>
      <c r="I198" s="46"/>
      <c r="J198" s="46"/>
      <c r="K198" s="46"/>
      <c r="L198" s="46"/>
      <c r="M198" s="46"/>
      <c r="N198" s="46"/>
      <c r="O198" s="46"/>
      <c r="P198" s="46"/>
      <c r="Q198" s="46"/>
      <c r="R198" s="46"/>
      <c r="S198" s="22"/>
    </row>
    <row r="199" spans="3:19" ht="15.75" customHeight="1" x14ac:dyDescent="0.2">
      <c r="C199" s="46"/>
      <c r="D199" s="46"/>
      <c r="E199" s="46"/>
      <c r="F199" s="46"/>
      <c r="G199" s="46"/>
      <c r="H199" s="46"/>
      <c r="I199" s="46"/>
      <c r="J199" s="46"/>
      <c r="K199" s="46"/>
      <c r="L199" s="46"/>
      <c r="M199" s="46"/>
      <c r="N199" s="46"/>
      <c r="O199" s="46"/>
      <c r="P199" s="46"/>
      <c r="Q199" s="46"/>
      <c r="R199" s="46"/>
      <c r="S199" s="22"/>
    </row>
    <row r="200" spans="3:19" ht="15.75" customHeight="1" x14ac:dyDescent="0.2">
      <c r="C200" s="46"/>
      <c r="D200" s="46"/>
      <c r="E200" s="46"/>
      <c r="F200" s="46"/>
      <c r="G200" s="46"/>
      <c r="H200" s="46"/>
      <c r="I200" s="46"/>
      <c r="J200" s="46"/>
      <c r="K200" s="46"/>
      <c r="L200" s="46"/>
      <c r="M200" s="46"/>
      <c r="N200" s="46"/>
      <c r="O200" s="46"/>
      <c r="P200" s="46"/>
      <c r="Q200" s="46"/>
      <c r="R200" s="46"/>
      <c r="S200" s="22"/>
    </row>
    <row r="201" spans="3:19" ht="15.75" customHeight="1" x14ac:dyDescent="0.2">
      <c r="C201" s="46"/>
      <c r="D201" s="46"/>
      <c r="E201" s="46"/>
      <c r="F201" s="46"/>
      <c r="G201" s="46"/>
      <c r="H201" s="46"/>
      <c r="I201" s="46"/>
      <c r="J201" s="46"/>
      <c r="K201" s="46"/>
      <c r="L201" s="46"/>
      <c r="M201" s="46"/>
      <c r="N201" s="46"/>
      <c r="O201" s="46"/>
      <c r="P201" s="46"/>
      <c r="Q201" s="46"/>
      <c r="R201" s="46"/>
      <c r="S201" s="22"/>
    </row>
    <row r="202" spans="3:19" ht="15.75" customHeight="1" x14ac:dyDescent="0.2">
      <c r="C202" s="46"/>
      <c r="D202" s="46"/>
      <c r="E202" s="46"/>
      <c r="F202" s="46"/>
      <c r="G202" s="46"/>
      <c r="H202" s="46"/>
      <c r="I202" s="46"/>
      <c r="J202" s="46"/>
      <c r="K202" s="46"/>
      <c r="L202" s="46"/>
      <c r="M202" s="46"/>
      <c r="N202" s="46"/>
      <c r="O202" s="46"/>
      <c r="P202" s="46"/>
      <c r="Q202" s="46"/>
      <c r="R202" s="46"/>
      <c r="S202" s="22"/>
    </row>
    <row r="203" spans="3:19" ht="15.75" customHeight="1" x14ac:dyDescent="0.2">
      <c r="C203" s="46"/>
      <c r="D203" s="46"/>
      <c r="E203" s="46"/>
      <c r="F203" s="46"/>
      <c r="G203" s="46"/>
      <c r="H203" s="46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22"/>
    </row>
    <row r="204" spans="3:19" ht="15.75" customHeight="1" x14ac:dyDescent="0.2">
      <c r="C204" s="46"/>
      <c r="D204" s="46"/>
      <c r="E204" s="46"/>
      <c r="F204" s="46"/>
      <c r="G204" s="46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22"/>
    </row>
    <row r="205" spans="3:19" ht="15.75" customHeight="1" x14ac:dyDescent="0.2">
      <c r="C205" s="46"/>
      <c r="D205" s="46"/>
      <c r="E205" s="46"/>
      <c r="F205" s="46"/>
      <c r="G205" s="46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22"/>
    </row>
    <row r="206" spans="3:19" ht="15.75" customHeight="1" x14ac:dyDescent="0.2">
      <c r="C206" s="46"/>
      <c r="D206" s="46"/>
      <c r="E206" s="46"/>
      <c r="F206" s="46"/>
      <c r="G206" s="46"/>
      <c r="H206" s="46"/>
      <c r="I206" s="46"/>
      <c r="J206" s="46"/>
      <c r="K206" s="46"/>
      <c r="L206" s="46"/>
      <c r="M206" s="46"/>
      <c r="N206" s="46"/>
      <c r="O206" s="46"/>
      <c r="P206" s="46"/>
      <c r="Q206" s="46"/>
      <c r="R206" s="46"/>
      <c r="S206" s="22"/>
    </row>
    <row r="207" spans="3:19" ht="15.75" customHeight="1" x14ac:dyDescent="0.2">
      <c r="C207" s="46"/>
      <c r="D207" s="46"/>
      <c r="E207" s="46"/>
      <c r="F207" s="46"/>
      <c r="G207" s="46"/>
      <c r="H207" s="46"/>
      <c r="I207" s="46"/>
      <c r="J207" s="46"/>
      <c r="K207" s="46"/>
      <c r="L207" s="46"/>
      <c r="M207" s="46"/>
      <c r="N207" s="46"/>
      <c r="O207" s="46"/>
      <c r="P207" s="46"/>
      <c r="Q207" s="46"/>
      <c r="R207" s="46"/>
      <c r="S207" s="22"/>
    </row>
    <row r="208" spans="3:19" ht="15.75" customHeight="1" x14ac:dyDescent="0.2">
      <c r="C208" s="46"/>
      <c r="D208" s="46"/>
      <c r="E208" s="46"/>
      <c r="F208" s="46"/>
      <c r="G208" s="46"/>
      <c r="H208" s="46"/>
      <c r="I208" s="46"/>
      <c r="J208" s="46"/>
      <c r="K208" s="46"/>
      <c r="L208" s="46"/>
      <c r="M208" s="46"/>
      <c r="N208" s="46"/>
      <c r="O208" s="46"/>
      <c r="P208" s="46"/>
      <c r="Q208" s="46"/>
      <c r="R208" s="46"/>
      <c r="S208" s="22"/>
    </row>
    <row r="209" spans="3:19" ht="15.75" customHeight="1" x14ac:dyDescent="0.2">
      <c r="C209" s="46"/>
      <c r="D209" s="46"/>
      <c r="E209" s="46"/>
      <c r="F209" s="46"/>
      <c r="G209" s="46"/>
      <c r="H209" s="46"/>
      <c r="I209" s="46"/>
      <c r="J209" s="46"/>
      <c r="K209" s="46"/>
      <c r="L209" s="46"/>
      <c r="M209" s="46"/>
      <c r="N209" s="46"/>
      <c r="O209" s="46"/>
      <c r="P209" s="46"/>
      <c r="Q209" s="46"/>
      <c r="R209" s="46"/>
      <c r="S209" s="22"/>
    </row>
    <row r="210" spans="3:19" ht="15.75" customHeight="1" x14ac:dyDescent="0.2">
      <c r="C210" s="46"/>
      <c r="D210" s="46"/>
      <c r="E210" s="46"/>
      <c r="F210" s="46"/>
      <c r="G210" s="46"/>
      <c r="H210" s="46"/>
      <c r="I210" s="46"/>
      <c r="J210" s="46"/>
      <c r="K210" s="46"/>
      <c r="L210" s="46"/>
      <c r="M210" s="46"/>
      <c r="N210" s="46"/>
      <c r="O210" s="46"/>
      <c r="P210" s="46"/>
      <c r="Q210" s="46"/>
      <c r="R210" s="46"/>
      <c r="S210" s="22"/>
    </row>
    <row r="211" spans="3:19" ht="15.75" customHeight="1" x14ac:dyDescent="0.2">
      <c r="C211" s="46"/>
      <c r="D211" s="46"/>
      <c r="E211" s="46"/>
      <c r="F211" s="46"/>
      <c r="G211" s="46"/>
      <c r="H211" s="46"/>
      <c r="I211" s="46"/>
      <c r="J211" s="46"/>
      <c r="K211" s="46"/>
      <c r="L211" s="46"/>
      <c r="M211" s="46"/>
      <c r="N211" s="46"/>
      <c r="O211" s="46"/>
      <c r="P211" s="46"/>
      <c r="Q211" s="46"/>
      <c r="R211" s="46"/>
      <c r="S211" s="22"/>
    </row>
    <row r="212" spans="3:19" ht="15.75" customHeight="1" x14ac:dyDescent="0.2">
      <c r="C212" s="46"/>
      <c r="D212" s="46"/>
      <c r="E212" s="46"/>
      <c r="F212" s="46"/>
      <c r="G212" s="46"/>
      <c r="H212" s="46"/>
      <c r="I212" s="46"/>
      <c r="J212" s="46"/>
      <c r="K212" s="46"/>
      <c r="L212" s="46"/>
      <c r="M212" s="46"/>
      <c r="N212" s="46"/>
      <c r="O212" s="46"/>
      <c r="P212" s="46"/>
      <c r="Q212" s="46"/>
      <c r="R212" s="46"/>
      <c r="S212" s="22"/>
    </row>
    <row r="213" spans="3:19" ht="15.75" customHeight="1" x14ac:dyDescent="0.2">
      <c r="C213" s="46"/>
      <c r="D213" s="46"/>
      <c r="E213" s="46"/>
      <c r="F213" s="46"/>
      <c r="G213" s="46"/>
      <c r="H213" s="46"/>
      <c r="I213" s="46"/>
      <c r="J213" s="46"/>
      <c r="K213" s="46"/>
      <c r="L213" s="46"/>
      <c r="M213" s="46"/>
      <c r="N213" s="46"/>
      <c r="O213" s="46"/>
      <c r="P213" s="46"/>
      <c r="Q213" s="46"/>
      <c r="R213" s="46"/>
      <c r="S213" s="22"/>
    </row>
    <row r="214" spans="3:19" ht="15.75" customHeight="1" x14ac:dyDescent="0.2">
      <c r="C214" s="46"/>
      <c r="D214" s="46"/>
      <c r="E214" s="46"/>
      <c r="F214" s="46"/>
      <c r="G214" s="46"/>
      <c r="H214" s="46"/>
      <c r="I214" s="46"/>
      <c r="J214" s="46"/>
      <c r="K214" s="46"/>
      <c r="L214" s="46"/>
      <c r="M214" s="46"/>
      <c r="N214" s="46"/>
      <c r="O214" s="46"/>
      <c r="P214" s="46"/>
      <c r="Q214" s="46"/>
      <c r="R214" s="46"/>
      <c r="S214" s="22"/>
    </row>
    <row r="215" spans="3:19" ht="15.75" customHeight="1" x14ac:dyDescent="0.2">
      <c r="C215" s="46"/>
      <c r="D215" s="46"/>
      <c r="E215" s="46"/>
      <c r="F215" s="46"/>
      <c r="G215" s="46"/>
      <c r="H215" s="46"/>
      <c r="I215" s="46"/>
      <c r="J215" s="46"/>
      <c r="K215" s="46"/>
      <c r="L215" s="46"/>
      <c r="M215" s="46"/>
      <c r="N215" s="46"/>
      <c r="O215" s="46"/>
      <c r="P215" s="46"/>
      <c r="Q215" s="46"/>
      <c r="R215" s="46"/>
      <c r="S215" s="22"/>
    </row>
    <row r="216" spans="3:19" ht="15.75" customHeight="1" x14ac:dyDescent="0.2">
      <c r="C216" s="46"/>
      <c r="D216" s="46"/>
      <c r="E216" s="46"/>
      <c r="F216" s="46"/>
      <c r="G216" s="46"/>
      <c r="H216" s="46"/>
      <c r="I216" s="46"/>
      <c r="J216" s="46"/>
      <c r="K216" s="46"/>
      <c r="L216" s="46"/>
      <c r="M216" s="46"/>
      <c r="N216" s="46"/>
      <c r="O216" s="46"/>
      <c r="P216" s="46"/>
      <c r="Q216" s="46"/>
      <c r="R216" s="46"/>
      <c r="S216" s="22"/>
    </row>
    <row r="217" spans="3:19" ht="15.75" customHeight="1" x14ac:dyDescent="0.2">
      <c r="C217" s="46"/>
      <c r="D217" s="46"/>
      <c r="E217" s="46"/>
      <c r="F217" s="46"/>
      <c r="G217" s="46"/>
      <c r="H217" s="46"/>
      <c r="I217" s="46"/>
      <c r="J217" s="46"/>
      <c r="K217" s="46"/>
      <c r="L217" s="46"/>
      <c r="M217" s="46"/>
      <c r="N217" s="46"/>
      <c r="O217" s="46"/>
      <c r="P217" s="46"/>
      <c r="Q217" s="46"/>
      <c r="R217" s="46"/>
      <c r="S217" s="22"/>
    </row>
    <row r="218" spans="3:19" ht="15.75" customHeight="1" x14ac:dyDescent="0.2">
      <c r="C218" s="46"/>
      <c r="D218" s="46"/>
      <c r="E218" s="46"/>
      <c r="F218" s="46"/>
      <c r="G218" s="46"/>
      <c r="H218" s="46"/>
      <c r="I218" s="46"/>
      <c r="J218" s="46"/>
      <c r="K218" s="46"/>
      <c r="L218" s="46"/>
      <c r="M218" s="46"/>
      <c r="N218" s="46"/>
      <c r="O218" s="46"/>
      <c r="P218" s="46"/>
      <c r="Q218" s="46"/>
      <c r="R218" s="46"/>
      <c r="S218" s="22"/>
    </row>
    <row r="219" spans="3:19" ht="15.75" customHeight="1" x14ac:dyDescent="0.2">
      <c r="C219" s="46"/>
      <c r="D219" s="46"/>
      <c r="E219" s="46"/>
      <c r="F219" s="46"/>
      <c r="G219" s="46"/>
      <c r="H219" s="46"/>
      <c r="I219" s="46"/>
      <c r="J219" s="46"/>
      <c r="K219" s="46"/>
      <c r="L219" s="46"/>
      <c r="M219" s="46"/>
      <c r="N219" s="46"/>
      <c r="O219" s="46"/>
      <c r="P219" s="46"/>
      <c r="Q219" s="46"/>
      <c r="R219" s="46"/>
      <c r="S219" s="22"/>
    </row>
    <row r="220" spans="3:19" ht="15.75" customHeight="1" x14ac:dyDescent="0.2">
      <c r="C220" s="46"/>
      <c r="D220" s="46"/>
      <c r="E220" s="46"/>
      <c r="F220" s="46"/>
      <c r="G220" s="46"/>
      <c r="H220" s="46"/>
      <c r="I220" s="46"/>
      <c r="J220" s="46"/>
      <c r="K220" s="46"/>
      <c r="L220" s="46"/>
      <c r="M220" s="46"/>
      <c r="N220" s="46"/>
      <c r="O220" s="46"/>
      <c r="P220" s="46"/>
      <c r="Q220" s="46"/>
      <c r="R220" s="46"/>
      <c r="S220" s="22"/>
    </row>
    <row r="221" spans="3:19" ht="15.75" customHeight="1" x14ac:dyDescent="0.2">
      <c r="R221" s="15"/>
      <c r="S221" s="22"/>
    </row>
    <row r="222" spans="3:19" ht="15.75" customHeight="1" x14ac:dyDescent="0.2">
      <c r="R222" s="15"/>
      <c r="S222" s="22"/>
    </row>
    <row r="223" spans="3:19" ht="15.75" customHeight="1" x14ac:dyDescent="0.2">
      <c r="R223" s="15"/>
      <c r="S223" s="22"/>
    </row>
    <row r="224" spans="3:19" ht="15.75" customHeight="1" x14ac:dyDescent="0.2">
      <c r="R224" s="15"/>
      <c r="S224" s="22"/>
    </row>
    <row r="225" spans="18:18" ht="15.75" customHeight="1" x14ac:dyDescent="0.2">
      <c r="R225" s="15"/>
    </row>
    <row r="226" spans="18:18" ht="15.75" customHeight="1" x14ac:dyDescent="0.2">
      <c r="R226" s="15"/>
    </row>
    <row r="227" spans="18:18" ht="15.75" customHeight="1" x14ac:dyDescent="0.2">
      <c r="R227" s="15"/>
    </row>
    <row r="228" spans="18:18" ht="15.75" customHeight="1" x14ac:dyDescent="0.2">
      <c r="R228" s="15"/>
    </row>
    <row r="229" spans="18:18" ht="15.75" customHeight="1" x14ac:dyDescent="0.2">
      <c r="R229" s="15"/>
    </row>
    <row r="230" spans="18:18" ht="15.75" customHeight="1" x14ac:dyDescent="0.2">
      <c r="R230" s="15"/>
    </row>
    <row r="231" spans="18:18" ht="15.75" customHeight="1" x14ac:dyDescent="0.2">
      <c r="R231" s="15"/>
    </row>
    <row r="232" spans="18:18" ht="15.75" customHeight="1" x14ac:dyDescent="0.2">
      <c r="R232" s="15"/>
    </row>
    <row r="233" spans="18:18" ht="15.75" customHeight="1" x14ac:dyDescent="0.2">
      <c r="R233" s="15"/>
    </row>
    <row r="234" spans="18:18" ht="15.75" customHeight="1" x14ac:dyDescent="0.2">
      <c r="R234" s="15"/>
    </row>
    <row r="235" spans="18:18" ht="15.75" customHeight="1" x14ac:dyDescent="0.2">
      <c r="R235" s="15"/>
    </row>
    <row r="236" spans="18:18" ht="15.75" customHeight="1" x14ac:dyDescent="0.2">
      <c r="R236" s="15"/>
    </row>
    <row r="237" spans="18:18" ht="15.75" customHeight="1" x14ac:dyDescent="0.2">
      <c r="R237" s="15"/>
    </row>
    <row r="238" spans="18:18" ht="15.75" customHeight="1" x14ac:dyDescent="0.2">
      <c r="R238" s="15"/>
    </row>
    <row r="239" spans="18:18" ht="15.75" customHeight="1" x14ac:dyDescent="0.2">
      <c r="R239" s="15"/>
    </row>
    <row r="240" spans="18:18" ht="15.75" customHeight="1" x14ac:dyDescent="0.2">
      <c r="R240" s="15"/>
    </row>
    <row r="241" spans="18:18" ht="15.75" customHeight="1" x14ac:dyDescent="0.2">
      <c r="R241" s="15"/>
    </row>
    <row r="242" spans="18:18" ht="15.75" customHeight="1" x14ac:dyDescent="0.2">
      <c r="R242" s="15"/>
    </row>
    <row r="243" spans="18:18" ht="15.75" customHeight="1" x14ac:dyDescent="0.2">
      <c r="R243" s="15"/>
    </row>
    <row r="244" spans="18:18" ht="15.75" customHeight="1" x14ac:dyDescent="0.2">
      <c r="R244" s="15"/>
    </row>
    <row r="245" spans="18:18" ht="15.75" customHeight="1" x14ac:dyDescent="0.2">
      <c r="R245" s="15"/>
    </row>
    <row r="246" spans="18:18" ht="15.75" customHeight="1" x14ac:dyDescent="0.2">
      <c r="R246" s="15"/>
    </row>
    <row r="247" spans="18:18" ht="15.75" customHeight="1" x14ac:dyDescent="0.2">
      <c r="R247" s="15"/>
    </row>
    <row r="248" spans="18:18" ht="15.75" customHeight="1" x14ac:dyDescent="0.2">
      <c r="R248" s="15"/>
    </row>
    <row r="249" spans="18:18" ht="15.75" customHeight="1" x14ac:dyDescent="0.2">
      <c r="R249" s="15"/>
    </row>
    <row r="250" spans="18:18" ht="15.75" customHeight="1" x14ac:dyDescent="0.2">
      <c r="R250" s="15"/>
    </row>
    <row r="251" spans="18:18" ht="15.75" customHeight="1" x14ac:dyDescent="0.2">
      <c r="R251" s="15"/>
    </row>
    <row r="252" spans="18:18" ht="15.75" customHeight="1" x14ac:dyDescent="0.2">
      <c r="R252" s="15"/>
    </row>
    <row r="253" spans="18:18" ht="15.75" customHeight="1" x14ac:dyDescent="0.2">
      <c r="R253" s="15"/>
    </row>
    <row r="254" spans="18:18" ht="15.75" customHeight="1" x14ac:dyDescent="0.2">
      <c r="R254" s="15"/>
    </row>
    <row r="255" spans="18:18" ht="15.75" customHeight="1" x14ac:dyDescent="0.2">
      <c r="R255" s="15"/>
    </row>
    <row r="256" spans="18:18" ht="15.75" customHeight="1" x14ac:dyDescent="0.2">
      <c r="R256" s="15"/>
    </row>
    <row r="257" spans="18:18" ht="15.75" customHeight="1" x14ac:dyDescent="0.2">
      <c r="R257" s="15"/>
    </row>
    <row r="258" spans="18:18" ht="15.75" customHeight="1" x14ac:dyDescent="0.2">
      <c r="R258" s="15"/>
    </row>
    <row r="259" spans="18:18" ht="15.75" customHeight="1" x14ac:dyDescent="0.2">
      <c r="R259" s="15"/>
    </row>
    <row r="260" spans="18:18" ht="15.75" customHeight="1" x14ac:dyDescent="0.2">
      <c r="R260" s="15"/>
    </row>
    <row r="261" spans="18:18" ht="15.75" customHeight="1" x14ac:dyDescent="0.2">
      <c r="R261" s="15"/>
    </row>
    <row r="262" spans="18:18" ht="15.75" customHeight="1" x14ac:dyDescent="0.2">
      <c r="R262" s="15"/>
    </row>
    <row r="263" spans="18:18" ht="15.75" customHeight="1" x14ac:dyDescent="0.2">
      <c r="R263" s="15"/>
    </row>
    <row r="264" spans="18:18" ht="15.75" customHeight="1" x14ac:dyDescent="0.2">
      <c r="R264" s="15"/>
    </row>
    <row r="265" spans="18:18" ht="15.75" customHeight="1" x14ac:dyDescent="0.2">
      <c r="R265" s="15"/>
    </row>
    <row r="266" spans="18:18" ht="15.75" customHeight="1" x14ac:dyDescent="0.2">
      <c r="R266" s="15"/>
    </row>
    <row r="267" spans="18:18" ht="15.75" customHeight="1" x14ac:dyDescent="0.2">
      <c r="R267" s="15"/>
    </row>
    <row r="268" spans="18:18" ht="15.75" customHeight="1" x14ac:dyDescent="0.2">
      <c r="R268" s="15"/>
    </row>
    <row r="269" spans="18:18" ht="15.75" customHeight="1" x14ac:dyDescent="0.2">
      <c r="R269" s="15"/>
    </row>
    <row r="270" spans="18:18" ht="15.75" customHeight="1" x14ac:dyDescent="0.2">
      <c r="R270" s="15"/>
    </row>
    <row r="271" spans="18:18" ht="15.75" customHeight="1" x14ac:dyDescent="0.2">
      <c r="R271" s="15"/>
    </row>
    <row r="272" spans="18:18" ht="15.75" customHeight="1" x14ac:dyDescent="0.2">
      <c r="R272" s="15"/>
    </row>
    <row r="273" spans="18:18" ht="15.75" customHeight="1" x14ac:dyDescent="0.2">
      <c r="R273" s="15"/>
    </row>
    <row r="274" spans="18:18" ht="15.75" customHeight="1" x14ac:dyDescent="0.2">
      <c r="R274" s="15"/>
    </row>
    <row r="275" spans="18:18" ht="15.75" customHeight="1" x14ac:dyDescent="0.2">
      <c r="R275" s="15"/>
    </row>
    <row r="276" spans="18:18" ht="15.75" customHeight="1" x14ac:dyDescent="0.2">
      <c r="R276" s="15"/>
    </row>
    <row r="277" spans="18:18" ht="15.75" customHeight="1" x14ac:dyDescent="0.2">
      <c r="R277" s="15"/>
    </row>
    <row r="278" spans="18:18" ht="15.75" customHeight="1" x14ac:dyDescent="0.2">
      <c r="R278" s="15"/>
    </row>
    <row r="279" spans="18:18" ht="15.75" customHeight="1" x14ac:dyDescent="0.2">
      <c r="R279" s="15"/>
    </row>
    <row r="280" spans="18:18" ht="15.75" customHeight="1" x14ac:dyDescent="0.2">
      <c r="R280" s="15"/>
    </row>
    <row r="281" spans="18:18" ht="15.75" customHeight="1" x14ac:dyDescent="0.2">
      <c r="R281" s="15"/>
    </row>
    <row r="282" spans="18:18" ht="15.75" customHeight="1" x14ac:dyDescent="0.2">
      <c r="R282" s="15"/>
    </row>
    <row r="283" spans="18:18" ht="15.75" customHeight="1" x14ac:dyDescent="0.2">
      <c r="R283" s="15"/>
    </row>
    <row r="284" spans="18:18" ht="15.75" customHeight="1" x14ac:dyDescent="0.2">
      <c r="R284" s="15"/>
    </row>
    <row r="285" spans="18:18" ht="15.75" customHeight="1" x14ac:dyDescent="0.2">
      <c r="R285" s="15"/>
    </row>
    <row r="286" spans="18:18" ht="15.75" customHeight="1" x14ac:dyDescent="0.2">
      <c r="R286" s="15"/>
    </row>
    <row r="287" spans="18:18" ht="15.75" customHeight="1" x14ac:dyDescent="0.2">
      <c r="R287" s="15"/>
    </row>
    <row r="288" spans="18:18" ht="15.75" customHeight="1" x14ac:dyDescent="0.2">
      <c r="R288" s="15"/>
    </row>
    <row r="289" spans="18:18" ht="15.75" customHeight="1" x14ac:dyDescent="0.2">
      <c r="R289" s="15"/>
    </row>
    <row r="290" spans="18:18" ht="15.75" customHeight="1" x14ac:dyDescent="0.2">
      <c r="R290" s="15"/>
    </row>
    <row r="291" spans="18:18" ht="15.75" customHeight="1" x14ac:dyDescent="0.2">
      <c r="R291" s="15"/>
    </row>
    <row r="292" spans="18:18" ht="15.75" customHeight="1" x14ac:dyDescent="0.2">
      <c r="R292" s="15"/>
    </row>
    <row r="293" spans="18:18" ht="15.75" customHeight="1" x14ac:dyDescent="0.2">
      <c r="R293" s="15"/>
    </row>
    <row r="294" spans="18:18" ht="15.75" customHeight="1" x14ac:dyDescent="0.2">
      <c r="R294" s="15"/>
    </row>
    <row r="295" spans="18:18" ht="15.75" customHeight="1" x14ac:dyDescent="0.2">
      <c r="R295" s="15"/>
    </row>
    <row r="296" spans="18:18" ht="15.75" customHeight="1" x14ac:dyDescent="0.2">
      <c r="R296" s="15"/>
    </row>
    <row r="297" spans="18:18" ht="15.75" customHeight="1" x14ac:dyDescent="0.2">
      <c r="R297" s="15"/>
    </row>
    <row r="298" spans="18:18" ht="15.75" customHeight="1" x14ac:dyDescent="0.2">
      <c r="R298" s="15"/>
    </row>
    <row r="299" spans="18:18" ht="15.75" customHeight="1" x14ac:dyDescent="0.2">
      <c r="R299" s="15"/>
    </row>
    <row r="300" spans="18:18" ht="15.75" customHeight="1" x14ac:dyDescent="0.2">
      <c r="R300" s="15"/>
    </row>
    <row r="301" spans="18:18" ht="15.75" customHeight="1" x14ac:dyDescent="0.2">
      <c r="R301" s="15"/>
    </row>
    <row r="302" spans="18:18" ht="15.75" customHeight="1" x14ac:dyDescent="0.2">
      <c r="R302" s="15"/>
    </row>
    <row r="303" spans="18:18" ht="15.75" customHeight="1" x14ac:dyDescent="0.2">
      <c r="R303" s="15"/>
    </row>
    <row r="304" spans="18:18" ht="15.75" customHeight="1" x14ac:dyDescent="0.2">
      <c r="R304" s="15"/>
    </row>
    <row r="305" spans="18:18" ht="15.75" customHeight="1" x14ac:dyDescent="0.2">
      <c r="R305" s="15"/>
    </row>
    <row r="306" spans="18:18" ht="15.75" customHeight="1" x14ac:dyDescent="0.2">
      <c r="R306" s="15"/>
    </row>
    <row r="307" spans="18:18" ht="15.75" customHeight="1" x14ac:dyDescent="0.2">
      <c r="R307" s="15"/>
    </row>
    <row r="308" spans="18:18" ht="15.75" customHeight="1" x14ac:dyDescent="0.2">
      <c r="R308" s="15"/>
    </row>
    <row r="309" spans="18:18" ht="15.75" customHeight="1" x14ac:dyDescent="0.2">
      <c r="R309" s="15"/>
    </row>
    <row r="310" spans="18:18" ht="15.75" customHeight="1" x14ac:dyDescent="0.2">
      <c r="R310" s="15"/>
    </row>
    <row r="311" spans="18:18" ht="15.75" customHeight="1" x14ac:dyDescent="0.2">
      <c r="R311" s="15"/>
    </row>
    <row r="312" spans="18:18" ht="15.75" customHeight="1" x14ac:dyDescent="0.2">
      <c r="R312" s="15"/>
    </row>
    <row r="313" spans="18:18" ht="15.75" customHeight="1" x14ac:dyDescent="0.2">
      <c r="R313" s="15"/>
    </row>
    <row r="314" spans="18:18" ht="15.75" customHeight="1" x14ac:dyDescent="0.2">
      <c r="R314" s="15"/>
    </row>
    <row r="315" spans="18:18" ht="15.75" customHeight="1" x14ac:dyDescent="0.2">
      <c r="R315" s="15"/>
    </row>
    <row r="316" spans="18:18" ht="15.75" customHeight="1" x14ac:dyDescent="0.2">
      <c r="R316" s="15"/>
    </row>
    <row r="317" spans="18:18" ht="15.75" customHeight="1" x14ac:dyDescent="0.2">
      <c r="R317" s="15"/>
    </row>
    <row r="318" spans="18:18" ht="15.75" customHeight="1" x14ac:dyDescent="0.2">
      <c r="R318" s="15"/>
    </row>
    <row r="319" spans="18:18" ht="15.75" customHeight="1" x14ac:dyDescent="0.2">
      <c r="R319" s="15"/>
    </row>
    <row r="320" spans="18:18" ht="15.75" customHeight="1" x14ac:dyDescent="0.2">
      <c r="R320" s="15"/>
    </row>
    <row r="321" spans="18:18" ht="15.75" customHeight="1" x14ac:dyDescent="0.2">
      <c r="R321" s="15"/>
    </row>
    <row r="322" spans="18:18" ht="15.75" customHeight="1" x14ac:dyDescent="0.2">
      <c r="R322" s="15"/>
    </row>
    <row r="323" spans="18:18" ht="15.75" customHeight="1" x14ac:dyDescent="0.2">
      <c r="R323" s="15"/>
    </row>
    <row r="324" spans="18:18" ht="15.75" customHeight="1" x14ac:dyDescent="0.2">
      <c r="R324" s="15"/>
    </row>
    <row r="325" spans="18:18" ht="15.75" customHeight="1" x14ac:dyDescent="0.2">
      <c r="R325" s="15"/>
    </row>
    <row r="326" spans="18:18" ht="15.75" customHeight="1" x14ac:dyDescent="0.2">
      <c r="R326" s="15"/>
    </row>
    <row r="327" spans="18:18" ht="15.75" customHeight="1" x14ac:dyDescent="0.2">
      <c r="R327" s="15"/>
    </row>
    <row r="328" spans="18:18" ht="15.75" customHeight="1" x14ac:dyDescent="0.2">
      <c r="R328" s="15"/>
    </row>
    <row r="329" spans="18:18" ht="15.75" customHeight="1" x14ac:dyDescent="0.2">
      <c r="R329" s="15"/>
    </row>
    <row r="330" spans="18:18" ht="15.75" customHeight="1" x14ac:dyDescent="0.2">
      <c r="R330" s="15"/>
    </row>
    <row r="331" spans="18:18" ht="15.75" customHeight="1" x14ac:dyDescent="0.2">
      <c r="R331" s="15"/>
    </row>
    <row r="332" spans="18:18" ht="15.75" customHeight="1" x14ac:dyDescent="0.2">
      <c r="R332" s="15"/>
    </row>
    <row r="333" spans="18:18" ht="15.75" customHeight="1" x14ac:dyDescent="0.2">
      <c r="R333" s="15"/>
    </row>
    <row r="334" spans="18:18" ht="15.75" customHeight="1" x14ac:dyDescent="0.2">
      <c r="R334" s="15"/>
    </row>
    <row r="335" spans="18:18" ht="15.75" customHeight="1" x14ac:dyDescent="0.2">
      <c r="R335" s="15"/>
    </row>
    <row r="336" spans="18:18" ht="15.75" customHeight="1" x14ac:dyDescent="0.2">
      <c r="R336" s="15"/>
    </row>
    <row r="337" spans="18:18" ht="15.75" customHeight="1" x14ac:dyDescent="0.2">
      <c r="R337" s="15"/>
    </row>
    <row r="338" spans="18:18" ht="15.75" customHeight="1" x14ac:dyDescent="0.2">
      <c r="R338" s="15"/>
    </row>
    <row r="339" spans="18:18" ht="15.75" customHeight="1" x14ac:dyDescent="0.2">
      <c r="R339" s="15"/>
    </row>
    <row r="340" spans="18:18" ht="15.75" customHeight="1" x14ac:dyDescent="0.2">
      <c r="R340" s="15"/>
    </row>
    <row r="341" spans="18:18" ht="15.75" customHeight="1" x14ac:dyDescent="0.2">
      <c r="R341" s="15"/>
    </row>
    <row r="342" spans="18:18" ht="15.75" customHeight="1" x14ac:dyDescent="0.2">
      <c r="R342" s="15"/>
    </row>
    <row r="343" spans="18:18" ht="15.75" customHeight="1" x14ac:dyDescent="0.2">
      <c r="R343" s="15"/>
    </row>
    <row r="344" spans="18:18" ht="15.75" customHeight="1" x14ac:dyDescent="0.2">
      <c r="R344" s="15"/>
    </row>
    <row r="345" spans="18:18" ht="15.75" customHeight="1" x14ac:dyDescent="0.2">
      <c r="R345" s="15"/>
    </row>
    <row r="346" spans="18:18" ht="15.75" customHeight="1" x14ac:dyDescent="0.2">
      <c r="R346" s="15"/>
    </row>
    <row r="347" spans="18:18" ht="15.75" customHeight="1" x14ac:dyDescent="0.2">
      <c r="R347" s="15"/>
    </row>
    <row r="348" spans="18:18" ht="15.75" customHeight="1" x14ac:dyDescent="0.2">
      <c r="R348" s="15"/>
    </row>
    <row r="349" spans="18:18" ht="15.75" customHeight="1" x14ac:dyDescent="0.2">
      <c r="R349" s="15"/>
    </row>
    <row r="350" spans="18:18" ht="15.75" customHeight="1" x14ac:dyDescent="0.2">
      <c r="R350" s="15"/>
    </row>
    <row r="351" spans="18:18" ht="15.75" customHeight="1" x14ac:dyDescent="0.2">
      <c r="R351" s="15"/>
    </row>
    <row r="352" spans="18:18" ht="15.75" customHeight="1" x14ac:dyDescent="0.2">
      <c r="R352" s="15"/>
    </row>
    <row r="353" spans="18:18" ht="15.75" customHeight="1" x14ac:dyDescent="0.2">
      <c r="R353" s="15"/>
    </row>
    <row r="354" spans="18:18" ht="15.75" customHeight="1" x14ac:dyDescent="0.2">
      <c r="R354" s="15"/>
    </row>
    <row r="355" spans="18:18" ht="15.75" customHeight="1" x14ac:dyDescent="0.2">
      <c r="R355" s="15"/>
    </row>
    <row r="356" spans="18:18" ht="15.75" customHeight="1" x14ac:dyDescent="0.2">
      <c r="R356" s="15"/>
    </row>
    <row r="357" spans="18:18" ht="15.75" customHeight="1" x14ac:dyDescent="0.2">
      <c r="R357" s="15"/>
    </row>
    <row r="358" spans="18:18" ht="15.75" customHeight="1" x14ac:dyDescent="0.2">
      <c r="R358" s="15"/>
    </row>
    <row r="359" spans="18:18" ht="15.75" customHeight="1" x14ac:dyDescent="0.2">
      <c r="R359" s="15"/>
    </row>
    <row r="360" spans="18:18" ht="15.75" customHeight="1" x14ac:dyDescent="0.2">
      <c r="R360" s="15"/>
    </row>
    <row r="361" spans="18:18" ht="15.75" customHeight="1" x14ac:dyDescent="0.2">
      <c r="R361" s="15"/>
    </row>
    <row r="362" spans="18:18" ht="15.75" customHeight="1" x14ac:dyDescent="0.2">
      <c r="R362" s="15"/>
    </row>
    <row r="363" spans="18:18" ht="15.75" customHeight="1" x14ac:dyDescent="0.2">
      <c r="R363" s="15"/>
    </row>
    <row r="364" spans="18:18" ht="15.75" customHeight="1" x14ac:dyDescent="0.2">
      <c r="R364" s="15"/>
    </row>
    <row r="365" spans="18:18" ht="15.75" customHeight="1" x14ac:dyDescent="0.2">
      <c r="R365" s="15"/>
    </row>
    <row r="366" spans="18:18" ht="15.75" customHeight="1" x14ac:dyDescent="0.2">
      <c r="R366" s="15"/>
    </row>
    <row r="367" spans="18:18" ht="15.75" customHeight="1" x14ac:dyDescent="0.2">
      <c r="R367" s="15"/>
    </row>
    <row r="368" spans="18:18" ht="15.75" customHeight="1" x14ac:dyDescent="0.2">
      <c r="R368" s="15"/>
    </row>
    <row r="369" spans="18:18" ht="15.75" customHeight="1" x14ac:dyDescent="0.2">
      <c r="R369" s="15"/>
    </row>
    <row r="370" spans="18:18" ht="15.75" customHeight="1" x14ac:dyDescent="0.2">
      <c r="R370" s="15"/>
    </row>
    <row r="371" spans="18:18" ht="15.75" customHeight="1" x14ac:dyDescent="0.2">
      <c r="R371" s="15"/>
    </row>
    <row r="372" spans="18:18" ht="15.75" customHeight="1" x14ac:dyDescent="0.2">
      <c r="R372" s="15"/>
    </row>
    <row r="373" spans="18:18" ht="15.75" customHeight="1" x14ac:dyDescent="0.2">
      <c r="R373" s="15"/>
    </row>
    <row r="374" spans="18:18" ht="15.75" customHeight="1" x14ac:dyDescent="0.2">
      <c r="R374" s="15"/>
    </row>
    <row r="375" spans="18:18" ht="15.75" customHeight="1" x14ac:dyDescent="0.2">
      <c r="R375" s="15"/>
    </row>
    <row r="376" spans="18:18" ht="15.75" customHeight="1" x14ac:dyDescent="0.2">
      <c r="R376" s="15"/>
    </row>
    <row r="377" spans="18:18" ht="15.75" customHeight="1" x14ac:dyDescent="0.2">
      <c r="R377" s="15"/>
    </row>
    <row r="378" spans="18:18" ht="15.75" customHeight="1" x14ac:dyDescent="0.2">
      <c r="R378" s="15"/>
    </row>
    <row r="379" spans="18:18" ht="15.75" customHeight="1" x14ac:dyDescent="0.2">
      <c r="R379" s="15"/>
    </row>
    <row r="380" spans="18:18" ht="15.75" customHeight="1" x14ac:dyDescent="0.2">
      <c r="R380" s="15"/>
    </row>
    <row r="381" spans="18:18" ht="15.75" customHeight="1" x14ac:dyDescent="0.2">
      <c r="R381" s="15"/>
    </row>
    <row r="382" spans="18:18" ht="15.75" customHeight="1" x14ac:dyDescent="0.2">
      <c r="R382" s="15"/>
    </row>
    <row r="383" spans="18:18" ht="15.75" customHeight="1" x14ac:dyDescent="0.2">
      <c r="R383" s="15"/>
    </row>
    <row r="384" spans="18:18" ht="15.75" customHeight="1" x14ac:dyDescent="0.2">
      <c r="R384" s="15"/>
    </row>
    <row r="385" spans="18:18" ht="15.75" customHeight="1" x14ac:dyDescent="0.2">
      <c r="R385" s="15"/>
    </row>
    <row r="386" spans="18:18" ht="15.75" customHeight="1" x14ac:dyDescent="0.2">
      <c r="R386" s="15"/>
    </row>
    <row r="387" spans="18:18" ht="15.75" customHeight="1" x14ac:dyDescent="0.2">
      <c r="R387" s="15"/>
    </row>
    <row r="388" spans="18:18" ht="15.75" customHeight="1" x14ac:dyDescent="0.2">
      <c r="R388" s="15"/>
    </row>
    <row r="389" spans="18:18" ht="15.75" customHeight="1" x14ac:dyDescent="0.2">
      <c r="R389" s="15"/>
    </row>
    <row r="390" spans="18:18" ht="15.75" customHeight="1" x14ac:dyDescent="0.2">
      <c r="R390" s="15"/>
    </row>
    <row r="391" spans="18:18" ht="15.75" customHeight="1" x14ac:dyDescent="0.2">
      <c r="R391" s="15"/>
    </row>
    <row r="392" spans="18:18" ht="15.75" customHeight="1" x14ac:dyDescent="0.2">
      <c r="R392" s="15"/>
    </row>
    <row r="393" spans="18:18" ht="15.75" customHeight="1" x14ac:dyDescent="0.2">
      <c r="R393" s="15"/>
    </row>
    <row r="394" spans="18:18" ht="15.75" customHeight="1" x14ac:dyDescent="0.2">
      <c r="R394" s="15"/>
    </row>
    <row r="395" spans="18:18" ht="15.75" customHeight="1" x14ac:dyDescent="0.2">
      <c r="R395" s="15"/>
    </row>
    <row r="396" spans="18:18" ht="15.75" customHeight="1" x14ac:dyDescent="0.2">
      <c r="R396" s="15"/>
    </row>
    <row r="397" spans="18:18" ht="15.75" customHeight="1" x14ac:dyDescent="0.2">
      <c r="R397" s="15"/>
    </row>
    <row r="398" spans="18:18" ht="15.75" customHeight="1" x14ac:dyDescent="0.2">
      <c r="R398" s="15"/>
    </row>
    <row r="399" spans="18:18" ht="15.75" customHeight="1" x14ac:dyDescent="0.2">
      <c r="R399" s="15"/>
    </row>
    <row r="400" spans="18:18" ht="15.75" customHeight="1" x14ac:dyDescent="0.2">
      <c r="R400" s="15"/>
    </row>
    <row r="401" spans="18:18" ht="15.75" customHeight="1" x14ac:dyDescent="0.2">
      <c r="R401" s="15"/>
    </row>
    <row r="402" spans="18:18" ht="15.75" customHeight="1" x14ac:dyDescent="0.2">
      <c r="R402" s="15"/>
    </row>
    <row r="403" spans="18:18" ht="15.75" customHeight="1" x14ac:dyDescent="0.2">
      <c r="R403" s="15"/>
    </row>
    <row r="404" spans="18:18" ht="15.75" customHeight="1" x14ac:dyDescent="0.2">
      <c r="R404" s="15"/>
    </row>
    <row r="405" spans="18:18" ht="15.75" customHeight="1" x14ac:dyDescent="0.2">
      <c r="R405" s="15"/>
    </row>
    <row r="406" spans="18:18" ht="15.75" customHeight="1" x14ac:dyDescent="0.2">
      <c r="R406" s="15"/>
    </row>
    <row r="407" spans="18:18" ht="15.75" customHeight="1" x14ac:dyDescent="0.2">
      <c r="R407" s="15"/>
    </row>
    <row r="408" spans="18:18" ht="15.75" customHeight="1" x14ac:dyDescent="0.2">
      <c r="R408" s="15"/>
    </row>
    <row r="409" spans="18:18" ht="15.75" customHeight="1" x14ac:dyDescent="0.2">
      <c r="R409" s="15"/>
    </row>
    <row r="410" spans="18:18" ht="15.75" customHeight="1" x14ac:dyDescent="0.2">
      <c r="R410" s="15"/>
    </row>
    <row r="411" spans="18:18" ht="15.75" customHeight="1" x14ac:dyDescent="0.2">
      <c r="R411" s="15"/>
    </row>
    <row r="412" spans="18:18" ht="15.75" customHeight="1" x14ac:dyDescent="0.2">
      <c r="R412" s="15"/>
    </row>
    <row r="413" spans="18:18" ht="15.75" customHeight="1" x14ac:dyDescent="0.2">
      <c r="R413" s="15"/>
    </row>
    <row r="414" spans="18:18" ht="15.75" customHeight="1" x14ac:dyDescent="0.2">
      <c r="R414" s="15"/>
    </row>
    <row r="415" spans="18:18" ht="15.75" customHeight="1" x14ac:dyDescent="0.2">
      <c r="R415" s="15"/>
    </row>
    <row r="416" spans="18:18" ht="15.75" customHeight="1" x14ac:dyDescent="0.2">
      <c r="R416" s="15"/>
    </row>
    <row r="417" spans="18:18" ht="15.75" customHeight="1" x14ac:dyDescent="0.2">
      <c r="R417" s="15"/>
    </row>
    <row r="418" spans="18:18" ht="15.75" customHeight="1" x14ac:dyDescent="0.2">
      <c r="R418" s="15"/>
    </row>
    <row r="419" spans="18:18" ht="15.75" customHeight="1" x14ac:dyDescent="0.2">
      <c r="R419" s="15"/>
    </row>
    <row r="420" spans="18:18" ht="15.75" customHeight="1" x14ac:dyDescent="0.2">
      <c r="R420" s="15"/>
    </row>
    <row r="421" spans="18:18" ht="15.75" customHeight="1" x14ac:dyDescent="0.2">
      <c r="R421" s="15"/>
    </row>
    <row r="422" spans="18:18" ht="15.75" customHeight="1" x14ac:dyDescent="0.2">
      <c r="R422" s="15"/>
    </row>
    <row r="423" spans="18:18" ht="15.75" customHeight="1" x14ac:dyDescent="0.2">
      <c r="R423" s="15"/>
    </row>
    <row r="424" spans="18:18" ht="15.75" customHeight="1" x14ac:dyDescent="0.2">
      <c r="R424" s="15"/>
    </row>
    <row r="425" spans="18:18" ht="15.75" customHeight="1" x14ac:dyDescent="0.2">
      <c r="R425" s="15"/>
    </row>
    <row r="426" spans="18:18" ht="15.75" customHeight="1" x14ac:dyDescent="0.2">
      <c r="R426" s="15"/>
    </row>
    <row r="427" spans="18:18" ht="15.75" customHeight="1" x14ac:dyDescent="0.2">
      <c r="R427" s="15"/>
    </row>
    <row r="428" spans="18:18" ht="15.75" customHeight="1" x14ac:dyDescent="0.2">
      <c r="R428" s="15"/>
    </row>
    <row r="429" spans="18:18" ht="15.75" customHeight="1" x14ac:dyDescent="0.2">
      <c r="R429" s="15"/>
    </row>
    <row r="430" spans="18:18" ht="15.75" customHeight="1" x14ac:dyDescent="0.2">
      <c r="R430" s="15"/>
    </row>
    <row r="431" spans="18:18" ht="15.75" customHeight="1" x14ac:dyDescent="0.2">
      <c r="R431" s="15"/>
    </row>
    <row r="432" spans="18:18" ht="15.75" customHeight="1" x14ac:dyDescent="0.2">
      <c r="R432" s="15"/>
    </row>
    <row r="433" spans="18:18" ht="15.75" customHeight="1" x14ac:dyDescent="0.2">
      <c r="R433" s="15"/>
    </row>
    <row r="434" spans="18:18" ht="15.75" customHeight="1" x14ac:dyDescent="0.2">
      <c r="R434" s="15"/>
    </row>
    <row r="435" spans="18:18" ht="15.75" customHeight="1" x14ac:dyDescent="0.2">
      <c r="R435" s="15"/>
    </row>
    <row r="436" spans="18:18" ht="15.75" customHeight="1" x14ac:dyDescent="0.2">
      <c r="R436" s="15"/>
    </row>
    <row r="437" spans="18:18" ht="15.75" customHeight="1" x14ac:dyDescent="0.2">
      <c r="R437" s="15"/>
    </row>
    <row r="438" spans="18:18" ht="15.75" customHeight="1" x14ac:dyDescent="0.2">
      <c r="R438" s="15"/>
    </row>
    <row r="439" spans="18:18" ht="15.75" customHeight="1" x14ac:dyDescent="0.2">
      <c r="R439" s="15"/>
    </row>
    <row r="440" spans="18:18" ht="15.75" customHeight="1" x14ac:dyDescent="0.2">
      <c r="R440" s="15"/>
    </row>
    <row r="441" spans="18:18" ht="15.75" customHeight="1" x14ac:dyDescent="0.2">
      <c r="R441" s="15"/>
    </row>
    <row r="442" spans="18:18" ht="15.75" customHeight="1" x14ac:dyDescent="0.2">
      <c r="R442" s="15"/>
    </row>
    <row r="443" spans="18:18" ht="15.75" customHeight="1" x14ac:dyDescent="0.2">
      <c r="R443" s="15"/>
    </row>
    <row r="444" spans="18:18" ht="15.75" customHeight="1" x14ac:dyDescent="0.2">
      <c r="R444" s="15"/>
    </row>
    <row r="445" spans="18:18" ht="15.75" customHeight="1" x14ac:dyDescent="0.2">
      <c r="R445" s="15"/>
    </row>
    <row r="446" spans="18:18" ht="15.75" customHeight="1" x14ac:dyDescent="0.2">
      <c r="R446" s="15"/>
    </row>
    <row r="447" spans="18:18" ht="15.75" customHeight="1" x14ac:dyDescent="0.2">
      <c r="R447" s="15"/>
    </row>
    <row r="448" spans="18:18" ht="15.75" customHeight="1" x14ac:dyDescent="0.2">
      <c r="R448" s="15"/>
    </row>
    <row r="449" spans="18:18" ht="15.75" customHeight="1" x14ac:dyDescent="0.2">
      <c r="R449" s="15"/>
    </row>
    <row r="450" spans="18:18" ht="15.75" customHeight="1" x14ac:dyDescent="0.2">
      <c r="R450" s="15"/>
    </row>
    <row r="451" spans="18:18" ht="15.75" customHeight="1" x14ac:dyDescent="0.2">
      <c r="R451" s="15"/>
    </row>
    <row r="452" spans="18:18" ht="15.75" customHeight="1" x14ac:dyDescent="0.2">
      <c r="R452" s="15"/>
    </row>
    <row r="453" spans="18:18" ht="15.75" customHeight="1" x14ac:dyDescent="0.2">
      <c r="R453" s="15"/>
    </row>
    <row r="454" spans="18:18" ht="15.75" customHeight="1" x14ac:dyDescent="0.2">
      <c r="R454" s="15"/>
    </row>
    <row r="455" spans="18:18" ht="15.75" customHeight="1" x14ac:dyDescent="0.2">
      <c r="R455" s="15"/>
    </row>
    <row r="456" spans="18:18" ht="15.75" customHeight="1" x14ac:dyDescent="0.2">
      <c r="R456" s="15"/>
    </row>
    <row r="457" spans="18:18" ht="15.75" customHeight="1" x14ac:dyDescent="0.2">
      <c r="R457" s="15"/>
    </row>
    <row r="458" spans="18:18" ht="15.75" customHeight="1" x14ac:dyDescent="0.2">
      <c r="R458" s="15"/>
    </row>
    <row r="459" spans="18:18" ht="15.75" customHeight="1" x14ac:dyDescent="0.2">
      <c r="R459" s="15"/>
    </row>
    <row r="460" spans="18:18" ht="15.75" customHeight="1" x14ac:dyDescent="0.2">
      <c r="R460" s="15"/>
    </row>
    <row r="461" spans="18:18" ht="15.75" customHeight="1" x14ac:dyDescent="0.2">
      <c r="R461" s="15"/>
    </row>
    <row r="462" spans="18:18" ht="15.75" customHeight="1" x14ac:dyDescent="0.2">
      <c r="R462" s="15"/>
    </row>
    <row r="463" spans="18:18" ht="15.75" customHeight="1" x14ac:dyDescent="0.2">
      <c r="R463" s="15"/>
    </row>
    <row r="464" spans="18:18" ht="15.75" customHeight="1" x14ac:dyDescent="0.2">
      <c r="R464" s="15"/>
    </row>
    <row r="465" spans="18:18" ht="15.75" customHeight="1" x14ac:dyDescent="0.2">
      <c r="R465" s="15"/>
    </row>
    <row r="466" spans="18:18" ht="15.75" customHeight="1" x14ac:dyDescent="0.2">
      <c r="R466" s="15"/>
    </row>
    <row r="467" spans="18:18" ht="15.75" customHeight="1" x14ac:dyDescent="0.2">
      <c r="R467" s="15"/>
    </row>
    <row r="468" spans="18:18" ht="15.75" customHeight="1" x14ac:dyDescent="0.2">
      <c r="R468" s="15"/>
    </row>
    <row r="469" spans="18:18" ht="15.75" customHeight="1" x14ac:dyDescent="0.2">
      <c r="R469" s="15"/>
    </row>
    <row r="470" spans="18:18" ht="15.75" customHeight="1" x14ac:dyDescent="0.2">
      <c r="R470" s="15"/>
    </row>
    <row r="471" spans="18:18" ht="15.75" customHeight="1" x14ac:dyDescent="0.2">
      <c r="R471" s="15"/>
    </row>
    <row r="472" spans="18:18" ht="15.75" customHeight="1" x14ac:dyDescent="0.2">
      <c r="R472" s="15"/>
    </row>
    <row r="473" spans="18:18" ht="15.75" customHeight="1" x14ac:dyDescent="0.2">
      <c r="R473" s="15"/>
    </row>
    <row r="474" spans="18:18" ht="15.75" customHeight="1" x14ac:dyDescent="0.2">
      <c r="R474" s="15"/>
    </row>
    <row r="475" spans="18:18" ht="15.75" customHeight="1" x14ac:dyDescent="0.2">
      <c r="R475" s="15"/>
    </row>
    <row r="476" spans="18:18" ht="15.75" customHeight="1" x14ac:dyDescent="0.2">
      <c r="R476" s="15"/>
    </row>
    <row r="477" spans="18:18" ht="15.75" customHeight="1" x14ac:dyDescent="0.2">
      <c r="R477" s="15"/>
    </row>
    <row r="478" spans="18:18" ht="15.75" customHeight="1" x14ac:dyDescent="0.2">
      <c r="R478" s="15"/>
    </row>
    <row r="479" spans="18:18" ht="15.75" customHeight="1" x14ac:dyDescent="0.2">
      <c r="R479" s="15"/>
    </row>
    <row r="480" spans="18:18" ht="15.75" customHeight="1" x14ac:dyDescent="0.2">
      <c r="R480" s="15"/>
    </row>
    <row r="481" spans="18:18" ht="15.75" customHeight="1" x14ac:dyDescent="0.2">
      <c r="R481" s="15"/>
    </row>
    <row r="482" spans="18:18" ht="15.75" customHeight="1" x14ac:dyDescent="0.2">
      <c r="R482" s="15"/>
    </row>
    <row r="483" spans="18:18" ht="15.75" customHeight="1" x14ac:dyDescent="0.2">
      <c r="R483" s="15"/>
    </row>
    <row r="484" spans="18:18" ht="15.75" customHeight="1" x14ac:dyDescent="0.2">
      <c r="R484" s="15"/>
    </row>
    <row r="485" spans="18:18" ht="15.75" customHeight="1" x14ac:dyDescent="0.2">
      <c r="R485" s="15"/>
    </row>
    <row r="486" spans="18:18" ht="15.75" customHeight="1" x14ac:dyDescent="0.2">
      <c r="R486" s="15"/>
    </row>
    <row r="487" spans="18:18" ht="15.75" customHeight="1" x14ac:dyDescent="0.2">
      <c r="R487" s="15"/>
    </row>
    <row r="488" spans="18:18" ht="15.75" customHeight="1" x14ac:dyDescent="0.2">
      <c r="R488" s="15"/>
    </row>
    <row r="489" spans="18:18" ht="15.75" customHeight="1" x14ac:dyDescent="0.2">
      <c r="R489" s="15"/>
    </row>
    <row r="490" spans="18:18" ht="15.75" customHeight="1" x14ac:dyDescent="0.2">
      <c r="R490" s="15"/>
    </row>
    <row r="491" spans="18:18" ht="15.75" customHeight="1" x14ac:dyDescent="0.2">
      <c r="R491" s="15"/>
    </row>
    <row r="492" spans="18:18" ht="15.75" customHeight="1" x14ac:dyDescent="0.2">
      <c r="R492" s="15"/>
    </row>
    <row r="493" spans="18:18" ht="15.75" customHeight="1" x14ac:dyDescent="0.2">
      <c r="R493" s="15"/>
    </row>
    <row r="494" spans="18:18" ht="15.75" customHeight="1" x14ac:dyDescent="0.2">
      <c r="R494" s="15"/>
    </row>
    <row r="495" spans="18:18" ht="15.75" customHeight="1" x14ac:dyDescent="0.2">
      <c r="R495" s="15"/>
    </row>
    <row r="496" spans="18:18" ht="15.75" customHeight="1" x14ac:dyDescent="0.2">
      <c r="R496" s="15"/>
    </row>
    <row r="497" spans="18:18" ht="15.75" customHeight="1" x14ac:dyDescent="0.2">
      <c r="R497" s="15"/>
    </row>
    <row r="498" spans="18:18" ht="15.75" customHeight="1" x14ac:dyDescent="0.2">
      <c r="R498" s="15"/>
    </row>
    <row r="499" spans="18:18" ht="15.75" customHeight="1" x14ac:dyDescent="0.2">
      <c r="R499" s="15"/>
    </row>
    <row r="500" spans="18:18" ht="15.75" customHeight="1" x14ac:dyDescent="0.2">
      <c r="R500" s="15"/>
    </row>
    <row r="501" spans="18:18" ht="15.75" customHeight="1" x14ac:dyDescent="0.2">
      <c r="R501" s="15"/>
    </row>
    <row r="502" spans="18:18" ht="15.75" customHeight="1" x14ac:dyDescent="0.2">
      <c r="R502" s="15"/>
    </row>
    <row r="503" spans="18:18" ht="15.75" customHeight="1" x14ac:dyDescent="0.2">
      <c r="R503" s="15"/>
    </row>
    <row r="504" spans="18:18" ht="15.75" customHeight="1" x14ac:dyDescent="0.2">
      <c r="R504" s="15"/>
    </row>
    <row r="505" spans="18:18" ht="15.75" customHeight="1" x14ac:dyDescent="0.2">
      <c r="R505" s="15"/>
    </row>
    <row r="506" spans="18:18" ht="15.75" customHeight="1" x14ac:dyDescent="0.2">
      <c r="R506" s="15"/>
    </row>
    <row r="507" spans="18:18" ht="15.75" customHeight="1" x14ac:dyDescent="0.2">
      <c r="R507" s="15"/>
    </row>
    <row r="508" spans="18:18" ht="15.75" customHeight="1" x14ac:dyDescent="0.2">
      <c r="R508" s="15"/>
    </row>
    <row r="509" spans="18:18" ht="15.75" customHeight="1" x14ac:dyDescent="0.2">
      <c r="R509" s="15"/>
    </row>
    <row r="510" spans="18:18" ht="15.75" customHeight="1" x14ac:dyDescent="0.2">
      <c r="R510" s="15"/>
    </row>
    <row r="511" spans="18:18" ht="15.75" customHeight="1" x14ac:dyDescent="0.2">
      <c r="R511" s="15"/>
    </row>
    <row r="512" spans="18:18" ht="15.75" customHeight="1" x14ac:dyDescent="0.2">
      <c r="R512" s="15"/>
    </row>
    <row r="513" spans="18:18" ht="15.75" customHeight="1" x14ac:dyDescent="0.2">
      <c r="R513" s="15"/>
    </row>
    <row r="514" spans="18:18" ht="15.75" customHeight="1" x14ac:dyDescent="0.2">
      <c r="R514" s="15"/>
    </row>
    <row r="515" spans="18:18" ht="15.75" customHeight="1" x14ac:dyDescent="0.2">
      <c r="R515" s="15"/>
    </row>
    <row r="516" spans="18:18" ht="15.75" customHeight="1" x14ac:dyDescent="0.2">
      <c r="R516" s="15"/>
    </row>
    <row r="517" spans="18:18" ht="15.75" customHeight="1" x14ac:dyDescent="0.2">
      <c r="R517" s="15"/>
    </row>
    <row r="518" spans="18:18" ht="15.75" customHeight="1" x14ac:dyDescent="0.2">
      <c r="R518" s="15"/>
    </row>
    <row r="519" spans="18:18" ht="15.75" customHeight="1" x14ac:dyDescent="0.2">
      <c r="R519" s="15"/>
    </row>
    <row r="520" spans="18:18" ht="15.75" customHeight="1" x14ac:dyDescent="0.2">
      <c r="R520" s="15"/>
    </row>
    <row r="521" spans="18:18" ht="15.75" customHeight="1" x14ac:dyDescent="0.2">
      <c r="R521" s="15"/>
    </row>
    <row r="522" spans="18:18" ht="15.75" customHeight="1" x14ac:dyDescent="0.2">
      <c r="R522" s="15"/>
    </row>
    <row r="523" spans="18:18" ht="15.75" customHeight="1" x14ac:dyDescent="0.2">
      <c r="R523" s="15"/>
    </row>
    <row r="524" spans="18:18" ht="15.75" customHeight="1" x14ac:dyDescent="0.2">
      <c r="R524" s="15"/>
    </row>
    <row r="525" spans="18:18" ht="15.75" customHeight="1" x14ac:dyDescent="0.2">
      <c r="R525" s="15"/>
    </row>
    <row r="526" spans="18:18" ht="15.75" customHeight="1" x14ac:dyDescent="0.2">
      <c r="R526" s="15"/>
    </row>
    <row r="527" spans="18:18" ht="15.75" customHeight="1" x14ac:dyDescent="0.2">
      <c r="R527" s="15"/>
    </row>
    <row r="528" spans="18:18" ht="15.75" customHeight="1" x14ac:dyDescent="0.2">
      <c r="R528" s="15"/>
    </row>
    <row r="529" spans="18:18" ht="15.75" customHeight="1" x14ac:dyDescent="0.2">
      <c r="R529" s="15"/>
    </row>
    <row r="530" spans="18:18" ht="15.75" customHeight="1" x14ac:dyDescent="0.2">
      <c r="R530" s="15"/>
    </row>
    <row r="531" spans="18:18" ht="15.75" customHeight="1" x14ac:dyDescent="0.2">
      <c r="R531" s="15"/>
    </row>
    <row r="532" spans="18:18" ht="15.75" customHeight="1" x14ac:dyDescent="0.2">
      <c r="R532" s="15"/>
    </row>
    <row r="533" spans="18:18" ht="15.75" customHeight="1" x14ac:dyDescent="0.2">
      <c r="R533" s="15"/>
    </row>
    <row r="534" spans="18:18" ht="15.75" customHeight="1" x14ac:dyDescent="0.2">
      <c r="R534" s="15"/>
    </row>
    <row r="535" spans="18:18" ht="15.75" customHeight="1" x14ac:dyDescent="0.2">
      <c r="R535" s="15"/>
    </row>
    <row r="536" spans="18:18" ht="15.75" customHeight="1" x14ac:dyDescent="0.2">
      <c r="R536" s="15"/>
    </row>
    <row r="537" spans="18:18" ht="15.75" customHeight="1" x14ac:dyDescent="0.2">
      <c r="R537" s="15"/>
    </row>
    <row r="538" spans="18:18" ht="15.75" customHeight="1" x14ac:dyDescent="0.2">
      <c r="R538" s="15"/>
    </row>
    <row r="539" spans="18:18" ht="15.75" customHeight="1" x14ac:dyDescent="0.2">
      <c r="R539" s="15"/>
    </row>
    <row r="540" spans="18:18" ht="15.75" customHeight="1" x14ac:dyDescent="0.2">
      <c r="R540" s="15"/>
    </row>
    <row r="541" spans="18:18" ht="15.75" customHeight="1" x14ac:dyDescent="0.2">
      <c r="R541" s="15"/>
    </row>
    <row r="542" spans="18:18" ht="15.75" customHeight="1" x14ac:dyDescent="0.2">
      <c r="R542" s="15"/>
    </row>
    <row r="543" spans="18:18" ht="15.75" customHeight="1" x14ac:dyDescent="0.2">
      <c r="R543" s="15"/>
    </row>
    <row r="544" spans="18:18" ht="15.75" customHeight="1" x14ac:dyDescent="0.2">
      <c r="R544" s="15"/>
    </row>
    <row r="545" spans="18:18" ht="15.75" customHeight="1" x14ac:dyDescent="0.2">
      <c r="R545" s="15"/>
    </row>
    <row r="546" spans="18:18" ht="15.75" customHeight="1" x14ac:dyDescent="0.2">
      <c r="R546" s="15"/>
    </row>
    <row r="547" spans="18:18" ht="15.75" customHeight="1" x14ac:dyDescent="0.2">
      <c r="R547" s="15"/>
    </row>
    <row r="548" spans="18:18" ht="15.75" customHeight="1" x14ac:dyDescent="0.2">
      <c r="R548" s="15"/>
    </row>
    <row r="549" spans="18:18" ht="15.75" customHeight="1" x14ac:dyDescent="0.2">
      <c r="R549" s="15"/>
    </row>
    <row r="550" spans="18:18" ht="15.75" customHeight="1" x14ac:dyDescent="0.2">
      <c r="R550" s="15"/>
    </row>
    <row r="551" spans="18:18" ht="15.75" customHeight="1" x14ac:dyDescent="0.2">
      <c r="R551" s="15"/>
    </row>
    <row r="552" spans="18:18" ht="15.75" customHeight="1" x14ac:dyDescent="0.2">
      <c r="R552" s="15"/>
    </row>
    <row r="553" spans="18:18" ht="15.75" customHeight="1" x14ac:dyDescent="0.2">
      <c r="R553" s="15"/>
    </row>
    <row r="554" spans="18:18" ht="15.75" customHeight="1" x14ac:dyDescent="0.2">
      <c r="R554" s="15"/>
    </row>
    <row r="555" spans="18:18" ht="15.75" customHeight="1" x14ac:dyDescent="0.2">
      <c r="R555" s="15"/>
    </row>
    <row r="556" spans="18:18" ht="15.75" customHeight="1" x14ac:dyDescent="0.2">
      <c r="R556" s="15"/>
    </row>
    <row r="557" spans="18:18" ht="15.75" customHeight="1" x14ac:dyDescent="0.2">
      <c r="R557" s="15"/>
    </row>
    <row r="558" spans="18:18" ht="15.75" customHeight="1" x14ac:dyDescent="0.2">
      <c r="R558" s="15"/>
    </row>
    <row r="559" spans="18:18" ht="15.75" customHeight="1" x14ac:dyDescent="0.2">
      <c r="R559" s="15"/>
    </row>
    <row r="560" spans="18:18" ht="15.75" customHeight="1" x14ac:dyDescent="0.2">
      <c r="R560" s="15"/>
    </row>
    <row r="561" spans="18:18" ht="15.75" customHeight="1" x14ac:dyDescent="0.2">
      <c r="R561" s="15"/>
    </row>
    <row r="562" spans="18:18" ht="15.75" customHeight="1" x14ac:dyDescent="0.2">
      <c r="R562" s="15"/>
    </row>
    <row r="563" spans="18:18" ht="15.75" customHeight="1" x14ac:dyDescent="0.2">
      <c r="R563" s="15"/>
    </row>
    <row r="564" spans="18:18" ht="15.75" customHeight="1" x14ac:dyDescent="0.2">
      <c r="R564" s="15"/>
    </row>
    <row r="565" spans="18:18" ht="15.75" customHeight="1" x14ac:dyDescent="0.2">
      <c r="R565" s="15"/>
    </row>
    <row r="566" spans="18:18" ht="15.75" customHeight="1" x14ac:dyDescent="0.2">
      <c r="R566" s="15"/>
    </row>
    <row r="567" spans="18:18" ht="15.75" customHeight="1" x14ac:dyDescent="0.2">
      <c r="R567" s="15"/>
    </row>
    <row r="568" spans="18:18" ht="15.75" customHeight="1" x14ac:dyDescent="0.2">
      <c r="R568" s="15"/>
    </row>
    <row r="569" spans="18:18" ht="15.75" customHeight="1" x14ac:dyDescent="0.2">
      <c r="R569" s="15"/>
    </row>
    <row r="570" spans="18:18" ht="15.75" customHeight="1" x14ac:dyDescent="0.2">
      <c r="R570" s="15"/>
    </row>
    <row r="571" spans="18:18" ht="15.75" customHeight="1" x14ac:dyDescent="0.2">
      <c r="R571" s="15"/>
    </row>
    <row r="572" spans="18:18" ht="15.75" customHeight="1" x14ac:dyDescent="0.2">
      <c r="R572" s="15"/>
    </row>
    <row r="573" spans="18:18" ht="15.75" customHeight="1" x14ac:dyDescent="0.2">
      <c r="R573" s="15"/>
    </row>
    <row r="574" spans="18:18" ht="15.75" customHeight="1" x14ac:dyDescent="0.2">
      <c r="R574" s="15"/>
    </row>
    <row r="575" spans="18:18" ht="15.75" customHeight="1" x14ac:dyDescent="0.2">
      <c r="R575" s="15"/>
    </row>
    <row r="576" spans="18:18" ht="15.75" customHeight="1" x14ac:dyDescent="0.2">
      <c r="R576" s="15"/>
    </row>
    <row r="577" spans="18:18" ht="15.75" customHeight="1" x14ac:dyDescent="0.2">
      <c r="R577" s="15"/>
    </row>
    <row r="578" spans="18:18" ht="15.75" customHeight="1" x14ac:dyDescent="0.2">
      <c r="R578" s="15"/>
    </row>
    <row r="579" spans="18:18" ht="15.75" customHeight="1" x14ac:dyDescent="0.2">
      <c r="R579" s="15"/>
    </row>
    <row r="580" spans="18:18" ht="15.75" customHeight="1" x14ac:dyDescent="0.2">
      <c r="R580" s="15"/>
    </row>
    <row r="581" spans="18:18" ht="15.75" customHeight="1" x14ac:dyDescent="0.2">
      <c r="R581" s="15"/>
    </row>
    <row r="582" spans="18:18" ht="15.75" customHeight="1" x14ac:dyDescent="0.2">
      <c r="R582" s="15"/>
    </row>
    <row r="583" spans="18:18" ht="15.75" customHeight="1" x14ac:dyDescent="0.2">
      <c r="R583" s="15"/>
    </row>
    <row r="584" spans="18:18" ht="15.75" customHeight="1" x14ac:dyDescent="0.2">
      <c r="R584" s="15"/>
    </row>
    <row r="585" spans="18:18" ht="15.75" customHeight="1" x14ac:dyDescent="0.2">
      <c r="R585" s="15"/>
    </row>
    <row r="586" spans="18:18" ht="15.75" customHeight="1" x14ac:dyDescent="0.2">
      <c r="R586" s="15"/>
    </row>
    <row r="587" spans="18:18" ht="15.75" customHeight="1" x14ac:dyDescent="0.2">
      <c r="R587" s="15"/>
    </row>
    <row r="588" spans="18:18" ht="15.75" customHeight="1" x14ac:dyDescent="0.2">
      <c r="R588" s="15"/>
    </row>
    <row r="589" spans="18:18" ht="15.75" customHeight="1" x14ac:dyDescent="0.2">
      <c r="R589" s="15"/>
    </row>
    <row r="590" spans="18:18" ht="15.75" customHeight="1" x14ac:dyDescent="0.2">
      <c r="R590" s="15"/>
    </row>
    <row r="591" spans="18:18" ht="15.75" customHeight="1" x14ac:dyDescent="0.2">
      <c r="R591" s="15"/>
    </row>
    <row r="592" spans="18:18" ht="15.75" customHeight="1" x14ac:dyDescent="0.2">
      <c r="R592" s="15"/>
    </row>
    <row r="593" spans="18:18" ht="15.75" customHeight="1" x14ac:dyDescent="0.2">
      <c r="R593" s="15"/>
    </row>
    <row r="594" spans="18:18" ht="15.75" customHeight="1" x14ac:dyDescent="0.2">
      <c r="R594" s="15"/>
    </row>
    <row r="595" spans="18:18" ht="15.75" customHeight="1" x14ac:dyDescent="0.2">
      <c r="R595" s="15"/>
    </row>
    <row r="596" spans="18:18" ht="15.75" customHeight="1" x14ac:dyDescent="0.2">
      <c r="R596" s="15"/>
    </row>
    <row r="597" spans="18:18" ht="15.75" customHeight="1" x14ac:dyDescent="0.2">
      <c r="R597" s="15"/>
    </row>
    <row r="598" spans="18:18" ht="15.75" customHeight="1" x14ac:dyDescent="0.2">
      <c r="R598" s="15"/>
    </row>
    <row r="599" spans="18:18" ht="15.75" customHeight="1" x14ac:dyDescent="0.2">
      <c r="R599" s="15"/>
    </row>
    <row r="600" spans="18:18" ht="15.75" customHeight="1" x14ac:dyDescent="0.2">
      <c r="R600" s="15"/>
    </row>
    <row r="601" spans="18:18" ht="15.75" customHeight="1" x14ac:dyDescent="0.2">
      <c r="R601" s="15"/>
    </row>
    <row r="602" spans="18:18" ht="15.75" customHeight="1" x14ac:dyDescent="0.2">
      <c r="R602" s="15"/>
    </row>
    <row r="603" spans="18:18" ht="15.75" customHeight="1" x14ac:dyDescent="0.2">
      <c r="R603" s="15"/>
    </row>
    <row r="604" spans="18:18" ht="15.75" customHeight="1" x14ac:dyDescent="0.2">
      <c r="R604" s="15"/>
    </row>
    <row r="605" spans="18:18" ht="15.75" customHeight="1" x14ac:dyDescent="0.2">
      <c r="R605" s="15"/>
    </row>
    <row r="606" spans="18:18" ht="15.75" customHeight="1" x14ac:dyDescent="0.2">
      <c r="R606" s="15"/>
    </row>
    <row r="607" spans="18:18" ht="15.75" customHeight="1" x14ac:dyDescent="0.2">
      <c r="R607" s="15"/>
    </row>
    <row r="608" spans="18:18" ht="15.75" customHeight="1" x14ac:dyDescent="0.2">
      <c r="R608" s="15"/>
    </row>
    <row r="609" spans="18:18" ht="15.75" customHeight="1" x14ac:dyDescent="0.2">
      <c r="R609" s="15"/>
    </row>
    <row r="610" spans="18:18" ht="15.75" customHeight="1" x14ac:dyDescent="0.2">
      <c r="R610" s="15"/>
    </row>
    <row r="611" spans="18:18" ht="15.75" customHeight="1" x14ac:dyDescent="0.2">
      <c r="R611" s="15"/>
    </row>
    <row r="612" spans="18:18" ht="15.75" customHeight="1" x14ac:dyDescent="0.2">
      <c r="R612" s="15"/>
    </row>
    <row r="613" spans="18:18" ht="15.75" customHeight="1" x14ac:dyDescent="0.2">
      <c r="R613" s="15"/>
    </row>
    <row r="614" spans="18:18" ht="15.75" customHeight="1" x14ac:dyDescent="0.2">
      <c r="R614" s="15"/>
    </row>
    <row r="615" spans="18:18" ht="15.75" customHeight="1" x14ac:dyDescent="0.2">
      <c r="R615" s="15"/>
    </row>
    <row r="616" spans="18:18" ht="15.75" customHeight="1" x14ac:dyDescent="0.2">
      <c r="R616" s="15"/>
    </row>
    <row r="617" spans="18:18" ht="15.75" customHeight="1" x14ac:dyDescent="0.2">
      <c r="R617" s="15"/>
    </row>
    <row r="618" spans="18:18" ht="15.75" customHeight="1" x14ac:dyDescent="0.2">
      <c r="R618" s="15"/>
    </row>
    <row r="619" spans="18:18" ht="15.75" customHeight="1" x14ac:dyDescent="0.2">
      <c r="R619" s="15"/>
    </row>
    <row r="620" spans="18:18" ht="15.75" customHeight="1" x14ac:dyDescent="0.2">
      <c r="R620" s="15"/>
    </row>
    <row r="621" spans="18:18" ht="15.75" customHeight="1" x14ac:dyDescent="0.2">
      <c r="R621" s="15"/>
    </row>
    <row r="622" spans="18:18" ht="15.75" customHeight="1" x14ac:dyDescent="0.2">
      <c r="R622" s="15"/>
    </row>
    <row r="623" spans="18:18" ht="15.75" customHeight="1" x14ac:dyDescent="0.2">
      <c r="R623" s="15"/>
    </row>
    <row r="624" spans="18:18" ht="15.75" customHeight="1" x14ac:dyDescent="0.2">
      <c r="R624" s="15"/>
    </row>
    <row r="625" spans="18:18" ht="15.75" customHeight="1" x14ac:dyDescent="0.2">
      <c r="R625" s="15"/>
    </row>
    <row r="626" spans="18:18" ht="15.75" customHeight="1" x14ac:dyDescent="0.2">
      <c r="R626" s="15"/>
    </row>
    <row r="627" spans="18:18" ht="15.75" customHeight="1" x14ac:dyDescent="0.2">
      <c r="R627" s="15"/>
    </row>
    <row r="628" spans="18:18" ht="15.75" customHeight="1" x14ac:dyDescent="0.2">
      <c r="R628" s="15"/>
    </row>
    <row r="629" spans="18:18" ht="15.75" customHeight="1" x14ac:dyDescent="0.2">
      <c r="R629" s="15"/>
    </row>
    <row r="630" spans="18:18" ht="15.75" customHeight="1" x14ac:dyDescent="0.2">
      <c r="R630" s="15"/>
    </row>
    <row r="631" spans="18:18" ht="15.75" customHeight="1" x14ac:dyDescent="0.2">
      <c r="R631" s="15"/>
    </row>
    <row r="632" spans="18:18" ht="15.75" customHeight="1" x14ac:dyDescent="0.2">
      <c r="R632" s="15"/>
    </row>
    <row r="633" spans="18:18" ht="15.75" customHeight="1" x14ac:dyDescent="0.2">
      <c r="R633" s="15"/>
    </row>
    <row r="634" spans="18:18" ht="15.75" customHeight="1" x14ac:dyDescent="0.2">
      <c r="R634" s="15"/>
    </row>
    <row r="635" spans="18:18" ht="15.75" customHeight="1" x14ac:dyDescent="0.2">
      <c r="R635" s="15"/>
    </row>
    <row r="636" spans="18:18" ht="15.75" customHeight="1" x14ac:dyDescent="0.2">
      <c r="R636" s="15"/>
    </row>
    <row r="637" spans="18:18" ht="15.75" customHeight="1" x14ac:dyDescent="0.2">
      <c r="R637" s="15"/>
    </row>
    <row r="638" spans="18:18" ht="15.75" customHeight="1" x14ac:dyDescent="0.2">
      <c r="R638" s="15"/>
    </row>
    <row r="639" spans="18:18" ht="15.75" customHeight="1" x14ac:dyDescent="0.2">
      <c r="R639" s="15"/>
    </row>
    <row r="640" spans="18:18" ht="15.75" customHeight="1" x14ac:dyDescent="0.2">
      <c r="R640" s="15"/>
    </row>
    <row r="641" spans="18:18" ht="15.75" customHeight="1" x14ac:dyDescent="0.2">
      <c r="R641" s="15"/>
    </row>
    <row r="642" spans="18:18" ht="15.75" customHeight="1" x14ac:dyDescent="0.2">
      <c r="R642" s="15"/>
    </row>
    <row r="643" spans="18:18" ht="15.75" customHeight="1" x14ac:dyDescent="0.2">
      <c r="R643" s="15"/>
    </row>
    <row r="644" spans="18:18" ht="15.75" customHeight="1" x14ac:dyDescent="0.2">
      <c r="R644" s="15"/>
    </row>
    <row r="645" spans="18:18" ht="15.75" customHeight="1" x14ac:dyDescent="0.2">
      <c r="R645" s="15"/>
    </row>
    <row r="646" spans="18:18" ht="15.75" customHeight="1" x14ac:dyDescent="0.2">
      <c r="R646" s="15"/>
    </row>
    <row r="647" spans="18:18" ht="15.75" customHeight="1" x14ac:dyDescent="0.2">
      <c r="R647" s="15"/>
    </row>
    <row r="648" spans="18:18" ht="15.75" customHeight="1" x14ac:dyDescent="0.2">
      <c r="R648" s="15"/>
    </row>
    <row r="649" spans="18:18" ht="15.75" customHeight="1" x14ac:dyDescent="0.2">
      <c r="R649" s="15"/>
    </row>
    <row r="650" spans="18:18" ht="15.75" customHeight="1" x14ac:dyDescent="0.2">
      <c r="R650" s="15"/>
    </row>
    <row r="651" spans="18:18" ht="15.75" customHeight="1" x14ac:dyDescent="0.2">
      <c r="R651" s="15"/>
    </row>
    <row r="652" spans="18:18" ht="15.75" customHeight="1" x14ac:dyDescent="0.2">
      <c r="R652" s="15"/>
    </row>
    <row r="653" spans="18:18" ht="15.75" customHeight="1" x14ac:dyDescent="0.2">
      <c r="R653" s="15"/>
    </row>
    <row r="654" spans="18:18" ht="15.75" customHeight="1" x14ac:dyDescent="0.2">
      <c r="R654" s="15"/>
    </row>
    <row r="655" spans="18:18" ht="15.75" customHeight="1" x14ac:dyDescent="0.2">
      <c r="R655" s="15"/>
    </row>
    <row r="656" spans="18:18" ht="15.75" customHeight="1" x14ac:dyDescent="0.2">
      <c r="R656" s="15"/>
    </row>
    <row r="657" spans="18:18" ht="15.75" customHeight="1" x14ac:dyDescent="0.2">
      <c r="R657" s="15"/>
    </row>
    <row r="658" spans="18:18" ht="15.75" customHeight="1" x14ac:dyDescent="0.2">
      <c r="R658" s="15"/>
    </row>
    <row r="659" spans="18:18" ht="15.75" customHeight="1" x14ac:dyDescent="0.2">
      <c r="R659" s="15"/>
    </row>
    <row r="660" spans="18:18" ht="15.75" customHeight="1" x14ac:dyDescent="0.2">
      <c r="R660" s="15"/>
    </row>
    <row r="661" spans="18:18" ht="15.75" customHeight="1" x14ac:dyDescent="0.2">
      <c r="R661" s="15"/>
    </row>
    <row r="662" spans="18:18" ht="15.75" customHeight="1" x14ac:dyDescent="0.2">
      <c r="R662" s="15"/>
    </row>
    <row r="663" spans="18:18" ht="15.75" customHeight="1" x14ac:dyDescent="0.2">
      <c r="R663" s="15"/>
    </row>
    <row r="664" spans="18:18" ht="15.75" customHeight="1" x14ac:dyDescent="0.2">
      <c r="R664" s="15"/>
    </row>
    <row r="665" spans="18:18" ht="15.75" customHeight="1" x14ac:dyDescent="0.2">
      <c r="R665" s="15"/>
    </row>
    <row r="666" spans="18:18" ht="15.75" customHeight="1" x14ac:dyDescent="0.2">
      <c r="R666" s="15"/>
    </row>
    <row r="667" spans="18:18" ht="15.75" customHeight="1" x14ac:dyDescent="0.2">
      <c r="R667" s="15"/>
    </row>
    <row r="668" spans="18:18" ht="15.75" customHeight="1" x14ac:dyDescent="0.2">
      <c r="R668" s="15"/>
    </row>
    <row r="669" spans="18:18" ht="15.75" customHeight="1" x14ac:dyDescent="0.2">
      <c r="R669" s="15"/>
    </row>
    <row r="670" spans="18:18" ht="15.75" customHeight="1" x14ac:dyDescent="0.2">
      <c r="R670" s="15"/>
    </row>
    <row r="671" spans="18:18" ht="15.75" customHeight="1" x14ac:dyDescent="0.2">
      <c r="R671" s="15"/>
    </row>
    <row r="672" spans="18:18" ht="15.75" customHeight="1" x14ac:dyDescent="0.2">
      <c r="R672" s="15"/>
    </row>
    <row r="673" spans="18:18" ht="15.75" customHeight="1" x14ac:dyDescent="0.2">
      <c r="R673" s="15"/>
    </row>
    <row r="674" spans="18:18" ht="15.75" customHeight="1" x14ac:dyDescent="0.2">
      <c r="R674" s="15"/>
    </row>
    <row r="675" spans="18:18" ht="15.75" customHeight="1" x14ac:dyDescent="0.2">
      <c r="R675" s="15"/>
    </row>
    <row r="676" spans="18:18" ht="15.75" customHeight="1" x14ac:dyDescent="0.2">
      <c r="R676" s="15"/>
    </row>
    <row r="677" spans="18:18" ht="15.75" customHeight="1" x14ac:dyDescent="0.2">
      <c r="R677" s="15"/>
    </row>
    <row r="678" spans="18:18" ht="15.75" customHeight="1" x14ac:dyDescent="0.2">
      <c r="R678" s="15"/>
    </row>
    <row r="679" spans="18:18" ht="15.75" customHeight="1" x14ac:dyDescent="0.2">
      <c r="R679" s="15"/>
    </row>
    <row r="680" spans="18:18" ht="15.75" customHeight="1" x14ac:dyDescent="0.2">
      <c r="R680" s="15"/>
    </row>
    <row r="681" spans="18:18" ht="15.75" customHeight="1" x14ac:dyDescent="0.2">
      <c r="R681" s="15"/>
    </row>
    <row r="682" spans="18:18" ht="15.75" customHeight="1" x14ac:dyDescent="0.2">
      <c r="R682" s="15"/>
    </row>
    <row r="683" spans="18:18" ht="15.75" customHeight="1" x14ac:dyDescent="0.2">
      <c r="R683" s="15"/>
    </row>
    <row r="684" spans="18:18" ht="15.75" customHeight="1" x14ac:dyDescent="0.2">
      <c r="R684" s="15"/>
    </row>
    <row r="685" spans="18:18" ht="15.75" customHeight="1" x14ac:dyDescent="0.2">
      <c r="R685" s="15"/>
    </row>
    <row r="686" spans="18:18" ht="15.75" customHeight="1" x14ac:dyDescent="0.2">
      <c r="R686" s="15"/>
    </row>
    <row r="687" spans="18:18" ht="15.75" customHeight="1" x14ac:dyDescent="0.2">
      <c r="R687" s="15"/>
    </row>
    <row r="688" spans="18:18" ht="15.75" customHeight="1" x14ac:dyDescent="0.2">
      <c r="R688" s="15"/>
    </row>
    <row r="689" spans="18:18" ht="15.75" customHeight="1" x14ac:dyDescent="0.2">
      <c r="R689" s="15"/>
    </row>
    <row r="690" spans="18:18" ht="15.75" customHeight="1" x14ac:dyDescent="0.2">
      <c r="R690" s="15"/>
    </row>
    <row r="691" spans="18:18" ht="15.75" customHeight="1" x14ac:dyDescent="0.2">
      <c r="R691" s="15"/>
    </row>
    <row r="692" spans="18:18" ht="15.75" customHeight="1" x14ac:dyDescent="0.2">
      <c r="R692" s="15"/>
    </row>
    <row r="693" spans="18:18" ht="15.75" customHeight="1" x14ac:dyDescent="0.2">
      <c r="R693" s="15"/>
    </row>
    <row r="694" spans="18:18" ht="15.75" customHeight="1" x14ac:dyDescent="0.2">
      <c r="R694" s="15"/>
    </row>
    <row r="695" spans="18:18" ht="15.75" customHeight="1" x14ac:dyDescent="0.2">
      <c r="R695" s="15"/>
    </row>
    <row r="696" spans="18:18" ht="15.75" customHeight="1" x14ac:dyDescent="0.2">
      <c r="R696" s="15"/>
    </row>
    <row r="697" spans="18:18" ht="15.75" customHeight="1" x14ac:dyDescent="0.2">
      <c r="R697" s="15"/>
    </row>
    <row r="698" spans="18:18" ht="15.75" customHeight="1" x14ac:dyDescent="0.2">
      <c r="R698" s="15"/>
    </row>
    <row r="699" spans="18:18" ht="15.75" customHeight="1" x14ac:dyDescent="0.2">
      <c r="R699" s="15"/>
    </row>
    <row r="700" spans="18:18" ht="15.75" customHeight="1" x14ac:dyDescent="0.2">
      <c r="R700" s="15"/>
    </row>
    <row r="701" spans="18:18" ht="15.75" customHeight="1" x14ac:dyDescent="0.2">
      <c r="R701" s="15"/>
    </row>
    <row r="702" spans="18:18" ht="15.75" customHeight="1" x14ac:dyDescent="0.2">
      <c r="R702" s="15"/>
    </row>
    <row r="703" spans="18:18" ht="15.75" customHeight="1" x14ac:dyDescent="0.2">
      <c r="R703" s="15"/>
    </row>
    <row r="704" spans="18:18" ht="15.75" customHeight="1" x14ac:dyDescent="0.2">
      <c r="R704" s="15"/>
    </row>
    <row r="705" spans="18:18" ht="15.75" customHeight="1" x14ac:dyDescent="0.2">
      <c r="R705" s="15"/>
    </row>
    <row r="706" spans="18:18" ht="15.75" customHeight="1" x14ac:dyDescent="0.2">
      <c r="R706" s="15"/>
    </row>
    <row r="707" spans="18:18" ht="15.75" customHeight="1" x14ac:dyDescent="0.2">
      <c r="R707" s="15"/>
    </row>
    <row r="708" spans="18:18" ht="15.75" customHeight="1" x14ac:dyDescent="0.2">
      <c r="R708" s="15"/>
    </row>
    <row r="709" spans="18:18" ht="15.75" customHeight="1" x14ac:dyDescent="0.2">
      <c r="R709" s="15"/>
    </row>
    <row r="710" spans="18:18" ht="15.75" customHeight="1" x14ac:dyDescent="0.2">
      <c r="R710" s="15"/>
    </row>
    <row r="711" spans="18:18" ht="15.75" customHeight="1" x14ac:dyDescent="0.2">
      <c r="R711" s="15"/>
    </row>
    <row r="712" spans="18:18" ht="15.75" customHeight="1" x14ac:dyDescent="0.2">
      <c r="R712" s="15"/>
    </row>
    <row r="713" spans="18:18" ht="15.75" customHeight="1" x14ac:dyDescent="0.2">
      <c r="R713" s="15"/>
    </row>
    <row r="714" spans="18:18" ht="15.75" customHeight="1" x14ac:dyDescent="0.2">
      <c r="R714" s="15"/>
    </row>
    <row r="715" spans="18:18" ht="15.75" customHeight="1" x14ac:dyDescent="0.2">
      <c r="R715" s="15"/>
    </row>
    <row r="716" spans="18:18" ht="15.75" customHeight="1" x14ac:dyDescent="0.2">
      <c r="R716" s="15"/>
    </row>
    <row r="717" spans="18:18" ht="15.75" customHeight="1" x14ac:dyDescent="0.2">
      <c r="R717" s="15"/>
    </row>
    <row r="718" spans="18:18" ht="15.75" customHeight="1" x14ac:dyDescent="0.2">
      <c r="R718" s="15"/>
    </row>
    <row r="719" spans="18:18" ht="15.75" customHeight="1" x14ac:dyDescent="0.2">
      <c r="R719" s="15"/>
    </row>
    <row r="720" spans="18:18" ht="15.75" customHeight="1" x14ac:dyDescent="0.2">
      <c r="R720" s="15"/>
    </row>
    <row r="721" spans="18:18" ht="15.75" customHeight="1" x14ac:dyDescent="0.2">
      <c r="R721" s="15"/>
    </row>
    <row r="722" spans="18:18" ht="15.75" customHeight="1" x14ac:dyDescent="0.2">
      <c r="R722" s="15"/>
    </row>
    <row r="723" spans="18:18" ht="15.75" customHeight="1" x14ac:dyDescent="0.2">
      <c r="R723" s="15"/>
    </row>
    <row r="724" spans="18:18" ht="15.75" customHeight="1" x14ac:dyDescent="0.2">
      <c r="R724" s="15"/>
    </row>
    <row r="725" spans="18:18" ht="15.75" customHeight="1" x14ac:dyDescent="0.2">
      <c r="R725" s="15"/>
    </row>
    <row r="726" spans="18:18" ht="15.75" customHeight="1" x14ac:dyDescent="0.2">
      <c r="R726" s="15"/>
    </row>
    <row r="727" spans="18:18" ht="15.75" customHeight="1" x14ac:dyDescent="0.2">
      <c r="R727" s="15"/>
    </row>
    <row r="728" spans="18:18" ht="15.75" customHeight="1" x14ac:dyDescent="0.2">
      <c r="R728" s="15"/>
    </row>
    <row r="729" spans="18:18" ht="15.75" customHeight="1" x14ac:dyDescent="0.2">
      <c r="R729" s="15"/>
    </row>
    <row r="730" spans="18:18" ht="15.75" customHeight="1" x14ac:dyDescent="0.2">
      <c r="R730" s="15"/>
    </row>
    <row r="731" spans="18:18" ht="15.75" customHeight="1" x14ac:dyDescent="0.2">
      <c r="R731" s="15"/>
    </row>
    <row r="732" spans="18:18" ht="15.75" customHeight="1" x14ac:dyDescent="0.2">
      <c r="R732" s="15"/>
    </row>
    <row r="733" spans="18:18" ht="15.75" customHeight="1" x14ac:dyDescent="0.2">
      <c r="R733" s="15"/>
    </row>
    <row r="734" spans="18:18" ht="15.75" customHeight="1" x14ac:dyDescent="0.2">
      <c r="R734" s="15"/>
    </row>
    <row r="735" spans="18:18" ht="15.75" customHeight="1" x14ac:dyDescent="0.2">
      <c r="R735" s="15"/>
    </row>
    <row r="736" spans="18:18" ht="15.75" customHeight="1" x14ac:dyDescent="0.2">
      <c r="R736" s="15"/>
    </row>
    <row r="737" spans="18:18" ht="15.75" customHeight="1" x14ac:dyDescent="0.2">
      <c r="R737" s="15"/>
    </row>
    <row r="738" spans="18:18" ht="15.75" customHeight="1" x14ac:dyDescent="0.2">
      <c r="R738" s="15"/>
    </row>
    <row r="739" spans="18:18" ht="15.75" customHeight="1" x14ac:dyDescent="0.2">
      <c r="R739" s="15"/>
    </row>
    <row r="740" spans="18:18" ht="15.75" customHeight="1" x14ac:dyDescent="0.2">
      <c r="R740" s="15"/>
    </row>
    <row r="741" spans="18:18" ht="15.75" customHeight="1" x14ac:dyDescent="0.2">
      <c r="R741" s="15"/>
    </row>
    <row r="742" spans="18:18" ht="15.75" customHeight="1" x14ac:dyDescent="0.2">
      <c r="R742" s="15"/>
    </row>
    <row r="743" spans="18:18" ht="15.75" customHeight="1" x14ac:dyDescent="0.2">
      <c r="R743" s="15"/>
    </row>
    <row r="744" spans="18:18" ht="15.75" customHeight="1" x14ac:dyDescent="0.2">
      <c r="R744" s="15"/>
    </row>
    <row r="745" spans="18:18" ht="15.75" customHeight="1" x14ac:dyDescent="0.2">
      <c r="R745" s="15"/>
    </row>
    <row r="746" spans="18:18" ht="15.75" customHeight="1" x14ac:dyDescent="0.2">
      <c r="R746" s="15"/>
    </row>
    <row r="747" spans="18:18" ht="15.75" customHeight="1" x14ac:dyDescent="0.2">
      <c r="R747" s="15"/>
    </row>
    <row r="748" spans="18:18" ht="15.75" customHeight="1" x14ac:dyDescent="0.2">
      <c r="R748" s="15"/>
    </row>
    <row r="749" spans="18:18" ht="15.75" customHeight="1" x14ac:dyDescent="0.2">
      <c r="R749" s="15"/>
    </row>
    <row r="750" spans="18:18" ht="15.75" customHeight="1" x14ac:dyDescent="0.2">
      <c r="R750" s="15"/>
    </row>
    <row r="751" spans="18:18" ht="15.75" customHeight="1" x14ac:dyDescent="0.2">
      <c r="R751" s="15"/>
    </row>
    <row r="752" spans="18:18" ht="15.75" customHeight="1" x14ac:dyDescent="0.2">
      <c r="R752" s="15"/>
    </row>
    <row r="753" spans="18:18" ht="15.75" customHeight="1" x14ac:dyDescent="0.2">
      <c r="R753" s="15"/>
    </row>
    <row r="754" spans="18:18" ht="15.75" customHeight="1" x14ac:dyDescent="0.2">
      <c r="R754" s="15"/>
    </row>
    <row r="755" spans="18:18" ht="15.75" customHeight="1" x14ac:dyDescent="0.2">
      <c r="R755" s="15"/>
    </row>
    <row r="756" spans="18:18" ht="15.75" customHeight="1" x14ac:dyDescent="0.2">
      <c r="R756" s="15"/>
    </row>
    <row r="757" spans="18:18" ht="15.75" customHeight="1" x14ac:dyDescent="0.2">
      <c r="R757" s="15"/>
    </row>
    <row r="758" spans="18:18" ht="15.75" customHeight="1" x14ac:dyDescent="0.2">
      <c r="R758" s="15"/>
    </row>
    <row r="759" spans="18:18" ht="15.75" customHeight="1" x14ac:dyDescent="0.2">
      <c r="R759" s="15"/>
    </row>
    <row r="760" spans="18:18" ht="15.75" customHeight="1" x14ac:dyDescent="0.2">
      <c r="R760" s="15"/>
    </row>
    <row r="761" spans="18:18" ht="15.75" customHeight="1" x14ac:dyDescent="0.2">
      <c r="R761" s="15"/>
    </row>
    <row r="762" spans="18:18" ht="15.75" customHeight="1" x14ac:dyDescent="0.2">
      <c r="R762" s="15"/>
    </row>
    <row r="763" spans="18:18" ht="15.75" customHeight="1" x14ac:dyDescent="0.2">
      <c r="R763" s="15"/>
    </row>
    <row r="764" spans="18:18" ht="15.75" customHeight="1" x14ac:dyDescent="0.2">
      <c r="R764" s="15"/>
    </row>
    <row r="765" spans="18:18" ht="15.75" customHeight="1" x14ac:dyDescent="0.2">
      <c r="R765" s="15"/>
    </row>
    <row r="766" spans="18:18" ht="15.75" customHeight="1" x14ac:dyDescent="0.2">
      <c r="R766" s="15"/>
    </row>
    <row r="767" spans="18:18" ht="15.75" customHeight="1" x14ac:dyDescent="0.2">
      <c r="R767" s="15"/>
    </row>
    <row r="768" spans="18:18" ht="15.75" customHeight="1" x14ac:dyDescent="0.2">
      <c r="R768" s="15"/>
    </row>
    <row r="769" spans="18:18" ht="15.75" customHeight="1" x14ac:dyDescent="0.2">
      <c r="R769" s="15"/>
    </row>
    <row r="770" spans="18:18" ht="15.75" customHeight="1" x14ac:dyDescent="0.2">
      <c r="R770" s="15"/>
    </row>
    <row r="771" spans="18:18" ht="15.75" customHeight="1" x14ac:dyDescent="0.2">
      <c r="R771" s="15"/>
    </row>
    <row r="772" spans="18:18" ht="15.75" customHeight="1" x14ac:dyDescent="0.2">
      <c r="R772" s="15"/>
    </row>
    <row r="773" spans="18:18" ht="15.75" customHeight="1" x14ac:dyDescent="0.2">
      <c r="R773" s="15"/>
    </row>
    <row r="774" spans="18:18" ht="15.75" customHeight="1" x14ac:dyDescent="0.2">
      <c r="R774" s="15"/>
    </row>
    <row r="775" spans="18:18" ht="15.75" customHeight="1" x14ac:dyDescent="0.2">
      <c r="R775" s="15"/>
    </row>
    <row r="776" spans="18:18" ht="15.75" customHeight="1" x14ac:dyDescent="0.2">
      <c r="R776" s="15"/>
    </row>
    <row r="777" spans="18:18" ht="15.75" customHeight="1" x14ac:dyDescent="0.2">
      <c r="R777" s="15"/>
    </row>
    <row r="778" spans="18:18" ht="15.75" customHeight="1" x14ac:dyDescent="0.2">
      <c r="R778" s="15"/>
    </row>
    <row r="779" spans="18:18" ht="15.75" customHeight="1" x14ac:dyDescent="0.2">
      <c r="R779" s="15"/>
    </row>
    <row r="780" spans="18:18" ht="15.75" customHeight="1" x14ac:dyDescent="0.2">
      <c r="R780" s="15"/>
    </row>
    <row r="781" spans="18:18" ht="15.75" customHeight="1" x14ac:dyDescent="0.2">
      <c r="R781" s="15"/>
    </row>
    <row r="782" spans="18:18" ht="15.75" customHeight="1" x14ac:dyDescent="0.2">
      <c r="R782" s="15"/>
    </row>
    <row r="783" spans="18:18" ht="15.75" customHeight="1" x14ac:dyDescent="0.2">
      <c r="R783" s="15"/>
    </row>
    <row r="784" spans="18:18" ht="15.75" customHeight="1" x14ac:dyDescent="0.2">
      <c r="R784" s="15"/>
    </row>
    <row r="785" spans="18:18" ht="15.75" customHeight="1" x14ac:dyDescent="0.2">
      <c r="R785" s="15"/>
    </row>
    <row r="786" spans="18:18" ht="15.75" customHeight="1" x14ac:dyDescent="0.2">
      <c r="R786" s="15"/>
    </row>
    <row r="787" spans="18:18" ht="15.75" customHeight="1" x14ac:dyDescent="0.2">
      <c r="R787" s="15"/>
    </row>
    <row r="788" spans="18:18" ht="15.75" customHeight="1" x14ac:dyDescent="0.2">
      <c r="R788" s="15"/>
    </row>
    <row r="789" spans="18:18" ht="15.75" customHeight="1" x14ac:dyDescent="0.2">
      <c r="R789" s="15"/>
    </row>
    <row r="790" spans="18:18" ht="15.75" customHeight="1" x14ac:dyDescent="0.2">
      <c r="R790" s="15"/>
    </row>
    <row r="791" spans="18:18" ht="15.75" customHeight="1" x14ac:dyDescent="0.2">
      <c r="R791" s="15"/>
    </row>
    <row r="792" spans="18:18" ht="15.75" customHeight="1" x14ac:dyDescent="0.2">
      <c r="R792" s="15"/>
    </row>
    <row r="793" spans="18:18" ht="15.75" customHeight="1" x14ac:dyDescent="0.2">
      <c r="R793" s="15"/>
    </row>
    <row r="794" spans="18:18" ht="15.75" customHeight="1" x14ac:dyDescent="0.2">
      <c r="R794" s="15"/>
    </row>
    <row r="795" spans="18:18" ht="15.75" customHeight="1" x14ac:dyDescent="0.2">
      <c r="R795" s="15"/>
    </row>
    <row r="796" spans="18:18" ht="15.75" customHeight="1" x14ac:dyDescent="0.2">
      <c r="R796" s="15"/>
    </row>
    <row r="797" spans="18:18" ht="15.75" customHeight="1" x14ac:dyDescent="0.2">
      <c r="R797" s="15"/>
    </row>
    <row r="798" spans="18:18" ht="15.75" customHeight="1" x14ac:dyDescent="0.2">
      <c r="R798" s="15"/>
    </row>
    <row r="799" spans="18:18" ht="15.75" customHeight="1" x14ac:dyDescent="0.2">
      <c r="R799" s="15"/>
    </row>
    <row r="800" spans="18:18" ht="15.75" customHeight="1" x14ac:dyDescent="0.2">
      <c r="R800" s="15"/>
    </row>
    <row r="801" spans="18:18" ht="15.75" customHeight="1" x14ac:dyDescent="0.2">
      <c r="R801" s="15"/>
    </row>
    <row r="802" spans="18:18" ht="15.75" customHeight="1" x14ac:dyDescent="0.2">
      <c r="R802" s="15"/>
    </row>
    <row r="803" spans="18:18" ht="15.75" customHeight="1" x14ac:dyDescent="0.2">
      <c r="R803" s="15"/>
    </row>
    <row r="804" spans="18:18" ht="15.75" customHeight="1" x14ac:dyDescent="0.2">
      <c r="R804" s="15"/>
    </row>
    <row r="805" spans="18:18" ht="15.75" customHeight="1" x14ac:dyDescent="0.2">
      <c r="R805" s="15"/>
    </row>
    <row r="806" spans="18:18" ht="15.75" customHeight="1" x14ac:dyDescent="0.2">
      <c r="R806" s="15"/>
    </row>
    <row r="807" spans="18:18" ht="15.75" customHeight="1" x14ac:dyDescent="0.2">
      <c r="R807" s="15"/>
    </row>
    <row r="808" spans="18:18" ht="15.75" customHeight="1" x14ac:dyDescent="0.2">
      <c r="R808" s="15"/>
    </row>
    <row r="809" spans="18:18" ht="15.75" customHeight="1" x14ac:dyDescent="0.2">
      <c r="R809" s="15"/>
    </row>
    <row r="810" spans="18:18" ht="15.75" customHeight="1" x14ac:dyDescent="0.2">
      <c r="R810" s="15"/>
    </row>
    <row r="811" spans="18:18" ht="15.75" customHeight="1" x14ac:dyDescent="0.2">
      <c r="R811" s="15"/>
    </row>
    <row r="812" spans="18:18" ht="15.75" customHeight="1" x14ac:dyDescent="0.2">
      <c r="R812" s="15"/>
    </row>
    <row r="813" spans="18:18" ht="15.75" customHeight="1" x14ac:dyDescent="0.2">
      <c r="R813" s="15"/>
    </row>
    <row r="814" spans="18:18" ht="15.75" customHeight="1" x14ac:dyDescent="0.2">
      <c r="R814" s="15"/>
    </row>
    <row r="815" spans="18:18" ht="15.75" customHeight="1" x14ac:dyDescent="0.2">
      <c r="R815" s="15"/>
    </row>
    <row r="816" spans="18:18" ht="15.75" customHeight="1" x14ac:dyDescent="0.2">
      <c r="R816" s="15"/>
    </row>
    <row r="817" spans="18:18" ht="15.75" customHeight="1" x14ac:dyDescent="0.2">
      <c r="R817" s="15"/>
    </row>
    <row r="818" spans="18:18" ht="15.75" customHeight="1" x14ac:dyDescent="0.2">
      <c r="R818" s="15"/>
    </row>
    <row r="819" spans="18:18" ht="15.75" customHeight="1" x14ac:dyDescent="0.2">
      <c r="R819" s="15"/>
    </row>
    <row r="820" spans="18:18" ht="15.75" customHeight="1" x14ac:dyDescent="0.2">
      <c r="R820" s="15"/>
    </row>
    <row r="821" spans="18:18" ht="15.75" customHeight="1" x14ac:dyDescent="0.2">
      <c r="R821" s="15"/>
    </row>
    <row r="822" spans="18:18" ht="15.75" customHeight="1" x14ac:dyDescent="0.2">
      <c r="R822" s="15"/>
    </row>
    <row r="823" spans="18:18" ht="15.75" customHeight="1" x14ac:dyDescent="0.2">
      <c r="R823" s="15"/>
    </row>
    <row r="824" spans="18:18" ht="15.75" customHeight="1" x14ac:dyDescent="0.2">
      <c r="R824" s="15"/>
    </row>
    <row r="825" spans="18:18" ht="15.75" customHeight="1" x14ac:dyDescent="0.2">
      <c r="R825" s="15"/>
    </row>
    <row r="826" spans="18:18" ht="15.75" customHeight="1" x14ac:dyDescent="0.2">
      <c r="R826" s="15"/>
    </row>
    <row r="827" spans="18:18" ht="15.75" customHeight="1" x14ac:dyDescent="0.2">
      <c r="R827" s="15"/>
    </row>
    <row r="828" spans="18:18" ht="15.75" customHeight="1" x14ac:dyDescent="0.2">
      <c r="R828" s="15"/>
    </row>
    <row r="829" spans="18:18" ht="15.75" customHeight="1" x14ac:dyDescent="0.2">
      <c r="R829" s="15"/>
    </row>
    <row r="830" spans="18:18" ht="15.75" customHeight="1" x14ac:dyDescent="0.2">
      <c r="R830" s="15"/>
    </row>
    <row r="831" spans="18:18" ht="15.75" customHeight="1" x14ac:dyDescent="0.2">
      <c r="R831" s="15"/>
    </row>
    <row r="832" spans="18:18" ht="15.75" customHeight="1" x14ac:dyDescent="0.2">
      <c r="R832" s="15"/>
    </row>
    <row r="833" spans="18:18" ht="15.75" customHeight="1" x14ac:dyDescent="0.2">
      <c r="R833" s="15"/>
    </row>
    <row r="834" spans="18:18" ht="15.75" customHeight="1" x14ac:dyDescent="0.2">
      <c r="R834" s="15"/>
    </row>
    <row r="835" spans="18:18" ht="15.75" customHeight="1" x14ac:dyDescent="0.2">
      <c r="R835" s="15"/>
    </row>
    <row r="836" spans="18:18" ht="15.75" customHeight="1" x14ac:dyDescent="0.2">
      <c r="R836" s="15"/>
    </row>
    <row r="837" spans="18:18" ht="15.75" customHeight="1" x14ac:dyDescent="0.2">
      <c r="R837" s="15"/>
    </row>
    <row r="838" spans="18:18" ht="15.75" customHeight="1" x14ac:dyDescent="0.2">
      <c r="R838" s="15"/>
    </row>
    <row r="839" spans="18:18" ht="15.75" customHeight="1" x14ac:dyDescent="0.2">
      <c r="R839" s="15"/>
    </row>
    <row r="840" spans="18:18" ht="15.75" customHeight="1" x14ac:dyDescent="0.2">
      <c r="R840" s="15"/>
    </row>
    <row r="841" spans="18:18" ht="15.75" customHeight="1" x14ac:dyDescent="0.2">
      <c r="R841" s="15"/>
    </row>
    <row r="842" spans="18:18" ht="15.75" customHeight="1" x14ac:dyDescent="0.2">
      <c r="R842" s="15"/>
    </row>
    <row r="843" spans="18:18" ht="15.75" customHeight="1" x14ac:dyDescent="0.2">
      <c r="R843" s="15"/>
    </row>
    <row r="844" spans="18:18" ht="15.75" customHeight="1" x14ac:dyDescent="0.2">
      <c r="R844" s="15"/>
    </row>
    <row r="845" spans="18:18" ht="15.75" customHeight="1" x14ac:dyDescent="0.2">
      <c r="R845" s="15"/>
    </row>
    <row r="846" spans="18:18" ht="15.75" customHeight="1" x14ac:dyDescent="0.2">
      <c r="R846" s="15"/>
    </row>
    <row r="847" spans="18:18" ht="15.75" customHeight="1" x14ac:dyDescent="0.2">
      <c r="R847" s="15"/>
    </row>
    <row r="848" spans="18:18" ht="15.75" customHeight="1" x14ac:dyDescent="0.2">
      <c r="R848" s="15"/>
    </row>
    <row r="849" spans="18:18" ht="15.75" customHeight="1" x14ac:dyDescent="0.2">
      <c r="R849" s="15"/>
    </row>
    <row r="850" spans="18:18" ht="15.75" customHeight="1" x14ac:dyDescent="0.2">
      <c r="R850" s="15"/>
    </row>
    <row r="851" spans="18:18" ht="15.75" customHeight="1" x14ac:dyDescent="0.2">
      <c r="R851" s="15"/>
    </row>
    <row r="852" spans="18:18" ht="15.75" customHeight="1" x14ac:dyDescent="0.2">
      <c r="R852" s="15"/>
    </row>
    <row r="853" spans="18:18" ht="15.75" customHeight="1" x14ac:dyDescent="0.2">
      <c r="R853" s="15"/>
    </row>
    <row r="854" spans="18:18" ht="15.75" customHeight="1" x14ac:dyDescent="0.2">
      <c r="R854" s="15"/>
    </row>
    <row r="855" spans="18:18" ht="15.75" customHeight="1" x14ac:dyDescent="0.2">
      <c r="R855" s="15"/>
    </row>
    <row r="856" spans="18:18" ht="15.75" customHeight="1" x14ac:dyDescent="0.2">
      <c r="R856" s="15"/>
    </row>
    <row r="857" spans="18:18" ht="15.75" customHeight="1" x14ac:dyDescent="0.2">
      <c r="R857" s="15"/>
    </row>
    <row r="858" spans="18:18" ht="15.75" customHeight="1" x14ac:dyDescent="0.2">
      <c r="R858" s="15"/>
    </row>
    <row r="859" spans="18:18" ht="15.75" customHeight="1" x14ac:dyDescent="0.2">
      <c r="R859" s="15"/>
    </row>
    <row r="860" spans="18:18" ht="15.75" customHeight="1" x14ac:dyDescent="0.2">
      <c r="R860" s="15"/>
    </row>
    <row r="861" spans="18:18" ht="15.75" customHeight="1" x14ac:dyDescent="0.2">
      <c r="R861" s="15"/>
    </row>
    <row r="862" spans="18:18" ht="15.75" customHeight="1" x14ac:dyDescent="0.2">
      <c r="R862" s="15"/>
    </row>
    <row r="863" spans="18:18" ht="15.75" customHeight="1" x14ac:dyDescent="0.2">
      <c r="R863" s="15"/>
    </row>
    <row r="864" spans="18:18" ht="15.75" customHeight="1" x14ac:dyDescent="0.2">
      <c r="R864" s="15"/>
    </row>
    <row r="865" spans="18:18" ht="15.75" customHeight="1" x14ac:dyDescent="0.2">
      <c r="R865" s="15"/>
    </row>
    <row r="866" spans="18:18" ht="15.75" customHeight="1" x14ac:dyDescent="0.2">
      <c r="R866" s="15"/>
    </row>
    <row r="867" spans="18:18" ht="15.75" customHeight="1" x14ac:dyDescent="0.2">
      <c r="R867" s="15"/>
    </row>
    <row r="868" spans="18:18" ht="15.75" customHeight="1" x14ac:dyDescent="0.2">
      <c r="R868" s="15"/>
    </row>
    <row r="869" spans="18:18" ht="15.75" customHeight="1" x14ac:dyDescent="0.2">
      <c r="R869" s="15"/>
    </row>
    <row r="870" spans="18:18" ht="15.75" customHeight="1" x14ac:dyDescent="0.2">
      <c r="R870" s="15"/>
    </row>
    <row r="871" spans="18:18" ht="15.75" customHeight="1" x14ac:dyDescent="0.2">
      <c r="R871" s="15"/>
    </row>
    <row r="872" spans="18:18" ht="15.75" customHeight="1" x14ac:dyDescent="0.2">
      <c r="R872" s="15"/>
    </row>
    <row r="873" spans="18:18" ht="15.75" customHeight="1" x14ac:dyDescent="0.2">
      <c r="R873" s="15"/>
    </row>
    <row r="874" spans="18:18" ht="15.75" customHeight="1" x14ac:dyDescent="0.2">
      <c r="R874" s="15"/>
    </row>
    <row r="875" spans="18:18" ht="15.75" customHeight="1" x14ac:dyDescent="0.2">
      <c r="R875" s="15"/>
    </row>
    <row r="876" spans="18:18" ht="15.75" customHeight="1" x14ac:dyDescent="0.2">
      <c r="R876" s="15"/>
    </row>
    <row r="877" spans="18:18" ht="15.75" customHeight="1" x14ac:dyDescent="0.2">
      <c r="R877" s="15"/>
    </row>
    <row r="878" spans="18:18" ht="15.75" customHeight="1" x14ac:dyDescent="0.2">
      <c r="R878" s="15"/>
    </row>
    <row r="879" spans="18:18" ht="15.75" customHeight="1" x14ac:dyDescent="0.2">
      <c r="R879" s="15"/>
    </row>
    <row r="880" spans="18:18" ht="15.75" customHeight="1" x14ac:dyDescent="0.2">
      <c r="R880" s="15"/>
    </row>
    <row r="881" spans="18:18" ht="15.75" customHeight="1" x14ac:dyDescent="0.2">
      <c r="R881" s="15"/>
    </row>
    <row r="882" spans="18:18" ht="15.75" customHeight="1" x14ac:dyDescent="0.2">
      <c r="R882" s="15"/>
    </row>
    <row r="883" spans="18:18" ht="15.75" customHeight="1" x14ac:dyDescent="0.2">
      <c r="R883" s="15"/>
    </row>
    <row r="884" spans="18:18" ht="15.75" customHeight="1" x14ac:dyDescent="0.2">
      <c r="R884" s="15"/>
    </row>
    <row r="885" spans="18:18" ht="15.75" customHeight="1" x14ac:dyDescent="0.2">
      <c r="R885" s="15"/>
    </row>
    <row r="886" spans="18:18" ht="15.75" customHeight="1" x14ac:dyDescent="0.2">
      <c r="R886" s="15"/>
    </row>
    <row r="887" spans="18:18" ht="15.75" customHeight="1" x14ac:dyDescent="0.2">
      <c r="R887" s="15"/>
    </row>
    <row r="888" spans="18:18" ht="15.75" customHeight="1" x14ac:dyDescent="0.2">
      <c r="R888" s="15"/>
    </row>
    <row r="889" spans="18:18" ht="15.75" customHeight="1" x14ac:dyDescent="0.2">
      <c r="R889" s="15"/>
    </row>
    <row r="890" spans="18:18" ht="15.75" customHeight="1" x14ac:dyDescent="0.2">
      <c r="R890" s="15"/>
    </row>
    <row r="891" spans="18:18" ht="15.75" customHeight="1" x14ac:dyDescent="0.2">
      <c r="R891" s="15"/>
    </row>
    <row r="892" spans="18:18" ht="15.75" customHeight="1" x14ac:dyDescent="0.2">
      <c r="R892" s="15"/>
    </row>
    <row r="893" spans="18:18" ht="15.75" customHeight="1" x14ac:dyDescent="0.2">
      <c r="R893" s="15"/>
    </row>
    <row r="894" spans="18:18" ht="15.75" customHeight="1" x14ac:dyDescent="0.2">
      <c r="R894" s="15"/>
    </row>
    <row r="895" spans="18:18" ht="15.75" customHeight="1" x14ac:dyDescent="0.2">
      <c r="R895" s="15"/>
    </row>
    <row r="896" spans="18:18" ht="15.75" customHeight="1" x14ac:dyDescent="0.2">
      <c r="R896" s="15"/>
    </row>
    <row r="897" spans="18:18" ht="15.75" customHeight="1" x14ac:dyDescent="0.2">
      <c r="R897" s="15"/>
    </row>
    <row r="898" spans="18:18" ht="15.75" customHeight="1" x14ac:dyDescent="0.2">
      <c r="R898" s="15"/>
    </row>
    <row r="899" spans="18:18" ht="15.75" customHeight="1" x14ac:dyDescent="0.2">
      <c r="R899" s="15"/>
    </row>
    <row r="900" spans="18:18" ht="15.75" customHeight="1" x14ac:dyDescent="0.2">
      <c r="R900" s="15"/>
    </row>
    <row r="901" spans="18:18" ht="15.75" customHeight="1" x14ac:dyDescent="0.2">
      <c r="R901" s="15"/>
    </row>
    <row r="902" spans="18:18" ht="15.75" customHeight="1" x14ac:dyDescent="0.2">
      <c r="R902" s="15"/>
    </row>
    <row r="903" spans="18:18" ht="15.75" customHeight="1" x14ac:dyDescent="0.2">
      <c r="R903" s="15"/>
    </row>
    <row r="904" spans="18:18" ht="15.75" customHeight="1" x14ac:dyDescent="0.2">
      <c r="R904" s="15"/>
    </row>
    <row r="905" spans="18:18" ht="15.75" customHeight="1" x14ac:dyDescent="0.2">
      <c r="R905" s="15"/>
    </row>
    <row r="906" spans="18:18" ht="15.75" customHeight="1" x14ac:dyDescent="0.2">
      <c r="R906" s="15"/>
    </row>
    <row r="907" spans="18:18" ht="15.75" customHeight="1" x14ac:dyDescent="0.2">
      <c r="R907" s="15"/>
    </row>
    <row r="908" spans="18:18" ht="15.75" customHeight="1" x14ac:dyDescent="0.2">
      <c r="R908" s="15"/>
    </row>
    <row r="909" spans="18:18" ht="15.75" customHeight="1" x14ac:dyDescent="0.2">
      <c r="R909" s="15"/>
    </row>
    <row r="910" spans="18:18" ht="15.75" customHeight="1" x14ac:dyDescent="0.2">
      <c r="R910" s="15"/>
    </row>
    <row r="911" spans="18:18" ht="15.75" customHeight="1" x14ac:dyDescent="0.2">
      <c r="R911" s="15"/>
    </row>
    <row r="912" spans="18:18" ht="15.75" customHeight="1" x14ac:dyDescent="0.2">
      <c r="R912" s="15"/>
    </row>
    <row r="913" spans="18:18" ht="15.75" customHeight="1" x14ac:dyDescent="0.2">
      <c r="R913" s="15"/>
    </row>
    <row r="914" spans="18:18" ht="15.75" customHeight="1" x14ac:dyDescent="0.2">
      <c r="R914" s="15"/>
    </row>
    <row r="915" spans="18:18" ht="15.75" customHeight="1" x14ac:dyDescent="0.2">
      <c r="R915" s="15"/>
    </row>
    <row r="916" spans="18:18" ht="15.75" customHeight="1" x14ac:dyDescent="0.2">
      <c r="R916" s="15"/>
    </row>
    <row r="917" spans="18:18" ht="15.75" customHeight="1" x14ac:dyDescent="0.2">
      <c r="R917" s="15"/>
    </row>
    <row r="918" spans="18:18" ht="15.75" customHeight="1" x14ac:dyDescent="0.2">
      <c r="R918" s="15"/>
    </row>
    <row r="919" spans="18:18" ht="15.75" customHeight="1" x14ac:dyDescent="0.2">
      <c r="R919" s="15"/>
    </row>
    <row r="920" spans="18:18" ht="15.75" customHeight="1" x14ac:dyDescent="0.2">
      <c r="R920" s="15"/>
    </row>
    <row r="921" spans="18:18" ht="15.75" customHeight="1" x14ac:dyDescent="0.2">
      <c r="R921" s="15"/>
    </row>
    <row r="922" spans="18:18" ht="15.75" customHeight="1" x14ac:dyDescent="0.2">
      <c r="R922" s="15"/>
    </row>
    <row r="923" spans="18:18" ht="15.75" customHeight="1" x14ac:dyDescent="0.2">
      <c r="R923" s="15"/>
    </row>
    <row r="924" spans="18:18" ht="15.75" customHeight="1" x14ac:dyDescent="0.2">
      <c r="R924" s="15"/>
    </row>
    <row r="925" spans="18:18" ht="15.75" customHeight="1" x14ac:dyDescent="0.2">
      <c r="R925" s="15"/>
    </row>
    <row r="926" spans="18:18" ht="15.75" customHeight="1" x14ac:dyDescent="0.2">
      <c r="R926" s="15"/>
    </row>
    <row r="927" spans="18:18" ht="15.75" customHeight="1" x14ac:dyDescent="0.2">
      <c r="R927" s="15"/>
    </row>
    <row r="928" spans="18:18" ht="15.75" customHeight="1" x14ac:dyDescent="0.2">
      <c r="R928" s="15"/>
    </row>
    <row r="929" spans="18:18" ht="15.75" customHeight="1" x14ac:dyDescent="0.2">
      <c r="R929" s="15"/>
    </row>
    <row r="930" spans="18:18" ht="15.75" customHeight="1" x14ac:dyDescent="0.2">
      <c r="R930" s="15"/>
    </row>
    <row r="931" spans="18:18" ht="15.75" customHeight="1" x14ac:dyDescent="0.2">
      <c r="R931" s="15"/>
    </row>
    <row r="932" spans="18:18" ht="15.75" customHeight="1" x14ac:dyDescent="0.2">
      <c r="R932" s="15"/>
    </row>
    <row r="933" spans="18:18" ht="15.75" customHeight="1" x14ac:dyDescent="0.2">
      <c r="R933" s="15"/>
    </row>
    <row r="934" spans="18:18" ht="15.75" customHeight="1" x14ac:dyDescent="0.2">
      <c r="R934" s="15"/>
    </row>
    <row r="935" spans="18:18" ht="15.75" customHeight="1" x14ac:dyDescent="0.2">
      <c r="R935" s="15"/>
    </row>
    <row r="936" spans="18:18" ht="15.75" customHeight="1" x14ac:dyDescent="0.2">
      <c r="R936" s="15"/>
    </row>
    <row r="937" spans="18:18" ht="15.75" customHeight="1" x14ac:dyDescent="0.2">
      <c r="R937" s="15"/>
    </row>
    <row r="938" spans="18:18" ht="15.75" customHeight="1" x14ac:dyDescent="0.2">
      <c r="R938" s="15"/>
    </row>
    <row r="939" spans="18:18" ht="15.75" customHeight="1" x14ac:dyDescent="0.2">
      <c r="R939" s="15"/>
    </row>
    <row r="940" spans="18:18" ht="15.75" customHeight="1" x14ac:dyDescent="0.2">
      <c r="R940" s="15"/>
    </row>
    <row r="941" spans="18:18" ht="15.75" customHeight="1" x14ac:dyDescent="0.2">
      <c r="R941" s="15"/>
    </row>
    <row r="942" spans="18:18" ht="15.75" customHeight="1" x14ac:dyDescent="0.2">
      <c r="R942" s="15"/>
    </row>
    <row r="943" spans="18:18" ht="15.75" customHeight="1" x14ac:dyDescent="0.2">
      <c r="R943" s="15"/>
    </row>
    <row r="944" spans="18:18" ht="15.75" customHeight="1" x14ac:dyDescent="0.2">
      <c r="R944" s="15"/>
    </row>
    <row r="945" spans="18:18" ht="15.75" customHeight="1" x14ac:dyDescent="0.2">
      <c r="R945" s="15"/>
    </row>
    <row r="946" spans="18:18" ht="15.75" customHeight="1" x14ac:dyDescent="0.2">
      <c r="R946" s="15"/>
    </row>
    <row r="947" spans="18:18" ht="15.75" customHeight="1" x14ac:dyDescent="0.2">
      <c r="R947" s="15"/>
    </row>
    <row r="948" spans="18:18" ht="15.75" customHeight="1" x14ac:dyDescent="0.2">
      <c r="R948" s="15"/>
    </row>
    <row r="949" spans="18:18" ht="15.75" customHeight="1" x14ac:dyDescent="0.2">
      <c r="R949" s="15"/>
    </row>
    <row r="950" spans="18:18" ht="15.75" customHeight="1" x14ac:dyDescent="0.2">
      <c r="R950" s="15"/>
    </row>
    <row r="951" spans="18:18" ht="15.75" customHeight="1" x14ac:dyDescent="0.2">
      <c r="R951" s="15"/>
    </row>
    <row r="952" spans="18:18" ht="15.75" customHeight="1" x14ac:dyDescent="0.2">
      <c r="R952" s="15"/>
    </row>
    <row r="953" spans="18:18" ht="15.75" customHeight="1" x14ac:dyDescent="0.2">
      <c r="R953" s="15"/>
    </row>
    <row r="954" spans="18:18" ht="15.75" customHeight="1" x14ac:dyDescent="0.2">
      <c r="R954" s="15"/>
    </row>
    <row r="955" spans="18:18" ht="15.75" customHeight="1" x14ac:dyDescent="0.2">
      <c r="R955" s="15"/>
    </row>
    <row r="956" spans="18:18" ht="15.75" customHeight="1" x14ac:dyDescent="0.2">
      <c r="R956" s="15"/>
    </row>
    <row r="957" spans="18:18" ht="15.75" customHeight="1" x14ac:dyDescent="0.2">
      <c r="R957" s="15"/>
    </row>
    <row r="958" spans="18:18" ht="15.75" customHeight="1" x14ac:dyDescent="0.2">
      <c r="R958" s="15"/>
    </row>
    <row r="959" spans="18:18" ht="15.75" customHeight="1" x14ac:dyDescent="0.2">
      <c r="R959" s="15"/>
    </row>
    <row r="960" spans="18:18" ht="15.75" customHeight="1" x14ac:dyDescent="0.2">
      <c r="R960" s="15"/>
    </row>
    <row r="961" spans="18:18" ht="15.75" customHeight="1" x14ac:dyDescent="0.2">
      <c r="R961" s="15"/>
    </row>
    <row r="962" spans="18:18" ht="15.75" customHeight="1" x14ac:dyDescent="0.2">
      <c r="R962" s="15"/>
    </row>
    <row r="963" spans="18:18" ht="15.75" customHeight="1" x14ac:dyDescent="0.2">
      <c r="R963" s="15"/>
    </row>
    <row r="964" spans="18:18" ht="15.75" customHeight="1" x14ac:dyDescent="0.2">
      <c r="R964" s="15"/>
    </row>
    <row r="965" spans="18:18" ht="15.75" customHeight="1" x14ac:dyDescent="0.2">
      <c r="R965" s="15"/>
    </row>
    <row r="966" spans="18:18" ht="15.75" customHeight="1" x14ac:dyDescent="0.2">
      <c r="R966" s="15"/>
    </row>
    <row r="967" spans="18:18" ht="15.75" customHeight="1" x14ac:dyDescent="0.2">
      <c r="R967" s="15"/>
    </row>
    <row r="968" spans="18:18" ht="15.75" customHeight="1" x14ac:dyDescent="0.2">
      <c r="R968" s="15"/>
    </row>
    <row r="969" spans="18:18" ht="15.75" customHeight="1" x14ac:dyDescent="0.2">
      <c r="R969" s="15"/>
    </row>
    <row r="970" spans="18:18" ht="15.75" customHeight="1" x14ac:dyDescent="0.2">
      <c r="R970" s="15"/>
    </row>
    <row r="971" spans="18:18" ht="15.75" customHeight="1" x14ac:dyDescent="0.2">
      <c r="R971" s="15"/>
    </row>
    <row r="972" spans="18:18" ht="15.75" customHeight="1" x14ac:dyDescent="0.2">
      <c r="R972" s="15"/>
    </row>
    <row r="973" spans="18:18" ht="15.75" customHeight="1" x14ac:dyDescent="0.2">
      <c r="R973" s="15"/>
    </row>
    <row r="974" spans="18:18" ht="15.75" customHeight="1" x14ac:dyDescent="0.2">
      <c r="R974" s="15"/>
    </row>
    <row r="975" spans="18:18" ht="15.75" customHeight="1" x14ac:dyDescent="0.2">
      <c r="R975" s="15"/>
    </row>
    <row r="976" spans="18:18" ht="15.75" customHeight="1" x14ac:dyDescent="0.2">
      <c r="R976" s="15"/>
    </row>
    <row r="977" spans="18:18" ht="15.75" customHeight="1" x14ac:dyDescent="0.2">
      <c r="R977" s="15"/>
    </row>
    <row r="978" spans="18:18" ht="15.75" customHeight="1" x14ac:dyDescent="0.2">
      <c r="R978" s="15"/>
    </row>
    <row r="979" spans="18:18" ht="15.75" customHeight="1" x14ac:dyDescent="0.2">
      <c r="R979" s="15"/>
    </row>
    <row r="980" spans="18:18" ht="15.75" customHeight="1" x14ac:dyDescent="0.2">
      <c r="R980" s="15"/>
    </row>
    <row r="981" spans="18:18" ht="15.75" customHeight="1" x14ac:dyDescent="0.2">
      <c r="R981" s="15"/>
    </row>
    <row r="982" spans="18:18" ht="15.75" customHeight="1" x14ac:dyDescent="0.2">
      <c r="R982" s="15"/>
    </row>
    <row r="983" spans="18:18" ht="15.75" customHeight="1" x14ac:dyDescent="0.2">
      <c r="R983" s="15"/>
    </row>
    <row r="984" spans="18:18" ht="15.75" customHeight="1" x14ac:dyDescent="0.2">
      <c r="R984" s="15"/>
    </row>
    <row r="985" spans="18:18" ht="15.75" customHeight="1" x14ac:dyDescent="0.2">
      <c r="R985" s="15"/>
    </row>
    <row r="986" spans="18:18" ht="15.75" customHeight="1" x14ac:dyDescent="0.2">
      <c r="R986" s="15"/>
    </row>
    <row r="987" spans="18:18" ht="15.75" customHeight="1" x14ac:dyDescent="0.2">
      <c r="R987" s="15"/>
    </row>
    <row r="988" spans="18:18" ht="15.75" customHeight="1" x14ac:dyDescent="0.2">
      <c r="R988" s="15"/>
    </row>
    <row r="989" spans="18:18" ht="15.75" customHeight="1" x14ac:dyDescent="0.2">
      <c r="R989" s="15"/>
    </row>
    <row r="990" spans="18:18" ht="15.75" customHeight="1" x14ac:dyDescent="0.2">
      <c r="R990" s="15"/>
    </row>
    <row r="991" spans="18:18" ht="15.75" customHeight="1" x14ac:dyDescent="0.2">
      <c r="R991" s="15"/>
    </row>
    <row r="992" spans="18:18" ht="15.75" customHeight="1" x14ac:dyDescent="0.2">
      <c r="R992" s="15"/>
    </row>
    <row r="993" spans="18:18" ht="15.75" customHeight="1" x14ac:dyDescent="0.2">
      <c r="R993" s="15"/>
    </row>
    <row r="994" spans="18:18" ht="15.75" customHeight="1" x14ac:dyDescent="0.2">
      <c r="R994" s="15"/>
    </row>
    <row r="995" spans="18:18" ht="15.75" customHeight="1" x14ac:dyDescent="0.2">
      <c r="R995" s="15"/>
    </row>
    <row r="996" spans="18:18" ht="15.75" customHeight="1" x14ac:dyDescent="0.2">
      <c r="R996" s="15"/>
    </row>
    <row r="997" spans="18:18" ht="15.75" customHeight="1" x14ac:dyDescent="0.2">
      <c r="R997" s="15"/>
    </row>
    <row r="998" spans="18:18" ht="15.75" customHeight="1" x14ac:dyDescent="0.2">
      <c r="R998" s="15"/>
    </row>
    <row r="999" spans="18:18" ht="15.75" customHeight="1" x14ac:dyDescent="0.2">
      <c r="R999" s="15"/>
    </row>
    <row r="1000" spans="18:18" ht="15.75" customHeight="1" x14ac:dyDescent="0.2">
      <c r="R1000" s="15"/>
    </row>
  </sheetData>
  <mergeCells count="33">
    <mergeCell ref="AG1:AG2"/>
    <mergeCell ref="W1:W2"/>
    <mergeCell ref="X1:X2"/>
    <mergeCell ref="Y1:Y2"/>
    <mergeCell ref="Z1:Z2"/>
    <mergeCell ref="AA1:AA2"/>
    <mergeCell ref="AB1:AB2"/>
    <mergeCell ref="AC1:AC2"/>
    <mergeCell ref="U1:U2"/>
    <mergeCell ref="V1:V2"/>
    <mergeCell ref="AD1:AD2"/>
    <mergeCell ref="AE1:AE2"/>
    <mergeCell ref="AF1:AF2"/>
    <mergeCell ref="P1:P2"/>
    <mergeCell ref="Q1:Q2"/>
    <mergeCell ref="R1:R2"/>
    <mergeCell ref="S1:S2"/>
    <mergeCell ref="T1:T2"/>
    <mergeCell ref="K1:K2"/>
    <mergeCell ref="L1:L2"/>
    <mergeCell ref="M1:M2"/>
    <mergeCell ref="N1:N2"/>
    <mergeCell ref="O1:O2"/>
    <mergeCell ref="G1:G2"/>
    <mergeCell ref="H1:H2"/>
    <mergeCell ref="A3:B3"/>
    <mergeCell ref="I1:I2"/>
    <mergeCell ref="J1:J2"/>
    <mergeCell ref="A1:B1"/>
    <mergeCell ref="C1:C2"/>
    <mergeCell ref="D1:D2"/>
    <mergeCell ref="E1:E2"/>
    <mergeCell ref="F1:F2"/>
  </mergeCells>
  <pageMargins left="0.7" right="0.7" top="0.75" bottom="0.75" header="0" footer="0"/>
  <pageSetup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G1000"/>
  <sheetViews>
    <sheetView tabSelected="1" workbookViewId="0">
      <pane xSplit="2" ySplit="3" topLeftCell="C4" activePane="bottomRight" state="frozen"/>
      <selection activeCell="T3" sqref="T3"/>
      <selection pane="topRight" activeCell="T3" sqref="T3"/>
      <selection pane="bottomLeft" activeCell="T3" sqref="T3"/>
      <selection pane="bottomRight" activeCell="T3" sqref="T3"/>
    </sheetView>
  </sheetViews>
  <sheetFormatPr baseColWidth="10" defaultColWidth="14.5" defaultRowHeight="15" customHeight="1" x14ac:dyDescent="0.2"/>
  <cols>
    <col min="1" max="1" width="15.1640625" customWidth="1"/>
    <col min="2" max="2" width="19.83203125" customWidth="1"/>
    <col min="3" max="3" width="9.1640625" customWidth="1"/>
    <col min="4" max="4" width="6.5" customWidth="1"/>
    <col min="5" max="5" width="12" customWidth="1"/>
    <col min="6" max="6" width="12.1640625" customWidth="1"/>
    <col min="7" max="7" width="11.5" customWidth="1"/>
    <col min="8" max="8" width="10.33203125" customWidth="1"/>
    <col min="9" max="10" width="13.5" customWidth="1"/>
    <col min="11" max="12" width="10" customWidth="1"/>
    <col min="13" max="13" width="11" customWidth="1"/>
    <col min="14" max="14" width="5.5" customWidth="1"/>
    <col min="15" max="15" width="18.6640625" customWidth="1"/>
    <col min="16" max="16" width="11" customWidth="1"/>
    <col min="17" max="18" width="8.5" customWidth="1"/>
    <col min="19" max="19" width="8.33203125" customWidth="1"/>
    <col min="20" max="20" width="12.83203125" customWidth="1"/>
    <col min="21" max="21" width="15.5" customWidth="1"/>
    <col min="22" max="22" width="44.5" customWidth="1"/>
    <col min="23" max="23" width="8.83203125" customWidth="1"/>
    <col min="24" max="24" width="8.6640625" customWidth="1"/>
    <col min="25" max="25" width="9.33203125" customWidth="1"/>
    <col min="26" max="26" width="12.83203125" customWidth="1"/>
    <col min="27" max="27" width="17.5" customWidth="1"/>
    <col min="28" max="28" width="11.1640625" customWidth="1"/>
    <col min="29" max="29" width="8.1640625" customWidth="1"/>
    <col min="30" max="30" width="12.5" customWidth="1"/>
    <col min="31" max="31" width="8.6640625" customWidth="1"/>
    <col min="32" max="32" width="11.5" customWidth="1"/>
    <col min="33" max="33" width="10.1640625" customWidth="1"/>
  </cols>
  <sheetData>
    <row r="1" spans="1:33" ht="18.75" customHeight="1" x14ac:dyDescent="0.2">
      <c r="A1" s="51" t="str">
        <f ca="1">IFERROR(__xludf.DUMMYFUNCTION("IFERROR(VLOOKUP(B2,IMPORTRANGE(""https://docs.google.com/spreadsheets/d/1x0DhHglkXKoEBOD2MBsuK_EyIr1ouxD2ftIpqOYFa-k/edit?usp=sharing"",""Ubiquitty-SKU-Specific Info!B1:BJ5000""),3,FALSE),"""")"),"6 Ft Outdoor Patio Umbrella with Aluminum Pole, Easy Open/Close Crank and Push Button Tilt Adjustment - Green &amp; Aqua Striped Market Umbrellas")</f>
        <v>6 Ft Outdoor Patio Umbrella with Aluminum Pole, Easy Open/Close Crank and Push Button Tilt Adjustment - Green &amp; Aqua Striped Market Umbrellas</v>
      </c>
      <c r="B1" s="52"/>
      <c r="C1" s="53" t="s">
        <v>0</v>
      </c>
      <c r="D1" s="55" t="s">
        <v>1</v>
      </c>
      <c r="E1" s="55" t="s">
        <v>2</v>
      </c>
      <c r="F1" s="57" t="s">
        <v>3</v>
      </c>
      <c r="G1" s="57" t="s">
        <v>4</v>
      </c>
      <c r="H1" s="58" t="s">
        <v>5</v>
      </c>
      <c r="I1" s="55" t="s">
        <v>6</v>
      </c>
      <c r="J1" s="55" t="s">
        <v>7</v>
      </c>
      <c r="K1" s="55" t="s">
        <v>8</v>
      </c>
      <c r="L1" s="55" t="s">
        <v>9</v>
      </c>
      <c r="M1" s="62" t="s">
        <v>10</v>
      </c>
      <c r="N1" s="63" t="s">
        <v>11</v>
      </c>
      <c r="O1" s="55" t="s">
        <v>12</v>
      </c>
      <c r="P1" s="55" t="s">
        <v>13</v>
      </c>
      <c r="Q1" s="55" t="s">
        <v>14</v>
      </c>
      <c r="R1" s="55" t="s">
        <v>15</v>
      </c>
      <c r="S1" s="64" t="s">
        <v>16</v>
      </c>
      <c r="T1" s="66" t="s">
        <v>332</v>
      </c>
      <c r="U1" s="66" t="s">
        <v>17</v>
      </c>
      <c r="V1" s="66" t="s">
        <v>18</v>
      </c>
      <c r="W1" s="66" t="s">
        <v>19</v>
      </c>
      <c r="X1" s="66" t="s">
        <v>20</v>
      </c>
      <c r="Y1" s="66" t="s">
        <v>21</v>
      </c>
      <c r="Z1" s="66" t="s">
        <v>22</v>
      </c>
      <c r="AA1" s="66" t="s">
        <v>23</v>
      </c>
      <c r="AB1" s="66" t="s">
        <v>24</v>
      </c>
      <c r="AC1" s="66" t="s">
        <v>25</v>
      </c>
      <c r="AD1" s="68" t="s">
        <v>26</v>
      </c>
      <c r="AE1" s="69" t="s">
        <v>27</v>
      </c>
      <c r="AF1" s="70" t="s">
        <v>28</v>
      </c>
      <c r="AG1" s="69" t="s">
        <v>29</v>
      </c>
    </row>
    <row r="2" spans="1:33" ht="15.75" customHeight="1" x14ac:dyDescent="0.2">
      <c r="A2" s="2" t="str">
        <f ca="1">IFERROR(__xludf.DUMMYFUNCTION("IFERROR(VLOOKUP(B2,IMPORTRANGE(""https://docs.google.com/spreadsheets/d/1x0DhHglkXKoEBOD2MBsuK_EyIr1ouxD2ftIpqOYFa-k/edit?usp=sharing"",""Ubiquitty-SKU-Specific Info!B1:BJ5000""),2,FALSE),"""")"),"B081K3WTYW")</f>
        <v>B081K3WTYW</v>
      </c>
      <c r="B2" s="3" t="s">
        <v>113</v>
      </c>
      <c r="C2" s="54"/>
      <c r="D2" s="54"/>
      <c r="E2" s="56"/>
      <c r="F2" s="54"/>
      <c r="G2" s="54"/>
      <c r="H2" s="59"/>
      <c r="I2" s="54"/>
      <c r="J2" s="54"/>
      <c r="K2" s="59"/>
      <c r="L2" s="59"/>
      <c r="M2" s="59"/>
      <c r="N2" s="54"/>
      <c r="O2" s="54"/>
      <c r="P2" s="56"/>
      <c r="Q2" s="54"/>
      <c r="R2" s="54"/>
      <c r="S2" s="65"/>
      <c r="T2" s="52"/>
      <c r="U2" s="67"/>
      <c r="V2" s="67"/>
      <c r="W2" s="52"/>
      <c r="X2" s="52"/>
      <c r="Y2" s="52"/>
      <c r="Z2" s="52"/>
      <c r="AA2" s="67"/>
      <c r="AB2" s="67"/>
      <c r="AC2" s="67"/>
      <c r="AD2" s="67"/>
      <c r="AE2" s="52"/>
      <c r="AF2" s="52"/>
      <c r="AG2" s="52"/>
    </row>
    <row r="3" spans="1:33" ht="56.25" customHeight="1" x14ac:dyDescent="0.2">
      <c r="A3" s="60" t="s">
        <v>31</v>
      </c>
      <c r="B3" s="61"/>
      <c r="C3" s="4">
        <f>((AE32+AF32)/0.85)*-1</f>
        <v>38.465837176470586</v>
      </c>
      <c r="D3" s="5">
        <f>SUM(D4:D99764)</f>
        <v>119</v>
      </c>
      <c r="E3" s="5"/>
      <c r="F3" s="6">
        <f t="shared" ref="F3:G3" si="0">SUM(F4:F99764)</f>
        <v>6864.8199999999988</v>
      </c>
      <c r="G3" s="6">
        <f t="shared" si="0"/>
        <v>-11.260000000000002</v>
      </c>
      <c r="H3" s="7">
        <f t="shared" ref="H3:H32" si="1">G3/F3*-1</f>
        <v>1.6402469401965388E-3</v>
      </c>
      <c r="I3" s="8">
        <f t="shared" ref="I3:I32" si="2">J3/F3</f>
        <v>0.30051711679801879</v>
      </c>
      <c r="J3" s="6">
        <f>SUM(J4:J99764)</f>
        <v>2062.9959137373748</v>
      </c>
      <c r="K3" s="6">
        <f t="shared" ref="K3:K32" si="3">J3/D3</f>
        <v>17.336100115440125</v>
      </c>
      <c r="L3" s="5"/>
      <c r="M3" s="9"/>
      <c r="N3" s="10"/>
      <c r="O3" s="5" t="str">
        <f ca="1">IFERROR(__xludf.DUMMYFUNCTION("IFERROR(VLOOKUP(B2,IMPORTRANGE(""https://docs.google.com/spreadsheets/d/1N8jvpEHDVkurDv7NrPxwI3eH6hQsvtb1QltGNCalRjU/edit#gid=865736387"",""Compiled Sheet!a1:g5000""),2,FALSE),"""")"),"")</f>
        <v/>
      </c>
      <c r="P3" s="5"/>
      <c r="Q3" s="11"/>
      <c r="R3" s="11"/>
      <c r="S3" s="12"/>
      <c r="T3" s="13" t="str">
        <f ca="1">IFERROR(__xludf.DUMMYFUNCTION("CONCATENATE(""Del QTY"", ""-"",IFERROR(VLOOKUP($B$2,IMPORTRANGE(""https://docs.google.com/spreadsheets/d/1_esbIR7_dYaLQXq3pOe98A6enPdKY7UPO5aCcj2tn1I/edit#gid=973934429"",""Inventory Input!A1:AD5000""),2,FALSE),""""))"),"Del QTY-")</f>
        <v>Del QTY-</v>
      </c>
      <c r="U3" s="13" t="str">
        <f ca="1">IFERROR(__xludf.DUMMYFUNCTION("CONCATENATE(""US QTY"", ""-"",iferror(VLOOKUP($B$2,IMPORTRANGE(""https://docs.google.com/spreadsheets/d/11afDUGgwIurytGWIAj1e7JPdtkZEoccxCski0CJdjqQ/edit#gid=1950799886"",""US Storage!a1:AD5000""),2,FALSE),""""))"),"US QTY-")</f>
        <v>US QTY-</v>
      </c>
      <c r="V3" s="13" t="str">
        <f ca="1">IFERROR(__xludf.DUMMYFUNCTION("CONCATENATE(""In Transit"", ""-"",IFERROR(VLOOKUP($B$2,IMPORTRANGE(""https://docs.google.com/spreadsheets/d/11afDUGgwIurytGWIAj1e7JPdtkZEoccxCski0CJdjqQ/edit#gid=1950799886"",""US Storage!a1:AD5000""),3,FALSE),""""))"),"In Transit-")</f>
        <v>In Transit-</v>
      </c>
      <c r="W3" s="5">
        <f>SUM(W4:W99764)</f>
        <v>0</v>
      </c>
      <c r="X3" s="7">
        <f>W3/D3</f>
        <v>0</v>
      </c>
      <c r="Y3" s="6"/>
      <c r="Z3" s="5"/>
      <c r="AA3" s="5"/>
      <c r="AB3" s="5"/>
      <c r="AC3" s="5"/>
      <c r="AD3" s="6">
        <f>SUM(AD4:AD99764)</f>
        <v>-89.231237777777778</v>
      </c>
      <c r="AE3" s="14"/>
      <c r="AF3" s="6">
        <f ca="1">IFERROR(__xludf.DUMMYFUNCTION("IFERROR(IFERROR(IFERROR(VLOOKUP($B$2,IMPORTRANGE(""https://docs.google.com/spreadsheets/d/1x0DhHglkXKoEBOD2MBsuK_EyIr1ouxD2ftIpqOYFa-k/edit#gid=2093395059"",""Ubiquitty-SKU-Specific Info!B2:BZ3000""),51,FALSE),VLOOKUP($B$2,IMPORTRANGE(""https://docs.googl"&amp;"e.com/spreadsheets/d/1x0DhHglkXKoEBOD2MBsuK_EyIr1ouxD2ftIpqOYFa-k/edit#gid=2093395059"",""OllieShops-SKU-Specific Info!B2:BZ3000""),36,FALSE)),VLOOKUP($B$2,IMPORTRANGE(""https://docs.google.com/spreadsheets/d/1x0DhHglkXKoEBOD2MBsuK_EyIr1ouxD2ftIpqOYFa-k/e"&amp;"dit#gid=2093395059"",""SecondStar-SKU-Specific Info!B2:BZ3000""),37,FALSE)),"""")*-1"),-20.6159616)</f>
        <v>-20.615961599999999</v>
      </c>
      <c r="AG3" s="6">
        <f>SUM(AG4:AG99764)</f>
        <v>0</v>
      </c>
    </row>
    <row r="4" spans="1:33" ht="15.75" customHeight="1" x14ac:dyDescent="0.2">
      <c r="A4" s="15" t="s">
        <v>32</v>
      </c>
      <c r="B4" s="15" t="s">
        <v>114</v>
      </c>
      <c r="C4" s="16">
        <f t="shared" ref="C4:C32" si="4">IFERROR(F4/D4," - ")</f>
        <v>45</v>
      </c>
      <c r="D4" s="17">
        <v>1</v>
      </c>
      <c r="E4" s="17">
        <v>1</v>
      </c>
      <c r="F4" s="18">
        <v>45</v>
      </c>
      <c r="G4" s="18">
        <v>0</v>
      </c>
      <c r="H4" s="19">
        <f t="shared" si="1"/>
        <v>0</v>
      </c>
      <c r="I4" s="19">
        <f t="shared" si="2"/>
        <v>0.17062069584736253</v>
      </c>
      <c r="J4" s="18">
        <f t="shared" ref="J4:J32" si="5">F4*0.85+G4+AF4*D4+D4*AE4+AG4+AD4</f>
        <v>7.6779313131313138</v>
      </c>
      <c r="K4" s="18">
        <f t="shared" si="3"/>
        <v>7.6779313131313138</v>
      </c>
      <c r="L4" s="17">
        <v>0</v>
      </c>
      <c r="M4" s="20" t="str">
        <f t="shared" ref="M4:M32" si="6">IFERROR(D4/L4,"-")</f>
        <v>-</v>
      </c>
      <c r="N4" s="17">
        <v>20</v>
      </c>
      <c r="O4" s="21">
        <f t="shared" ref="O4:P4" si="7">D4/7</f>
        <v>0.14285714285714285</v>
      </c>
      <c r="P4" s="21">
        <f t="shared" si="7"/>
        <v>0.14285714285714285</v>
      </c>
      <c r="Q4" s="17">
        <f t="shared" ref="Q4:Q32" si="8">ROUNDDOWN(N4/(O4+P4),0)</f>
        <v>70</v>
      </c>
      <c r="R4" s="17"/>
      <c r="S4" s="22">
        <v>9.5238095238095205E-2</v>
      </c>
      <c r="T4" s="15">
        <v>510</v>
      </c>
      <c r="U4" s="23" t="s">
        <v>33</v>
      </c>
      <c r="V4" s="24" t="s">
        <v>33</v>
      </c>
      <c r="W4" s="15">
        <v>0</v>
      </c>
      <c r="X4" s="25">
        <f t="shared" ref="X4:X32" si="9">IFERROR(W4/D4,0)</f>
        <v>0</v>
      </c>
      <c r="Y4" s="26">
        <f t="shared" ref="Y4:Y32" si="10">IFERROR(G4/(W4+Z4)*-1,0)</f>
        <v>0</v>
      </c>
      <c r="Z4" s="15">
        <v>0</v>
      </c>
      <c r="AA4" s="2" t="s">
        <v>56</v>
      </c>
      <c r="AB4" s="27">
        <f t="shared" ref="AB4:AB32" si="11">IF(OR(AA4="UsLargeStandardSize",AA4="UsSmallStandardSize"),-0.69,-0.48)</f>
        <v>-0.48</v>
      </c>
      <c r="AC4" s="28">
        <v>0.73969907407407398</v>
      </c>
      <c r="AD4" s="26">
        <f t="shared" ref="AD4:AD32" si="12">IFERROR(AB4*AC4*D4*2,0)</f>
        <v>-0.71011111111111103</v>
      </c>
      <c r="AE4" s="26">
        <v>-11.68</v>
      </c>
      <c r="AF4" s="26">
        <v>-18.181957575757576</v>
      </c>
      <c r="AG4" s="26">
        <v>0</v>
      </c>
    </row>
    <row r="5" spans="1:33" ht="15.75" customHeight="1" x14ac:dyDescent="0.2">
      <c r="A5" s="29" t="s">
        <v>34</v>
      </c>
      <c r="B5" s="15" t="s">
        <v>115</v>
      </c>
      <c r="C5" s="16" t="str">
        <f t="shared" si="4"/>
        <v xml:space="preserve"> - </v>
      </c>
      <c r="D5" s="30">
        <v>0</v>
      </c>
      <c r="E5" s="30">
        <v>1</v>
      </c>
      <c r="F5" s="31">
        <v>0</v>
      </c>
      <c r="G5" s="31">
        <v>-0.81</v>
      </c>
      <c r="H5" s="32" t="e">
        <f t="shared" si="1"/>
        <v>#DIV/0!</v>
      </c>
      <c r="I5" s="32" t="e">
        <f t="shared" si="2"/>
        <v>#DIV/0!</v>
      </c>
      <c r="J5" s="33">
        <f t="shared" si="5"/>
        <v>-0.81</v>
      </c>
      <c r="K5" s="33" t="e">
        <f t="shared" si="3"/>
        <v>#DIV/0!</v>
      </c>
      <c r="L5" s="30">
        <v>0</v>
      </c>
      <c r="M5" s="34" t="str">
        <f t="shared" si="6"/>
        <v>-</v>
      </c>
      <c r="N5" s="30">
        <v>20</v>
      </c>
      <c r="O5" s="35">
        <f t="shared" ref="O5:P5" si="13">D5/7</f>
        <v>0</v>
      </c>
      <c r="P5" s="35">
        <f t="shared" si="13"/>
        <v>0.14285714285714285</v>
      </c>
      <c r="Q5" s="30">
        <f t="shared" si="8"/>
        <v>140</v>
      </c>
      <c r="R5" s="30"/>
      <c r="S5" s="36">
        <v>9.7560975609756101E-2</v>
      </c>
      <c r="T5" s="29">
        <v>510</v>
      </c>
      <c r="U5" s="37" t="s">
        <v>33</v>
      </c>
      <c r="V5" s="38" t="s">
        <v>33</v>
      </c>
      <c r="W5" s="29">
        <v>0</v>
      </c>
      <c r="X5" s="39">
        <f t="shared" si="9"/>
        <v>0</v>
      </c>
      <c r="Y5" s="40">
        <f t="shared" si="10"/>
        <v>0</v>
      </c>
      <c r="Z5" s="29">
        <v>0</v>
      </c>
      <c r="AA5" s="2" t="s">
        <v>56</v>
      </c>
      <c r="AB5" s="27">
        <f t="shared" si="11"/>
        <v>-0.48</v>
      </c>
      <c r="AC5" s="28">
        <v>0.73969907407407398</v>
      </c>
      <c r="AD5" s="26">
        <f t="shared" si="12"/>
        <v>0</v>
      </c>
      <c r="AE5" s="26">
        <v>-11.68</v>
      </c>
      <c r="AF5" s="40">
        <v>-18.181957575757576</v>
      </c>
      <c r="AG5" s="40">
        <v>0</v>
      </c>
    </row>
    <row r="6" spans="1:33" ht="15.75" customHeight="1" x14ac:dyDescent="0.2">
      <c r="A6" s="29" t="s">
        <v>35</v>
      </c>
      <c r="B6" s="29"/>
      <c r="C6" s="16">
        <f t="shared" si="4"/>
        <v>45</v>
      </c>
      <c r="D6" s="30">
        <v>1</v>
      </c>
      <c r="E6" s="30">
        <v>0</v>
      </c>
      <c r="F6" s="31">
        <v>45</v>
      </c>
      <c r="G6" s="31">
        <v>-0.85</v>
      </c>
      <c r="H6" s="32">
        <f t="shared" si="1"/>
        <v>1.8888888888888889E-2</v>
      </c>
      <c r="I6" s="32">
        <f t="shared" si="2"/>
        <v>0.1517318069584736</v>
      </c>
      <c r="J6" s="33">
        <f t="shared" si="5"/>
        <v>6.8279313131313124</v>
      </c>
      <c r="K6" s="33">
        <f t="shared" si="3"/>
        <v>6.8279313131313124</v>
      </c>
      <c r="L6" s="30">
        <v>22</v>
      </c>
      <c r="M6" s="34">
        <f t="shared" si="6"/>
        <v>4.5454545454545456E-2</v>
      </c>
      <c r="N6" s="30">
        <v>2</v>
      </c>
      <c r="O6" s="35">
        <f t="shared" ref="O6:P6" si="14">D6/7</f>
        <v>0.14285714285714285</v>
      </c>
      <c r="P6" s="35">
        <f t="shared" si="14"/>
        <v>0</v>
      </c>
      <c r="Q6" s="30">
        <f t="shared" si="8"/>
        <v>14</v>
      </c>
      <c r="R6" s="30"/>
      <c r="S6" s="36">
        <v>9.7560975609756101E-2</v>
      </c>
      <c r="T6" s="29">
        <v>510</v>
      </c>
      <c r="U6" s="37" t="s">
        <v>33</v>
      </c>
      <c r="V6" s="38" t="s">
        <v>36</v>
      </c>
      <c r="W6" s="29">
        <v>0</v>
      </c>
      <c r="X6" s="39">
        <f t="shared" si="9"/>
        <v>0</v>
      </c>
      <c r="Y6" s="40">
        <f t="shared" si="10"/>
        <v>0</v>
      </c>
      <c r="Z6" s="29">
        <v>0</v>
      </c>
      <c r="AA6" s="2" t="s">
        <v>56</v>
      </c>
      <c r="AB6" s="27">
        <f t="shared" si="11"/>
        <v>-0.48</v>
      </c>
      <c r="AC6" s="28">
        <v>0.73969907407407398</v>
      </c>
      <c r="AD6" s="26">
        <f t="shared" si="12"/>
        <v>-0.71011111111111103</v>
      </c>
      <c r="AE6" s="26">
        <v>-11.68</v>
      </c>
      <c r="AF6" s="40">
        <v>-18.181957575757576</v>
      </c>
      <c r="AG6" s="40">
        <v>0</v>
      </c>
    </row>
    <row r="7" spans="1:33" ht="15.75" customHeight="1" x14ac:dyDescent="0.2">
      <c r="A7" s="29" t="s">
        <v>37</v>
      </c>
      <c r="B7" s="29"/>
      <c r="C7" s="16" t="str">
        <f t="shared" si="4"/>
        <v xml:space="preserve"> - </v>
      </c>
      <c r="D7" s="30">
        <v>0</v>
      </c>
      <c r="E7" s="30">
        <v>0</v>
      </c>
      <c r="F7" s="31">
        <v>0</v>
      </c>
      <c r="G7" s="31">
        <v>0</v>
      </c>
      <c r="H7" s="32" t="e">
        <f t="shared" si="1"/>
        <v>#DIV/0!</v>
      </c>
      <c r="I7" s="32" t="e">
        <f t="shared" si="2"/>
        <v>#DIV/0!</v>
      </c>
      <c r="J7" s="33">
        <f t="shared" si="5"/>
        <v>0</v>
      </c>
      <c r="K7" s="33" t="e">
        <f t="shared" si="3"/>
        <v>#DIV/0!</v>
      </c>
      <c r="L7" s="30">
        <v>0</v>
      </c>
      <c r="M7" s="34" t="str">
        <f t="shared" si="6"/>
        <v>-</v>
      </c>
      <c r="N7" s="30">
        <v>1</v>
      </c>
      <c r="O7" s="35">
        <f t="shared" ref="O7:P7" si="15">D7/7</f>
        <v>0</v>
      </c>
      <c r="P7" s="35">
        <f t="shared" si="15"/>
        <v>0</v>
      </c>
      <c r="Q7" s="30" t="e">
        <f t="shared" si="8"/>
        <v>#DIV/0!</v>
      </c>
      <c r="R7" s="30"/>
      <c r="S7" s="36">
        <v>0.148148148148148</v>
      </c>
      <c r="T7" s="29">
        <v>1331</v>
      </c>
      <c r="U7" s="37">
        <v>199</v>
      </c>
      <c r="V7" s="38" t="s">
        <v>116</v>
      </c>
      <c r="W7" s="29">
        <v>0</v>
      </c>
      <c r="X7" s="39">
        <f t="shared" si="9"/>
        <v>0</v>
      </c>
      <c r="Y7" s="40">
        <f t="shared" si="10"/>
        <v>0</v>
      </c>
      <c r="Z7" s="29">
        <v>0</v>
      </c>
      <c r="AA7" s="29" t="e">
        <v>#N/A</v>
      </c>
      <c r="AB7" s="41" t="e">
        <f t="shared" si="11"/>
        <v>#N/A</v>
      </c>
      <c r="AC7" s="42" t="e">
        <v>#N/A</v>
      </c>
      <c r="AD7" s="40">
        <f t="shared" si="12"/>
        <v>0</v>
      </c>
      <c r="AE7" s="40">
        <v>0</v>
      </c>
      <c r="AF7" s="40">
        <v>-18.181957575757576</v>
      </c>
      <c r="AG7" s="40">
        <v>0</v>
      </c>
    </row>
    <row r="8" spans="1:33" ht="15.75" customHeight="1" x14ac:dyDescent="0.2">
      <c r="A8" s="29" t="s">
        <v>39</v>
      </c>
      <c r="B8" s="29"/>
      <c r="C8" s="16" t="str">
        <f t="shared" si="4"/>
        <v xml:space="preserve"> - </v>
      </c>
      <c r="D8" s="30">
        <v>0</v>
      </c>
      <c r="E8" s="30">
        <v>0</v>
      </c>
      <c r="F8" s="31">
        <v>0</v>
      </c>
      <c r="G8" s="31">
        <v>0</v>
      </c>
      <c r="H8" s="32" t="e">
        <f t="shared" si="1"/>
        <v>#DIV/0!</v>
      </c>
      <c r="I8" s="32" t="e">
        <f t="shared" si="2"/>
        <v>#DIV/0!</v>
      </c>
      <c r="J8" s="33">
        <f t="shared" si="5"/>
        <v>0</v>
      </c>
      <c r="K8" s="33" t="e">
        <f t="shared" si="3"/>
        <v>#DIV/0!</v>
      </c>
      <c r="L8" s="30">
        <v>0</v>
      </c>
      <c r="M8" s="34" t="str">
        <f t="shared" si="6"/>
        <v>-</v>
      </c>
      <c r="N8" s="30">
        <v>1</v>
      </c>
      <c r="O8" s="35">
        <f t="shared" ref="O8:P8" si="16">D8/7</f>
        <v>0</v>
      </c>
      <c r="P8" s="35">
        <f t="shared" si="16"/>
        <v>0</v>
      </c>
      <c r="Q8" s="30" t="e">
        <f t="shared" si="8"/>
        <v>#DIV/0!</v>
      </c>
      <c r="R8" s="30"/>
      <c r="S8" s="36">
        <v>0.148148148148148</v>
      </c>
      <c r="T8" s="29">
        <v>821</v>
      </c>
      <c r="U8" s="37" t="s">
        <v>33</v>
      </c>
      <c r="V8" s="38" t="s">
        <v>33</v>
      </c>
      <c r="W8" s="29">
        <v>0</v>
      </c>
      <c r="X8" s="39">
        <f t="shared" si="9"/>
        <v>0</v>
      </c>
      <c r="Y8" s="40">
        <f t="shared" si="10"/>
        <v>0</v>
      </c>
      <c r="Z8" s="29">
        <v>0</v>
      </c>
      <c r="AA8" s="29" t="e">
        <v>#N/A</v>
      </c>
      <c r="AB8" s="41" t="e">
        <f t="shared" si="11"/>
        <v>#N/A</v>
      </c>
      <c r="AC8" s="42" t="e">
        <v>#N/A</v>
      </c>
      <c r="AD8" s="40">
        <f t="shared" si="12"/>
        <v>0</v>
      </c>
      <c r="AE8" s="40">
        <v>0</v>
      </c>
      <c r="AF8" s="40">
        <v>-18.18</v>
      </c>
      <c r="AG8" s="40">
        <v>0</v>
      </c>
    </row>
    <row r="9" spans="1:33" ht="15.75" customHeight="1" x14ac:dyDescent="0.2">
      <c r="A9" s="29" t="s">
        <v>41</v>
      </c>
      <c r="B9" s="29" t="s">
        <v>117</v>
      </c>
      <c r="C9" s="16">
        <f t="shared" si="4"/>
        <v>45</v>
      </c>
      <c r="D9" s="30">
        <v>2</v>
      </c>
      <c r="E9" s="30">
        <v>0</v>
      </c>
      <c r="F9" s="31">
        <v>90</v>
      </c>
      <c r="G9" s="31">
        <v>-5.78</v>
      </c>
      <c r="H9" s="32">
        <f t="shared" si="1"/>
        <v>6.4222222222222222E-2</v>
      </c>
      <c r="I9" s="32">
        <f t="shared" si="2"/>
        <v>9.3358204264870889E-2</v>
      </c>
      <c r="J9" s="33">
        <f t="shared" si="5"/>
        <v>8.4022383838383803</v>
      </c>
      <c r="K9" s="33">
        <f t="shared" si="3"/>
        <v>4.2011191919191901</v>
      </c>
      <c r="L9" s="30">
        <v>31</v>
      </c>
      <c r="M9" s="34">
        <f t="shared" si="6"/>
        <v>6.4516129032258063E-2</v>
      </c>
      <c r="N9" s="30">
        <v>4</v>
      </c>
      <c r="O9" s="35">
        <f t="shared" ref="O9:P9" si="17">D9/7</f>
        <v>0.2857142857142857</v>
      </c>
      <c r="P9" s="35">
        <f t="shared" si="17"/>
        <v>0</v>
      </c>
      <c r="Q9" s="30">
        <f t="shared" si="8"/>
        <v>14</v>
      </c>
      <c r="R9" s="30"/>
      <c r="S9" s="36">
        <v>0.15</v>
      </c>
      <c r="T9" s="29">
        <v>821</v>
      </c>
      <c r="U9" s="37" t="s">
        <v>33</v>
      </c>
      <c r="V9" s="38" t="s">
        <v>33</v>
      </c>
      <c r="W9" s="29">
        <v>0</v>
      </c>
      <c r="X9" s="39">
        <f t="shared" si="9"/>
        <v>0</v>
      </c>
      <c r="Y9" s="40">
        <f t="shared" si="10"/>
        <v>0</v>
      </c>
      <c r="Z9" s="29">
        <v>0</v>
      </c>
      <c r="AA9" s="29" t="s">
        <v>56</v>
      </c>
      <c r="AB9" s="41">
        <f t="shared" si="11"/>
        <v>-0.48</v>
      </c>
      <c r="AC9" s="42">
        <v>0.73969907407407398</v>
      </c>
      <c r="AD9" s="40">
        <f t="shared" si="12"/>
        <v>-1.4202222222222221</v>
      </c>
      <c r="AE9" s="40">
        <v>-11.68</v>
      </c>
      <c r="AF9" s="40">
        <v>-18.768769696969699</v>
      </c>
      <c r="AG9" s="40">
        <v>0</v>
      </c>
    </row>
    <row r="10" spans="1:33" ht="15.75" customHeight="1" x14ac:dyDescent="0.2">
      <c r="A10" s="29" t="s">
        <v>43</v>
      </c>
      <c r="B10" s="29" t="s">
        <v>118</v>
      </c>
      <c r="C10" s="16">
        <f t="shared" si="4"/>
        <v>45</v>
      </c>
      <c r="D10" s="30">
        <v>2</v>
      </c>
      <c r="E10" s="30">
        <v>0</v>
      </c>
      <c r="F10" s="31">
        <v>90</v>
      </c>
      <c r="G10" s="31">
        <v>-2.35</v>
      </c>
      <c r="H10" s="32">
        <f t="shared" si="1"/>
        <v>2.6111111111111113E-2</v>
      </c>
      <c r="I10" s="32">
        <f t="shared" si="2"/>
        <v>0.13146931537598208</v>
      </c>
      <c r="J10" s="33">
        <f t="shared" si="5"/>
        <v>11.832238383838387</v>
      </c>
      <c r="K10" s="33">
        <f t="shared" si="3"/>
        <v>5.9161191919191936</v>
      </c>
      <c r="L10" s="30">
        <v>25</v>
      </c>
      <c r="M10" s="34">
        <f t="shared" si="6"/>
        <v>0.08</v>
      </c>
      <c r="N10" s="30">
        <v>1</v>
      </c>
      <c r="O10" s="35">
        <f t="shared" ref="O10:P10" si="18">D10/7</f>
        <v>0.2857142857142857</v>
      </c>
      <c r="P10" s="35">
        <f t="shared" si="18"/>
        <v>0</v>
      </c>
      <c r="Q10" s="30">
        <f t="shared" si="8"/>
        <v>3</v>
      </c>
      <c r="R10" s="30"/>
      <c r="S10" s="36">
        <v>0.38095238095237999</v>
      </c>
      <c r="T10" s="29">
        <v>821</v>
      </c>
      <c r="U10" s="37" t="s">
        <v>33</v>
      </c>
      <c r="V10" s="38" t="s">
        <v>33</v>
      </c>
      <c r="W10" s="29">
        <v>0</v>
      </c>
      <c r="X10" s="39">
        <f t="shared" si="9"/>
        <v>0</v>
      </c>
      <c r="Y10" s="40">
        <f t="shared" si="10"/>
        <v>0</v>
      </c>
      <c r="Z10" s="29">
        <v>0</v>
      </c>
      <c r="AA10" s="29" t="s">
        <v>56</v>
      </c>
      <c r="AB10" s="41">
        <f t="shared" si="11"/>
        <v>-0.48</v>
      </c>
      <c r="AC10" s="42">
        <v>0.73969907407407398</v>
      </c>
      <c r="AD10" s="40">
        <f t="shared" si="12"/>
        <v>-1.4202222222222221</v>
      </c>
      <c r="AE10" s="40">
        <v>-11.68</v>
      </c>
      <c r="AF10" s="40">
        <v>-18.768769696969699</v>
      </c>
      <c r="AG10" s="40">
        <v>0</v>
      </c>
    </row>
    <row r="11" spans="1:33" ht="15.75" customHeight="1" x14ac:dyDescent="0.2">
      <c r="A11" s="29" t="s">
        <v>44</v>
      </c>
      <c r="B11" s="29"/>
      <c r="C11" s="16" t="str">
        <f t="shared" si="4"/>
        <v xml:space="preserve"> - </v>
      </c>
      <c r="D11" s="30">
        <v>0</v>
      </c>
      <c r="E11" s="30">
        <v>0</v>
      </c>
      <c r="F11" s="31">
        <v>0</v>
      </c>
      <c r="G11" s="31">
        <v>0</v>
      </c>
      <c r="H11" s="32" t="e">
        <f t="shared" si="1"/>
        <v>#DIV/0!</v>
      </c>
      <c r="I11" s="32" t="e">
        <f t="shared" si="2"/>
        <v>#DIV/0!</v>
      </c>
      <c r="J11" s="33">
        <f t="shared" si="5"/>
        <v>0</v>
      </c>
      <c r="K11" s="33" t="e">
        <f t="shared" si="3"/>
        <v>#DIV/0!</v>
      </c>
      <c r="L11" s="30">
        <v>0</v>
      </c>
      <c r="M11" s="34" t="str">
        <f t="shared" si="6"/>
        <v>-</v>
      </c>
      <c r="N11" s="30">
        <v>1</v>
      </c>
      <c r="O11" s="35">
        <f t="shared" ref="O11:P11" si="19">D11/7</f>
        <v>0</v>
      </c>
      <c r="P11" s="35">
        <f t="shared" si="19"/>
        <v>0</v>
      </c>
      <c r="Q11" s="30" t="e">
        <f t="shared" si="8"/>
        <v>#DIV/0!</v>
      </c>
      <c r="R11" s="30"/>
      <c r="S11" s="36">
        <v>0.45901639344262202</v>
      </c>
      <c r="T11" s="29">
        <v>821</v>
      </c>
      <c r="U11" s="37" t="s">
        <v>33</v>
      </c>
      <c r="V11" s="38" t="s">
        <v>33</v>
      </c>
      <c r="W11" s="29">
        <v>0</v>
      </c>
      <c r="X11" s="39">
        <f t="shared" si="9"/>
        <v>0</v>
      </c>
      <c r="Y11" s="40">
        <f t="shared" si="10"/>
        <v>0</v>
      </c>
      <c r="Z11" s="29">
        <v>0</v>
      </c>
      <c r="AA11" s="29" t="e">
        <v>#N/A</v>
      </c>
      <c r="AB11" s="41" t="e">
        <f t="shared" si="11"/>
        <v>#N/A</v>
      </c>
      <c r="AC11" s="42" t="e">
        <v>#N/A</v>
      </c>
      <c r="AD11" s="40">
        <f t="shared" si="12"/>
        <v>0</v>
      </c>
      <c r="AE11" s="40">
        <v>0</v>
      </c>
      <c r="AF11" s="40">
        <v>-18.768769696969699</v>
      </c>
      <c r="AG11" s="40">
        <v>0</v>
      </c>
    </row>
    <row r="12" spans="1:33" ht="15.75" customHeight="1" x14ac:dyDescent="0.2">
      <c r="A12" s="29" t="s">
        <v>46</v>
      </c>
      <c r="B12" s="29"/>
      <c r="C12" s="16" t="str">
        <f t="shared" si="4"/>
        <v xml:space="preserve"> - </v>
      </c>
      <c r="D12" s="30">
        <v>0</v>
      </c>
      <c r="E12" s="30">
        <v>2</v>
      </c>
      <c r="F12" s="31">
        <v>0</v>
      </c>
      <c r="G12" s="31">
        <v>0</v>
      </c>
      <c r="H12" s="32" t="e">
        <f t="shared" si="1"/>
        <v>#DIV/0!</v>
      </c>
      <c r="I12" s="32" t="e">
        <f t="shared" si="2"/>
        <v>#DIV/0!</v>
      </c>
      <c r="J12" s="33">
        <f t="shared" si="5"/>
        <v>0</v>
      </c>
      <c r="K12" s="33" t="e">
        <f t="shared" si="3"/>
        <v>#DIV/0!</v>
      </c>
      <c r="L12" s="30">
        <v>0</v>
      </c>
      <c r="M12" s="34" t="str">
        <f t="shared" si="6"/>
        <v>-</v>
      </c>
      <c r="N12" s="30">
        <v>1</v>
      </c>
      <c r="O12" s="35">
        <f t="shared" ref="O12:P12" si="20">D12/7</f>
        <v>0</v>
      </c>
      <c r="P12" s="35">
        <f t="shared" si="20"/>
        <v>0.2857142857142857</v>
      </c>
      <c r="Q12" s="30">
        <f t="shared" si="8"/>
        <v>3</v>
      </c>
      <c r="R12" s="30"/>
      <c r="S12" s="36">
        <v>0.52459016393442603</v>
      </c>
      <c r="T12" s="29">
        <v>399</v>
      </c>
      <c r="U12" s="37">
        <v>200</v>
      </c>
      <c r="V12" s="38" t="s">
        <v>119</v>
      </c>
      <c r="W12" s="29">
        <v>0</v>
      </c>
      <c r="X12" s="39">
        <f t="shared" si="9"/>
        <v>0</v>
      </c>
      <c r="Y12" s="40">
        <f t="shared" si="10"/>
        <v>0</v>
      </c>
      <c r="Z12" s="29">
        <v>0</v>
      </c>
      <c r="AA12" s="29" t="e">
        <v>#N/A</v>
      </c>
      <c r="AB12" s="41" t="e">
        <f t="shared" si="11"/>
        <v>#N/A</v>
      </c>
      <c r="AC12" s="42" t="e">
        <v>#N/A</v>
      </c>
      <c r="AD12" s="40">
        <f t="shared" si="12"/>
        <v>0</v>
      </c>
      <c r="AE12" s="40">
        <v>0</v>
      </c>
      <c r="AF12" s="40">
        <v>-18.768769696969699</v>
      </c>
      <c r="AG12" s="40">
        <v>0</v>
      </c>
    </row>
    <row r="13" spans="1:33" ht="15.75" customHeight="1" x14ac:dyDescent="0.2">
      <c r="A13" s="29" t="s">
        <v>47</v>
      </c>
      <c r="B13" s="29"/>
      <c r="C13" s="16" t="str">
        <f t="shared" si="4"/>
        <v xml:space="preserve"> - </v>
      </c>
      <c r="D13" s="30">
        <v>0</v>
      </c>
      <c r="E13" s="30">
        <v>0</v>
      </c>
      <c r="F13" s="33">
        <v>0</v>
      </c>
      <c r="G13" s="31">
        <v>0</v>
      </c>
      <c r="H13" s="32" t="e">
        <f t="shared" si="1"/>
        <v>#DIV/0!</v>
      </c>
      <c r="I13" s="32" t="e">
        <f t="shared" si="2"/>
        <v>#DIV/0!</v>
      </c>
      <c r="J13" s="33">
        <f t="shared" si="5"/>
        <v>0</v>
      </c>
      <c r="K13" s="33" t="e">
        <f t="shared" si="3"/>
        <v>#DIV/0!</v>
      </c>
      <c r="L13" s="30">
        <v>0</v>
      </c>
      <c r="M13" s="34" t="str">
        <f t="shared" si="6"/>
        <v>-</v>
      </c>
      <c r="N13" s="30">
        <v>0</v>
      </c>
      <c r="O13" s="35">
        <f t="shared" ref="O13:P13" si="21">D13/7</f>
        <v>0</v>
      </c>
      <c r="P13" s="35">
        <f t="shared" si="21"/>
        <v>0</v>
      </c>
      <c r="Q13" s="30" t="e">
        <f t="shared" si="8"/>
        <v>#DIV/0!</v>
      </c>
      <c r="R13" s="30"/>
      <c r="S13" s="36">
        <v>0.52459016393442603</v>
      </c>
      <c r="T13" s="29">
        <v>399</v>
      </c>
      <c r="U13" s="37">
        <v>200</v>
      </c>
      <c r="V13" s="38" t="s">
        <v>119</v>
      </c>
      <c r="W13" s="29">
        <v>0</v>
      </c>
      <c r="X13" s="39">
        <f t="shared" si="9"/>
        <v>0</v>
      </c>
      <c r="Y13" s="40">
        <f t="shared" si="10"/>
        <v>0</v>
      </c>
      <c r="Z13" s="29">
        <v>0</v>
      </c>
      <c r="AA13" s="29" t="e">
        <v>#N/A</v>
      </c>
      <c r="AB13" s="41" t="e">
        <f t="shared" si="11"/>
        <v>#N/A</v>
      </c>
      <c r="AC13" s="42" t="e">
        <v>#N/A</v>
      </c>
      <c r="AD13" s="40">
        <f t="shared" si="12"/>
        <v>0</v>
      </c>
      <c r="AE13" s="40">
        <v>0</v>
      </c>
      <c r="AF13" s="40">
        <v>-19.077618181818099</v>
      </c>
      <c r="AG13" s="40">
        <v>0</v>
      </c>
    </row>
    <row r="14" spans="1:33" ht="15.75" customHeight="1" x14ac:dyDescent="0.2">
      <c r="A14" s="29" t="s">
        <v>48</v>
      </c>
      <c r="B14" s="29"/>
      <c r="C14" s="16" t="str">
        <f t="shared" si="4"/>
        <v xml:space="preserve"> - </v>
      </c>
      <c r="D14" s="30">
        <v>0</v>
      </c>
      <c r="E14" s="30">
        <v>0</v>
      </c>
      <c r="F14" s="33">
        <v>0</v>
      </c>
      <c r="G14" s="31">
        <v>0</v>
      </c>
      <c r="H14" s="32" t="e">
        <f t="shared" si="1"/>
        <v>#DIV/0!</v>
      </c>
      <c r="I14" s="32" t="e">
        <f t="shared" si="2"/>
        <v>#DIV/0!</v>
      </c>
      <c r="J14" s="33">
        <f t="shared" si="5"/>
        <v>0</v>
      </c>
      <c r="K14" s="33" t="e">
        <f t="shared" si="3"/>
        <v>#DIV/0!</v>
      </c>
      <c r="L14" s="30">
        <v>0</v>
      </c>
      <c r="M14" s="34" t="str">
        <f t="shared" si="6"/>
        <v>-</v>
      </c>
      <c r="N14" s="30">
        <v>0</v>
      </c>
      <c r="O14" s="35">
        <f t="shared" ref="O14:P14" si="22">D14/7</f>
        <v>0</v>
      </c>
      <c r="P14" s="35">
        <f t="shared" si="22"/>
        <v>0</v>
      </c>
      <c r="Q14" s="30" t="e">
        <f t="shared" si="8"/>
        <v>#DIV/0!</v>
      </c>
      <c r="R14" s="30"/>
      <c r="S14" s="36">
        <v>0.72727272727272696</v>
      </c>
      <c r="T14" s="29">
        <v>399</v>
      </c>
      <c r="U14" s="37">
        <v>200</v>
      </c>
      <c r="V14" s="38" t="s">
        <v>119</v>
      </c>
      <c r="W14" s="29">
        <v>0</v>
      </c>
      <c r="X14" s="39">
        <f t="shared" si="9"/>
        <v>0</v>
      </c>
      <c r="Y14" s="40">
        <f t="shared" si="10"/>
        <v>0</v>
      </c>
      <c r="Z14" s="29">
        <v>0</v>
      </c>
      <c r="AA14" s="29" t="e">
        <v>#N/A</v>
      </c>
      <c r="AB14" s="41" t="e">
        <f t="shared" si="11"/>
        <v>#N/A</v>
      </c>
      <c r="AC14" s="42" t="e">
        <v>#N/A</v>
      </c>
      <c r="AD14" s="40">
        <f t="shared" si="12"/>
        <v>0</v>
      </c>
      <c r="AE14" s="40">
        <v>0</v>
      </c>
      <c r="AF14" s="40">
        <v>-19.077618181818099</v>
      </c>
      <c r="AG14" s="40">
        <v>0</v>
      </c>
    </row>
    <row r="15" spans="1:33" ht="15.75" customHeight="1" x14ac:dyDescent="0.2">
      <c r="A15" s="29" t="s">
        <v>49</v>
      </c>
      <c r="B15" s="29"/>
      <c r="C15" s="16">
        <f t="shared" si="4"/>
        <v>41.99</v>
      </c>
      <c r="D15" s="30">
        <v>1</v>
      </c>
      <c r="E15" s="30">
        <v>0</v>
      </c>
      <c r="F15" s="33">
        <v>41.99</v>
      </c>
      <c r="G15" s="31">
        <v>0</v>
      </c>
      <c r="H15" s="32">
        <f t="shared" si="1"/>
        <v>0</v>
      </c>
      <c r="I15" s="32">
        <f t="shared" si="2"/>
        <v>0.10058991919673226</v>
      </c>
      <c r="J15" s="33">
        <f t="shared" si="5"/>
        <v>4.2237707070707877</v>
      </c>
      <c r="K15" s="33">
        <f t="shared" si="3"/>
        <v>4.2237707070707877</v>
      </c>
      <c r="L15" s="30">
        <v>0</v>
      </c>
      <c r="M15" s="34" t="str">
        <f t="shared" si="6"/>
        <v>-</v>
      </c>
      <c r="N15" s="30">
        <v>1</v>
      </c>
      <c r="O15" s="35">
        <f t="shared" ref="O15:P15" si="23">D15/7</f>
        <v>0.14285714285714285</v>
      </c>
      <c r="P15" s="35">
        <f t="shared" si="23"/>
        <v>0</v>
      </c>
      <c r="Q15" s="30">
        <f t="shared" si="8"/>
        <v>7</v>
      </c>
      <c r="R15" s="30"/>
      <c r="S15" s="36">
        <v>0.66666666666666596</v>
      </c>
      <c r="T15" s="29">
        <v>510</v>
      </c>
      <c r="U15" s="37">
        <v>200</v>
      </c>
      <c r="V15" s="38" t="s">
        <v>120</v>
      </c>
      <c r="W15" s="29">
        <v>0</v>
      </c>
      <c r="X15" s="39">
        <f t="shared" si="9"/>
        <v>0</v>
      </c>
      <c r="Y15" s="40">
        <f t="shared" si="10"/>
        <v>0</v>
      </c>
      <c r="Z15" s="29">
        <v>0</v>
      </c>
      <c r="AA15" s="29" t="s">
        <v>56</v>
      </c>
      <c r="AB15" s="41">
        <f t="shared" si="11"/>
        <v>-0.48</v>
      </c>
      <c r="AC15" s="42">
        <v>0.73969907407407398</v>
      </c>
      <c r="AD15" s="40">
        <f t="shared" si="12"/>
        <v>-0.71011111111111103</v>
      </c>
      <c r="AE15" s="40">
        <v>-11.68</v>
      </c>
      <c r="AF15" s="40">
        <v>-19.077618181818099</v>
      </c>
      <c r="AG15" s="40">
        <v>0</v>
      </c>
    </row>
    <row r="16" spans="1:33" ht="15.75" customHeight="1" x14ac:dyDescent="0.2">
      <c r="A16" s="29" t="s">
        <v>51</v>
      </c>
      <c r="B16" s="29" t="s">
        <v>121</v>
      </c>
      <c r="C16" s="16" t="str">
        <f t="shared" si="4"/>
        <v xml:space="preserve"> - </v>
      </c>
      <c r="D16" s="30">
        <v>0</v>
      </c>
      <c r="E16" s="30">
        <v>0</v>
      </c>
      <c r="F16" s="33">
        <v>0</v>
      </c>
      <c r="G16" s="31">
        <v>0</v>
      </c>
      <c r="H16" s="32" t="e">
        <f t="shared" si="1"/>
        <v>#DIV/0!</v>
      </c>
      <c r="I16" s="32" t="e">
        <f t="shared" si="2"/>
        <v>#DIV/0!</v>
      </c>
      <c r="J16" s="33">
        <f t="shared" si="5"/>
        <v>0</v>
      </c>
      <c r="K16" s="33" t="e">
        <f t="shared" si="3"/>
        <v>#DIV/0!</v>
      </c>
      <c r="L16" s="30">
        <v>0</v>
      </c>
      <c r="M16" s="34" t="str">
        <f t="shared" si="6"/>
        <v>-</v>
      </c>
      <c r="N16" s="30">
        <v>0</v>
      </c>
      <c r="O16" s="35">
        <f t="shared" ref="O16:P16" si="24">D16/7</f>
        <v>0</v>
      </c>
      <c r="P16" s="35">
        <f t="shared" si="24"/>
        <v>0</v>
      </c>
      <c r="Q16" s="30" t="e">
        <f t="shared" si="8"/>
        <v>#DIV/0!</v>
      </c>
      <c r="R16" s="30"/>
      <c r="S16" s="36">
        <v>0.76190476190476097</v>
      </c>
      <c r="T16" s="29">
        <v>510</v>
      </c>
      <c r="U16" s="37">
        <v>200</v>
      </c>
      <c r="V16" s="38" t="s">
        <v>122</v>
      </c>
      <c r="W16" s="29">
        <v>0</v>
      </c>
      <c r="X16" s="39">
        <f t="shared" si="9"/>
        <v>0</v>
      </c>
      <c r="Y16" s="40">
        <f t="shared" si="10"/>
        <v>0</v>
      </c>
      <c r="Z16" s="29">
        <v>0</v>
      </c>
      <c r="AA16" s="29" t="s">
        <v>56</v>
      </c>
      <c r="AB16" s="41">
        <f t="shared" si="11"/>
        <v>-0.48</v>
      </c>
      <c r="AC16" s="42">
        <v>0.73969907407407398</v>
      </c>
      <c r="AD16" s="40">
        <f t="shared" si="12"/>
        <v>0</v>
      </c>
      <c r="AE16" s="40">
        <v>-11.68</v>
      </c>
      <c r="AF16" s="40">
        <v>-19.077618181818099</v>
      </c>
      <c r="AG16" s="40">
        <v>0</v>
      </c>
    </row>
    <row r="17" spans="1:33" ht="15.75" customHeight="1" x14ac:dyDescent="0.2">
      <c r="A17" s="29" t="s">
        <v>54</v>
      </c>
      <c r="B17" s="29" t="s">
        <v>121</v>
      </c>
      <c r="C17" s="16" t="str">
        <f t="shared" si="4"/>
        <v xml:space="preserve"> - </v>
      </c>
      <c r="D17" s="30">
        <v>0</v>
      </c>
      <c r="E17" s="30">
        <v>0</v>
      </c>
      <c r="F17" s="33">
        <v>0</v>
      </c>
      <c r="G17" s="31">
        <v>0</v>
      </c>
      <c r="H17" s="32" t="e">
        <f t="shared" si="1"/>
        <v>#DIV/0!</v>
      </c>
      <c r="I17" s="32" t="e">
        <f t="shared" si="2"/>
        <v>#DIV/0!</v>
      </c>
      <c r="J17" s="33">
        <f t="shared" si="5"/>
        <v>0</v>
      </c>
      <c r="K17" s="33" t="e">
        <f t="shared" si="3"/>
        <v>#DIV/0!</v>
      </c>
      <c r="L17" s="30">
        <v>0</v>
      </c>
      <c r="M17" s="34" t="str">
        <f t="shared" si="6"/>
        <v>-</v>
      </c>
      <c r="N17" s="30">
        <v>32</v>
      </c>
      <c r="O17" s="35">
        <f t="shared" ref="O17:P17" si="25">D17/7</f>
        <v>0</v>
      </c>
      <c r="P17" s="35">
        <f t="shared" si="25"/>
        <v>0</v>
      </c>
      <c r="Q17" s="30" t="e">
        <f t="shared" si="8"/>
        <v>#DIV/0!</v>
      </c>
      <c r="R17" s="30"/>
      <c r="S17" s="36">
        <v>0.47058823529411697</v>
      </c>
      <c r="T17" s="29">
        <v>924</v>
      </c>
      <c r="U17" s="37">
        <v>200</v>
      </c>
      <c r="V17" s="38" t="s">
        <v>123</v>
      </c>
      <c r="W17" s="29">
        <v>0</v>
      </c>
      <c r="X17" s="39">
        <f t="shared" si="9"/>
        <v>0</v>
      </c>
      <c r="Y17" s="40">
        <f t="shared" si="10"/>
        <v>0</v>
      </c>
      <c r="Z17" s="29">
        <v>0</v>
      </c>
      <c r="AA17" s="29" t="e">
        <v>#N/A</v>
      </c>
      <c r="AB17" s="41" t="e">
        <f t="shared" si="11"/>
        <v>#N/A</v>
      </c>
      <c r="AC17" s="42" t="e">
        <v>#N/A</v>
      </c>
      <c r="AD17" s="40">
        <f t="shared" si="12"/>
        <v>0</v>
      </c>
      <c r="AE17" s="40">
        <v>0</v>
      </c>
      <c r="AF17" s="40">
        <v>-19.077618181818099</v>
      </c>
      <c r="AG17" s="40">
        <v>0</v>
      </c>
    </row>
    <row r="18" spans="1:33" ht="15.75" customHeight="1" x14ac:dyDescent="0.2">
      <c r="A18" s="29" t="s">
        <v>57</v>
      </c>
      <c r="B18" s="29" t="s">
        <v>124</v>
      </c>
      <c r="C18" s="16">
        <f t="shared" si="4"/>
        <v>41.99</v>
      </c>
      <c r="D18" s="30">
        <v>9</v>
      </c>
      <c r="E18" s="30">
        <v>0</v>
      </c>
      <c r="F18" s="33">
        <v>377.91</v>
      </c>
      <c r="G18" s="31">
        <v>0</v>
      </c>
      <c r="H18" s="32">
        <f t="shared" si="1"/>
        <v>0</v>
      </c>
      <c r="I18" s="32">
        <f t="shared" si="2"/>
        <v>5.7060772045294098E-2</v>
      </c>
      <c r="J18" s="33">
        <f t="shared" si="5"/>
        <v>21.563836363637094</v>
      </c>
      <c r="K18" s="33">
        <f t="shared" si="3"/>
        <v>2.3959818181818995</v>
      </c>
      <c r="L18" s="30">
        <v>64</v>
      </c>
      <c r="M18" s="34">
        <f t="shared" si="6"/>
        <v>0.140625</v>
      </c>
      <c r="N18" s="30">
        <v>59</v>
      </c>
      <c r="O18" s="35">
        <f t="shared" ref="O18:P18" si="26">D18/7</f>
        <v>1.2857142857142858</v>
      </c>
      <c r="P18" s="35">
        <f t="shared" si="26"/>
        <v>0</v>
      </c>
      <c r="Q18" s="30">
        <f t="shared" si="8"/>
        <v>45</v>
      </c>
      <c r="R18" s="30"/>
      <c r="S18" s="36">
        <v>0.28282828282828198</v>
      </c>
      <c r="T18" s="29">
        <v>924</v>
      </c>
      <c r="U18" s="37">
        <v>200</v>
      </c>
      <c r="V18" s="38" t="s">
        <v>125</v>
      </c>
      <c r="W18" s="29">
        <v>0</v>
      </c>
      <c r="X18" s="39">
        <f t="shared" si="9"/>
        <v>0</v>
      </c>
      <c r="Y18" s="40">
        <f t="shared" si="10"/>
        <v>0</v>
      </c>
      <c r="Z18" s="29">
        <v>0</v>
      </c>
      <c r="AA18" s="29" t="s">
        <v>56</v>
      </c>
      <c r="AB18" s="41">
        <f t="shared" si="11"/>
        <v>-0.48</v>
      </c>
      <c r="AC18" s="42">
        <v>1.0603125000000002</v>
      </c>
      <c r="AD18" s="40">
        <f t="shared" si="12"/>
        <v>-9.1611000000000029</v>
      </c>
      <c r="AE18" s="40">
        <v>-13.2</v>
      </c>
      <c r="AF18" s="40">
        <v>-19.077618181818099</v>
      </c>
      <c r="AG18" s="40">
        <v>0</v>
      </c>
    </row>
    <row r="19" spans="1:33" ht="15.75" customHeight="1" x14ac:dyDescent="0.2">
      <c r="A19" s="29" t="s">
        <v>60</v>
      </c>
      <c r="B19" s="29" t="s">
        <v>126</v>
      </c>
      <c r="C19" s="16">
        <f t="shared" si="4"/>
        <v>57.029600000000009</v>
      </c>
      <c r="D19" s="30">
        <v>25</v>
      </c>
      <c r="E19" s="30">
        <v>0</v>
      </c>
      <c r="F19" s="33">
        <v>1425.7400000000002</v>
      </c>
      <c r="G19" s="31">
        <v>0</v>
      </c>
      <c r="H19" s="32">
        <f t="shared" si="1"/>
        <v>0</v>
      </c>
      <c r="I19" s="32">
        <f t="shared" si="2"/>
        <v>0.29788779542872157</v>
      </c>
      <c r="J19" s="33">
        <f t="shared" si="5"/>
        <v>424.71054545454552</v>
      </c>
      <c r="K19" s="33">
        <f t="shared" si="3"/>
        <v>16.98842181818182</v>
      </c>
      <c r="L19" s="30">
        <v>177</v>
      </c>
      <c r="M19" s="34">
        <f t="shared" si="6"/>
        <v>0.14124293785310735</v>
      </c>
      <c r="N19" s="30">
        <v>55</v>
      </c>
      <c r="O19" s="35">
        <f t="shared" ref="O19:P19" si="27">D19/7</f>
        <v>3.5714285714285716</v>
      </c>
      <c r="P19" s="35">
        <f t="shared" si="27"/>
        <v>0</v>
      </c>
      <c r="Q19" s="30">
        <f t="shared" si="8"/>
        <v>15</v>
      </c>
      <c r="R19" s="30"/>
      <c r="S19" s="36">
        <v>1.3493975903614399</v>
      </c>
      <c r="T19" s="29">
        <v>724</v>
      </c>
      <c r="U19" s="37">
        <v>362</v>
      </c>
      <c r="V19" s="38" t="s">
        <v>127</v>
      </c>
      <c r="W19" s="29">
        <v>0</v>
      </c>
      <c r="X19" s="39">
        <f t="shared" si="9"/>
        <v>0</v>
      </c>
      <c r="Y19" s="40">
        <f t="shared" si="10"/>
        <v>0</v>
      </c>
      <c r="Z19" s="29">
        <v>0</v>
      </c>
      <c r="AA19" s="29" t="s">
        <v>56</v>
      </c>
      <c r="AB19" s="41">
        <f t="shared" si="11"/>
        <v>-0.48</v>
      </c>
      <c r="AC19" s="42">
        <v>0.75949999999999995</v>
      </c>
      <c r="AD19" s="40">
        <f t="shared" si="12"/>
        <v>-18.227999999999998</v>
      </c>
      <c r="AE19" s="40">
        <v>-11.68</v>
      </c>
      <c r="AF19" s="40">
        <v>-19.077618181818185</v>
      </c>
      <c r="AG19" s="40">
        <v>0</v>
      </c>
    </row>
    <row r="20" spans="1:33" ht="15.75" customHeight="1" x14ac:dyDescent="0.2">
      <c r="A20" s="29" t="s">
        <v>63</v>
      </c>
      <c r="B20" s="29" t="s">
        <v>128</v>
      </c>
      <c r="C20" s="16">
        <f t="shared" si="4"/>
        <v>60.16</v>
      </c>
      <c r="D20" s="30">
        <v>13</v>
      </c>
      <c r="E20" s="30">
        <v>0</v>
      </c>
      <c r="F20" s="33">
        <v>782.07999999999993</v>
      </c>
      <c r="G20" s="31">
        <v>0</v>
      </c>
      <c r="H20" s="32">
        <f t="shared" si="1"/>
        <v>0</v>
      </c>
      <c r="I20" s="32">
        <f t="shared" si="2"/>
        <v>0.32661671905222428</v>
      </c>
      <c r="J20" s="33">
        <f t="shared" si="5"/>
        <v>255.44040363636353</v>
      </c>
      <c r="K20" s="33">
        <f t="shared" si="3"/>
        <v>19.64926181818181</v>
      </c>
      <c r="L20" s="30">
        <v>148</v>
      </c>
      <c r="M20" s="34">
        <f t="shared" si="6"/>
        <v>8.7837837837837843E-2</v>
      </c>
      <c r="N20" s="30">
        <v>50</v>
      </c>
      <c r="O20" s="35">
        <f t="shared" ref="O20:P20" si="28">D20/7</f>
        <v>1.8571428571428572</v>
      </c>
      <c r="P20" s="35">
        <f t="shared" si="28"/>
        <v>0</v>
      </c>
      <c r="Q20" s="30">
        <f t="shared" si="8"/>
        <v>26</v>
      </c>
      <c r="R20" s="30"/>
      <c r="S20" s="36">
        <v>2.7826086956521698</v>
      </c>
      <c r="T20" s="29">
        <v>724</v>
      </c>
      <c r="U20" s="37">
        <v>362</v>
      </c>
      <c r="V20" s="38" t="s">
        <v>127</v>
      </c>
      <c r="W20" s="29">
        <v>0</v>
      </c>
      <c r="X20" s="39">
        <f t="shared" si="9"/>
        <v>0</v>
      </c>
      <c r="Y20" s="40">
        <f t="shared" si="10"/>
        <v>0</v>
      </c>
      <c r="Z20" s="29">
        <v>0</v>
      </c>
      <c r="AA20" s="29" t="s">
        <v>56</v>
      </c>
      <c r="AB20" s="41">
        <f t="shared" si="11"/>
        <v>-0.48</v>
      </c>
      <c r="AC20" s="42">
        <v>0.75949999999999995</v>
      </c>
      <c r="AD20" s="40">
        <f t="shared" si="12"/>
        <v>-9.4785599999999981</v>
      </c>
      <c r="AE20" s="40">
        <v>-11.68</v>
      </c>
      <c r="AF20" s="40">
        <v>-19.077618181818185</v>
      </c>
      <c r="AG20" s="40">
        <v>0</v>
      </c>
    </row>
    <row r="21" spans="1:33" ht="15.75" customHeight="1" x14ac:dyDescent="0.2">
      <c r="A21" s="29" t="s">
        <v>66</v>
      </c>
      <c r="B21" s="29" t="s">
        <v>109</v>
      </c>
      <c r="C21" s="16">
        <f t="shared" si="4"/>
        <v>60.036060606060609</v>
      </c>
      <c r="D21" s="30">
        <v>33</v>
      </c>
      <c r="E21" s="30">
        <v>0</v>
      </c>
      <c r="F21" s="33">
        <v>1981.19</v>
      </c>
      <c r="G21" s="31">
        <v>0</v>
      </c>
      <c r="H21" s="32">
        <f t="shared" si="1"/>
        <v>0</v>
      </c>
      <c r="I21" s="32">
        <f t="shared" si="2"/>
        <v>0.32553623832141287</v>
      </c>
      <c r="J21" s="33">
        <f t="shared" si="5"/>
        <v>644.94913999999994</v>
      </c>
      <c r="K21" s="33">
        <f t="shared" si="3"/>
        <v>19.543913333333332</v>
      </c>
      <c r="L21" s="30">
        <v>107</v>
      </c>
      <c r="M21" s="34">
        <f t="shared" si="6"/>
        <v>0.30841121495327101</v>
      </c>
      <c r="N21" s="30">
        <v>33</v>
      </c>
      <c r="O21" s="35">
        <f t="shared" ref="O21:P21" si="29">D21/7</f>
        <v>4.7142857142857144</v>
      </c>
      <c r="P21" s="35">
        <f t="shared" si="29"/>
        <v>0</v>
      </c>
      <c r="Q21" s="30">
        <f t="shared" si="8"/>
        <v>7</v>
      </c>
      <c r="R21" s="30"/>
      <c r="S21" s="36">
        <v>3.8441558441558401</v>
      </c>
      <c r="T21" s="29">
        <v>724</v>
      </c>
      <c r="U21" s="37">
        <v>362</v>
      </c>
      <c r="V21" s="38" t="s">
        <v>129</v>
      </c>
      <c r="W21" s="29">
        <v>0</v>
      </c>
      <c r="X21" s="39">
        <f t="shared" si="9"/>
        <v>0</v>
      </c>
      <c r="Y21" s="40">
        <f t="shared" si="10"/>
        <v>0</v>
      </c>
      <c r="Z21" s="29">
        <v>0</v>
      </c>
      <c r="AA21" s="29" t="s">
        <v>56</v>
      </c>
      <c r="AB21" s="41">
        <f t="shared" si="11"/>
        <v>-0.48</v>
      </c>
      <c r="AC21" s="42">
        <v>0.75949999999999995</v>
      </c>
      <c r="AD21" s="40">
        <f t="shared" si="12"/>
        <v>-24.060959999999994</v>
      </c>
      <c r="AE21" s="40">
        <v>-11.68</v>
      </c>
      <c r="AF21" s="40">
        <v>-19.077618181818185</v>
      </c>
      <c r="AG21" s="40">
        <v>0</v>
      </c>
    </row>
    <row r="22" spans="1:33" ht="15.75" customHeight="1" x14ac:dyDescent="0.2">
      <c r="A22" s="29" t="s">
        <v>69</v>
      </c>
      <c r="B22" s="29" t="s">
        <v>130</v>
      </c>
      <c r="C22" s="16">
        <f t="shared" si="4"/>
        <v>61.528461538461542</v>
      </c>
      <c r="D22" s="30">
        <v>13</v>
      </c>
      <c r="E22" s="30">
        <v>0</v>
      </c>
      <c r="F22" s="31">
        <v>799.87</v>
      </c>
      <c r="G22" s="31">
        <v>0</v>
      </c>
      <c r="H22" s="32">
        <f t="shared" si="1"/>
        <v>0</v>
      </c>
      <c r="I22" s="32">
        <f t="shared" si="2"/>
        <v>0.33825734636423865</v>
      </c>
      <c r="J22" s="33">
        <f t="shared" si="5"/>
        <v>270.56190363636358</v>
      </c>
      <c r="K22" s="33">
        <f t="shared" si="3"/>
        <v>20.812454125874122</v>
      </c>
      <c r="L22" s="30">
        <v>181</v>
      </c>
      <c r="M22" s="34">
        <f t="shared" si="6"/>
        <v>7.18232044198895E-2</v>
      </c>
      <c r="N22" s="30">
        <v>12</v>
      </c>
      <c r="O22" s="35">
        <f t="shared" ref="O22:P22" si="30">D22/7</f>
        <v>1.8571428571428572</v>
      </c>
      <c r="P22" s="35">
        <f t="shared" si="30"/>
        <v>0</v>
      </c>
      <c r="Q22" s="30">
        <f t="shared" si="8"/>
        <v>6</v>
      </c>
      <c r="R22" s="30"/>
      <c r="S22" s="36">
        <v>4.5238095238095202</v>
      </c>
      <c r="T22" s="29">
        <v>724</v>
      </c>
      <c r="U22" s="37">
        <v>362</v>
      </c>
      <c r="V22" s="38" t="s">
        <v>129</v>
      </c>
      <c r="W22" s="29">
        <v>0</v>
      </c>
      <c r="X22" s="39">
        <f t="shared" si="9"/>
        <v>0</v>
      </c>
      <c r="Y22" s="40">
        <f t="shared" si="10"/>
        <v>0</v>
      </c>
      <c r="Z22" s="29">
        <v>0</v>
      </c>
      <c r="AA22" s="29" t="s">
        <v>56</v>
      </c>
      <c r="AB22" s="41">
        <f t="shared" si="11"/>
        <v>-0.48</v>
      </c>
      <c r="AC22" s="42">
        <v>0.75949999999999995</v>
      </c>
      <c r="AD22" s="40">
        <f t="shared" si="12"/>
        <v>-9.4785599999999981</v>
      </c>
      <c r="AE22" s="40">
        <v>-11.68</v>
      </c>
      <c r="AF22" s="40">
        <v>-19.077618181818185</v>
      </c>
      <c r="AG22" s="40">
        <v>0</v>
      </c>
    </row>
    <row r="23" spans="1:33" ht="15.75" customHeight="1" x14ac:dyDescent="0.2">
      <c r="A23" s="29" t="s">
        <v>71</v>
      </c>
      <c r="B23" s="29" t="s">
        <v>112</v>
      </c>
      <c r="C23" s="16">
        <f t="shared" si="4"/>
        <v>64.656666666666666</v>
      </c>
      <c r="D23" s="30">
        <v>9</v>
      </c>
      <c r="E23" s="30">
        <v>0</v>
      </c>
      <c r="F23" s="33">
        <v>581.91</v>
      </c>
      <c r="G23" s="31">
        <v>-1.47</v>
      </c>
      <c r="H23" s="32">
        <f t="shared" si="1"/>
        <v>2.5261638397690365E-3</v>
      </c>
      <c r="I23" s="32">
        <f t="shared" si="2"/>
        <v>0.36049020701420548</v>
      </c>
      <c r="J23" s="33">
        <f t="shared" si="5"/>
        <v>209.77285636363629</v>
      </c>
      <c r="K23" s="33">
        <f t="shared" si="3"/>
        <v>23.308095151515143</v>
      </c>
      <c r="L23" s="30">
        <v>112</v>
      </c>
      <c r="M23" s="34">
        <f t="shared" si="6"/>
        <v>8.0357142857142863E-2</v>
      </c>
      <c r="N23" s="30">
        <v>0</v>
      </c>
      <c r="O23" s="35">
        <f t="shared" ref="O23:P23" si="31">D23/7</f>
        <v>1.2857142857142858</v>
      </c>
      <c r="P23" s="35">
        <f t="shared" si="31"/>
        <v>0</v>
      </c>
      <c r="Q23" s="30">
        <f t="shared" si="8"/>
        <v>0</v>
      </c>
      <c r="R23" s="30"/>
      <c r="S23" s="36">
        <v>5.3684210526315699</v>
      </c>
      <c r="T23" s="29">
        <v>724</v>
      </c>
      <c r="U23" s="37">
        <v>362</v>
      </c>
      <c r="V23" s="38" t="s">
        <v>129</v>
      </c>
      <c r="W23" s="29">
        <v>0</v>
      </c>
      <c r="X23" s="39">
        <f t="shared" si="9"/>
        <v>0</v>
      </c>
      <c r="Y23" s="40">
        <f t="shared" si="10"/>
        <v>0</v>
      </c>
      <c r="Z23" s="29">
        <v>0</v>
      </c>
      <c r="AA23" s="29" t="s">
        <v>56</v>
      </c>
      <c r="AB23" s="41">
        <f t="shared" si="11"/>
        <v>-0.48</v>
      </c>
      <c r="AC23" s="42">
        <v>0.75949999999999995</v>
      </c>
      <c r="AD23" s="40">
        <f t="shared" si="12"/>
        <v>-6.562079999999999</v>
      </c>
      <c r="AE23" s="40">
        <v>-11.68</v>
      </c>
      <c r="AF23" s="40">
        <v>-19.077618181818185</v>
      </c>
      <c r="AG23" s="40">
        <v>0</v>
      </c>
    </row>
    <row r="24" spans="1:33" ht="15.75" customHeight="1" x14ac:dyDescent="0.2">
      <c r="A24" s="29" t="s">
        <v>74</v>
      </c>
      <c r="B24" s="29"/>
      <c r="C24" s="16" t="str">
        <f t="shared" si="4"/>
        <v xml:space="preserve"> - </v>
      </c>
      <c r="D24" s="30">
        <v>0</v>
      </c>
      <c r="E24" s="30">
        <v>0</v>
      </c>
      <c r="F24" s="33">
        <v>0</v>
      </c>
      <c r="G24" s="33">
        <v>0</v>
      </c>
      <c r="H24" s="32" t="e">
        <f t="shared" si="1"/>
        <v>#DIV/0!</v>
      </c>
      <c r="I24" s="32" t="e">
        <f t="shared" si="2"/>
        <v>#DIV/0!</v>
      </c>
      <c r="J24" s="33">
        <f t="shared" si="5"/>
        <v>0</v>
      </c>
      <c r="K24" s="33" t="e">
        <f t="shared" si="3"/>
        <v>#DIV/0!</v>
      </c>
      <c r="L24" s="30">
        <v>0</v>
      </c>
      <c r="M24" s="34" t="str">
        <f t="shared" si="6"/>
        <v>-</v>
      </c>
      <c r="N24" s="30">
        <v>0</v>
      </c>
      <c r="O24" s="35">
        <f t="shared" ref="O24:P24" si="32">D24/7</f>
        <v>0</v>
      </c>
      <c r="P24" s="35">
        <f t="shared" si="32"/>
        <v>0</v>
      </c>
      <c r="Q24" s="30" t="e">
        <f t="shared" si="8"/>
        <v>#DIV/0!</v>
      </c>
      <c r="R24" s="30"/>
      <c r="S24" s="36" t="e">
        <v>#N/A</v>
      </c>
      <c r="T24" s="29">
        <v>724</v>
      </c>
      <c r="U24" s="37">
        <v>362</v>
      </c>
      <c r="V24" s="38" t="s">
        <v>131</v>
      </c>
      <c r="W24" s="29">
        <v>0</v>
      </c>
      <c r="X24" s="39">
        <f t="shared" si="9"/>
        <v>0</v>
      </c>
      <c r="Y24" s="40">
        <f t="shared" si="10"/>
        <v>0</v>
      </c>
      <c r="Z24" s="29">
        <v>0</v>
      </c>
      <c r="AA24" s="29" t="s">
        <v>56</v>
      </c>
      <c r="AB24" s="41">
        <f t="shared" si="11"/>
        <v>-0.48</v>
      </c>
      <c r="AC24" s="42">
        <v>0.75949999999999995</v>
      </c>
      <c r="AD24" s="40">
        <f t="shared" si="12"/>
        <v>0</v>
      </c>
      <c r="AE24" s="40">
        <v>-11.68</v>
      </c>
      <c r="AF24" s="40">
        <v>-19.077618181818185</v>
      </c>
      <c r="AG24" s="40">
        <v>0</v>
      </c>
    </row>
    <row r="25" spans="1:33" ht="15.75" customHeight="1" x14ac:dyDescent="0.2">
      <c r="A25" s="29" t="s">
        <v>75</v>
      </c>
      <c r="B25" s="15"/>
      <c r="C25" s="16" t="str">
        <f t="shared" si="4"/>
        <v xml:space="preserve"> - </v>
      </c>
      <c r="D25" s="30">
        <v>0</v>
      </c>
      <c r="E25" s="30">
        <v>0</v>
      </c>
      <c r="F25" s="33">
        <v>0</v>
      </c>
      <c r="G25" s="33">
        <v>0</v>
      </c>
      <c r="H25" s="32" t="e">
        <f t="shared" si="1"/>
        <v>#DIV/0!</v>
      </c>
      <c r="I25" s="32" t="e">
        <f t="shared" si="2"/>
        <v>#DIV/0!</v>
      </c>
      <c r="J25" s="33">
        <f t="shared" si="5"/>
        <v>0</v>
      </c>
      <c r="K25" s="33" t="e">
        <f t="shared" si="3"/>
        <v>#DIV/0!</v>
      </c>
      <c r="L25" s="30">
        <v>0</v>
      </c>
      <c r="M25" s="34" t="str">
        <f t="shared" si="6"/>
        <v>-</v>
      </c>
      <c r="N25" s="30">
        <v>0</v>
      </c>
      <c r="O25" s="35">
        <f t="shared" ref="O25:P25" si="33">D25/7</f>
        <v>0</v>
      </c>
      <c r="P25" s="35">
        <f t="shared" si="33"/>
        <v>0</v>
      </c>
      <c r="Q25" s="30" t="e">
        <f t="shared" si="8"/>
        <v>#DIV/0!</v>
      </c>
      <c r="R25" s="30"/>
      <c r="S25" s="36">
        <v>7.9230769230769234</v>
      </c>
      <c r="T25" s="29">
        <v>724</v>
      </c>
      <c r="U25" s="37">
        <v>362</v>
      </c>
      <c r="V25" s="38" t="s">
        <v>132</v>
      </c>
      <c r="W25" s="15">
        <v>0</v>
      </c>
      <c r="X25" s="39">
        <f t="shared" si="9"/>
        <v>0</v>
      </c>
      <c r="Y25" s="40">
        <f t="shared" si="10"/>
        <v>0</v>
      </c>
      <c r="Z25" s="15">
        <v>0</v>
      </c>
      <c r="AA25" s="29" t="s">
        <v>56</v>
      </c>
      <c r="AB25" s="41">
        <f t="shared" si="11"/>
        <v>-0.48</v>
      </c>
      <c r="AC25" s="42">
        <v>0.75949999999999995</v>
      </c>
      <c r="AD25" s="40">
        <f t="shared" si="12"/>
        <v>0</v>
      </c>
      <c r="AE25" s="40">
        <v>-11.68</v>
      </c>
      <c r="AF25" s="40">
        <v>-19.079999999999899</v>
      </c>
      <c r="AG25" s="40">
        <v>0</v>
      </c>
    </row>
    <row r="26" spans="1:33" ht="15.75" customHeight="1" x14ac:dyDescent="0.2">
      <c r="A26" s="15" t="s">
        <v>77</v>
      </c>
      <c r="B26" s="15" t="s">
        <v>112</v>
      </c>
      <c r="C26" s="16">
        <f t="shared" si="4"/>
        <v>63.32</v>
      </c>
      <c r="D26" s="17">
        <v>1</v>
      </c>
      <c r="E26" s="17">
        <v>0</v>
      </c>
      <c r="F26" s="18">
        <v>63.32</v>
      </c>
      <c r="G26" s="18">
        <v>0</v>
      </c>
      <c r="H26" s="32">
        <f t="shared" si="1"/>
        <v>0</v>
      </c>
      <c r="I26" s="32">
        <f t="shared" si="2"/>
        <v>0.35273628897949927</v>
      </c>
      <c r="J26" s="33">
        <f t="shared" si="5"/>
        <v>22.335261818181895</v>
      </c>
      <c r="K26" s="33">
        <f t="shared" si="3"/>
        <v>22.335261818181895</v>
      </c>
      <c r="L26" s="17">
        <v>6</v>
      </c>
      <c r="M26" s="34">
        <f t="shared" si="6"/>
        <v>0.16666666666666666</v>
      </c>
      <c r="N26" s="17">
        <v>0</v>
      </c>
      <c r="O26" s="35">
        <f t="shared" ref="O26:P26" si="34">D26/7</f>
        <v>0.14285714285714285</v>
      </c>
      <c r="P26" s="35">
        <f t="shared" si="34"/>
        <v>0</v>
      </c>
      <c r="Q26" s="30">
        <f t="shared" si="8"/>
        <v>0</v>
      </c>
      <c r="R26" s="30"/>
      <c r="S26" s="22">
        <v>8.24</v>
      </c>
      <c r="T26" s="29">
        <v>724</v>
      </c>
      <c r="U26" s="37">
        <v>362</v>
      </c>
      <c r="V26" s="38" t="s">
        <v>133</v>
      </c>
      <c r="W26" s="15">
        <v>0</v>
      </c>
      <c r="X26" s="39">
        <f t="shared" si="9"/>
        <v>0</v>
      </c>
      <c r="Y26" s="40">
        <f t="shared" si="10"/>
        <v>0</v>
      </c>
      <c r="Z26" s="15">
        <v>0</v>
      </c>
      <c r="AA26" s="29" t="s">
        <v>56</v>
      </c>
      <c r="AB26" s="41">
        <f t="shared" si="11"/>
        <v>-0.48</v>
      </c>
      <c r="AC26" s="42">
        <v>0.75949999999999995</v>
      </c>
      <c r="AD26" s="40">
        <f t="shared" si="12"/>
        <v>-0.72911999999999988</v>
      </c>
      <c r="AE26" s="26">
        <v>-11.68</v>
      </c>
      <c r="AF26" s="26">
        <v>-19.077618181818099</v>
      </c>
      <c r="AG26" s="26">
        <v>0</v>
      </c>
    </row>
    <row r="27" spans="1:33" ht="15.75" customHeight="1" x14ac:dyDescent="0.2">
      <c r="A27" s="15" t="s">
        <v>79</v>
      </c>
      <c r="B27" s="15" t="s">
        <v>112</v>
      </c>
      <c r="C27" s="16">
        <f t="shared" si="4"/>
        <v>60.44</v>
      </c>
      <c r="D27" s="17">
        <v>2</v>
      </c>
      <c r="E27" s="17">
        <v>0</v>
      </c>
      <c r="F27" s="18">
        <v>120.88</v>
      </c>
      <c r="G27" s="18">
        <v>0</v>
      </c>
      <c r="H27" s="32">
        <f t="shared" si="1"/>
        <v>0</v>
      </c>
      <c r="I27" s="32">
        <f t="shared" si="2"/>
        <v>0.32904139341796662</v>
      </c>
      <c r="J27" s="33">
        <f t="shared" si="5"/>
        <v>39.774523636363803</v>
      </c>
      <c r="K27" s="33">
        <f t="shared" si="3"/>
        <v>19.887261818181901</v>
      </c>
      <c r="L27" s="17">
        <v>13</v>
      </c>
      <c r="M27" s="34">
        <f t="shared" si="6"/>
        <v>0.15384615384615385</v>
      </c>
      <c r="N27" s="17">
        <v>0</v>
      </c>
      <c r="O27" s="35">
        <f t="shared" ref="O27:P27" si="35">D27/7</f>
        <v>0.2857142857142857</v>
      </c>
      <c r="P27" s="35">
        <f t="shared" si="35"/>
        <v>0</v>
      </c>
      <c r="Q27" s="30">
        <f t="shared" si="8"/>
        <v>0</v>
      </c>
      <c r="R27" s="30"/>
      <c r="S27" s="22">
        <v>0</v>
      </c>
      <c r="T27" s="29">
        <v>724</v>
      </c>
      <c r="U27" s="37">
        <v>362</v>
      </c>
      <c r="V27" s="38" t="s">
        <v>133</v>
      </c>
      <c r="W27" s="15">
        <v>0</v>
      </c>
      <c r="X27" s="39">
        <f t="shared" si="9"/>
        <v>0</v>
      </c>
      <c r="Y27" s="40">
        <f t="shared" si="10"/>
        <v>0</v>
      </c>
      <c r="Z27" s="15">
        <v>0</v>
      </c>
      <c r="AA27" s="29" t="s">
        <v>56</v>
      </c>
      <c r="AB27" s="41">
        <f t="shared" si="11"/>
        <v>-0.48</v>
      </c>
      <c r="AC27" s="42">
        <v>0.75949999999999995</v>
      </c>
      <c r="AD27" s="40">
        <f t="shared" si="12"/>
        <v>-1.4582399999999998</v>
      </c>
      <c r="AE27" s="26">
        <v>-11.68</v>
      </c>
      <c r="AF27" s="26">
        <v>-19.077618181818099</v>
      </c>
      <c r="AG27" s="26">
        <v>0</v>
      </c>
    </row>
    <row r="28" spans="1:33" ht="15.75" customHeight="1" x14ac:dyDescent="0.2">
      <c r="A28" s="15" t="s">
        <v>81</v>
      </c>
      <c r="B28" s="15" t="s">
        <v>112</v>
      </c>
      <c r="C28" s="16">
        <f t="shared" si="4"/>
        <v>59.989999999999995</v>
      </c>
      <c r="D28" s="17">
        <v>5</v>
      </c>
      <c r="E28" s="17">
        <v>0</v>
      </c>
      <c r="F28" s="18">
        <v>299.95</v>
      </c>
      <c r="G28" s="18">
        <v>0</v>
      </c>
      <c r="H28" s="32">
        <f t="shared" si="1"/>
        <v>0</v>
      </c>
      <c r="I28" s="32">
        <f t="shared" si="2"/>
        <v>0.32513355256179194</v>
      </c>
      <c r="J28" s="33">
        <f t="shared" si="5"/>
        <v>97.523809090909481</v>
      </c>
      <c r="K28" s="33">
        <f t="shared" si="3"/>
        <v>19.504761818181898</v>
      </c>
      <c r="L28" s="17">
        <v>51</v>
      </c>
      <c r="M28" s="34">
        <f t="shared" si="6"/>
        <v>9.8039215686274508E-2</v>
      </c>
      <c r="N28" s="17">
        <v>2</v>
      </c>
      <c r="O28" s="35">
        <f t="shared" ref="O28:P28" si="36">D28/7</f>
        <v>0.7142857142857143</v>
      </c>
      <c r="P28" s="35">
        <f t="shared" si="36"/>
        <v>0</v>
      </c>
      <c r="Q28" s="30">
        <f t="shared" si="8"/>
        <v>2</v>
      </c>
      <c r="R28" s="30"/>
      <c r="S28" s="22">
        <v>0</v>
      </c>
      <c r="T28" s="29">
        <v>724</v>
      </c>
      <c r="U28" s="37">
        <v>362</v>
      </c>
      <c r="V28" s="38" t="s">
        <v>133</v>
      </c>
      <c r="W28" s="15">
        <v>0</v>
      </c>
      <c r="X28" s="39">
        <f t="shared" si="9"/>
        <v>0</v>
      </c>
      <c r="Y28" s="40">
        <f t="shared" si="10"/>
        <v>0</v>
      </c>
      <c r="Z28" s="15">
        <v>0</v>
      </c>
      <c r="AA28" s="29" t="s">
        <v>56</v>
      </c>
      <c r="AB28" s="41">
        <f t="shared" si="11"/>
        <v>-0.48</v>
      </c>
      <c r="AC28" s="42">
        <v>0.75949999999999995</v>
      </c>
      <c r="AD28" s="40">
        <f t="shared" si="12"/>
        <v>-3.6455999999999995</v>
      </c>
      <c r="AE28" s="26">
        <v>-11.68</v>
      </c>
      <c r="AF28" s="26">
        <v>-19.077618181818099</v>
      </c>
      <c r="AG28" s="26">
        <v>0</v>
      </c>
    </row>
    <row r="29" spans="1:33" ht="15.75" customHeight="1" x14ac:dyDescent="0.2">
      <c r="A29" s="29" t="s">
        <v>83</v>
      </c>
      <c r="B29" s="15" t="s">
        <v>112</v>
      </c>
      <c r="C29" s="16" t="str">
        <f t="shared" si="4"/>
        <v xml:space="preserve"> - </v>
      </c>
      <c r="D29" s="30">
        <v>0</v>
      </c>
      <c r="E29" s="30">
        <v>0</v>
      </c>
      <c r="F29" s="33">
        <v>0</v>
      </c>
      <c r="G29" s="33">
        <v>0</v>
      </c>
      <c r="H29" s="32" t="e">
        <f t="shared" si="1"/>
        <v>#DIV/0!</v>
      </c>
      <c r="I29" s="32" t="e">
        <f t="shared" si="2"/>
        <v>#DIV/0!</v>
      </c>
      <c r="J29" s="33">
        <f t="shared" si="5"/>
        <v>0</v>
      </c>
      <c r="K29" s="33" t="e">
        <f t="shared" si="3"/>
        <v>#DIV/0!</v>
      </c>
      <c r="L29" s="30">
        <v>0</v>
      </c>
      <c r="M29" s="34" t="str">
        <f t="shared" si="6"/>
        <v>-</v>
      </c>
      <c r="N29" s="17">
        <v>0</v>
      </c>
      <c r="O29" s="35">
        <f t="shared" ref="O29:P29" si="37">D29/7</f>
        <v>0</v>
      </c>
      <c r="P29" s="35">
        <f t="shared" si="37"/>
        <v>0</v>
      </c>
      <c r="Q29" s="30" t="e">
        <f t="shared" si="8"/>
        <v>#DIV/0!</v>
      </c>
      <c r="R29" s="30"/>
      <c r="S29" s="22">
        <v>0</v>
      </c>
      <c r="T29" s="29">
        <v>724</v>
      </c>
      <c r="U29" s="37">
        <v>362</v>
      </c>
      <c r="V29" s="38" t="s">
        <v>133</v>
      </c>
      <c r="W29" s="15">
        <v>0</v>
      </c>
      <c r="X29" s="39">
        <f t="shared" si="9"/>
        <v>0</v>
      </c>
      <c r="Y29" s="40">
        <f t="shared" si="10"/>
        <v>0</v>
      </c>
      <c r="Z29" s="15">
        <v>0</v>
      </c>
      <c r="AA29" s="29" t="s">
        <v>56</v>
      </c>
      <c r="AB29" s="41">
        <f t="shared" si="11"/>
        <v>-0.48</v>
      </c>
      <c r="AC29" s="42">
        <v>0.75949999999999995</v>
      </c>
      <c r="AD29" s="40">
        <f t="shared" si="12"/>
        <v>0</v>
      </c>
      <c r="AE29" s="40">
        <v>-11.68</v>
      </c>
      <c r="AF29" s="40">
        <v>-19.077618181818099</v>
      </c>
      <c r="AG29" s="40">
        <v>0</v>
      </c>
    </row>
    <row r="30" spans="1:33" ht="15.75" customHeight="1" x14ac:dyDescent="0.2">
      <c r="A30" s="15" t="s">
        <v>84</v>
      </c>
      <c r="B30" s="15" t="s">
        <v>134</v>
      </c>
      <c r="C30" s="16">
        <f t="shared" si="4"/>
        <v>59.99</v>
      </c>
      <c r="D30" s="17">
        <v>2</v>
      </c>
      <c r="E30" s="17">
        <v>0</v>
      </c>
      <c r="F30" s="18">
        <v>119.98</v>
      </c>
      <c r="G30" s="18">
        <v>0</v>
      </c>
      <c r="H30" s="32">
        <f t="shared" si="1"/>
        <v>0</v>
      </c>
      <c r="I30" s="32">
        <f t="shared" si="2"/>
        <v>0.31846577459879816</v>
      </c>
      <c r="J30" s="33">
        <f t="shared" si="5"/>
        <v>38.209523636363805</v>
      </c>
      <c r="K30" s="33">
        <f t="shared" si="3"/>
        <v>19.104761818181903</v>
      </c>
      <c r="L30" s="17">
        <v>3</v>
      </c>
      <c r="M30" s="34">
        <f t="shared" si="6"/>
        <v>0.66666666666666663</v>
      </c>
      <c r="N30" s="17">
        <v>2</v>
      </c>
      <c r="O30" s="35">
        <f t="shared" ref="O30:P30" si="38">D30/7</f>
        <v>0.2857142857142857</v>
      </c>
      <c r="P30" s="35">
        <f t="shared" si="38"/>
        <v>0</v>
      </c>
      <c r="Q30" s="30">
        <f t="shared" si="8"/>
        <v>7</v>
      </c>
      <c r="R30" s="30"/>
      <c r="S30" s="22">
        <v>0</v>
      </c>
      <c r="T30" s="29">
        <v>724</v>
      </c>
      <c r="U30" s="37">
        <v>362</v>
      </c>
      <c r="V30" s="38" t="s">
        <v>133</v>
      </c>
      <c r="W30" s="15">
        <v>0</v>
      </c>
      <c r="X30" s="39">
        <f t="shared" si="9"/>
        <v>0</v>
      </c>
      <c r="Y30" s="40">
        <f t="shared" si="10"/>
        <v>0</v>
      </c>
      <c r="Z30" s="15">
        <v>0</v>
      </c>
      <c r="AA30" s="29" t="s">
        <v>56</v>
      </c>
      <c r="AB30" s="41">
        <f t="shared" si="11"/>
        <v>-0.48</v>
      </c>
      <c r="AC30" s="42">
        <v>0.75949999999999995</v>
      </c>
      <c r="AD30" s="40">
        <f t="shared" si="12"/>
        <v>-1.4582399999999998</v>
      </c>
      <c r="AE30" s="26">
        <v>-12.08</v>
      </c>
      <c r="AF30" s="40">
        <v>-19.077618181818099</v>
      </c>
      <c r="AG30" s="26">
        <v>0</v>
      </c>
    </row>
    <row r="31" spans="1:33" ht="15.75" customHeight="1" x14ac:dyDescent="0.2">
      <c r="A31" s="15" t="s">
        <v>86</v>
      </c>
      <c r="B31" s="15"/>
      <c r="C31" s="16" t="str">
        <f t="shared" si="4"/>
        <v xml:space="preserve"> - </v>
      </c>
      <c r="D31" s="17">
        <v>0</v>
      </c>
      <c r="E31" s="17">
        <v>0</v>
      </c>
      <c r="F31" s="18">
        <v>0</v>
      </c>
      <c r="G31" s="43">
        <v>0</v>
      </c>
      <c r="H31" s="32" t="e">
        <f t="shared" si="1"/>
        <v>#DIV/0!</v>
      </c>
      <c r="I31" s="32" t="e">
        <f t="shared" si="2"/>
        <v>#DIV/0!</v>
      </c>
      <c r="J31" s="33">
        <f t="shared" si="5"/>
        <v>0</v>
      </c>
      <c r="K31" s="33" t="e">
        <f t="shared" si="3"/>
        <v>#DIV/0!</v>
      </c>
      <c r="L31" s="17">
        <v>0</v>
      </c>
      <c r="M31" s="34" t="str">
        <f t="shared" si="6"/>
        <v>-</v>
      </c>
      <c r="N31" s="17">
        <v>0</v>
      </c>
      <c r="O31" s="35">
        <f t="shared" ref="O31:P31" si="39">D31/7</f>
        <v>0</v>
      </c>
      <c r="P31" s="35">
        <f t="shared" si="39"/>
        <v>0</v>
      </c>
      <c r="Q31" s="30" t="e">
        <f t="shared" si="8"/>
        <v>#DIV/0!</v>
      </c>
      <c r="R31" s="30"/>
      <c r="S31" s="22" t="e">
        <v>#N/A</v>
      </c>
      <c r="T31" s="15" t="s">
        <v>33</v>
      </c>
      <c r="U31" s="23" t="s">
        <v>33</v>
      </c>
      <c r="V31" s="1" t="s">
        <v>88</v>
      </c>
      <c r="W31" s="15">
        <v>0</v>
      </c>
      <c r="X31" s="39">
        <f t="shared" si="9"/>
        <v>0</v>
      </c>
      <c r="Y31" s="40">
        <f t="shared" si="10"/>
        <v>0</v>
      </c>
      <c r="Z31" s="15">
        <v>0</v>
      </c>
      <c r="AA31" s="15" t="s">
        <v>56</v>
      </c>
      <c r="AB31" s="41">
        <f t="shared" si="11"/>
        <v>-0.48</v>
      </c>
      <c r="AC31" s="28">
        <v>0.75949999999999995</v>
      </c>
      <c r="AD31" s="40">
        <f t="shared" si="12"/>
        <v>0</v>
      </c>
      <c r="AE31" s="44">
        <v>-12.08</v>
      </c>
      <c r="AF31" s="44">
        <v>-20.615961600000002</v>
      </c>
      <c r="AG31" s="26">
        <v>0</v>
      </c>
    </row>
    <row r="32" spans="1:33" ht="15.75" customHeight="1" x14ac:dyDescent="0.2">
      <c r="A32" s="15" t="s">
        <v>89</v>
      </c>
      <c r="B32" s="15"/>
      <c r="C32" s="16" t="str">
        <f t="shared" si="4"/>
        <v xml:space="preserve"> - </v>
      </c>
      <c r="D32" s="17">
        <v>0</v>
      </c>
      <c r="E32" s="17">
        <v>0</v>
      </c>
      <c r="F32" s="18">
        <v>0</v>
      </c>
      <c r="G32" s="18">
        <v>0</v>
      </c>
      <c r="H32" s="32" t="e">
        <f t="shared" si="1"/>
        <v>#DIV/0!</v>
      </c>
      <c r="I32" s="32" t="e">
        <f t="shared" si="2"/>
        <v>#DIV/0!</v>
      </c>
      <c r="J32" s="33">
        <f t="shared" si="5"/>
        <v>0</v>
      </c>
      <c r="K32" s="33" t="e">
        <f t="shared" si="3"/>
        <v>#DIV/0!</v>
      </c>
      <c r="L32" s="17">
        <v>0</v>
      </c>
      <c r="M32" s="34" t="str">
        <f t="shared" si="6"/>
        <v>-</v>
      </c>
      <c r="N32" s="17">
        <v>0</v>
      </c>
      <c r="O32" s="35">
        <f t="shared" ref="O32:P32" si="40">D32/7</f>
        <v>0</v>
      </c>
      <c r="P32" s="35">
        <f t="shared" si="40"/>
        <v>0</v>
      </c>
      <c r="Q32" s="30" t="e">
        <f t="shared" si="8"/>
        <v>#DIV/0!</v>
      </c>
      <c r="R32" s="30" t="str">
        <f ca="1">IFERROR(VLOOKUP($B$2,IMPORTRANGE("https://docs.google.com/spreadsheets/d/1KiWZV1ko8G7lnRucBRBd29jj3Be6ltMfljMDqzOkQmI/edit#gid=1381463014","Lookup!A:F"),6,FALSE),"")</f>
        <v/>
      </c>
      <c r="S32" s="22">
        <v>0</v>
      </c>
      <c r="T32" s="15" t="str">
        <f ca="1">IFERROR(__xludf.DUMMYFUNCTION("IFERROR(VLOOKUP($B$2,IMPORTRANGE(""https://docs.google.com/spreadsheets/d/1KiWZV1ko8G7lnRucBRBd29jj3Be6ltMfljMDqzOkQmI/edit#gid=1381463014"",""Lookup!A:D""),4,FALSE),"""")"),"")</f>
        <v/>
      </c>
      <c r="U32" s="23">
        <f ca="1">IFERROR(__xludf.DUMMYFUNCTION("IFERROR(VLOOKUP($B$2,IMPORTRANGE(""https://docs.google.com/spreadsheets/d/1KiWZV1ko8G7lnRucBRBd29jj3Be6ltMfljMDqzOkQmI/edit#gid=1381463014"",""Lookup!A:D""),3,FALSE),"""")"),362)</f>
        <v>362</v>
      </c>
      <c r="V32" s="1" t="str">
        <f ca="1">IFERROR(__xludf.DUMMYFUNCTION("IFERROR(VLOOKUP($B$2,IMPORTRANGE(""https://docs.google.com/spreadsheets/d/1KiWZV1ko8G7lnRucBRBd29jj3Be6ltMfljMDqzOkQmI/edit#gid=1381463014"",""Lookup!A:D""),2,FALSE),"""")"),"| AGL202  - 362 units 07/07")</f>
        <v>| AGL202  - 362 units 07/07</v>
      </c>
      <c r="W32" s="15">
        <v>0</v>
      </c>
      <c r="X32" s="39">
        <f t="shared" si="9"/>
        <v>0</v>
      </c>
      <c r="Y32" s="40">
        <f t="shared" si="10"/>
        <v>0</v>
      </c>
      <c r="Z32" s="15">
        <v>0</v>
      </c>
      <c r="AA32" s="15" t="s">
        <v>56</v>
      </c>
      <c r="AB32" s="41">
        <f t="shared" si="11"/>
        <v>-0.48</v>
      </c>
      <c r="AC32" s="28">
        <v>0.75949999999999995</v>
      </c>
      <c r="AD32" s="40">
        <f t="shared" si="12"/>
        <v>0</v>
      </c>
      <c r="AE32" s="26">
        <v>-12.08</v>
      </c>
      <c r="AF32" s="26">
        <v>-20.615961599999999</v>
      </c>
      <c r="AG32" s="26">
        <v>0</v>
      </c>
    </row>
    <row r="33" spans="1:33" ht="15.75" customHeight="1" x14ac:dyDescent="0.2">
      <c r="A33" s="15"/>
      <c r="B33" s="15"/>
      <c r="C33" s="45"/>
      <c r="D33" s="17"/>
      <c r="E33" s="17"/>
      <c r="F33" s="18"/>
      <c r="G33" s="18"/>
      <c r="H33" s="18"/>
      <c r="I33" s="17"/>
      <c r="J33" s="17"/>
      <c r="K33" s="17"/>
      <c r="L33" s="17"/>
      <c r="M33" s="20"/>
      <c r="N33" s="17"/>
      <c r="O33" s="17"/>
      <c r="P33" s="17"/>
      <c r="Q33" s="17"/>
      <c r="R33" s="17"/>
      <c r="S33" s="22"/>
      <c r="T33" s="15"/>
      <c r="U33" s="23"/>
      <c r="V33" s="1"/>
      <c r="W33" s="15"/>
      <c r="X33" s="15"/>
      <c r="Y33" s="15"/>
      <c r="Z33" s="15"/>
      <c r="AA33" s="2"/>
      <c r="AB33" s="15"/>
      <c r="AC33" s="15"/>
      <c r="AD33" s="15"/>
      <c r="AE33" s="26"/>
      <c r="AF33" s="26"/>
      <c r="AG33" s="26"/>
    </row>
    <row r="34" spans="1:33" ht="15.75" customHeight="1" x14ac:dyDescent="0.2">
      <c r="A34" s="15"/>
      <c r="B34" s="15"/>
      <c r="C34" s="45"/>
      <c r="D34" s="17"/>
      <c r="E34" s="17"/>
      <c r="F34" s="18"/>
      <c r="G34" s="18"/>
      <c r="H34" s="18"/>
      <c r="I34" s="17"/>
      <c r="J34" s="17"/>
      <c r="K34" s="17"/>
      <c r="L34" s="17"/>
      <c r="M34" s="20"/>
      <c r="N34" s="17"/>
      <c r="O34" s="17"/>
      <c r="P34" s="17"/>
      <c r="Q34" s="17"/>
      <c r="R34" s="17"/>
      <c r="S34" s="22"/>
      <c r="T34" s="15"/>
      <c r="U34" s="23"/>
      <c r="V34" s="1"/>
      <c r="W34" s="15"/>
      <c r="X34" s="15"/>
      <c r="Y34" s="15"/>
      <c r="Z34" s="15"/>
      <c r="AA34" s="2"/>
      <c r="AB34" s="15"/>
      <c r="AC34" s="15"/>
      <c r="AD34" s="15"/>
      <c r="AE34" s="26"/>
      <c r="AF34" s="26"/>
      <c r="AG34" s="26"/>
    </row>
    <row r="35" spans="1:33" ht="15.75" customHeight="1" x14ac:dyDescent="0.2">
      <c r="A35" s="15"/>
      <c r="B35" s="15"/>
      <c r="C35" s="45"/>
      <c r="D35" s="17"/>
      <c r="E35" s="17"/>
      <c r="F35" s="18"/>
      <c r="G35" s="18"/>
      <c r="H35" s="18"/>
      <c r="I35" s="17"/>
      <c r="J35" s="17"/>
      <c r="K35" s="17"/>
      <c r="L35" s="17"/>
      <c r="M35" s="20"/>
      <c r="N35" s="17"/>
      <c r="O35" s="17"/>
      <c r="P35" s="17"/>
      <c r="Q35" s="17"/>
      <c r="R35" s="17"/>
      <c r="S35" s="22"/>
      <c r="T35" s="15"/>
      <c r="U35" s="23"/>
      <c r="V35" s="1"/>
      <c r="W35" s="15"/>
      <c r="X35" s="15"/>
      <c r="Y35" s="15"/>
      <c r="Z35" s="15"/>
      <c r="AA35" s="2"/>
      <c r="AB35" s="15"/>
      <c r="AC35" s="15"/>
      <c r="AD35" s="15"/>
      <c r="AE35" s="26"/>
      <c r="AF35" s="26"/>
      <c r="AG35" s="26"/>
    </row>
    <row r="36" spans="1:33" ht="15.75" customHeight="1" x14ac:dyDescent="0.2">
      <c r="A36" s="15"/>
      <c r="B36" s="15"/>
      <c r="C36" s="45"/>
      <c r="D36" s="17"/>
      <c r="E36" s="17"/>
      <c r="F36" s="18"/>
      <c r="G36" s="18"/>
      <c r="H36" s="18"/>
      <c r="I36" s="17"/>
      <c r="J36" s="17"/>
      <c r="K36" s="17"/>
      <c r="L36" s="17"/>
      <c r="M36" s="20"/>
      <c r="N36" s="17"/>
      <c r="O36" s="17"/>
      <c r="P36" s="17"/>
      <c r="Q36" s="17"/>
      <c r="R36" s="17"/>
      <c r="S36" s="22"/>
      <c r="T36" s="15"/>
      <c r="U36" s="23"/>
      <c r="V36" s="1"/>
      <c r="W36" s="15"/>
      <c r="X36" s="15"/>
      <c r="Y36" s="15"/>
      <c r="Z36" s="15"/>
      <c r="AA36" s="2"/>
      <c r="AB36" s="15"/>
      <c r="AC36" s="15"/>
      <c r="AD36" s="15"/>
      <c r="AE36" s="26"/>
      <c r="AF36" s="26"/>
      <c r="AG36" s="26"/>
    </row>
    <row r="37" spans="1:33" ht="15.75" customHeight="1" x14ac:dyDescent="0.2">
      <c r="A37" s="15"/>
      <c r="B37" s="15"/>
      <c r="C37" s="45"/>
      <c r="D37" s="17"/>
      <c r="E37" s="17"/>
      <c r="F37" s="18"/>
      <c r="G37" s="18"/>
      <c r="H37" s="18"/>
      <c r="I37" s="17"/>
      <c r="J37" s="17"/>
      <c r="K37" s="17"/>
      <c r="L37" s="17"/>
      <c r="M37" s="20"/>
      <c r="N37" s="17"/>
      <c r="O37" s="17"/>
      <c r="P37" s="17"/>
      <c r="Q37" s="17"/>
      <c r="R37" s="17"/>
      <c r="S37" s="22"/>
      <c r="T37" s="15"/>
      <c r="U37" s="23"/>
      <c r="V37" s="1"/>
      <c r="W37" s="15"/>
      <c r="X37" s="15"/>
      <c r="Y37" s="15"/>
      <c r="Z37" s="15"/>
      <c r="AA37" s="2"/>
      <c r="AB37" s="15"/>
      <c r="AC37" s="15"/>
      <c r="AD37" s="15"/>
      <c r="AE37" s="26"/>
      <c r="AF37" s="26"/>
      <c r="AG37" s="26"/>
    </row>
    <row r="38" spans="1:33" ht="15.75" customHeight="1" x14ac:dyDescent="0.2">
      <c r="A38" s="15"/>
      <c r="B38" s="15"/>
      <c r="C38" s="45"/>
      <c r="D38" s="17"/>
      <c r="E38" s="17"/>
      <c r="F38" s="18"/>
      <c r="G38" s="18"/>
      <c r="H38" s="18"/>
      <c r="I38" s="17"/>
      <c r="J38" s="17"/>
      <c r="K38" s="17"/>
      <c r="L38" s="17"/>
      <c r="M38" s="20"/>
      <c r="N38" s="17"/>
      <c r="O38" s="17"/>
      <c r="P38" s="17"/>
      <c r="Q38" s="17"/>
      <c r="R38" s="17"/>
      <c r="S38" s="22"/>
      <c r="T38" s="15"/>
      <c r="U38" s="23"/>
      <c r="V38" s="1"/>
      <c r="W38" s="15"/>
      <c r="X38" s="15"/>
      <c r="Y38" s="15"/>
      <c r="Z38" s="15"/>
      <c r="AA38" s="2"/>
      <c r="AB38" s="15"/>
      <c r="AC38" s="15"/>
      <c r="AD38" s="15"/>
      <c r="AE38" s="26"/>
      <c r="AF38" s="26"/>
      <c r="AG38" s="26"/>
    </row>
    <row r="39" spans="1:33" ht="15.75" customHeight="1" x14ac:dyDescent="0.2">
      <c r="A39" s="15"/>
      <c r="B39" s="15"/>
      <c r="C39" s="45"/>
      <c r="D39" s="17"/>
      <c r="E39" s="17"/>
      <c r="F39" s="18"/>
      <c r="G39" s="18"/>
      <c r="H39" s="18"/>
      <c r="I39" s="17"/>
      <c r="J39" s="17"/>
      <c r="K39" s="17"/>
      <c r="L39" s="17"/>
      <c r="M39" s="20"/>
      <c r="N39" s="17"/>
      <c r="O39" s="17"/>
      <c r="P39" s="17"/>
      <c r="Q39" s="17"/>
      <c r="R39" s="17"/>
      <c r="S39" s="22"/>
      <c r="T39" s="15"/>
      <c r="U39" s="23"/>
      <c r="V39" s="1"/>
      <c r="W39" s="15"/>
      <c r="X39" s="15"/>
      <c r="Y39" s="15"/>
      <c r="Z39" s="15"/>
      <c r="AA39" s="2"/>
      <c r="AB39" s="15"/>
      <c r="AC39" s="15"/>
      <c r="AD39" s="15"/>
      <c r="AE39" s="26"/>
      <c r="AF39" s="26"/>
      <c r="AG39" s="26"/>
    </row>
    <row r="40" spans="1:33" ht="15.75" customHeight="1" x14ac:dyDescent="0.2">
      <c r="A40" s="15"/>
      <c r="B40" s="15"/>
      <c r="C40" s="45"/>
      <c r="D40" s="17"/>
      <c r="E40" s="17"/>
      <c r="F40" s="18"/>
      <c r="G40" s="18"/>
      <c r="H40" s="18"/>
      <c r="I40" s="17"/>
      <c r="J40" s="17"/>
      <c r="K40" s="17"/>
      <c r="L40" s="17"/>
      <c r="M40" s="20"/>
      <c r="N40" s="17"/>
      <c r="O40" s="17"/>
      <c r="P40" s="17"/>
      <c r="Q40" s="17"/>
      <c r="R40" s="17"/>
      <c r="S40" s="22"/>
      <c r="T40" s="15"/>
      <c r="U40" s="23"/>
      <c r="V40" s="1"/>
      <c r="W40" s="15"/>
      <c r="X40" s="15"/>
      <c r="Y40" s="15"/>
      <c r="Z40" s="15"/>
      <c r="AA40" s="2"/>
      <c r="AB40" s="15"/>
      <c r="AC40" s="15"/>
      <c r="AD40" s="15"/>
      <c r="AE40" s="26"/>
      <c r="AF40" s="26"/>
      <c r="AG40" s="26"/>
    </row>
    <row r="41" spans="1:33" ht="15.75" customHeight="1" x14ac:dyDescent="0.2">
      <c r="A41" s="15"/>
      <c r="B41" s="15"/>
      <c r="C41" s="45"/>
      <c r="D41" s="17"/>
      <c r="E41" s="17"/>
      <c r="F41" s="18"/>
      <c r="G41" s="18"/>
      <c r="H41" s="18"/>
      <c r="I41" s="17"/>
      <c r="J41" s="17"/>
      <c r="K41" s="17"/>
      <c r="L41" s="17"/>
      <c r="M41" s="20"/>
      <c r="N41" s="17"/>
      <c r="O41" s="17"/>
      <c r="P41" s="17"/>
      <c r="Q41" s="17"/>
      <c r="R41" s="17"/>
      <c r="S41" s="22"/>
      <c r="T41" s="15"/>
      <c r="U41" s="23"/>
      <c r="V41" s="1"/>
      <c r="W41" s="15"/>
      <c r="X41" s="15"/>
      <c r="Y41" s="15"/>
      <c r="Z41" s="15"/>
      <c r="AA41" s="2"/>
      <c r="AB41" s="15"/>
      <c r="AC41" s="15"/>
      <c r="AD41" s="15"/>
      <c r="AE41" s="26"/>
      <c r="AF41" s="26"/>
      <c r="AG41" s="26"/>
    </row>
    <row r="42" spans="1:33" ht="15.75" customHeight="1" x14ac:dyDescent="0.2">
      <c r="A42" s="15"/>
      <c r="B42" s="15"/>
      <c r="C42" s="45"/>
      <c r="D42" s="17"/>
      <c r="E42" s="17"/>
      <c r="F42" s="18"/>
      <c r="G42" s="18"/>
      <c r="H42" s="18"/>
      <c r="I42" s="17"/>
      <c r="J42" s="17"/>
      <c r="K42" s="17"/>
      <c r="L42" s="17"/>
      <c r="M42" s="20"/>
      <c r="N42" s="17"/>
      <c r="O42" s="17"/>
      <c r="P42" s="17"/>
      <c r="Q42" s="17"/>
      <c r="R42" s="17"/>
      <c r="S42" s="22"/>
      <c r="T42" s="15"/>
      <c r="U42" s="23"/>
      <c r="V42" s="1"/>
      <c r="W42" s="15"/>
      <c r="X42" s="15"/>
      <c r="Y42" s="15"/>
      <c r="Z42" s="15"/>
      <c r="AA42" s="2"/>
      <c r="AB42" s="15"/>
      <c r="AC42" s="15"/>
      <c r="AD42" s="15"/>
      <c r="AE42" s="26"/>
      <c r="AF42" s="26"/>
      <c r="AG42" s="26"/>
    </row>
    <row r="43" spans="1:33" ht="15.75" customHeight="1" x14ac:dyDescent="0.2">
      <c r="A43" s="15"/>
      <c r="B43" s="15"/>
      <c r="C43" s="45"/>
      <c r="D43" s="17"/>
      <c r="E43" s="17"/>
      <c r="F43" s="18"/>
      <c r="G43" s="18"/>
      <c r="H43" s="18"/>
      <c r="I43" s="17"/>
      <c r="J43" s="17"/>
      <c r="K43" s="17"/>
      <c r="L43" s="17"/>
      <c r="M43" s="20"/>
      <c r="N43" s="17"/>
      <c r="O43" s="17"/>
      <c r="P43" s="17"/>
      <c r="Q43" s="17"/>
      <c r="R43" s="17"/>
      <c r="S43" s="22"/>
      <c r="T43" s="15"/>
      <c r="U43" s="23"/>
      <c r="V43" s="1"/>
      <c r="W43" s="15"/>
      <c r="X43" s="15"/>
      <c r="Y43" s="15"/>
      <c r="Z43" s="15"/>
      <c r="AA43" s="2"/>
      <c r="AB43" s="15"/>
      <c r="AC43" s="15"/>
      <c r="AD43" s="15"/>
      <c r="AE43" s="26"/>
      <c r="AF43" s="26"/>
      <c r="AG43" s="26"/>
    </row>
    <row r="44" spans="1:33" ht="15.75" customHeight="1" x14ac:dyDescent="0.2">
      <c r="A44" s="15"/>
      <c r="B44" s="15"/>
      <c r="C44" s="45"/>
      <c r="D44" s="17"/>
      <c r="E44" s="17"/>
      <c r="F44" s="18"/>
      <c r="G44" s="18"/>
      <c r="H44" s="18"/>
      <c r="I44" s="17"/>
      <c r="J44" s="17"/>
      <c r="K44" s="17"/>
      <c r="L44" s="17"/>
      <c r="M44" s="20"/>
      <c r="N44" s="17"/>
      <c r="O44" s="17"/>
      <c r="P44" s="17"/>
      <c r="Q44" s="17"/>
      <c r="R44" s="17"/>
      <c r="S44" s="22"/>
      <c r="T44" s="15"/>
      <c r="U44" s="23"/>
      <c r="V44" s="1"/>
      <c r="W44" s="15"/>
      <c r="X44" s="15"/>
      <c r="Y44" s="15"/>
      <c r="Z44" s="15"/>
      <c r="AA44" s="2"/>
      <c r="AB44" s="15"/>
      <c r="AC44" s="15"/>
      <c r="AD44" s="15"/>
      <c r="AE44" s="26"/>
      <c r="AF44" s="26"/>
      <c r="AG44" s="26"/>
    </row>
    <row r="45" spans="1:33" ht="15.75" customHeight="1" x14ac:dyDescent="0.2">
      <c r="A45" s="15"/>
      <c r="B45" s="15"/>
      <c r="C45" s="45"/>
      <c r="D45" s="17"/>
      <c r="E45" s="17"/>
      <c r="F45" s="18"/>
      <c r="G45" s="18"/>
      <c r="H45" s="18"/>
      <c r="I45" s="17"/>
      <c r="J45" s="17"/>
      <c r="K45" s="17"/>
      <c r="L45" s="17"/>
      <c r="M45" s="20"/>
      <c r="N45" s="17"/>
      <c r="O45" s="17"/>
      <c r="P45" s="17"/>
      <c r="Q45" s="17"/>
      <c r="R45" s="17"/>
      <c r="S45" s="22"/>
      <c r="T45" s="15"/>
      <c r="U45" s="23"/>
      <c r="V45" s="1"/>
      <c r="W45" s="15"/>
      <c r="X45" s="15"/>
      <c r="Y45" s="15"/>
      <c r="Z45" s="15"/>
      <c r="AA45" s="2"/>
      <c r="AB45" s="15"/>
      <c r="AC45" s="15"/>
      <c r="AD45" s="15"/>
      <c r="AE45" s="26"/>
      <c r="AF45" s="26"/>
      <c r="AG45" s="26"/>
    </row>
    <row r="46" spans="1:33" ht="15.75" customHeight="1" x14ac:dyDescent="0.2">
      <c r="A46" s="15"/>
      <c r="B46" s="15"/>
      <c r="C46" s="45"/>
      <c r="D46" s="17"/>
      <c r="E46" s="17"/>
      <c r="F46" s="18"/>
      <c r="G46" s="18"/>
      <c r="H46" s="18"/>
      <c r="I46" s="17"/>
      <c r="J46" s="17"/>
      <c r="K46" s="17"/>
      <c r="L46" s="17"/>
      <c r="M46" s="20"/>
      <c r="N46" s="17"/>
      <c r="O46" s="17"/>
      <c r="P46" s="17"/>
      <c r="Q46" s="17"/>
      <c r="R46" s="17"/>
      <c r="S46" s="22"/>
      <c r="T46" s="15"/>
      <c r="U46" s="23"/>
      <c r="V46" s="1"/>
      <c r="W46" s="15"/>
      <c r="X46" s="15"/>
      <c r="Y46" s="15"/>
      <c r="Z46" s="15"/>
      <c r="AA46" s="2"/>
      <c r="AB46" s="15"/>
      <c r="AC46" s="15"/>
      <c r="AD46" s="15"/>
      <c r="AE46" s="26"/>
      <c r="AF46" s="26"/>
      <c r="AG46" s="26"/>
    </row>
    <row r="47" spans="1:33" ht="15.75" customHeight="1" x14ac:dyDescent="0.2">
      <c r="A47" s="15"/>
      <c r="B47" s="15"/>
      <c r="C47" s="45"/>
      <c r="D47" s="17"/>
      <c r="E47" s="17"/>
      <c r="F47" s="18"/>
      <c r="G47" s="18"/>
      <c r="H47" s="18"/>
      <c r="I47" s="17"/>
      <c r="J47" s="17"/>
      <c r="K47" s="17"/>
      <c r="L47" s="17"/>
      <c r="M47" s="20"/>
      <c r="N47" s="17"/>
      <c r="O47" s="17"/>
      <c r="P47" s="17"/>
      <c r="Q47" s="17"/>
      <c r="R47" s="17"/>
      <c r="S47" s="22"/>
      <c r="T47" s="15"/>
      <c r="U47" s="23"/>
      <c r="V47" s="1"/>
      <c r="W47" s="15"/>
      <c r="X47" s="15"/>
      <c r="Y47" s="15"/>
      <c r="Z47" s="15"/>
      <c r="AA47" s="2"/>
      <c r="AB47" s="15"/>
      <c r="AC47" s="15"/>
      <c r="AD47" s="15"/>
      <c r="AE47" s="26"/>
      <c r="AF47" s="26"/>
      <c r="AG47" s="26"/>
    </row>
    <row r="48" spans="1:33" ht="15.75" customHeight="1" x14ac:dyDescent="0.2">
      <c r="A48" s="15"/>
      <c r="B48" s="15"/>
      <c r="C48" s="45"/>
      <c r="D48" s="17"/>
      <c r="E48" s="17"/>
      <c r="F48" s="18"/>
      <c r="G48" s="18"/>
      <c r="H48" s="18"/>
      <c r="I48" s="17"/>
      <c r="J48" s="17"/>
      <c r="K48" s="17"/>
      <c r="L48" s="17"/>
      <c r="M48" s="20"/>
      <c r="N48" s="17"/>
      <c r="O48" s="17"/>
      <c r="P48" s="17"/>
      <c r="Q48" s="17"/>
      <c r="R48" s="17"/>
      <c r="S48" s="22"/>
      <c r="T48" s="15"/>
      <c r="U48" s="23"/>
      <c r="V48" s="1"/>
      <c r="W48" s="15"/>
      <c r="X48" s="15"/>
      <c r="Y48" s="15"/>
      <c r="Z48" s="15"/>
      <c r="AA48" s="2"/>
      <c r="AB48" s="15"/>
      <c r="AC48" s="15"/>
      <c r="AD48" s="15"/>
      <c r="AE48" s="26"/>
      <c r="AF48" s="26"/>
      <c r="AG48" s="26"/>
    </row>
    <row r="49" spans="1:33" ht="15.75" customHeight="1" x14ac:dyDescent="0.2">
      <c r="A49" s="15"/>
      <c r="B49" s="15"/>
      <c r="C49" s="45"/>
      <c r="D49" s="17"/>
      <c r="E49" s="17"/>
      <c r="F49" s="18"/>
      <c r="G49" s="18"/>
      <c r="H49" s="18"/>
      <c r="I49" s="17"/>
      <c r="J49" s="17"/>
      <c r="K49" s="17"/>
      <c r="L49" s="17"/>
      <c r="M49" s="20"/>
      <c r="N49" s="17"/>
      <c r="O49" s="17"/>
      <c r="P49" s="17"/>
      <c r="Q49" s="17"/>
      <c r="R49" s="17"/>
      <c r="S49" s="22"/>
      <c r="T49" s="15"/>
      <c r="U49" s="23"/>
      <c r="V49" s="1"/>
      <c r="W49" s="15"/>
      <c r="X49" s="15"/>
      <c r="Y49" s="15"/>
      <c r="Z49" s="15"/>
      <c r="AA49" s="2"/>
      <c r="AB49" s="15"/>
      <c r="AC49" s="15"/>
      <c r="AD49" s="15"/>
      <c r="AE49" s="26"/>
      <c r="AF49" s="26"/>
      <c r="AG49" s="26"/>
    </row>
    <row r="50" spans="1:33" ht="15.75" customHeight="1" x14ac:dyDescent="0.2">
      <c r="A50" s="15"/>
      <c r="B50" s="15"/>
      <c r="C50" s="45"/>
      <c r="D50" s="17"/>
      <c r="E50" s="17"/>
      <c r="F50" s="18"/>
      <c r="G50" s="18"/>
      <c r="H50" s="18"/>
      <c r="I50" s="17"/>
      <c r="J50" s="17"/>
      <c r="K50" s="17"/>
      <c r="L50" s="17"/>
      <c r="M50" s="20"/>
      <c r="N50" s="17"/>
      <c r="O50" s="17"/>
      <c r="P50" s="17"/>
      <c r="Q50" s="17"/>
      <c r="R50" s="17"/>
      <c r="S50" s="22"/>
      <c r="T50" s="15"/>
      <c r="U50" s="23"/>
      <c r="V50" s="1"/>
      <c r="W50" s="15"/>
      <c r="X50" s="15"/>
      <c r="Y50" s="15"/>
      <c r="Z50" s="15"/>
      <c r="AA50" s="2"/>
      <c r="AB50" s="15"/>
      <c r="AC50" s="15"/>
      <c r="AD50" s="15"/>
      <c r="AE50" s="26"/>
      <c r="AF50" s="26"/>
      <c r="AG50" s="26"/>
    </row>
    <row r="51" spans="1:33" ht="15.75" customHeight="1" x14ac:dyDescent="0.2">
      <c r="A51" s="15"/>
      <c r="B51" s="15"/>
      <c r="C51" s="45"/>
      <c r="D51" s="17"/>
      <c r="E51" s="17"/>
      <c r="F51" s="18"/>
      <c r="G51" s="18"/>
      <c r="H51" s="18"/>
      <c r="I51" s="17"/>
      <c r="J51" s="17"/>
      <c r="K51" s="17"/>
      <c r="L51" s="17"/>
      <c r="M51" s="20"/>
      <c r="N51" s="17"/>
      <c r="O51" s="17"/>
      <c r="P51" s="17"/>
      <c r="Q51" s="17"/>
      <c r="R51" s="17"/>
      <c r="S51" s="22"/>
      <c r="T51" s="15"/>
      <c r="U51" s="23"/>
      <c r="V51" s="1"/>
      <c r="W51" s="15"/>
      <c r="X51" s="15"/>
      <c r="Y51" s="15"/>
      <c r="Z51" s="15"/>
      <c r="AA51" s="2"/>
      <c r="AB51" s="15"/>
      <c r="AC51" s="15"/>
      <c r="AD51" s="15"/>
      <c r="AE51" s="26"/>
      <c r="AF51" s="26"/>
      <c r="AG51" s="26"/>
    </row>
    <row r="52" spans="1:33" ht="15.75" customHeight="1" x14ac:dyDescent="0.2">
      <c r="A52" s="15"/>
      <c r="B52" s="15"/>
      <c r="C52" s="45"/>
      <c r="D52" s="17"/>
      <c r="E52" s="17"/>
      <c r="F52" s="18"/>
      <c r="G52" s="18"/>
      <c r="H52" s="18"/>
      <c r="I52" s="17"/>
      <c r="J52" s="17"/>
      <c r="K52" s="17"/>
      <c r="L52" s="17"/>
      <c r="M52" s="20"/>
      <c r="N52" s="17"/>
      <c r="O52" s="17"/>
      <c r="P52" s="17"/>
      <c r="Q52" s="17"/>
      <c r="R52" s="17"/>
      <c r="S52" s="22"/>
      <c r="T52" s="15"/>
      <c r="U52" s="23"/>
      <c r="V52" s="1"/>
      <c r="W52" s="15"/>
      <c r="X52" s="15"/>
      <c r="Y52" s="15"/>
      <c r="Z52" s="15"/>
      <c r="AA52" s="2"/>
      <c r="AB52" s="15"/>
      <c r="AC52" s="15"/>
      <c r="AD52" s="15"/>
      <c r="AE52" s="26"/>
      <c r="AF52" s="26"/>
      <c r="AG52" s="26"/>
    </row>
    <row r="53" spans="1:33" ht="15.75" customHeight="1" x14ac:dyDescent="0.2">
      <c r="A53" s="15"/>
      <c r="B53" s="15"/>
      <c r="C53" s="45"/>
      <c r="D53" s="17"/>
      <c r="E53" s="17"/>
      <c r="F53" s="18"/>
      <c r="G53" s="18"/>
      <c r="H53" s="18"/>
      <c r="I53" s="17"/>
      <c r="J53" s="17"/>
      <c r="K53" s="17"/>
      <c r="L53" s="17"/>
      <c r="M53" s="20"/>
      <c r="N53" s="17"/>
      <c r="O53" s="17"/>
      <c r="P53" s="17"/>
      <c r="Q53" s="17"/>
      <c r="R53" s="17"/>
      <c r="S53" s="22"/>
      <c r="T53" s="15"/>
      <c r="U53" s="23"/>
      <c r="V53" s="1"/>
      <c r="W53" s="15"/>
      <c r="X53" s="15"/>
      <c r="Y53" s="15"/>
      <c r="Z53" s="15"/>
      <c r="AA53" s="2"/>
      <c r="AB53" s="15"/>
      <c r="AC53" s="15"/>
      <c r="AD53" s="15"/>
      <c r="AE53" s="26"/>
      <c r="AF53" s="26"/>
      <c r="AG53" s="26"/>
    </row>
    <row r="54" spans="1:33" ht="15.75" customHeight="1" x14ac:dyDescent="0.2">
      <c r="A54" s="15"/>
      <c r="B54" s="15"/>
      <c r="C54" s="45"/>
      <c r="D54" s="17"/>
      <c r="E54" s="17"/>
      <c r="F54" s="18"/>
      <c r="G54" s="18"/>
      <c r="H54" s="18"/>
      <c r="I54" s="17"/>
      <c r="J54" s="17"/>
      <c r="K54" s="17"/>
      <c r="L54" s="17"/>
      <c r="M54" s="20"/>
      <c r="N54" s="17"/>
      <c r="O54" s="17"/>
      <c r="P54" s="17"/>
      <c r="Q54" s="17"/>
      <c r="R54" s="17"/>
      <c r="S54" s="22"/>
      <c r="T54" s="15"/>
      <c r="U54" s="23"/>
      <c r="V54" s="1"/>
      <c r="W54" s="15"/>
      <c r="X54" s="15"/>
      <c r="Y54" s="15"/>
      <c r="Z54" s="15"/>
      <c r="AA54" s="2"/>
      <c r="AB54" s="15"/>
      <c r="AC54" s="15"/>
      <c r="AD54" s="15"/>
      <c r="AE54" s="26"/>
      <c r="AF54" s="26"/>
      <c r="AG54" s="26"/>
    </row>
    <row r="55" spans="1:33" ht="15.75" customHeight="1" x14ac:dyDescent="0.2">
      <c r="A55" s="15"/>
      <c r="B55" s="15"/>
      <c r="C55" s="45"/>
      <c r="D55" s="17"/>
      <c r="E55" s="17"/>
      <c r="F55" s="18"/>
      <c r="G55" s="18"/>
      <c r="H55" s="18"/>
      <c r="I55" s="17"/>
      <c r="J55" s="17"/>
      <c r="K55" s="17"/>
      <c r="L55" s="17"/>
      <c r="M55" s="20"/>
      <c r="N55" s="17"/>
      <c r="O55" s="17"/>
      <c r="P55" s="17"/>
      <c r="Q55" s="17"/>
      <c r="R55" s="17"/>
      <c r="S55" s="22"/>
      <c r="T55" s="15"/>
      <c r="U55" s="23"/>
      <c r="V55" s="1"/>
      <c r="W55" s="15"/>
      <c r="X55" s="15"/>
      <c r="Y55" s="15"/>
      <c r="Z55" s="15"/>
      <c r="AA55" s="2"/>
      <c r="AB55" s="15"/>
      <c r="AC55" s="15"/>
      <c r="AD55" s="15"/>
      <c r="AE55" s="26"/>
      <c r="AF55" s="26"/>
      <c r="AG55" s="26"/>
    </row>
    <row r="56" spans="1:33" ht="15.75" customHeight="1" x14ac:dyDescent="0.2">
      <c r="A56" s="15"/>
      <c r="B56" s="15"/>
      <c r="C56" s="45"/>
      <c r="D56" s="17"/>
      <c r="E56" s="17"/>
      <c r="F56" s="18"/>
      <c r="G56" s="18"/>
      <c r="H56" s="18"/>
      <c r="I56" s="17"/>
      <c r="J56" s="17"/>
      <c r="K56" s="17"/>
      <c r="L56" s="17"/>
      <c r="M56" s="20"/>
      <c r="N56" s="17"/>
      <c r="O56" s="17"/>
      <c r="P56" s="17"/>
      <c r="Q56" s="17"/>
      <c r="R56" s="17"/>
      <c r="S56" s="22"/>
      <c r="T56" s="15"/>
      <c r="U56" s="23"/>
      <c r="V56" s="1"/>
      <c r="W56" s="15"/>
      <c r="X56" s="15"/>
      <c r="Y56" s="15"/>
      <c r="Z56" s="15"/>
      <c r="AA56" s="2"/>
      <c r="AB56" s="15"/>
      <c r="AC56" s="15"/>
      <c r="AD56" s="15"/>
      <c r="AE56" s="26"/>
      <c r="AF56" s="26"/>
      <c r="AG56" s="26"/>
    </row>
    <row r="57" spans="1:33" ht="15.75" customHeight="1" x14ac:dyDescent="0.2">
      <c r="A57" s="15"/>
      <c r="B57" s="15"/>
      <c r="C57" s="45"/>
      <c r="D57" s="17"/>
      <c r="E57" s="17"/>
      <c r="F57" s="18"/>
      <c r="G57" s="18"/>
      <c r="H57" s="18"/>
      <c r="I57" s="17"/>
      <c r="J57" s="17"/>
      <c r="K57" s="17"/>
      <c r="L57" s="17"/>
      <c r="M57" s="20"/>
      <c r="N57" s="17"/>
      <c r="O57" s="17"/>
      <c r="P57" s="17"/>
      <c r="Q57" s="17"/>
      <c r="R57" s="17"/>
      <c r="S57" s="22"/>
      <c r="T57" s="15"/>
      <c r="U57" s="23"/>
      <c r="V57" s="1"/>
      <c r="W57" s="15"/>
      <c r="X57" s="15"/>
      <c r="Y57" s="15"/>
      <c r="Z57" s="15"/>
      <c r="AA57" s="2"/>
      <c r="AB57" s="15"/>
      <c r="AC57" s="15"/>
      <c r="AD57" s="15"/>
      <c r="AE57" s="26"/>
      <c r="AF57" s="26"/>
      <c r="AG57" s="26"/>
    </row>
    <row r="58" spans="1:33" ht="15.75" customHeight="1" x14ac:dyDescent="0.2">
      <c r="A58" s="15"/>
      <c r="B58" s="15"/>
      <c r="C58" s="45"/>
      <c r="D58" s="17"/>
      <c r="E58" s="17"/>
      <c r="F58" s="18"/>
      <c r="G58" s="18"/>
      <c r="H58" s="18"/>
      <c r="I58" s="17"/>
      <c r="J58" s="17"/>
      <c r="K58" s="17"/>
      <c r="L58" s="17"/>
      <c r="M58" s="20"/>
      <c r="N58" s="17"/>
      <c r="O58" s="17"/>
      <c r="P58" s="17"/>
      <c r="Q58" s="17"/>
      <c r="R58" s="17"/>
      <c r="S58" s="22"/>
      <c r="T58" s="15"/>
      <c r="U58" s="23"/>
      <c r="V58" s="1"/>
      <c r="W58" s="15"/>
      <c r="X58" s="15"/>
      <c r="Y58" s="15"/>
      <c r="Z58" s="15"/>
      <c r="AA58" s="2"/>
      <c r="AB58" s="15"/>
      <c r="AC58" s="15"/>
      <c r="AD58" s="15"/>
      <c r="AE58" s="26"/>
      <c r="AF58" s="26"/>
      <c r="AG58" s="26"/>
    </row>
    <row r="59" spans="1:33" ht="15.75" customHeight="1" x14ac:dyDescent="0.2">
      <c r="A59" s="15"/>
      <c r="B59" s="15"/>
      <c r="C59" s="45"/>
      <c r="D59" s="17"/>
      <c r="E59" s="17"/>
      <c r="F59" s="18"/>
      <c r="G59" s="18"/>
      <c r="H59" s="18"/>
      <c r="I59" s="17"/>
      <c r="J59" s="17"/>
      <c r="K59" s="17"/>
      <c r="L59" s="17"/>
      <c r="M59" s="20"/>
      <c r="N59" s="17"/>
      <c r="O59" s="17"/>
      <c r="P59" s="17"/>
      <c r="Q59" s="17"/>
      <c r="R59" s="17"/>
      <c r="S59" s="22"/>
      <c r="T59" s="15"/>
      <c r="U59" s="23"/>
      <c r="V59" s="1"/>
      <c r="W59" s="15"/>
      <c r="X59" s="15"/>
      <c r="Y59" s="15"/>
      <c r="Z59" s="15"/>
      <c r="AA59" s="2"/>
      <c r="AB59" s="15"/>
      <c r="AC59" s="15"/>
      <c r="AD59" s="15"/>
      <c r="AE59" s="26"/>
      <c r="AF59" s="26"/>
      <c r="AG59" s="26"/>
    </row>
    <row r="60" spans="1:33" ht="15.75" customHeight="1" x14ac:dyDescent="0.2">
      <c r="A60" s="15"/>
      <c r="B60" s="15"/>
      <c r="C60" s="45"/>
      <c r="D60" s="17"/>
      <c r="E60" s="17"/>
      <c r="F60" s="18"/>
      <c r="G60" s="18"/>
      <c r="H60" s="18"/>
      <c r="I60" s="17"/>
      <c r="J60" s="17"/>
      <c r="K60" s="17"/>
      <c r="L60" s="17"/>
      <c r="M60" s="20"/>
      <c r="N60" s="17"/>
      <c r="O60" s="17"/>
      <c r="P60" s="17"/>
      <c r="Q60" s="17"/>
      <c r="R60" s="17"/>
      <c r="S60" s="22"/>
      <c r="T60" s="15"/>
      <c r="U60" s="23"/>
      <c r="V60" s="1"/>
      <c r="W60" s="15"/>
      <c r="X60" s="15"/>
      <c r="Y60" s="15"/>
      <c r="Z60" s="15"/>
      <c r="AA60" s="2"/>
      <c r="AB60" s="15"/>
      <c r="AC60" s="15"/>
      <c r="AD60" s="15"/>
      <c r="AE60" s="26"/>
      <c r="AF60" s="26"/>
      <c r="AG60" s="26"/>
    </row>
    <row r="61" spans="1:33" ht="15.75" customHeight="1" x14ac:dyDescent="0.2">
      <c r="A61" s="15"/>
      <c r="B61" s="15"/>
      <c r="C61" s="45"/>
      <c r="D61" s="17"/>
      <c r="E61" s="17"/>
      <c r="F61" s="18"/>
      <c r="G61" s="18"/>
      <c r="H61" s="18"/>
      <c r="I61" s="17"/>
      <c r="J61" s="17"/>
      <c r="K61" s="17"/>
      <c r="L61" s="17"/>
      <c r="M61" s="20"/>
      <c r="N61" s="17"/>
      <c r="O61" s="17"/>
      <c r="P61" s="17"/>
      <c r="Q61" s="17"/>
      <c r="R61" s="17"/>
      <c r="S61" s="22"/>
      <c r="T61" s="15"/>
      <c r="U61" s="23"/>
      <c r="V61" s="1"/>
      <c r="W61" s="15"/>
      <c r="X61" s="15"/>
      <c r="Y61" s="15"/>
      <c r="Z61" s="15"/>
      <c r="AA61" s="2"/>
      <c r="AB61" s="15"/>
      <c r="AC61" s="15"/>
      <c r="AD61" s="15"/>
      <c r="AE61" s="26"/>
      <c r="AF61" s="26"/>
      <c r="AG61" s="26"/>
    </row>
    <row r="62" spans="1:33" ht="15.75" customHeight="1" x14ac:dyDescent="0.2">
      <c r="A62" s="15"/>
      <c r="B62" s="15"/>
      <c r="C62" s="45"/>
      <c r="D62" s="17"/>
      <c r="E62" s="17"/>
      <c r="F62" s="18"/>
      <c r="G62" s="18"/>
      <c r="H62" s="18"/>
      <c r="I62" s="17"/>
      <c r="J62" s="17"/>
      <c r="K62" s="17"/>
      <c r="L62" s="17"/>
      <c r="M62" s="20"/>
      <c r="N62" s="17"/>
      <c r="O62" s="17"/>
      <c r="P62" s="17"/>
      <c r="Q62" s="17"/>
      <c r="R62" s="17"/>
      <c r="S62" s="22"/>
      <c r="T62" s="15"/>
      <c r="U62" s="23"/>
      <c r="V62" s="1"/>
      <c r="W62" s="15"/>
      <c r="X62" s="15"/>
      <c r="Y62" s="15"/>
      <c r="Z62" s="15"/>
      <c r="AA62" s="2"/>
      <c r="AB62" s="15"/>
      <c r="AC62" s="15"/>
      <c r="AD62" s="15"/>
      <c r="AE62" s="26"/>
      <c r="AF62" s="26"/>
      <c r="AG62" s="26"/>
    </row>
    <row r="63" spans="1:33" ht="15.75" customHeight="1" x14ac:dyDescent="0.2">
      <c r="A63" s="15"/>
      <c r="B63" s="15"/>
      <c r="C63" s="45"/>
      <c r="D63" s="17"/>
      <c r="E63" s="17"/>
      <c r="F63" s="18"/>
      <c r="G63" s="18"/>
      <c r="H63" s="18"/>
      <c r="I63" s="17"/>
      <c r="J63" s="17"/>
      <c r="K63" s="17"/>
      <c r="L63" s="17"/>
      <c r="M63" s="20"/>
      <c r="N63" s="17"/>
      <c r="O63" s="17"/>
      <c r="P63" s="17"/>
      <c r="Q63" s="17"/>
      <c r="R63" s="17"/>
      <c r="S63" s="22"/>
      <c r="T63" s="15"/>
      <c r="U63" s="23"/>
      <c r="V63" s="1"/>
      <c r="W63" s="15"/>
      <c r="X63" s="15"/>
      <c r="Y63" s="15"/>
      <c r="Z63" s="15"/>
      <c r="AA63" s="2"/>
      <c r="AB63" s="15"/>
      <c r="AC63" s="15"/>
      <c r="AD63" s="15"/>
      <c r="AE63" s="26"/>
      <c r="AF63" s="26"/>
      <c r="AG63" s="26"/>
    </row>
    <row r="64" spans="1:33" ht="15.75" customHeight="1" x14ac:dyDescent="0.2">
      <c r="A64" s="15"/>
      <c r="B64" s="15"/>
      <c r="C64" s="45"/>
      <c r="D64" s="17"/>
      <c r="E64" s="17"/>
      <c r="F64" s="18"/>
      <c r="G64" s="18"/>
      <c r="H64" s="18"/>
      <c r="I64" s="17"/>
      <c r="J64" s="17"/>
      <c r="K64" s="17"/>
      <c r="L64" s="17"/>
      <c r="M64" s="20"/>
      <c r="N64" s="17"/>
      <c r="O64" s="17"/>
      <c r="P64" s="17"/>
      <c r="Q64" s="17"/>
      <c r="R64" s="17"/>
      <c r="S64" s="22"/>
      <c r="T64" s="15"/>
      <c r="U64" s="23"/>
      <c r="V64" s="1"/>
      <c r="W64" s="15"/>
      <c r="X64" s="15"/>
      <c r="Y64" s="15"/>
      <c r="Z64" s="15"/>
      <c r="AA64" s="2"/>
      <c r="AB64" s="15"/>
      <c r="AC64" s="15"/>
      <c r="AD64" s="15"/>
      <c r="AE64" s="26"/>
      <c r="AF64" s="26"/>
      <c r="AG64" s="26"/>
    </row>
    <row r="65" spans="1:33" ht="15.75" customHeight="1" x14ac:dyDescent="0.2">
      <c r="A65" s="15"/>
      <c r="B65" s="15"/>
      <c r="C65" s="45"/>
      <c r="D65" s="17"/>
      <c r="E65" s="17"/>
      <c r="F65" s="18"/>
      <c r="G65" s="18"/>
      <c r="H65" s="18"/>
      <c r="I65" s="17"/>
      <c r="J65" s="17"/>
      <c r="K65" s="17"/>
      <c r="L65" s="17"/>
      <c r="M65" s="20"/>
      <c r="N65" s="17"/>
      <c r="O65" s="17"/>
      <c r="P65" s="17"/>
      <c r="Q65" s="17"/>
      <c r="R65" s="17"/>
      <c r="S65" s="22"/>
      <c r="T65" s="15"/>
      <c r="U65" s="23"/>
      <c r="V65" s="1"/>
      <c r="W65" s="15"/>
      <c r="X65" s="15"/>
      <c r="Y65" s="15"/>
      <c r="Z65" s="15"/>
      <c r="AA65" s="2"/>
      <c r="AB65" s="15"/>
      <c r="AC65" s="15"/>
      <c r="AD65" s="15"/>
      <c r="AE65" s="26"/>
      <c r="AF65" s="26"/>
      <c r="AG65" s="26"/>
    </row>
    <row r="66" spans="1:33" ht="15.75" customHeight="1" x14ac:dyDescent="0.2">
      <c r="A66" s="15"/>
      <c r="B66" s="15"/>
      <c r="C66" s="45"/>
      <c r="D66" s="17"/>
      <c r="E66" s="17"/>
      <c r="F66" s="18"/>
      <c r="G66" s="18"/>
      <c r="H66" s="18"/>
      <c r="I66" s="17"/>
      <c r="J66" s="17"/>
      <c r="K66" s="17"/>
      <c r="L66" s="17"/>
      <c r="M66" s="20"/>
      <c r="N66" s="17"/>
      <c r="O66" s="17"/>
      <c r="P66" s="17"/>
      <c r="Q66" s="17"/>
      <c r="R66" s="17"/>
      <c r="S66" s="22"/>
      <c r="T66" s="15"/>
      <c r="U66" s="23"/>
      <c r="V66" s="1"/>
      <c r="W66" s="15"/>
      <c r="X66" s="15"/>
      <c r="Y66" s="15"/>
      <c r="Z66" s="15"/>
      <c r="AA66" s="2"/>
      <c r="AB66" s="15"/>
      <c r="AC66" s="15"/>
      <c r="AD66" s="15"/>
      <c r="AE66" s="26"/>
      <c r="AF66" s="26"/>
      <c r="AG66" s="26"/>
    </row>
    <row r="67" spans="1:33" ht="15.75" customHeight="1" x14ac:dyDescent="0.2">
      <c r="A67" s="15"/>
      <c r="B67" s="15"/>
      <c r="C67" s="45"/>
      <c r="D67" s="17"/>
      <c r="E67" s="17"/>
      <c r="F67" s="18"/>
      <c r="G67" s="18"/>
      <c r="H67" s="18"/>
      <c r="I67" s="17"/>
      <c r="J67" s="17"/>
      <c r="K67" s="17"/>
      <c r="L67" s="17"/>
      <c r="M67" s="20"/>
      <c r="N67" s="17"/>
      <c r="O67" s="17"/>
      <c r="P67" s="17"/>
      <c r="Q67" s="17"/>
      <c r="R67" s="17"/>
      <c r="S67" s="22"/>
      <c r="T67" s="15"/>
      <c r="U67" s="23"/>
      <c r="V67" s="1"/>
      <c r="W67" s="15"/>
      <c r="X67" s="15"/>
      <c r="Y67" s="15"/>
      <c r="Z67" s="15"/>
      <c r="AA67" s="2"/>
      <c r="AB67" s="15"/>
      <c r="AC67" s="15"/>
      <c r="AD67" s="15"/>
      <c r="AE67" s="26"/>
      <c r="AF67" s="26"/>
      <c r="AG67" s="26"/>
    </row>
    <row r="68" spans="1:33" ht="15.75" customHeight="1" x14ac:dyDescent="0.2">
      <c r="A68" s="15"/>
      <c r="B68" s="15"/>
      <c r="C68" s="45"/>
      <c r="D68" s="17"/>
      <c r="E68" s="17"/>
      <c r="F68" s="18"/>
      <c r="G68" s="18"/>
      <c r="H68" s="18"/>
      <c r="I68" s="17"/>
      <c r="J68" s="17"/>
      <c r="K68" s="17"/>
      <c r="L68" s="17"/>
      <c r="M68" s="20"/>
      <c r="N68" s="17"/>
      <c r="O68" s="17"/>
      <c r="P68" s="17"/>
      <c r="Q68" s="17"/>
      <c r="R68" s="17"/>
      <c r="S68" s="22"/>
      <c r="T68" s="15"/>
      <c r="U68" s="23"/>
      <c r="V68" s="1"/>
      <c r="W68" s="15"/>
      <c r="X68" s="15"/>
      <c r="Y68" s="15"/>
      <c r="Z68" s="15"/>
      <c r="AA68" s="2"/>
      <c r="AB68" s="15"/>
      <c r="AC68" s="15"/>
      <c r="AD68" s="15"/>
      <c r="AE68" s="26"/>
      <c r="AF68" s="26"/>
      <c r="AG68" s="26"/>
    </row>
    <row r="69" spans="1:33" ht="15.75" customHeight="1" x14ac:dyDescent="0.2">
      <c r="A69" s="15"/>
      <c r="B69" s="15"/>
      <c r="C69" s="45"/>
      <c r="D69" s="17"/>
      <c r="E69" s="17"/>
      <c r="F69" s="18"/>
      <c r="G69" s="18"/>
      <c r="H69" s="18"/>
      <c r="I69" s="17"/>
      <c r="J69" s="17"/>
      <c r="K69" s="17"/>
      <c r="L69" s="17"/>
      <c r="M69" s="20"/>
      <c r="N69" s="17"/>
      <c r="O69" s="17"/>
      <c r="P69" s="17"/>
      <c r="Q69" s="17"/>
      <c r="R69" s="17"/>
      <c r="S69" s="22"/>
      <c r="T69" s="15"/>
      <c r="U69" s="23"/>
      <c r="V69" s="1"/>
      <c r="W69" s="15"/>
      <c r="X69" s="15"/>
      <c r="Y69" s="15"/>
      <c r="Z69" s="15"/>
      <c r="AA69" s="2"/>
      <c r="AB69" s="15"/>
      <c r="AC69" s="15"/>
      <c r="AD69" s="15"/>
      <c r="AE69" s="26"/>
      <c r="AF69" s="26"/>
      <c r="AG69" s="26"/>
    </row>
    <row r="70" spans="1:33" ht="15.75" customHeight="1" x14ac:dyDescent="0.2">
      <c r="A70" s="15"/>
      <c r="B70" s="15"/>
      <c r="C70" s="45"/>
      <c r="D70" s="17"/>
      <c r="E70" s="17"/>
      <c r="F70" s="18"/>
      <c r="G70" s="18"/>
      <c r="H70" s="18"/>
      <c r="I70" s="17"/>
      <c r="J70" s="17"/>
      <c r="K70" s="17"/>
      <c r="L70" s="17"/>
      <c r="M70" s="20"/>
      <c r="N70" s="17"/>
      <c r="O70" s="17"/>
      <c r="P70" s="17"/>
      <c r="Q70" s="17"/>
      <c r="R70" s="17"/>
      <c r="S70" s="22"/>
      <c r="T70" s="15"/>
      <c r="U70" s="23"/>
      <c r="V70" s="1"/>
      <c r="W70" s="15"/>
      <c r="X70" s="15"/>
      <c r="Y70" s="15"/>
      <c r="Z70" s="15"/>
      <c r="AA70" s="2"/>
      <c r="AB70" s="15"/>
      <c r="AC70" s="15"/>
      <c r="AD70" s="15"/>
      <c r="AE70" s="26"/>
      <c r="AF70" s="26"/>
      <c r="AG70" s="26"/>
    </row>
    <row r="71" spans="1:33" ht="15.75" customHeight="1" x14ac:dyDescent="0.2">
      <c r="A71" s="15"/>
      <c r="B71" s="15"/>
      <c r="C71" s="45"/>
      <c r="D71" s="17"/>
      <c r="E71" s="17"/>
      <c r="F71" s="18"/>
      <c r="G71" s="18"/>
      <c r="H71" s="18"/>
      <c r="I71" s="17"/>
      <c r="J71" s="17"/>
      <c r="K71" s="17"/>
      <c r="L71" s="17"/>
      <c r="M71" s="20"/>
      <c r="N71" s="17"/>
      <c r="O71" s="17"/>
      <c r="P71" s="17"/>
      <c r="Q71" s="17"/>
      <c r="R71" s="17"/>
      <c r="S71" s="22"/>
      <c r="T71" s="15"/>
      <c r="U71" s="23"/>
      <c r="V71" s="1"/>
      <c r="W71" s="15"/>
      <c r="X71" s="15"/>
      <c r="Y71" s="15"/>
      <c r="Z71" s="15"/>
      <c r="AA71" s="2"/>
      <c r="AB71" s="15"/>
      <c r="AC71" s="15"/>
      <c r="AD71" s="15"/>
      <c r="AE71" s="26"/>
      <c r="AF71" s="26"/>
      <c r="AG71" s="26"/>
    </row>
    <row r="72" spans="1:33" ht="15.75" customHeight="1" x14ac:dyDescent="0.2">
      <c r="A72" s="15"/>
      <c r="B72" s="15"/>
      <c r="C72" s="45"/>
      <c r="D72" s="17"/>
      <c r="E72" s="17"/>
      <c r="F72" s="18"/>
      <c r="G72" s="18"/>
      <c r="H72" s="18"/>
      <c r="I72" s="17"/>
      <c r="J72" s="17"/>
      <c r="K72" s="17"/>
      <c r="L72" s="17"/>
      <c r="M72" s="20"/>
      <c r="N72" s="17"/>
      <c r="O72" s="17"/>
      <c r="P72" s="17"/>
      <c r="Q72" s="17"/>
      <c r="R72" s="17"/>
      <c r="S72" s="22"/>
      <c r="T72" s="15"/>
      <c r="U72" s="23"/>
      <c r="V72" s="1"/>
      <c r="W72" s="15"/>
      <c r="X72" s="15"/>
      <c r="Y72" s="15"/>
      <c r="Z72" s="15"/>
      <c r="AA72" s="2"/>
      <c r="AB72" s="15"/>
      <c r="AC72" s="15"/>
      <c r="AD72" s="15"/>
      <c r="AE72" s="26"/>
      <c r="AF72" s="26"/>
      <c r="AG72" s="26"/>
    </row>
    <row r="73" spans="1:33" ht="15.75" customHeight="1" x14ac:dyDescent="0.2">
      <c r="A73" s="15"/>
      <c r="B73" s="15"/>
      <c r="C73" s="45"/>
      <c r="D73" s="17"/>
      <c r="E73" s="17"/>
      <c r="F73" s="18"/>
      <c r="G73" s="18"/>
      <c r="H73" s="18"/>
      <c r="I73" s="17"/>
      <c r="J73" s="17"/>
      <c r="K73" s="17"/>
      <c r="L73" s="17"/>
      <c r="M73" s="20"/>
      <c r="N73" s="17"/>
      <c r="O73" s="17"/>
      <c r="P73" s="17"/>
      <c r="Q73" s="17"/>
      <c r="R73" s="17"/>
      <c r="S73" s="22"/>
      <c r="T73" s="15"/>
      <c r="U73" s="23"/>
      <c r="V73" s="1"/>
      <c r="W73" s="15"/>
      <c r="X73" s="15"/>
      <c r="Y73" s="15"/>
      <c r="Z73" s="15"/>
      <c r="AA73" s="2"/>
      <c r="AB73" s="15"/>
      <c r="AC73" s="15"/>
      <c r="AD73" s="15"/>
      <c r="AE73" s="26"/>
      <c r="AF73" s="26"/>
      <c r="AG73" s="26"/>
    </row>
    <row r="74" spans="1:33" ht="15.75" customHeight="1" x14ac:dyDescent="0.2">
      <c r="A74" s="15"/>
      <c r="B74" s="15"/>
      <c r="C74" s="45"/>
      <c r="D74" s="17"/>
      <c r="E74" s="17"/>
      <c r="F74" s="18"/>
      <c r="G74" s="18"/>
      <c r="H74" s="18"/>
      <c r="I74" s="17"/>
      <c r="J74" s="17"/>
      <c r="K74" s="17"/>
      <c r="L74" s="17"/>
      <c r="M74" s="20"/>
      <c r="N74" s="17"/>
      <c r="O74" s="17"/>
      <c r="P74" s="17"/>
      <c r="Q74" s="17"/>
      <c r="R74" s="17"/>
      <c r="S74" s="22"/>
      <c r="T74" s="15"/>
      <c r="U74" s="23"/>
      <c r="V74" s="1"/>
      <c r="W74" s="15"/>
      <c r="X74" s="15"/>
      <c r="Y74" s="15"/>
      <c r="Z74" s="15"/>
      <c r="AA74" s="2"/>
      <c r="AB74" s="15"/>
      <c r="AC74" s="15"/>
      <c r="AD74" s="15"/>
      <c r="AE74" s="26"/>
      <c r="AF74" s="26"/>
      <c r="AG74" s="26"/>
    </row>
    <row r="75" spans="1:33" ht="15.75" customHeight="1" x14ac:dyDescent="0.2">
      <c r="A75" s="15"/>
      <c r="B75" s="15"/>
      <c r="C75" s="45"/>
      <c r="D75" s="17"/>
      <c r="E75" s="17"/>
      <c r="F75" s="18"/>
      <c r="G75" s="18"/>
      <c r="H75" s="18"/>
      <c r="I75" s="17"/>
      <c r="J75" s="17"/>
      <c r="K75" s="17"/>
      <c r="L75" s="17"/>
      <c r="M75" s="20"/>
      <c r="N75" s="17"/>
      <c r="O75" s="17"/>
      <c r="P75" s="17"/>
      <c r="Q75" s="17"/>
      <c r="R75" s="17"/>
      <c r="S75" s="22"/>
      <c r="T75" s="15"/>
      <c r="U75" s="23"/>
      <c r="V75" s="1"/>
      <c r="W75" s="15"/>
      <c r="X75" s="15"/>
      <c r="Y75" s="15"/>
      <c r="Z75" s="15"/>
      <c r="AA75" s="2"/>
      <c r="AB75" s="15"/>
      <c r="AC75" s="15"/>
      <c r="AD75" s="15"/>
      <c r="AE75" s="26"/>
      <c r="AF75" s="26"/>
      <c r="AG75" s="26"/>
    </row>
    <row r="76" spans="1:33" ht="15.75" customHeight="1" x14ac:dyDescent="0.2">
      <c r="A76" s="15"/>
      <c r="B76" s="15"/>
      <c r="C76" s="45"/>
      <c r="D76" s="17"/>
      <c r="E76" s="17"/>
      <c r="F76" s="18"/>
      <c r="G76" s="18"/>
      <c r="H76" s="18"/>
      <c r="I76" s="17"/>
      <c r="J76" s="17"/>
      <c r="K76" s="17"/>
      <c r="L76" s="17"/>
      <c r="M76" s="20"/>
      <c r="N76" s="17"/>
      <c r="O76" s="17"/>
      <c r="P76" s="17"/>
      <c r="Q76" s="17"/>
      <c r="R76" s="17"/>
      <c r="S76" s="22"/>
      <c r="T76" s="15"/>
      <c r="U76" s="23"/>
      <c r="V76" s="1"/>
      <c r="W76" s="15"/>
      <c r="X76" s="15"/>
      <c r="Y76" s="15"/>
      <c r="Z76" s="15"/>
      <c r="AA76" s="2"/>
      <c r="AB76" s="15"/>
      <c r="AC76" s="15"/>
      <c r="AD76" s="15"/>
      <c r="AE76" s="26"/>
      <c r="AF76" s="26"/>
      <c r="AG76" s="26"/>
    </row>
    <row r="77" spans="1:33" ht="15.75" customHeight="1" x14ac:dyDescent="0.2">
      <c r="A77" s="15"/>
      <c r="B77" s="15"/>
      <c r="C77" s="45"/>
      <c r="D77" s="17"/>
      <c r="E77" s="17"/>
      <c r="F77" s="18"/>
      <c r="G77" s="18"/>
      <c r="H77" s="18"/>
      <c r="I77" s="17"/>
      <c r="J77" s="17"/>
      <c r="K77" s="17"/>
      <c r="L77" s="17"/>
      <c r="M77" s="20"/>
      <c r="N77" s="17"/>
      <c r="O77" s="17"/>
      <c r="P77" s="17"/>
      <c r="Q77" s="17"/>
      <c r="R77" s="17"/>
      <c r="S77" s="22"/>
      <c r="T77" s="15"/>
      <c r="U77" s="23"/>
      <c r="V77" s="1"/>
      <c r="W77" s="15"/>
      <c r="X77" s="15"/>
      <c r="Y77" s="15"/>
      <c r="Z77" s="15"/>
      <c r="AA77" s="2"/>
      <c r="AB77" s="15"/>
      <c r="AC77" s="15"/>
      <c r="AD77" s="15"/>
      <c r="AE77" s="26"/>
      <c r="AF77" s="26"/>
      <c r="AG77" s="26"/>
    </row>
    <row r="78" spans="1:33" ht="15.75" customHeight="1" x14ac:dyDescent="0.2">
      <c r="A78" s="15"/>
      <c r="B78" s="15"/>
      <c r="C78" s="45"/>
      <c r="D78" s="17"/>
      <c r="E78" s="17"/>
      <c r="F78" s="18"/>
      <c r="G78" s="18"/>
      <c r="H78" s="18"/>
      <c r="I78" s="17"/>
      <c r="J78" s="17"/>
      <c r="K78" s="17"/>
      <c r="L78" s="17"/>
      <c r="M78" s="20"/>
      <c r="N78" s="17"/>
      <c r="O78" s="17"/>
      <c r="P78" s="17"/>
      <c r="Q78" s="17"/>
      <c r="R78" s="17"/>
      <c r="S78" s="22"/>
      <c r="T78" s="15"/>
      <c r="U78" s="23"/>
      <c r="V78" s="1"/>
      <c r="W78" s="15"/>
      <c r="X78" s="15"/>
      <c r="Y78" s="15"/>
      <c r="Z78" s="15"/>
      <c r="AA78" s="2"/>
      <c r="AB78" s="15"/>
      <c r="AC78" s="15"/>
      <c r="AD78" s="15"/>
      <c r="AE78" s="26"/>
      <c r="AF78" s="26"/>
      <c r="AG78" s="26"/>
    </row>
    <row r="79" spans="1:33" ht="15.75" customHeight="1" x14ac:dyDescent="0.2">
      <c r="A79" s="15"/>
      <c r="B79" s="15"/>
      <c r="C79" s="45"/>
      <c r="D79" s="17"/>
      <c r="E79" s="17"/>
      <c r="F79" s="18"/>
      <c r="G79" s="18"/>
      <c r="H79" s="18"/>
      <c r="I79" s="17"/>
      <c r="J79" s="17"/>
      <c r="K79" s="17"/>
      <c r="L79" s="17"/>
      <c r="M79" s="20"/>
      <c r="N79" s="17"/>
      <c r="O79" s="17"/>
      <c r="P79" s="17"/>
      <c r="Q79" s="17"/>
      <c r="R79" s="17"/>
      <c r="S79" s="22"/>
      <c r="T79" s="15"/>
      <c r="U79" s="23"/>
      <c r="V79" s="1"/>
      <c r="W79" s="15"/>
      <c r="X79" s="15"/>
      <c r="Y79" s="15"/>
      <c r="Z79" s="15"/>
      <c r="AA79" s="2"/>
      <c r="AB79" s="15"/>
      <c r="AC79" s="15"/>
      <c r="AD79" s="15"/>
      <c r="AE79" s="26"/>
      <c r="AF79" s="26"/>
      <c r="AG79" s="26"/>
    </row>
    <row r="80" spans="1:33" ht="15.75" customHeight="1" x14ac:dyDescent="0.2">
      <c r="A80" s="15"/>
      <c r="B80" s="15"/>
      <c r="C80" s="45"/>
      <c r="D80" s="17"/>
      <c r="E80" s="17"/>
      <c r="F80" s="18"/>
      <c r="G80" s="18"/>
      <c r="H80" s="18"/>
      <c r="I80" s="17"/>
      <c r="J80" s="17"/>
      <c r="K80" s="17"/>
      <c r="L80" s="17"/>
      <c r="M80" s="20"/>
      <c r="N80" s="17"/>
      <c r="O80" s="17"/>
      <c r="P80" s="17"/>
      <c r="Q80" s="17"/>
      <c r="R80" s="17"/>
      <c r="S80" s="22"/>
      <c r="T80" s="15"/>
      <c r="U80" s="23"/>
      <c r="V80" s="1"/>
      <c r="W80" s="15"/>
      <c r="X80" s="15"/>
      <c r="Y80" s="15"/>
      <c r="Z80" s="15"/>
      <c r="AA80" s="2"/>
      <c r="AB80" s="15"/>
      <c r="AC80" s="15"/>
      <c r="AD80" s="15"/>
      <c r="AE80" s="26"/>
      <c r="AF80" s="26"/>
      <c r="AG80" s="26"/>
    </row>
    <row r="81" spans="1:33" ht="15.75" customHeight="1" x14ac:dyDescent="0.2">
      <c r="A81" s="15"/>
      <c r="B81" s="15"/>
      <c r="C81" s="45"/>
      <c r="D81" s="17"/>
      <c r="E81" s="17"/>
      <c r="F81" s="18"/>
      <c r="G81" s="18"/>
      <c r="H81" s="18"/>
      <c r="I81" s="17"/>
      <c r="J81" s="17"/>
      <c r="K81" s="17"/>
      <c r="L81" s="17"/>
      <c r="M81" s="20"/>
      <c r="N81" s="17"/>
      <c r="O81" s="17"/>
      <c r="P81" s="17"/>
      <c r="Q81" s="17"/>
      <c r="R81" s="17"/>
      <c r="S81" s="22"/>
      <c r="T81" s="15"/>
      <c r="U81" s="23"/>
      <c r="V81" s="1"/>
      <c r="W81" s="15"/>
      <c r="X81" s="15"/>
      <c r="Y81" s="15"/>
      <c r="Z81" s="15"/>
      <c r="AA81" s="2"/>
      <c r="AB81" s="15"/>
      <c r="AC81" s="15"/>
      <c r="AD81" s="15"/>
      <c r="AE81" s="26"/>
      <c r="AF81" s="26"/>
      <c r="AG81" s="26"/>
    </row>
    <row r="82" spans="1:33" ht="15.75" customHeight="1" x14ac:dyDescent="0.2">
      <c r="A82" s="15"/>
      <c r="B82" s="15"/>
      <c r="C82" s="45"/>
      <c r="D82" s="17"/>
      <c r="E82" s="17"/>
      <c r="F82" s="18"/>
      <c r="G82" s="18"/>
      <c r="H82" s="18"/>
      <c r="I82" s="17"/>
      <c r="J82" s="17"/>
      <c r="K82" s="17"/>
      <c r="L82" s="17"/>
      <c r="M82" s="20"/>
      <c r="N82" s="17"/>
      <c r="O82" s="17"/>
      <c r="P82" s="17"/>
      <c r="Q82" s="17"/>
      <c r="R82" s="17"/>
      <c r="S82" s="22"/>
      <c r="T82" s="15"/>
      <c r="U82" s="23"/>
      <c r="V82" s="1"/>
      <c r="W82" s="15"/>
      <c r="X82" s="15"/>
      <c r="Y82" s="15"/>
      <c r="Z82" s="15"/>
      <c r="AA82" s="2"/>
      <c r="AB82" s="15"/>
      <c r="AC82" s="15"/>
      <c r="AD82" s="15"/>
      <c r="AE82" s="26"/>
      <c r="AF82" s="26"/>
      <c r="AG82" s="26"/>
    </row>
    <row r="83" spans="1:33" ht="15.75" customHeight="1" x14ac:dyDescent="0.2">
      <c r="A83" s="15"/>
      <c r="B83" s="15"/>
      <c r="C83" s="45"/>
      <c r="D83" s="17"/>
      <c r="E83" s="17"/>
      <c r="F83" s="18"/>
      <c r="G83" s="18"/>
      <c r="H83" s="18"/>
      <c r="I83" s="17"/>
      <c r="J83" s="17"/>
      <c r="K83" s="17"/>
      <c r="L83" s="17"/>
      <c r="M83" s="20"/>
      <c r="N83" s="17"/>
      <c r="O83" s="17"/>
      <c r="P83" s="17"/>
      <c r="Q83" s="17"/>
      <c r="R83" s="17"/>
      <c r="S83" s="22"/>
      <c r="T83" s="15"/>
      <c r="U83" s="23"/>
      <c r="V83" s="1"/>
      <c r="W83" s="15"/>
      <c r="X83" s="15"/>
      <c r="Y83" s="15"/>
      <c r="Z83" s="15"/>
      <c r="AA83" s="2"/>
      <c r="AB83" s="15"/>
      <c r="AC83" s="15"/>
      <c r="AD83" s="15"/>
      <c r="AE83" s="26"/>
      <c r="AF83" s="26"/>
      <c r="AG83" s="26"/>
    </row>
    <row r="84" spans="1:33" ht="15.75" customHeight="1" x14ac:dyDescent="0.2">
      <c r="A84" s="15"/>
      <c r="B84" s="15"/>
      <c r="C84" s="45"/>
      <c r="D84" s="17"/>
      <c r="E84" s="17"/>
      <c r="F84" s="18"/>
      <c r="G84" s="18"/>
      <c r="H84" s="18"/>
      <c r="I84" s="17"/>
      <c r="J84" s="17"/>
      <c r="K84" s="17"/>
      <c r="L84" s="17"/>
      <c r="M84" s="20"/>
      <c r="N84" s="17"/>
      <c r="O84" s="17"/>
      <c r="P84" s="17"/>
      <c r="Q84" s="17"/>
      <c r="R84" s="17"/>
      <c r="S84" s="22"/>
      <c r="T84" s="15"/>
      <c r="U84" s="23"/>
      <c r="V84" s="1"/>
      <c r="W84" s="15"/>
      <c r="X84" s="15"/>
      <c r="Y84" s="15"/>
      <c r="Z84" s="15"/>
      <c r="AA84" s="2"/>
      <c r="AB84" s="15"/>
      <c r="AC84" s="15"/>
      <c r="AD84" s="15"/>
      <c r="AE84" s="26"/>
      <c r="AF84" s="26"/>
      <c r="AG84" s="26"/>
    </row>
    <row r="85" spans="1:33" ht="15.75" customHeight="1" x14ac:dyDescent="0.2">
      <c r="A85" s="15"/>
      <c r="B85" s="15"/>
      <c r="C85" s="45"/>
      <c r="D85" s="17"/>
      <c r="E85" s="17"/>
      <c r="F85" s="18"/>
      <c r="G85" s="18"/>
      <c r="H85" s="18"/>
      <c r="I85" s="17"/>
      <c r="J85" s="17"/>
      <c r="K85" s="17"/>
      <c r="L85" s="17"/>
      <c r="M85" s="20"/>
      <c r="N85" s="17"/>
      <c r="O85" s="17"/>
      <c r="P85" s="17"/>
      <c r="Q85" s="17"/>
      <c r="R85" s="17"/>
      <c r="S85" s="22"/>
      <c r="T85" s="15"/>
      <c r="U85" s="23"/>
      <c r="V85" s="1"/>
      <c r="W85" s="15"/>
      <c r="X85" s="15"/>
      <c r="Y85" s="15"/>
      <c r="Z85" s="15"/>
      <c r="AA85" s="2"/>
      <c r="AB85" s="15"/>
      <c r="AC85" s="15"/>
      <c r="AD85" s="15"/>
      <c r="AE85" s="26"/>
      <c r="AF85" s="26"/>
      <c r="AG85" s="26"/>
    </row>
    <row r="86" spans="1:33" ht="15.75" customHeight="1" x14ac:dyDescent="0.2">
      <c r="A86" s="15"/>
      <c r="B86" s="15"/>
      <c r="C86" s="45"/>
      <c r="D86" s="17"/>
      <c r="E86" s="17"/>
      <c r="F86" s="18"/>
      <c r="G86" s="18"/>
      <c r="H86" s="18"/>
      <c r="I86" s="17"/>
      <c r="J86" s="17"/>
      <c r="K86" s="17"/>
      <c r="L86" s="17"/>
      <c r="M86" s="20"/>
      <c r="N86" s="17"/>
      <c r="O86" s="17"/>
      <c r="P86" s="17"/>
      <c r="Q86" s="17"/>
      <c r="R86" s="17"/>
      <c r="S86" s="22"/>
      <c r="T86" s="15"/>
      <c r="U86" s="23"/>
      <c r="V86" s="1"/>
      <c r="W86" s="15"/>
      <c r="X86" s="15"/>
      <c r="Y86" s="15"/>
      <c r="Z86" s="15"/>
      <c r="AA86" s="2"/>
      <c r="AB86" s="15"/>
      <c r="AC86" s="15"/>
      <c r="AD86" s="15"/>
      <c r="AE86" s="26"/>
      <c r="AF86" s="26"/>
      <c r="AG86" s="26"/>
    </row>
    <row r="87" spans="1:33" ht="15.75" customHeight="1" x14ac:dyDescent="0.2">
      <c r="A87" s="15"/>
      <c r="B87" s="15"/>
      <c r="C87" s="45"/>
      <c r="D87" s="17"/>
      <c r="E87" s="17"/>
      <c r="F87" s="18"/>
      <c r="G87" s="18"/>
      <c r="H87" s="18"/>
      <c r="I87" s="17"/>
      <c r="J87" s="17"/>
      <c r="K87" s="17"/>
      <c r="L87" s="17"/>
      <c r="M87" s="20"/>
      <c r="N87" s="17"/>
      <c r="O87" s="17"/>
      <c r="P87" s="17"/>
      <c r="Q87" s="17"/>
      <c r="R87" s="17"/>
      <c r="S87" s="22"/>
      <c r="T87" s="15"/>
      <c r="U87" s="23"/>
      <c r="V87" s="1"/>
      <c r="W87" s="15"/>
      <c r="X87" s="15"/>
      <c r="Y87" s="15"/>
      <c r="Z87" s="15"/>
      <c r="AA87" s="2"/>
      <c r="AB87" s="15"/>
      <c r="AC87" s="15"/>
      <c r="AD87" s="15"/>
      <c r="AE87" s="26"/>
      <c r="AF87" s="26"/>
      <c r="AG87" s="26"/>
    </row>
    <row r="88" spans="1:33" ht="15.75" customHeight="1" x14ac:dyDescent="0.2">
      <c r="A88" s="15"/>
      <c r="B88" s="15"/>
      <c r="C88" s="45"/>
      <c r="D88" s="17"/>
      <c r="E88" s="17"/>
      <c r="F88" s="18"/>
      <c r="G88" s="18"/>
      <c r="H88" s="18"/>
      <c r="I88" s="17"/>
      <c r="J88" s="17"/>
      <c r="K88" s="17"/>
      <c r="L88" s="17"/>
      <c r="M88" s="20"/>
      <c r="N88" s="17"/>
      <c r="O88" s="17"/>
      <c r="P88" s="17"/>
      <c r="Q88" s="17"/>
      <c r="R88" s="17"/>
      <c r="S88" s="22"/>
      <c r="T88" s="15"/>
      <c r="U88" s="23"/>
      <c r="V88" s="1"/>
      <c r="W88" s="15"/>
      <c r="X88" s="15"/>
      <c r="Y88" s="15"/>
      <c r="Z88" s="15"/>
      <c r="AA88" s="2"/>
      <c r="AB88" s="15"/>
      <c r="AC88" s="15"/>
      <c r="AD88" s="15"/>
      <c r="AE88" s="26"/>
      <c r="AF88" s="26"/>
      <c r="AG88" s="26"/>
    </row>
    <row r="89" spans="1:33" ht="15.75" customHeight="1" x14ac:dyDescent="0.2">
      <c r="A89" s="15"/>
      <c r="B89" s="15"/>
      <c r="C89" s="45"/>
      <c r="D89" s="17"/>
      <c r="E89" s="17"/>
      <c r="F89" s="18"/>
      <c r="G89" s="18"/>
      <c r="H89" s="18"/>
      <c r="I89" s="17"/>
      <c r="J89" s="17"/>
      <c r="K89" s="17"/>
      <c r="L89" s="17"/>
      <c r="M89" s="20"/>
      <c r="N89" s="17"/>
      <c r="O89" s="17"/>
      <c r="P89" s="17"/>
      <c r="Q89" s="17"/>
      <c r="R89" s="17"/>
      <c r="S89" s="22"/>
      <c r="T89" s="15"/>
      <c r="U89" s="23"/>
      <c r="V89" s="1"/>
      <c r="W89" s="15"/>
      <c r="X89" s="15"/>
      <c r="Y89" s="15"/>
      <c r="Z89" s="15"/>
      <c r="AA89" s="2"/>
      <c r="AB89" s="15"/>
      <c r="AC89" s="15"/>
      <c r="AD89" s="15"/>
      <c r="AE89" s="26"/>
      <c r="AF89" s="26"/>
      <c r="AG89" s="26"/>
    </row>
    <row r="90" spans="1:33" ht="15.75" customHeight="1" x14ac:dyDescent="0.2">
      <c r="A90" s="15"/>
      <c r="B90" s="15"/>
      <c r="C90" s="45"/>
      <c r="D90" s="17"/>
      <c r="E90" s="17"/>
      <c r="F90" s="18"/>
      <c r="G90" s="18"/>
      <c r="H90" s="18"/>
      <c r="I90" s="17"/>
      <c r="J90" s="17"/>
      <c r="K90" s="17"/>
      <c r="L90" s="17"/>
      <c r="M90" s="20"/>
      <c r="N90" s="17"/>
      <c r="O90" s="17"/>
      <c r="P90" s="17"/>
      <c r="Q90" s="17"/>
      <c r="R90" s="17"/>
      <c r="S90" s="22"/>
      <c r="T90" s="15"/>
      <c r="U90" s="23"/>
      <c r="V90" s="1"/>
      <c r="W90" s="15"/>
      <c r="X90" s="15"/>
      <c r="Y90" s="15"/>
      <c r="Z90" s="15"/>
      <c r="AA90" s="2"/>
      <c r="AB90" s="15"/>
      <c r="AC90" s="15"/>
      <c r="AD90" s="15"/>
      <c r="AE90" s="26"/>
      <c r="AF90" s="26"/>
      <c r="AG90" s="26"/>
    </row>
    <row r="91" spans="1:33" ht="15.75" customHeight="1" x14ac:dyDescent="0.2">
      <c r="A91" s="15"/>
      <c r="B91" s="15"/>
      <c r="C91" s="45"/>
      <c r="D91" s="17"/>
      <c r="E91" s="17"/>
      <c r="F91" s="18"/>
      <c r="G91" s="18"/>
      <c r="H91" s="18"/>
      <c r="I91" s="17"/>
      <c r="J91" s="17"/>
      <c r="K91" s="17"/>
      <c r="L91" s="17"/>
      <c r="M91" s="20"/>
      <c r="N91" s="17"/>
      <c r="O91" s="17"/>
      <c r="P91" s="17"/>
      <c r="Q91" s="17"/>
      <c r="R91" s="17"/>
      <c r="S91" s="22"/>
      <c r="T91" s="15"/>
      <c r="U91" s="23"/>
      <c r="V91" s="1"/>
      <c r="W91" s="15"/>
      <c r="X91" s="15"/>
      <c r="Y91" s="15"/>
      <c r="Z91" s="15"/>
      <c r="AA91" s="2"/>
      <c r="AB91" s="15"/>
      <c r="AC91" s="15"/>
      <c r="AD91" s="15"/>
      <c r="AE91" s="26"/>
      <c r="AF91" s="26"/>
      <c r="AG91" s="26"/>
    </row>
    <row r="92" spans="1:33" ht="15.75" customHeight="1" x14ac:dyDescent="0.2">
      <c r="A92" s="15"/>
      <c r="B92" s="15"/>
      <c r="C92" s="45"/>
      <c r="D92" s="17"/>
      <c r="E92" s="17"/>
      <c r="F92" s="18"/>
      <c r="G92" s="18"/>
      <c r="H92" s="18"/>
      <c r="I92" s="17"/>
      <c r="J92" s="17"/>
      <c r="K92" s="17"/>
      <c r="L92" s="17"/>
      <c r="M92" s="20"/>
      <c r="N92" s="17"/>
      <c r="O92" s="17"/>
      <c r="P92" s="17"/>
      <c r="Q92" s="17"/>
      <c r="R92" s="17"/>
      <c r="S92" s="22"/>
      <c r="T92" s="15"/>
      <c r="U92" s="23"/>
      <c r="V92" s="1"/>
      <c r="W92" s="15"/>
      <c r="X92" s="15"/>
      <c r="Y92" s="15"/>
      <c r="Z92" s="15"/>
      <c r="AA92" s="2"/>
      <c r="AB92" s="15"/>
      <c r="AC92" s="15"/>
      <c r="AD92" s="15"/>
      <c r="AE92" s="26"/>
      <c r="AF92" s="26"/>
      <c r="AG92" s="26"/>
    </row>
    <row r="93" spans="1:33" ht="15.75" customHeight="1" x14ac:dyDescent="0.2">
      <c r="A93" s="15"/>
      <c r="B93" s="15"/>
      <c r="C93" s="45"/>
      <c r="D93" s="17"/>
      <c r="E93" s="17"/>
      <c r="F93" s="18"/>
      <c r="G93" s="18"/>
      <c r="H93" s="18"/>
      <c r="I93" s="17"/>
      <c r="J93" s="17"/>
      <c r="K93" s="17"/>
      <c r="L93" s="17"/>
      <c r="M93" s="20"/>
      <c r="N93" s="17"/>
      <c r="O93" s="17"/>
      <c r="P93" s="17"/>
      <c r="Q93" s="17"/>
      <c r="R93" s="17"/>
      <c r="S93" s="22"/>
      <c r="T93" s="15"/>
      <c r="U93" s="23"/>
      <c r="V93" s="1"/>
      <c r="W93" s="15"/>
      <c r="X93" s="15"/>
      <c r="Y93" s="15"/>
      <c r="Z93" s="15"/>
      <c r="AA93" s="2"/>
      <c r="AB93" s="15"/>
      <c r="AC93" s="15"/>
      <c r="AD93" s="15"/>
      <c r="AE93" s="26"/>
      <c r="AF93" s="26"/>
      <c r="AG93" s="26"/>
    </row>
    <row r="94" spans="1:33" ht="15.75" customHeight="1" x14ac:dyDescent="0.2">
      <c r="A94" s="15"/>
      <c r="B94" s="15"/>
      <c r="C94" s="45"/>
      <c r="D94" s="17"/>
      <c r="E94" s="17"/>
      <c r="F94" s="18"/>
      <c r="G94" s="18"/>
      <c r="H94" s="18"/>
      <c r="I94" s="17"/>
      <c r="J94" s="17"/>
      <c r="K94" s="17"/>
      <c r="L94" s="17"/>
      <c r="M94" s="20"/>
      <c r="N94" s="17"/>
      <c r="O94" s="17"/>
      <c r="P94" s="17"/>
      <c r="Q94" s="17"/>
      <c r="R94" s="17"/>
      <c r="S94" s="22"/>
      <c r="T94" s="15"/>
      <c r="U94" s="23"/>
      <c r="V94" s="1"/>
      <c r="W94" s="15"/>
      <c r="X94" s="15"/>
      <c r="Y94" s="15"/>
      <c r="Z94" s="15"/>
      <c r="AA94" s="2"/>
      <c r="AB94" s="15"/>
      <c r="AC94" s="15"/>
      <c r="AD94" s="15"/>
      <c r="AE94" s="26"/>
      <c r="AF94" s="26"/>
      <c r="AG94" s="26"/>
    </row>
    <row r="95" spans="1:33" ht="15.75" customHeight="1" x14ac:dyDescent="0.2">
      <c r="A95" s="15"/>
      <c r="B95" s="15"/>
      <c r="C95" s="45"/>
      <c r="D95" s="17"/>
      <c r="E95" s="17"/>
      <c r="F95" s="18"/>
      <c r="G95" s="18"/>
      <c r="H95" s="18"/>
      <c r="I95" s="17"/>
      <c r="J95" s="17"/>
      <c r="K95" s="17"/>
      <c r="L95" s="17"/>
      <c r="M95" s="20"/>
      <c r="N95" s="17"/>
      <c r="O95" s="17"/>
      <c r="P95" s="17"/>
      <c r="Q95" s="17"/>
      <c r="R95" s="17"/>
      <c r="S95" s="22"/>
      <c r="T95" s="15"/>
      <c r="U95" s="23"/>
      <c r="V95" s="1"/>
      <c r="W95" s="15"/>
      <c r="X95" s="15"/>
      <c r="Y95" s="15"/>
      <c r="Z95" s="15"/>
      <c r="AA95" s="2"/>
      <c r="AB95" s="15"/>
      <c r="AC95" s="15"/>
      <c r="AD95" s="15"/>
      <c r="AE95" s="26"/>
      <c r="AF95" s="26"/>
      <c r="AG95" s="26"/>
    </row>
    <row r="96" spans="1:33" ht="15.75" customHeight="1" x14ac:dyDescent="0.2">
      <c r="A96" s="15"/>
      <c r="B96" s="15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46"/>
      <c r="R96" s="46"/>
      <c r="S96" s="22"/>
      <c r="T96" s="15"/>
      <c r="U96" s="15"/>
      <c r="V96" s="15"/>
      <c r="W96" s="15"/>
      <c r="X96" s="15"/>
      <c r="Y96" s="15"/>
      <c r="Z96" s="15"/>
      <c r="AA96" s="2"/>
      <c r="AB96" s="15"/>
      <c r="AC96" s="15"/>
      <c r="AD96" s="15"/>
      <c r="AE96" s="15"/>
      <c r="AF96" s="15"/>
      <c r="AG96" s="15"/>
    </row>
    <row r="97" spans="1:33" ht="15.75" customHeight="1" x14ac:dyDescent="0.2">
      <c r="A97" s="15"/>
      <c r="B97" s="15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46"/>
      <c r="R97" s="46"/>
      <c r="S97" s="22"/>
      <c r="T97" s="15"/>
      <c r="U97" s="15"/>
      <c r="V97" s="15"/>
      <c r="W97" s="15"/>
      <c r="X97" s="15"/>
      <c r="Y97" s="15"/>
      <c r="Z97" s="15"/>
      <c r="AA97" s="2"/>
      <c r="AB97" s="15"/>
      <c r="AC97" s="15"/>
      <c r="AD97" s="15"/>
      <c r="AE97" s="15"/>
      <c r="AF97" s="15"/>
      <c r="AG97" s="15"/>
    </row>
    <row r="98" spans="1:33" ht="15.75" customHeight="1" x14ac:dyDescent="0.2">
      <c r="A98" s="15"/>
      <c r="B98" s="15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46"/>
      <c r="R98" s="46"/>
      <c r="S98" s="22"/>
      <c r="T98" s="15"/>
      <c r="U98" s="15"/>
      <c r="V98" s="15"/>
      <c r="W98" s="15"/>
      <c r="X98" s="15"/>
      <c r="Y98" s="15"/>
      <c r="Z98" s="15"/>
      <c r="AA98" s="2"/>
      <c r="AB98" s="15"/>
      <c r="AC98" s="15"/>
      <c r="AD98" s="15"/>
      <c r="AE98" s="15"/>
      <c r="AF98" s="15"/>
      <c r="AG98" s="15"/>
    </row>
    <row r="99" spans="1:33" ht="15.75" customHeight="1" x14ac:dyDescent="0.2">
      <c r="A99" s="15"/>
      <c r="B99" s="15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46"/>
      <c r="R99" s="46"/>
      <c r="S99" s="22"/>
      <c r="T99" s="15"/>
      <c r="U99" s="15"/>
      <c r="V99" s="15"/>
      <c r="W99" s="15"/>
      <c r="X99" s="15"/>
      <c r="Y99" s="15"/>
      <c r="Z99" s="15"/>
      <c r="AA99" s="2"/>
      <c r="AB99" s="15"/>
      <c r="AC99" s="15"/>
      <c r="AD99" s="15"/>
      <c r="AE99" s="15"/>
      <c r="AF99" s="15"/>
      <c r="AG99" s="15"/>
    </row>
    <row r="100" spans="1:33" ht="15.75" customHeight="1" x14ac:dyDescent="0.2">
      <c r="A100" s="15"/>
      <c r="B100" s="15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46"/>
      <c r="R100" s="46"/>
      <c r="S100" s="22"/>
      <c r="T100" s="15"/>
      <c r="U100" s="15"/>
      <c r="V100" s="15"/>
      <c r="W100" s="15"/>
      <c r="X100" s="15"/>
      <c r="Y100" s="15"/>
      <c r="Z100" s="15"/>
      <c r="AA100" s="2"/>
      <c r="AB100" s="15"/>
      <c r="AC100" s="15"/>
      <c r="AD100" s="15"/>
      <c r="AE100" s="15"/>
      <c r="AF100" s="15"/>
      <c r="AG100" s="15"/>
    </row>
    <row r="101" spans="1:33" ht="15.75" customHeight="1" x14ac:dyDescent="0.2">
      <c r="A101" s="15"/>
      <c r="B101" s="15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46"/>
      <c r="R101" s="46"/>
      <c r="S101" s="22"/>
      <c r="T101" s="15"/>
      <c r="U101" s="15"/>
      <c r="V101" s="15"/>
      <c r="W101" s="15"/>
      <c r="X101" s="15"/>
      <c r="Y101" s="15"/>
      <c r="Z101" s="15"/>
      <c r="AA101" s="2"/>
      <c r="AB101" s="15"/>
      <c r="AC101" s="15"/>
      <c r="AD101" s="15"/>
      <c r="AE101" s="15"/>
      <c r="AF101" s="15"/>
      <c r="AG101" s="15"/>
    </row>
    <row r="102" spans="1:33" ht="15.75" customHeight="1" x14ac:dyDescent="0.2">
      <c r="A102" s="15"/>
      <c r="B102" s="15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46"/>
      <c r="R102" s="46"/>
      <c r="S102" s="22"/>
      <c r="T102" s="15"/>
      <c r="U102" s="15"/>
      <c r="V102" s="15"/>
      <c r="W102" s="15"/>
      <c r="X102" s="15"/>
      <c r="Y102" s="15"/>
      <c r="Z102" s="15"/>
      <c r="AA102" s="2"/>
      <c r="AB102" s="15"/>
      <c r="AC102" s="15"/>
      <c r="AD102" s="15"/>
      <c r="AE102" s="15"/>
      <c r="AF102" s="15"/>
      <c r="AG102" s="15"/>
    </row>
    <row r="103" spans="1:33" ht="15.75" customHeight="1" x14ac:dyDescent="0.2">
      <c r="A103" s="15"/>
      <c r="B103" s="15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46"/>
      <c r="R103" s="46"/>
      <c r="S103" s="22"/>
      <c r="T103" s="15"/>
      <c r="U103" s="15"/>
      <c r="V103" s="15"/>
      <c r="W103" s="15"/>
      <c r="X103" s="15"/>
      <c r="Y103" s="15"/>
      <c r="Z103" s="15"/>
      <c r="AA103" s="2"/>
      <c r="AB103" s="15"/>
      <c r="AC103" s="15"/>
      <c r="AD103" s="15"/>
      <c r="AE103" s="15"/>
      <c r="AF103" s="15"/>
      <c r="AG103" s="15"/>
    </row>
    <row r="104" spans="1:33" ht="15.75" customHeight="1" x14ac:dyDescent="0.2">
      <c r="A104" s="15"/>
      <c r="B104" s="15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46"/>
      <c r="R104" s="46"/>
      <c r="S104" s="22"/>
      <c r="T104" s="15"/>
      <c r="U104" s="15"/>
      <c r="V104" s="15"/>
      <c r="W104" s="15"/>
      <c r="X104" s="15"/>
      <c r="Y104" s="15"/>
      <c r="Z104" s="15"/>
      <c r="AA104" s="2"/>
      <c r="AB104" s="15"/>
      <c r="AC104" s="15"/>
      <c r="AD104" s="15"/>
      <c r="AE104" s="15"/>
      <c r="AF104" s="15"/>
      <c r="AG104" s="15"/>
    </row>
    <row r="105" spans="1:33" ht="15.75" customHeight="1" x14ac:dyDescent="0.2">
      <c r="A105" s="15"/>
      <c r="B105" s="15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46"/>
      <c r="R105" s="46"/>
      <c r="S105" s="22"/>
      <c r="T105" s="15"/>
      <c r="U105" s="15"/>
      <c r="V105" s="15"/>
      <c r="W105" s="15"/>
      <c r="X105" s="15"/>
      <c r="Y105" s="15"/>
      <c r="Z105" s="15"/>
      <c r="AA105" s="2"/>
      <c r="AB105" s="15"/>
      <c r="AC105" s="15"/>
      <c r="AD105" s="15"/>
      <c r="AE105" s="15"/>
      <c r="AF105" s="15"/>
      <c r="AG105" s="15"/>
    </row>
    <row r="106" spans="1:33" ht="15.75" customHeight="1" x14ac:dyDescent="0.2">
      <c r="A106" s="15"/>
      <c r="B106" s="15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46"/>
      <c r="R106" s="46"/>
      <c r="S106" s="22"/>
      <c r="T106" s="15"/>
      <c r="U106" s="15"/>
      <c r="V106" s="15"/>
      <c r="W106" s="15"/>
      <c r="X106" s="15"/>
      <c r="Y106" s="15"/>
      <c r="Z106" s="15"/>
      <c r="AA106" s="2"/>
      <c r="AB106" s="15"/>
      <c r="AC106" s="15"/>
      <c r="AD106" s="15"/>
      <c r="AE106" s="15"/>
      <c r="AF106" s="15"/>
      <c r="AG106" s="15"/>
    </row>
    <row r="107" spans="1:33" ht="15.75" customHeight="1" x14ac:dyDescent="0.2">
      <c r="A107" s="15"/>
      <c r="B107" s="15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46"/>
      <c r="R107" s="46"/>
      <c r="S107" s="22"/>
      <c r="T107" s="15"/>
      <c r="U107" s="15"/>
      <c r="V107" s="15"/>
      <c r="W107" s="15"/>
      <c r="X107" s="15"/>
      <c r="Y107" s="15"/>
      <c r="Z107" s="15"/>
      <c r="AA107" s="2"/>
      <c r="AB107" s="15"/>
      <c r="AC107" s="15"/>
      <c r="AD107" s="15"/>
      <c r="AE107" s="15"/>
      <c r="AF107" s="15"/>
      <c r="AG107" s="15"/>
    </row>
    <row r="108" spans="1:33" ht="15.75" customHeight="1" x14ac:dyDescent="0.2">
      <c r="A108" s="15"/>
      <c r="B108" s="15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46"/>
      <c r="R108" s="46"/>
      <c r="S108" s="22"/>
      <c r="T108" s="15"/>
      <c r="U108" s="15"/>
      <c r="V108" s="15"/>
      <c r="W108" s="15"/>
      <c r="X108" s="15"/>
      <c r="Y108" s="15"/>
      <c r="Z108" s="15"/>
      <c r="AA108" s="2"/>
      <c r="AB108" s="15"/>
      <c r="AC108" s="15"/>
      <c r="AD108" s="15"/>
      <c r="AE108" s="15"/>
      <c r="AF108" s="15"/>
      <c r="AG108" s="15"/>
    </row>
    <row r="109" spans="1:33" ht="15.75" customHeight="1" x14ac:dyDescent="0.2">
      <c r="A109" s="15"/>
      <c r="B109" s="15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46"/>
      <c r="R109" s="46"/>
      <c r="S109" s="22"/>
      <c r="T109" s="15"/>
      <c r="U109" s="15"/>
      <c r="V109" s="15"/>
      <c r="W109" s="15"/>
      <c r="X109" s="15"/>
      <c r="Y109" s="15"/>
      <c r="Z109" s="15"/>
      <c r="AA109" s="2"/>
      <c r="AB109" s="15"/>
      <c r="AC109" s="15"/>
      <c r="AD109" s="15"/>
      <c r="AE109" s="15"/>
      <c r="AF109" s="15"/>
      <c r="AG109" s="15"/>
    </row>
    <row r="110" spans="1:33" ht="15.75" customHeight="1" x14ac:dyDescent="0.2">
      <c r="A110" s="15"/>
      <c r="B110" s="15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46"/>
      <c r="R110" s="46"/>
      <c r="S110" s="22"/>
      <c r="T110" s="15"/>
      <c r="U110" s="15"/>
      <c r="V110" s="15"/>
      <c r="W110" s="15"/>
      <c r="X110" s="15"/>
      <c r="Y110" s="15"/>
      <c r="Z110" s="15"/>
      <c r="AA110" s="2"/>
      <c r="AB110" s="15"/>
      <c r="AC110" s="15"/>
      <c r="AD110" s="15"/>
      <c r="AE110" s="15"/>
      <c r="AF110" s="15"/>
      <c r="AG110" s="15"/>
    </row>
    <row r="111" spans="1:33" ht="15.75" customHeight="1" x14ac:dyDescent="0.2">
      <c r="A111" s="15"/>
      <c r="B111" s="15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46"/>
      <c r="R111" s="46"/>
      <c r="S111" s="22"/>
      <c r="T111" s="15"/>
      <c r="U111" s="15"/>
      <c r="V111" s="15"/>
      <c r="W111" s="15"/>
      <c r="X111" s="15"/>
      <c r="Y111" s="15"/>
      <c r="Z111" s="15"/>
      <c r="AA111" s="2"/>
      <c r="AB111" s="15"/>
      <c r="AC111" s="15"/>
      <c r="AD111" s="15"/>
      <c r="AE111" s="15"/>
      <c r="AF111" s="15"/>
      <c r="AG111" s="15"/>
    </row>
    <row r="112" spans="1:33" ht="15.75" customHeight="1" x14ac:dyDescent="0.2">
      <c r="A112" s="15"/>
      <c r="B112" s="15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46"/>
      <c r="R112" s="46"/>
      <c r="S112" s="22"/>
      <c r="T112" s="15"/>
      <c r="U112" s="15"/>
      <c r="V112" s="15"/>
      <c r="W112" s="15"/>
      <c r="X112" s="15"/>
      <c r="Y112" s="15"/>
      <c r="Z112" s="15"/>
      <c r="AA112" s="2"/>
      <c r="AB112" s="15"/>
      <c r="AC112" s="15"/>
      <c r="AD112" s="15"/>
      <c r="AE112" s="15"/>
      <c r="AF112" s="15"/>
      <c r="AG112" s="15"/>
    </row>
    <row r="113" spans="1:33" ht="15.75" customHeight="1" x14ac:dyDescent="0.2">
      <c r="A113" s="15"/>
      <c r="B113" s="15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46"/>
      <c r="R113" s="46"/>
      <c r="S113" s="22"/>
      <c r="T113" s="15"/>
      <c r="U113" s="15"/>
      <c r="V113" s="15"/>
      <c r="W113" s="15"/>
      <c r="X113" s="15"/>
      <c r="Y113" s="15"/>
      <c r="Z113" s="15"/>
      <c r="AA113" s="2"/>
      <c r="AB113" s="15"/>
      <c r="AC113" s="15"/>
      <c r="AD113" s="15"/>
      <c r="AE113" s="15"/>
      <c r="AF113" s="15"/>
      <c r="AG113" s="15"/>
    </row>
    <row r="114" spans="1:33" ht="15.75" customHeight="1" x14ac:dyDescent="0.2">
      <c r="A114" s="15"/>
      <c r="B114" s="15"/>
      <c r="C114" s="46"/>
      <c r="D114" s="46"/>
      <c r="E114" s="46"/>
      <c r="F114" s="46"/>
      <c r="G114" s="46"/>
      <c r="H114" s="46"/>
      <c r="I114" s="46"/>
      <c r="J114" s="46"/>
      <c r="K114" s="46"/>
      <c r="L114" s="46"/>
      <c r="M114" s="46"/>
      <c r="N114" s="46"/>
      <c r="O114" s="46"/>
      <c r="P114" s="46"/>
      <c r="Q114" s="46"/>
      <c r="R114" s="46"/>
      <c r="S114" s="22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</row>
    <row r="115" spans="1:33" ht="15.75" customHeight="1" x14ac:dyDescent="0.2">
      <c r="A115" s="15"/>
      <c r="B115" s="15"/>
      <c r="C115" s="46"/>
      <c r="D115" s="46"/>
      <c r="E115" s="46"/>
      <c r="F115" s="46"/>
      <c r="G115" s="46"/>
      <c r="H115" s="46"/>
      <c r="I115" s="46"/>
      <c r="J115" s="46"/>
      <c r="K115" s="46"/>
      <c r="L115" s="46"/>
      <c r="M115" s="46"/>
      <c r="N115" s="46"/>
      <c r="O115" s="46"/>
      <c r="P115" s="46"/>
      <c r="Q115" s="46"/>
      <c r="R115" s="46"/>
      <c r="S115" s="22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  <c r="AD115" s="15"/>
      <c r="AE115" s="15"/>
      <c r="AF115" s="15"/>
      <c r="AG115" s="15"/>
    </row>
    <row r="116" spans="1:33" ht="15.75" customHeight="1" x14ac:dyDescent="0.2">
      <c r="A116" s="15"/>
      <c r="B116" s="15"/>
      <c r="C116" s="46"/>
      <c r="D116" s="46"/>
      <c r="E116" s="46"/>
      <c r="F116" s="46"/>
      <c r="G116" s="46"/>
      <c r="H116" s="46"/>
      <c r="I116" s="46"/>
      <c r="J116" s="46"/>
      <c r="K116" s="46"/>
      <c r="L116" s="46"/>
      <c r="M116" s="46"/>
      <c r="N116" s="46"/>
      <c r="O116" s="46"/>
      <c r="P116" s="46"/>
      <c r="Q116" s="46"/>
      <c r="R116" s="46"/>
      <c r="S116" s="22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</row>
    <row r="117" spans="1:33" ht="15.75" customHeight="1" x14ac:dyDescent="0.2">
      <c r="A117" s="15"/>
      <c r="B117" s="15"/>
      <c r="C117" s="46"/>
      <c r="D117" s="46"/>
      <c r="E117" s="46"/>
      <c r="F117" s="46"/>
      <c r="G117" s="46"/>
      <c r="H117" s="46"/>
      <c r="I117" s="46"/>
      <c r="J117" s="46"/>
      <c r="K117" s="46"/>
      <c r="L117" s="46"/>
      <c r="M117" s="46"/>
      <c r="N117" s="46"/>
      <c r="O117" s="46"/>
      <c r="P117" s="46"/>
      <c r="Q117" s="46"/>
      <c r="R117" s="46"/>
      <c r="S117" s="22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  <c r="AD117" s="15"/>
      <c r="AE117" s="15"/>
      <c r="AF117" s="15"/>
      <c r="AG117" s="15"/>
    </row>
    <row r="118" spans="1:33" ht="15.75" customHeight="1" x14ac:dyDescent="0.2">
      <c r="A118" s="15"/>
      <c r="B118" s="15"/>
      <c r="C118" s="46"/>
      <c r="D118" s="46"/>
      <c r="E118" s="46"/>
      <c r="F118" s="46"/>
      <c r="G118" s="46"/>
      <c r="H118" s="46"/>
      <c r="I118" s="46"/>
      <c r="J118" s="46"/>
      <c r="K118" s="46"/>
      <c r="L118" s="46"/>
      <c r="M118" s="46"/>
      <c r="N118" s="46"/>
      <c r="O118" s="46"/>
      <c r="P118" s="46"/>
      <c r="Q118" s="46"/>
      <c r="R118" s="46"/>
      <c r="S118" s="22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</row>
    <row r="119" spans="1:33" ht="15.75" customHeight="1" x14ac:dyDescent="0.2">
      <c r="A119" s="15"/>
      <c r="B119" s="15"/>
      <c r="C119" s="46"/>
      <c r="D119" s="46"/>
      <c r="E119" s="46"/>
      <c r="F119" s="46"/>
      <c r="G119" s="46"/>
      <c r="H119" s="46"/>
      <c r="I119" s="46"/>
      <c r="J119" s="46"/>
      <c r="K119" s="46"/>
      <c r="L119" s="46"/>
      <c r="M119" s="46"/>
      <c r="N119" s="46"/>
      <c r="O119" s="46"/>
      <c r="P119" s="46"/>
      <c r="Q119" s="46"/>
      <c r="R119" s="46"/>
      <c r="S119" s="22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  <c r="AD119" s="15"/>
      <c r="AE119" s="15"/>
      <c r="AF119" s="15"/>
      <c r="AG119" s="15"/>
    </row>
    <row r="120" spans="1:33" ht="15.75" customHeight="1" x14ac:dyDescent="0.2">
      <c r="A120" s="15"/>
      <c r="B120" s="15"/>
      <c r="C120" s="46"/>
      <c r="D120" s="46"/>
      <c r="E120" s="46"/>
      <c r="F120" s="46"/>
      <c r="G120" s="46"/>
      <c r="H120" s="46"/>
      <c r="I120" s="46"/>
      <c r="J120" s="46"/>
      <c r="K120" s="46"/>
      <c r="L120" s="46"/>
      <c r="M120" s="46"/>
      <c r="N120" s="46"/>
      <c r="O120" s="46"/>
      <c r="P120" s="46"/>
      <c r="Q120" s="46"/>
      <c r="R120" s="46"/>
      <c r="S120" s="22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</row>
    <row r="121" spans="1:33" ht="15.75" customHeight="1" x14ac:dyDescent="0.2">
      <c r="A121" s="15"/>
      <c r="B121" s="15"/>
      <c r="C121" s="46"/>
      <c r="D121" s="46"/>
      <c r="E121" s="46"/>
      <c r="F121" s="46"/>
      <c r="G121" s="46"/>
      <c r="H121" s="46"/>
      <c r="I121" s="46"/>
      <c r="J121" s="46"/>
      <c r="K121" s="46"/>
      <c r="L121" s="46"/>
      <c r="M121" s="46"/>
      <c r="N121" s="46"/>
      <c r="O121" s="46"/>
      <c r="P121" s="46"/>
      <c r="Q121" s="46"/>
      <c r="R121" s="46"/>
      <c r="S121" s="22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  <c r="AD121" s="15"/>
      <c r="AE121" s="15"/>
      <c r="AF121" s="15"/>
      <c r="AG121" s="15"/>
    </row>
    <row r="122" spans="1:33" ht="15.75" customHeight="1" x14ac:dyDescent="0.2">
      <c r="A122" s="15"/>
      <c r="B122" s="15"/>
      <c r="C122" s="46"/>
      <c r="D122" s="46"/>
      <c r="E122" s="46"/>
      <c r="F122" s="46"/>
      <c r="G122" s="46"/>
      <c r="H122" s="46"/>
      <c r="I122" s="46"/>
      <c r="J122" s="46"/>
      <c r="K122" s="46"/>
      <c r="L122" s="46"/>
      <c r="M122" s="46"/>
      <c r="N122" s="46"/>
      <c r="O122" s="46"/>
      <c r="P122" s="46"/>
      <c r="Q122" s="46"/>
      <c r="R122" s="46"/>
      <c r="S122" s="22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</row>
    <row r="123" spans="1:33" ht="15.75" customHeight="1" x14ac:dyDescent="0.2">
      <c r="A123" s="15"/>
      <c r="B123" s="15"/>
      <c r="C123" s="46"/>
      <c r="D123" s="46"/>
      <c r="E123" s="46"/>
      <c r="F123" s="46"/>
      <c r="G123" s="46"/>
      <c r="H123" s="46"/>
      <c r="I123" s="46"/>
      <c r="J123" s="46"/>
      <c r="K123" s="46"/>
      <c r="L123" s="46"/>
      <c r="M123" s="46"/>
      <c r="N123" s="46"/>
      <c r="O123" s="46"/>
      <c r="P123" s="46"/>
      <c r="Q123" s="46"/>
      <c r="R123" s="46"/>
      <c r="S123" s="22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  <c r="AD123" s="15"/>
      <c r="AE123" s="15"/>
      <c r="AF123" s="15"/>
      <c r="AG123" s="15"/>
    </row>
    <row r="124" spans="1:33" ht="15.75" customHeight="1" x14ac:dyDescent="0.2">
      <c r="A124" s="15"/>
      <c r="B124" s="15"/>
      <c r="C124" s="46"/>
      <c r="D124" s="46"/>
      <c r="E124" s="46"/>
      <c r="F124" s="46"/>
      <c r="G124" s="46"/>
      <c r="H124" s="46"/>
      <c r="I124" s="46"/>
      <c r="J124" s="46"/>
      <c r="K124" s="46"/>
      <c r="L124" s="46"/>
      <c r="M124" s="46"/>
      <c r="N124" s="46"/>
      <c r="O124" s="46"/>
      <c r="P124" s="46"/>
      <c r="Q124" s="46"/>
      <c r="R124" s="46"/>
      <c r="S124" s="22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  <c r="AG124" s="15"/>
    </row>
    <row r="125" spans="1:33" ht="15.75" customHeight="1" x14ac:dyDescent="0.2">
      <c r="A125" s="15"/>
      <c r="B125" s="15"/>
      <c r="C125" s="46"/>
      <c r="D125" s="46"/>
      <c r="E125" s="46"/>
      <c r="F125" s="46"/>
      <c r="G125" s="46"/>
      <c r="H125" s="46"/>
      <c r="I125" s="46"/>
      <c r="J125" s="46"/>
      <c r="K125" s="46"/>
      <c r="L125" s="46"/>
      <c r="M125" s="46"/>
      <c r="N125" s="46"/>
      <c r="O125" s="46"/>
      <c r="P125" s="46"/>
      <c r="Q125" s="46"/>
      <c r="R125" s="46"/>
      <c r="S125" s="22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  <c r="AD125" s="15"/>
      <c r="AE125" s="15"/>
      <c r="AF125" s="15"/>
      <c r="AG125" s="15"/>
    </row>
    <row r="126" spans="1:33" ht="15.75" customHeight="1" x14ac:dyDescent="0.2">
      <c r="A126" s="15"/>
      <c r="B126" s="15"/>
      <c r="C126" s="46"/>
      <c r="D126" s="46"/>
      <c r="E126" s="46"/>
      <c r="F126" s="46"/>
      <c r="G126" s="46"/>
      <c r="H126" s="46"/>
      <c r="I126" s="46"/>
      <c r="J126" s="46"/>
      <c r="K126" s="46"/>
      <c r="L126" s="46"/>
      <c r="M126" s="46"/>
      <c r="N126" s="46"/>
      <c r="O126" s="46"/>
      <c r="P126" s="46"/>
      <c r="Q126" s="46"/>
      <c r="R126" s="46"/>
      <c r="S126" s="22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</row>
    <row r="127" spans="1:33" ht="15.75" customHeight="1" x14ac:dyDescent="0.2">
      <c r="A127" s="15"/>
      <c r="B127" s="15"/>
      <c r="C127" s="46"/>
      <c r="D127" s="46"/>
      <c r="E127" s="46"/>
      <c r="F127" s="46"/>
      <c r="G127" s="46"/>
      <c r="H127" s="46"/>
      <c r="I127" s="46"/>
      <c r="J127" s="46"/>
      <c r="K127" s="46"/>
      <c r="L127" s="46"/>
      <c r="M127" s="46"/>
      <c r="N127" s="46"/>
      <c r="O127" s="46"/>
      <c r="P127" s="46"/>
      <c r="Q127" s="46"/>
      <c r="R127" s="46"/>
      <c r="S127" s="22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  <c r="AD127" s="15"/>
      <c r="AE127" s="15"/>
      <c r="AF127" s="15"/>
      <c r="AG127" s="15"/>
    </row>
    <row r="128" spans="1:33" ht="15.75" customHeight="1" x14ac:dyDescent="0.2">
      <c r="A128" s="15"/>
      <c r="B128" s="15"/>
      <c r="C128" s="46"/>
      <c r="D128" s="46"/>
      <c r="E128" s="46"/>
      <c r="F128" s="46"/>
      <c r="G128" s="46"/>
      <c r="H128" s="46"/>
      <c r="I128" s="46"/>
      <c r="J128" s="46"/>
      <c r="K128" s="46"/>
      <c r="L128" s="46"/>
      <c r="M128" s="46"/>
      <c r="N128" s="46"/>
      <c r="O128" s="46"/>
      <c r="P128" s="46"/>
      <c r="Q128" s="46"/>
      <c r="R128" s="46"/>
      <c r="S128" s="22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  <c r="AG128" s="15"/>
    </row>
    <row r="129" spans="1:33" ht="15.75" customHeight="1" x14ac:dyDescent="0.2">
      <c r="A129" s="15"/>
      <c r="B129" s="15"/>
      <c r="C129" s="46"/>
      <c r="D129" s="46"/>
      <c r="E129" s="46"/>
      <c r="F129" s="46"/>
      <c r="G129" s="46"/>
      <c r="H129" s="46"/>
      <c r="I129" s="46"/>
      <c r="J129" s="46"/>
      <c r="K129" s="46"/>
      <c r="L129" s="46"/>
      <c r="M129" s="46"/>
      <c r="N129" s="46"/>
      <c r="O129" s="46"/>
      <c r="P129" s="46"/>
      <c r="Q129" s="46"/>
      <c r="R129" s="46"/>
      <c r="S129" s="22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  <c r="AD129" s="15"/>
      <c r="AE129" s="15"/>
      <c r="AF129" s="15"/>
      <c r="AG129" s="15"/>
    </row>
    <row r="130" spans="1:33" ht="15.75" customHeight="1" x14ac:dyDescent="0.2">
      <c r="A130" s="15"/>
      <c r="B130" s="15"/>
      <c r="C130" s="46"/>
      <c r="D130" s="46"/>
      <c r="E130" s="46"/>
      <c r="F130" s="46"/>
      <c r="G130" s="46"/>
      <c r="H130" s="46"/>
      <c r="I130" s="46"/>
      <c r="J130" s="46"/>
      <c r="K130" s="46"/>
      <c r="L130" s="46"/>
      <c r="M130" s="46"/>
      <c r="N130" s="46"/>
      <c r="O130" s="46"/>
      <c r="P130" s="46"/>
      <c r="Q130" s="46"/>
      <c r="R130" s="46"/>
      <c r="S130" s="22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  <c r="AG130" s="15"/>
    </row>
    <row r="131" spans="1:33" ht="15.75" customHeight="1" x14ac:dyDescent="0.2">
      <c r="A131" s="15"/>
      <c r="B131" s="15"/>
      <c r="C131" s="46"/>
      <c r="D131" s="46"/>
      <c r="E131" s="46"/>
      <c r="F131" s="46"/>
      <c r="G131" s="46"/>
      <c r="H131" s="46"/>
      <c r="I131" s="46"/>
      <c r="J131" s="46"/>
      <c r="K131" s="46"/>
      <c r="L131" s="46"/>
      <c r="M131" s="46"/>
      <c r="N131" s="46"/>
      <c r="O131" s="46"/>
      <c r="P131" s="46"/>
      <c r="Q131" s="46"/>
      <c r="R131" s="46"/>
      <c r="S131" s="22"/>
      <c r="T131" s="15"/>
      <c r="U131" s="15"/>
      <c r="V131" s="15"/>
      <c r="W131" s="15"/>
      <c r="X131" s="15"/>
      <c r="Y131" s="15"/>
      <c r="Z131" s="15"/>
      <c r="AA131" s="15"/>
      <c r="AB131" s="15"/>
      <c r="AC131" s="15"/>
      <c r="AD131" s="15"/>
      <c r="AE131" s="15"/>
      <c r="AF131" s="15"/>
      <c r="AG131" s="15"/>
    </row>
    <row r="132" spans="1:33" ht="15.75" customHeight="1" x14ac:dyDescent="0.2">
      <c r="A132" s="15"/>
      <c r="B132" s="15"/>
      <c r="C132" s="46"/>
      <c r="D132" s="46"/>
      <c r="E132" s="46"/>
      <c r="F132" s="46"/>
      <c r="G132" s="46"/>
      <c r="H132" s="46"/>
      <c r="I132" s="46"/>
      <c r="J132" s="46"/>
      <c r="K132" s="46"/>
      <c r="L132" s="46"/>
      <c r="M132" s="46"/>
      <c r="N132" s="46"/>
      <c r="O132" s="46"/>
      <c r="P132" s="46"/>
      <c r="Q132" s="46"/>
      <c r="R132" s="46"/>
      <c r="S132" s="22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  <c r="AF132" s="15"/>
      <c r="AG132" s="15"/>
    </row>
    <row r="133" spans="1:33" ht="15.75" customHeight="1" x14ac:dyDescent="0.2">
      <c r="A133" s="15"/>
      <c r="B133" s="15"/>
      <c r="C133" s="46"/>
      <c r="D133" s="46"/>
      <c r="E133" s="46"/>
      <c r="F133" s="46"/>
      <c r="G133" s="46"/>
      <c r="H133" s="46"/>
      <c r="I133" s="46"/>
      <c r="J133" s="46"/>
      <c r="K133" s="46"/>
      <c r="L133" s="46"/>
      <c r="M133" s="46"/>
      <c r="N133" s="46"/>
      <c r="O133" s="46"/>
      <c r="P133" s="46"/>
      <c r="Q133" s="46"/>
      <c r="R133" s="46"/>
      <c r="S133" s="22"/>
      <c r="T133" s="15"/>
      <c r="U133" s="15"/>
      <c r="V133" s="15"/>
      <c r="W133" s="15"/>
      <c r="X133" s="15"/>
      <c r="Y133" s="15"/>
      <c r="Z133" s="15"/>
      <c r="AA133" s="15"/>
      <c r="AB133" s="15"/>
      <c r="AC133" s="15"/>
      <c r="AD133" s="15"/>
      <c r="AE133" s="15"/>
      <c r="AF133" s="15"/>
      <c r="AG133" s="15"/>
    </row>
    <row r="134" spans="1:33" ht="15.75" customHeight="1" x14ac:dyDescent="0.2">
      <c r="A134" s="15"/>
      <c r="B134" s="15"/>
      <c r="C134" s="46"/>
      <c r="D134" s="46"/>
      <c r="E134" s="46"/>
      <c r="F134" s="46"/>
      <c r="G134" s="46"/>
      <c r="H134" s="46"/>
      <c r="I134" s="46"/>
      <c r="J134" s="46"/>
      <c r="K134" s="46"/>
      <c r="L134" s="46"/>
      <c r="M134" s="46"/>
      <c r="N134" s="46"/>
      <c r="O134" s="46"/>
      <c r="P134" s="46"/>
      <c r="Q134" s="46"/>
      <c r="R134" s="46"/>
      <c r="S134" s="22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  <c r="AF134" s="15"/>
      <c r="AG134" s="15"/>
    </row>
    <row r="135" spans="1:33" ht="15.75" customHeight="1" x14ac:dyDescent="0.2">
      <c r="A135" s="15"/>
      <c r="B135" s="15"/>
      <c r="C135" s="46"/>
      <c r="D135" s="46"/>
      <c r="E135" s="46"/>
      <c r="F135" s="46"/>
      <c r="G135" s="46"/>
      <c r="H135" s="46"/>
      <c r="I135" s="46"/>
      <c r="J135" s="46"/>
      <c r="K135" s="46"/>
      <c r="L135" s="46"/>
      <c r="M135" s="46"/>
      <c r="N135" s="46"/>
      <c r="O135" s="46"/>
      <c r="P135" s="46"/>
      <c r="Q135" s="46"/>
      <c r="R135" s="46"/>
      <c r="S135" s="22"/>
      <c r="T135" s="15"/>
      <c r="U135" s="15"/>
      <c r="V135" s="15"/>
      <c r="W135" s="15"/>
      <c r="X135" s="15"/>
      <c r="Y135" s="15"/>
      <c r="Z135" s="15"/>
      <c r="AA135" s="15"/>
      <c r="AB135" s="15"/>
      <c r="AC135" s="15"/>
      <c r="AD135" s="15"/>
      <c r="AE135" s="15"/>
      <c r="AF135" s="15"/>
      <c r="AG135" s="15"/>
    </row>
    <row r="136" spans="1:33" ht="15.75" customHeight="1" x14ac:dyDescent="0.2">
      <c r="A136" s="15"/>
      <c r="B136" s="15"/>
      <c r="C136" s="46"/>
      <c r="D136" s="46"/>
      <c r="E136" s="46"/>
      <c r="F136" s="46"/>
      <c r="G136" s="46"/>
      <c r="H136" s="46"/>
      <c r="I136" s="46"/>
      <c r="J136" s="46"/>
      <c r="K136" s="46"/>
      <c r="L136" s="46"/>
      <c r="M136" s="46"/>
      <c r="N136" s="46"/>
      <c r="O136" s="46"/>
      <c r="P136" s="46"/>
      <c r="Q136" s="46"/>
      <c r="R136" s="46"/>
      <c r="S136" s="22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  <c r="AE136" s="15"/>
      <c r="AF136" s="15"/>
      <c r="AG136" s="15"/>
    </row>
    <row r="137" spans="1:33" ht="15.75" customHeight="1" x14ac:dyDescent="0.2">
      <c r="A137" s="15"/>
      <c r="B137" s="15"/>
      <c r="C137" s="46"/>
      <c r="D137" s="46"/>
      <c r="E137" s="46"/>
      <c r="F137" s="46"/>
      <c r="G137" s="46"/>
      <c r="H137" s="46"/>
      <c r="I137" s="46"/>
      <c r="J137" s="46"/>
      <c r="K137" s="46"/>
      <c r="L137" s="46"/>
      <c r="M137" s="46"/>
      <c r="N137" s="46"/>
      <c r="O137" s="46"/>
      <c r="P137" s="46"/>
      <c r="Q137" s="46"/>
      <c r="R137" s="46"/>
      <c r="S137" s="22"/>
      <c r="T137" s="15"/>
      <c r="U137" s="15"/>
      <c r="V137" s="15"/>
      <c r="W137" s="15"/>
      <c r="X137" s="15"/>
      <c r="Y137" s="15"/>
      <c r="Z137" s="15"/>
      <c r="AA137" s="15"/>
      <c r="AB137" s="15"/>
      <c r="AC137" s="15"/>
      <c r="AD137" s="15"/>
      <c r="AE137" s="15"/>
      <c r="AF137" s="15"/>
      <c r="AG137" s="15"/>
    </row>
    <row r="138" spans="1:33" ht="15.75" customHeight="1" x14ac:dyDescent="0.2">
      <c r="A138" s="15"/>
      <c r="B138" s="15"/>
      <c r="C138" s="46"/>
      <c r="D138" s="46"/>
      <c r="E138" s="46"/>
      <c r="F138" s="46"/>
      <c r="G138" s="46"/>
      <c r="H138" s="46"/>
      <c r="I138" s="46"/>
      <c r="J138" s="46"/>
      <c r="K138" s="46"/>
      <c r="L138" s="46"/>
      <c r="M138" s="46"/>
      <c r="N138" s="46"/>
      <c r="O138" s="46"/>
      <c r="P138" s="46"/>
      <c r="Q138" s="46"/>
      <c r="R138" s="46"/>
      <c r="S138" s="22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  <c r="AE138" s="15"/>
      <c r="AF138" s="15"/>
      <c r="AG138" s="15"/>
    </row>
    <row r="139" spans="1:33" ht="15.75" customHeight="1" x14ac:dyDescent="0.2">
      <c r="A139" s="15"/>
      <c r="B139" s="15"/>
      <c r="C139" s="46"/>
      <c r="D139" s="46"/>
      <c r="E139" s="46"/>
      <c r="F139" s="46"/>
      <c r="G139" s="46"/>
      <c r="H139" s="46"/>
      <c r="I139" s="46"/>
      <c r="J139" s="46"/>
      <c r="K139" s="46"/>
      <c r="L139" s="46"/>
      <c r="M139" s="46"/>
      <c r="N139" s="46"/>
      <c r="O139" s="46"/>
      <c r="P139" s="46"/>
      <c r="Q139" s="46"/>
      <c r="R139" s="46"/>
      <c r="S139" s="22"/>
      <c r="T139" s="15"/>
      <c r="U139" s="15"/>
      <c r="V139" s="15"/>
      <c r="W139" s="15"/>
      <c r="X139" s="15"/>
      <c r="Y139" s="15"/>
      <c r="Z139" s="15"/>
      <c r="AA139" s="15"/>
      <c r="AB139" s="15"/>
      <c r="AC139" s="15"/>
      <c r="AD139" s="15"/>
      <c r="AE139" s="15"/>
      <c r="AF139" s="15"/>
      <c r="AG139" s="15"/>
    </row>
    <row r="140" spans="1:33" ht="15.75" customHeight="1" x14ac:dyDescent="0.2">
      <c r="A140" s="15"/>
      <c r="B140" s="15"/>
      <c r="C140" s="46"/>
      <c r="D140" s="46"/>
      <c r="E140" s="46"/>
      <c r="F140" s="46"/>
      <c r="G140" s="46"/>
      <c r="H140" s="46"/>
      <c r="I140" s="46"/>
      <c r="J140" s="46"/>
      <c r="K140" s="46"/>
      <c r="L140" s="46"/>
      <c r="M140" s="46"/>
      <c r="N140" s="46"/>
      <c r="O140" s="46"/>
      <c r="P140" s="46"/>
      <c r="Q140" s="46"/>
      <c r="R140" s="46"/>
      <c r="S140" s="22"/>
      <c r="T140" s="15"/>
      <c r="U140" s="15"/>
      <c r="V140" s="15"/>
      <c r="W140" s="15"/>
      <c r="X140" s="15"/>
      <c r="Y140" s="15"/>
      <c r="Z140" s="15"/>
      <c r="AA140" s="15"/>
      <c r="AB140" s="15"/>
      <c r="AC140" s="15"/>
      <c r="AD140" s="15"/>
      <c r="AE140" s="15"/>
      <c r="AF140" s="15"/>
      <c r="AG140" s="15"/>
    </row>
    <row r="141" spans="1:33" ht="15.75" customHeight="1" x14ac:dyDescent="0.2">
      <c r="A141" s="15"/>
      <c r="B141" s="15"/>
      <c r="C141" s="46"/>
      <c r="D141" s="46"/>
      <c r="E141" s="46"/>
      <c r="F141" s="46"/>
      <c r="G141" s="46"/>
      <c r="H141" s="46"/>
      <c r="I141" s="46"/>
      <c r="J141" s="46"/>
      <c r="K141" s="46"/>
      <c r="L141" s="46"/>
      <c r="M141" s="46"/>
      <c r="N141" s="46"/>
      <c r="O141" s="46"/>
      <c r="P141" s="46"/>
      <c r="Q141" s="46"/>
      <c r="R141" s="46"/>
      <c r="S141" s="22"/>
      <c r="T141" s="15"/>
      <c r="U141" s="15"/>
      <c r="V141" s="15"/>
      <c r="W141" s="15"/>
      <c r="X141" s="15"/>
      <c r="Y141" s="15"/>
      <c r="Z141" s="15"/>
      <c r="AA141" s="15"/>
      <c r="AB141" s="15"/>
      <c r="AC141" s="15"/>
      <c r="AD141" s="15"/>
      <c r="AE141" s="15"/>
      <c r="AF141" s="15"/>
      <c r="AG141" s="15"/>
    </row>
    <row r="142" spans="1:33" ht="15.75" customHeight="1" x14ac:dyDescent="0.2">
      <c r="A142" s="15"/>
      <c r="B142" s="15"/>
      <c r="C142" s="46"/>
      <c r="D142" s="46"/>
      <c r="E142" s="46"/>
      <c r="F142" s="46"/>
      <c r="G142" s="46"/>
      <c r="H142" s="46"/>
      <c r="I142" s="46"/>
      <c r="J142" s="46"/>
      <c r="K142" s="46"/>
      <c r="L142" s="46"/>
      <c r="M142" s="46"/>
      <c r="N142" s="46"/>
      <c r="O142" s="46"/>
      <c r="P142" s="46"/>
      <c r="Q142" s="46"/>
      <c r="R142" s="46"/>
      <c r="S142" s="22"/>
      <c r="T142" s="15"/>
      <c r="U142" s="15"/>
      <c r="V142" s="15"/>
      <c r="W142" s="15"/>
      <c r="X142" s="15"/>
      <c r="Y142" s="15"/>
      <c r="Z142" s="15"/>
      <c r="AA142" s="15"/>
      <c r="AB142" s="15"/>
      <c r="AC142" s="15"/>
      <c r="AD142" s="15"/>
      <c r="AE142" s="15"/>
      <c r="AF142" s="15"/>
      <c r="AG142" s="15"/>
    </row>
    <row r="143" spans="1:33" ht="15.75" customHeight="1" x14ac:dyDescent="0.2">
      <c r="A143" s="15"/>
      <c r="B143" s="15"/>
      <c r="C143" s="46"/>
      <c r="D143" s="46"/>
      <c r="E143" s="46"/>
      <c r="F143" s="46"/>
      <c r="G143" s="46"/>
      <c r="H143" s="46"/>
      <c r="I143" s="46"/>
      <c r="J143" s="46"/>
      <c r="K143" s="46"/>
      <c r="L143" s="46"/>
      <c r="M143" s="46"/>
      <c r="N143" s="46"/>
      <c r="O143" s="46"/>
      <c r="P143" s="46"/>
      <c r="Q143" s="46"/>
      <c r="R143" s="46"/>
      <c r="S143" s="22"/>
      <c r="T143" s="15"/>
      <c r="U143" s="15"/>
      <c r="V143" s="15"/>
      <c r="W143" s="15"/>
      <c r="X143" s="15"/>
      <c r="Y143" s="15"/>
      <c r="Z143" s="15"/>
      <c r="AA143" s="15"/>
      <c r="AB143" s="15"/>
      <c r="AC143" s="15"/>
      <c r="AD143" s="15"/>
      <c r="AE143" s="15"/>
      <c r="AF143" s="15"/>
      <c r="AG143" s="15"/>
    </row>
    <row r="144" spans="1:33" ht="15.75" customHeight="1" x14ac:dyDescent="0.2">
      <c r="A144" s="15"/>
      <c r="B144" s="15"/>
      <c r="C144" s="46"/>
      <c r="D144" s="46"/>
      <c r="E144" s="46"/>
      <c r="F144" s="46"/>
      <c r="G144" s="46"/>
      <c r="H144" s="46"/>
      <c r="I144" s="46"/>
      <c r="J144" s="46"/>
      <c r="K144" s="46"/>
      <c r="L144" s="46"/>
      <c r="M144" s="46"/>
      <c r="N144" s="46"/>
      <c r="O144" s="46"/>
      <c r="P144" s="46"/>
      <c r="Q144" s="46"/>
      <c r="R144" s="46"/>
      <c r="S144" s="22"/>
      <c r="T144" s="15"/>
      <c r="U144" s="15"/>
      <c r="V144" s="15"/>
      <c r="W144" s="15"/>
      <c r="X144" s="15"/>
      <c r="Y144" s="15"/>
      <c r="Z144" s="15"/>
      <c r="AA144" s="15"/>
      <c r="AB144" s="15"/>
      <c r="AC144" s="15"/>
      <c r="AD144" s="15"/>
      <c r="AE144" s="15"/>
      <c r="AF144" s="15"/>
      <c r="AG144" s="15"/>
    </row>
    <row r="145" spans="1:33" ht="15.75" customHeight="1" x14ac:dyDescent="0.2">
      <c r="A145" s="15"/>
      <c r="B145" s="15"/>
      <c r="C145" s="46"/>
      <c r="D145" s="46"/>
      <c r="E145" s="46"/>
      <c r="F145" s="46"/>
      <c r="G145" s="46"/>
      <c r="H145" s="46"/>
      <c r="I145" s="46"/>
      <c r="J145" s="46"/>
      <c r="K145" s="46"/>
      <c r="L145" s="46"/>
      <c r="M145" s="46"/>
      <c r="N145" s="46"/>
      <c r="O145" s="46"/>
      <c r="P145" s="46"/>
      <c r="Q145" s="46"/>
      <c r="R145" s="46"/>
      <c r="S145" s="22"/>
      <c r="T145" s="15"/>
      <c r="U145" s="15"/>
      <c r="V145" s="15"/>
      <c r="W145" s="15"/>
      <c r="X145" s="15"/>
      <c r="Y145" s="15"/>
      <c r="Z145" s="15"/>
      <c r="AA145" s="15"/>
      <c r="AB145" s="15"/>
      <c r="AC145" s="15"/>
      <c r="AD145" s="15"/>
      <c r="AE145" s="15"/>
      <c r="AF145" s="15"/>
      <c r="AG145" s="15"/>
    </row>
    <row r="146" spans="1:33" ht="15.75" customHeight="1" x14ac:dyDescent="0.2">
      <c r="A146" s="15"/>
      <c r="B146" s="15"/>
      <c r="C146" s="46"/>
      <c r="D146" s="46"/>
      <c r="E146" s="46"/>
      <c r="F146" s="46"/>
      <c r="G146" s="46"/>
      <c r="H146" s="46"/>
      <c r="I146" s="46"/>
      <c r="J146" s="46"/>
      <c r="K146" s="46"/>
      <c r="L146" s="46"/>
      <c r="M146" s="46"/>
      <c r="N146" s="46"/>
      <c r="O146" s="46"/>
      <c r="P146" s="46"/>
      <c r="Q146" s="46"/>
      <c r="R146" s="46"/>
      <c r="S146" s="22"/>
      <c r="T146" s="15"/>
      <c r="U146" s="15"/>
      <c r="V146" s="15"/>
      <c r="W146" s="15"/>
      <c r="X146" s="15"/>
      <c r="Y146" s="15"/>
      <c r="Z146" s="15"/>
      <c r="AA146" s="15"/>
      <c r="AB146" s="15"/>
      <c r="AC146" s="15"/>
      <c r="AD146" s="15"/>
      <c r="AE146" s="15"/>
      <c r="AF146" s="15"/>
      <c r="AG146" s="15"/>
    </row>
    <row r="147" spans="1:33" ht="15.75" customHeight="1" x14ac:dyDescent="0.2">
      <c r="A147" s="15"/>
      <c r="B147" s="15"/>
      <c r="C147" s="46"/>
      <c r="D147" s="46"/>
      <c r="E147" s="46"/>
      <c r="F147" s="46"/>
      <c r="G147" s="46"/>
      <c r="H147" s="46"/>
      <c r="I147" s="46"/>
      <c r="J147" s="46"/>
      <c r="K147" s="46"/>
      <c r="L147" s="46"/>
      <c r="M147" s="46"/>
      <c r="N147" s="46"/>
      <c r="O147" s="46"/>
      <c r="P147" s="46"/>
      <c r="Q147" s="46"/>
      <c r="R147" s="46"/>
      <c r="S147" s="22"/>
      <c r="T147" s="15"/>
      <c r="U147" s="15"/>
      <c r="V147" s="15"/>
      <c r="W147" s="15"/>
      <c r="X147" s="15"/>
      <c r="Y147" s="15"/>
      <c r="Z147" s="15"/>
      <c r="AA147" s="15"/>
      <c r="AB147" s="15"/>
      <c r="AC147" s="15"/>
      <c r="AD147" s="15"/>
      <c r="AE147" s="15"/>
      <c r="AF147" s="15"/>
      <c r="AG147" s="15"/>
    </row>
    <row r="148" spans="1:33" ht="15.75" customHeight="1" x14ac:dyDescent="0.2">
      <c r="A148" s="15"/>
      <c r="B148" s="15"/>
      <c r="C148" s="46"/>
      <c r="D148" s="46"/>
      <c r="E148" s="46"/>
      <c r="F148" s="46"/>
      <c r="G148" s="46"/>
      <c r="H148" s="46"/>
      <c r="I148" s="46"/>
      <c r="J148" s="46"/>
      <c r="K148" s="46"/>
      <c r="L148" s="46"/>
      <c r="M148" s="46"/>
      <c r="N148" s="46"/>
      <c r="O148" s="46"/>
      <c r="P148" s="46"/>
      <c r="Q148" s="46"/>
      <c r="R148" s="46"/>
      <c r="S148" s="22"/>
      <c r="T148" s="15"/>
      <c r="U148" s="15"/>
      <c r="V148" s="15"/>
      <c r="W148" s="15"/>
      <c r="X148" s="15"/>
      <c r="Y148" s="15"/>
      <c r="Z148" s="15"/>
      <c r="AA148" s="15"/>
      <c r="AB148" s="15"/>
      <c r="AC148" s="15"/>
      <c r="AD148" s="15"/>
      <c r="AE148" s="15"/>
      <c r="AF148" s="15"/>
      <c r="AG148" s="15"/>
    </row>
    <row r="149" spans="1:33" ht="15.75" customHeight="1" x14ac:dyDescent="0.2">
      <c r="A149" s="15"/>
      <c r="B149" s="15"/>
      <c r="C149" s="46"/>
      <c r="D149" s="46"/>
      <c r="E149" s="46"/>
      <c r="F149" s="46"/>
      <c r="G149" s="46"/>
      <c r="H149" s="46"/>
      <c r="I149" s="46"/>
      <c r="J149" s="46"/>
      <c r="K149" s="46"/>
      <c r="L149" s="46"/>
      <c r="M149" s="46"/>
      <c r="N149" s="46"/>
      <c r="O149" s="46"/>
      <c r="P149" s="46"/>
      <c r="Q149" s="46"/>
      <c r="R149" s="46"/>
      <c r="S149" s="22"/>
      <c r="T149" s="15"/>
      <c r="U149" s="15"/>
      <c r="V149" s="15"/>
      <c r="W149" s="15"/>
      <c r="X149" s="15"/>
      <c r="Y149" s="15"/>
      <c r="Z149" s="15"/>
      <c r="AA149" s="15"/>
      <c r="AB149" s="15"/>
      <c r="AC149" s="15"/>
      <c r="AD149" s="15"/>
      <c r="AE149" s="15"/>
      <c r="AF149" s="15"/>
      <c r="AG149" s="15"/>
    </row>
    <row r="150" spans="1:33" ht="15.75" customHeight="1" x14ac:dyDescent="0.2">
      <c r="A150" s="15"/>
      <c r="B150" s="15"/>
      <c r="C150" s="46"/>
      <c r="D150" s="46"/>
      <c r="E150" s="46"/>
      <c r="F150" s="46"/>
      <c r="G150" s="46"/>
      <c r="H150" s="46"/>
      <c r="I150" s="46"/>
      <c r="J150" s="46"/>
      <c r="K150" s="46"/>
      <c r="L150" s="46"/>
      <c r="M150" s="46"/>
      <c r="N150" s="46"/>
      <c r="O150" s="46"/>
      <c r="P150" s="46"/>
      <c r="Q150" s="46"/>
      <c r="R150" s="46"/>
      <c r="S150" s="22"/>
      <c r="T150" s="15"/>
      <c r="U150" s="15"/>
      <c r="V150" s="15"/>
      <c r="W150" s="15"/>
      <c r="X150" s="15"/>
      <c r="Y150" s="15"/>
      <c r="Z150" s="15"/>
      <c r="AA150" s="15"/>
      <c r="AB150" s="15"/>
      <c r="AC150" s="15"/>
      <c r="AD150" s="15"/>
      <c r="AE150" s="15"/>
      <c r="AF150" s="15"/>
      <c r="AG150" s="15"/>
    </row>
    <row r="151" spans="1:33" ht="15.75" customHeight="1" x14ac:dyDescent="0.2">
      <c r="A151" s="15"/>
      <c r="B151" s="15"/>
      <c r="C151" s="46"/>
      <c r="D151" s="46"/>
      <c r="E151" s="46"/>
      <c r="F151" s="46"/>
      <c r="G151" s="46"/>
      <c r="H151" s="46"/>
      <c r="I151" s="46"/>
      <c r="J151" s="46"/>
      <c r="K151" s="46"/>
      <c r="L151" s="46"/>
      <c r="M151" s="46"/>
      <c r="N151" s="46"/>
      <c r="O151" s="46"/>
      <c r="P151" s="46"/>
      <c r="Q151" s="46"/>
      <c r="R151" s="46"/>
      <c r="S151" s="22"/>
      <c r="T151" s="15"/>
      <c r="U151" s="15"/>
      <c r="V151" s="15"/>
      <c r="W151" s="15"/>
      <c r="X151" s="15"/>
      <c r="Y151" s="15"/>
      <c r="Z151" s="15"/>
      <c r="AA151" s="15"/>
      <c r="AB151" s="15"/>
      <c r="AC151" s="15"/>
      <c r="AD151" s="15"/>
      <c r="AE151" s="15"/>
      <c r="AF151" s="15"/>
      <c r="AG151" s="15"/>
    </row>
    <row r="152" spans="1:33" ht="15.75" customHeight="1" x14ac:dyDescent="0.2">
      <c r="A152" s="15"/>
      <c r="B152" s="15"/>
      <c r="C152" s="46"/>
      <c r="D152" s="46"/>
      <c r="E152" s="46"/>
      <c r="F152" s="46"/>
      <c r="G152" s="46"/>
      <c r="H152" s="46"/>
      <c r="I152" s="46"/>
      <c r="J152" s="46"/>
      <c r="K152" s="46"/>
      <c r="L152" s="46"/>
      <c r="M152" s="46"/>
      <c r="N152" s="46"/>
      <c r="O152" s="46"/>
      <c r="P152" s="46"/>
      <c r="Q152" s="46"/>
      <c r="R152" s="46"/>
      <c r="S152" s="22"/>
      <c r="T152" s="15"/>
      <c r="U152" s="15"/>
      <c r="V152" s="15"/>
      <c r="W152" s="15"/>
      <c r="X152" s="15"/>
      <c r="Y152" s="15"/>
      <c r="Z152" s="15"/>
      <c r="AA152" s="15"/>
      <c r="AB152" s="15"/>
      <c r="AC152" s="15"/>
      <c r="AD152" s="15"/>
      <c r="AE152" s="15"/>
      <c r="AF152" s="15"/>
      <c r="AG152" s="15"/>
    </row>
    <row r="153" spans="1:33" ht="15.75" customHeight="1" x14ac:dyDescent="0.2">
      <c r="A153" s="15"/>
      <c r="B153" s="15"/>
      <c r="C153" s="46"/>
      <c r="D153" s="46"/>
      <c r="E153" s="46"/>
      <c r="F153" s="46"/>
      <c r="G153" s="46"/>
      <c r="H153" s="46"/>
      <c r="I153" s="46"/>
      <c r="J153" s="46"/>
      <c r="K153" s="46"/>
      <c r="L153" s="46"/>
      <c r="M153" s="46"/>
      <c r="N153" s="46"/>
      <c r="O153" s="46"/>
      <c r="P153" s="46"/>
      <c r="Q153" s="46"/>
      <c r="R153" s="46"/>
      <c r="S153" s="22"/>
      <c r="T153" s="15"/>
      <c r="U153" s="15"/>
      <c r="V153" s="15"/>
      <c r="W153" s="15"/>
      <c r="X153" s="15"/>
      <c r="Y153" s="15"/>
      <c r="Z153" s="15"/>
      <c r="AA153" s="15"/>
      <c r="AB153" s="15"/>
      <c r="AC153" s="15"/>
      <c r="AD153" s="15"/>
      <c r="AE153" s="15"/>
      <c r="AF153" s="15"/>
      <c r="AG153" s="15"/>
    </row>
    <row r="154" spans="1:33" ht="15.75" customHeight="1" x14ac:dyDescent="0.2">
      <c r="A154" s="15"/>
      <c r="B154" s="15"/>
      <c r="C154" s="46"/>
      <c r="D154" s="46"/>
      <c r="E154" s="46"/>
      <c r="F154" s="46"/>
      <c r="G154" s="46"/>
      <c r="H154" s="46"/>
      <c r="I154" s="46"/>
      <c r="J154" s="46"/>
      <c r="K154" s="46"/>
      <c r="L154" s="46"/>
      <c r="M154" s="46"/>
      <c r="N154" s="46"/>
      <c r="O154" s="46"/>
      <c r="P154" s="46"/>
      <c r="Q154" s="46"/>
      <c r="R154" s="46"/>
      <c r="S154" s="22"/>
      <c r="T154" s="15"/>
      <c r="U154" s="15"/>
      <c r="V154" s="15"/>
      <c r="W154" s="15"/>
      <c r="X154" s="15"/>
      <c r="Y154" s="15"/>
      <c r="Z154" s="15"/>
      <c r="AA154" s="15"/>
      <c r="AB154" s="15"/>
      <c r="AC154" s="15"/>
      <c r="AD154" s="15"/>
      <c r="AE154" s="15"/>
      <c r="AF154" s="15"/>
      <c r="AG154" s="15"/>
    </row>
    <row r="155" spans="1:33" ht="15.75" customHeight="1" x14ac:dyDescent="0.2">
      <c r="A155" s="15"/>
      <c r="B155" s="15"/>
      <c r="C155" s="46"/>
      <c r="D155" s="46"/>
      <c r="E155" s="46"/>
      <c r="F155" s="46"/>
      <c r="G155" s="46"/>
      <c r="H155" s="46"/>
      <c r="I155" s="46"/>
      <c r="J155" s="46"/>
      <c r="K155" s="46"/>
      <c r="L155" s="46"/>
      <c r="M155" s="46"/>
      <c r="N155" s="46"/>
      <c r="O155" s="46"/>
      <c r="P155" s="46"/>
      <c r="Q155" s="46"/>
      <c r="R155" s="46"/>
      <c r="S155" s="22"/>
      <c r="T155" s="15"/>
      <c r="U155" s="15"/>
      <c r="V155" s="15"/>
      <c r="W155" s="15"/>
      <c r="X155" s="15"/>
      <c r="Y155" s="15"/>
      <c r="Z155" s="15"/>
      <c r="AA155" s="15"/>
      <c r="AB155" s="15"/>
      <c r="AC155" s="15"/>
      <c r="AD155" s="15"/>
      <c r="AE155" s="15"/>
      <c r="AF155" s="15"/>
      <c r="AG155" s="15"/>
    </row>
    <row r="156" spans="1:33" ht="15.75" customHeight="1" x14ac:dyDescent="0.2">
      <c r="A156" s="15"/>
      <c r="B156" s="15"/>
      <c r="C156" s="46"/>
      <c r="D156" s="46"/>
      <c r="E156" s="46"/>
      <c r="F156" s="46"/>
      <c r="G156" s="46"/>
      <c r="H156" s="46"/>
      <c r="I156" s="46"/>
      <c r="J156" s="46"/>
      <c r="K156" s="46"/>
      <c r="L156" s="46"/>
      <c r="M156" s="46"/>
      <c r="N156" s="46"/>
      <c r="O156" s="46"/>
      <c r="P156" s="46"/>
      <c r="Q156" s="46"/>
      <c r="R156" s="46"/>
      <c r="S156" s="22"/>
      <c r="T156" s="15"/>
      <c r="U156" s="15"/>
      <c r="V156" s="15"/>
      <c r="W156" s="15"/>
      <c r="X156" s="15"/>
      <c r="Y156" s="15"/>
      <c r="Z156" s="15"/>
      <c r="AA156" s="15"/>
      <c r="AB156" s="15"/>
      <c r="AC156" s="15"/>
      <c r="AD156" s="15"/>
      <c r="AE156" s="15"/>
      <c r="AF156" s="15"/>
      <c r="AG156" s="15"/>
    </row>
    <row r="157" spans="1:33" ht="15.75" customHeight="1" x14ac:dyDescent="0.2">
      <c r="A157" s="15"/>
      <c r="B157" s="15"/>
      <c r="C157" s="46"/>
      <c r="D157" s="46"/>
      <c r="E157" s="46"/>
      <c r="F157" s="46"/>
      <c r="G157" s="46"/>
      <c r="H157" s="46"/>
      <c r="I157" s="46"/>
      <c r="J157" s="46"/>
      <c r="K157" s="46"/>
      <c r="L157" s="46"/>
      <c r="M157" s="46"/>
      <c r="N157" s="46"/>
      <c r="O157" s="46"/>
      <c r="P157" s="46"/>
      <c r="Q157" s="46"/>
      <c r="R157" s="46"/>
      <c r="S157" s="22"/>
      <c r="T157" s="15"/>
      <c r="U157" s="15"/>
      <c r="V157" s="15"/>
      <c r="W157" s="15"/>
      <c r="X157" s="15"/>
      <c r="Y157" s="15"/>
      <c r="Z157" s="15"/>
      <c r="AA157" s="15"/>
      <c r="AB157" s="15"/>
      <c r="AC157" s="15"/>
      <c r="AD157" s="15"/>
      <c r="AE157" s="15"/>
      <c r="AF157" s="15"/>
      <c r="AG157" s="15"/>
    </row>
    <row r="158" spans="1:33" ht="15.75" customHeight="1" x14ac:dyDescent="0.2">
      <c r="A158" s="15"/>
      <c r="B158" s="15"/>
      <c r="C158" s="46"/>
      <c r="D158" s="46"/>
      <c r="E158" s="46"/>
      <c r="F158" s="46"/>
      <c r="G158" s="46"/>
      <c r="H158" s="46"/>
      <c r="I158" s="46"/>
      <c r="J158" s="46"/>
      <c r="K158" s="46"/>
      <c r="L158" s="46"/>
      <c r="M158" s="46"/>
      <c r="N158" s="46"/>
      <c r="O158" s="46"/>
      <c r="P158" s="46"/>
      <c r="Q158" s="46"/>
      <c r="R158" s="46"/>
      <c r="S158" s="22"/>
      <c r="T158" s="15"/>
      <c r="U158" s="15"/>
      <c r="V158" s="15"/>
      <c r="W158" s="15"/>
      <c r="X158" s="15"/>
      <c r="Y158" s="15"/>
      <c r="Z158" s="15"/>
      <c r="AA158" s="15"/>
      <c r="AB158" s="15"/>
      <c r="AC158" s="15"/>
      <c r="AD158" s="15"/>
      <c r="AE158" s="15"/>
      <c r="AF158" s="15"/>
      <c r="AG158" s="15"/>
    </row>
    <row r="159" spans="1:33" ht="15.75" customHeight="1" x14ac:dyDescent="0.2">
      <c r="A159" s="15"/>
      <c r="B159" s="15"/>
      <c r="C159" s="46"/>
      <c r="D159" s="46"/>
      <c r="E159" s="46"/>
      <c r="F159" s="46"/>
      <c r="G159" s="46"/>
      <c r="H159" s="46"/>
      <c r="I159" s="46"/>
      <c r="J159" s="46"/>
      <c r="K159" s="46"/>
      <c r="L159" s="46"/>
      <c r="M159" s="46"/>
      <c r="N159" s="46"/>
      <c r="O159" s="46"/>
      <c r="P159" s="46"/>
      <c r="Q159" s="46"/>
      <c r="R159" s="46"/>
      <c r="S159" s="22"/>
      <c r="T159" s="15"/>
      <c r="U159" s="15"/>
      <c r="V159" s="15"/>
      <c r="W159" s="15"/>
      <c r="X159" s="15"/>
      <c r="Y159" s="15"/>
      <c r="Z159" s="15"/>
      <c r="AA159" s="15"/>
      <c r="AB159" s="15"/>
      <c r="AC159" s="15"/>
      <c r="AD159" s="15"/>
      <c r="AE159" s="15"/>
      <c r="AF159" s="15"/>
      <c r="AG159" s="15"/>
    </row>
    <row r="160" spans="1:33" ht="15.75" customHeight="1" x14ac:dyDescent="0.2">
      <c r="A160" s="15"/>
      <c r="B160" s="15"/>
      <c r="C160" s="46"/>
      <c r="D160" s="46"/>
      <c r="E160" s="46"/>
      <c r="F160" s="46"/>
      <c r="G160" s="46"/>
      <c r="H160" s="46"/>
      <c r="I160" s="46"/>
      <c r="J160" s="46"/>
      <c r="K160" s="46"/>
      <c r="L160" s="46"/>
      <c r="M160" s="46"/>
      <c r="N160" s="46"/>
      <c r="O160" s="46"/>
      <c r="P160" s="46"/>
      <c r="Q160" s="46"/>
      <c r="R160" s="46"/>
      <c r="S160" s="22"/>
      <c r="T160" s="15"/>
      <c r="U160" s="15"/>
      <c r="V160" s="15"/>
      <c r="W160" s="15"/>
      <c r="X160" s="15"/>
      <c r="Y160" s="15"/>
      <c r="Z160" s="15"/>
      <c r="AA160" s="15"/>
      <c r="AB160" s="15"/>
      <c r="AC160" s="15"/>
      <c r="AD160" s="15"/>
      <c r="AE160" s="15"/>
      <c r="AF160" s="15"/>
      <c r="AG160" s="15"/>
    </row>
    <row r="161" spans="1:33" ht="15.75" customHeight="1" x14ac:dyDescent="0.2">
      <c r="A161" s="15"/>
      <c r="B161" s="15"/>
      <c r="C161" s="46"/>
      <c r="D161" s="46"/>
      <c r="E161" s="46"/>
      <c r="F161" s="46"/>
      <c r="G161" s="46"/>
      <c r="H161" s="46"/>
      <c r="I161" s="46"/>
      <c r="J161" s="46"/>
      <c r="K161" s="46"/>
      <c r="L161" s="46"/>
      <c r="M161" s="46"/>
      <c r="N161" s="46"/>
      <c r="O161" s="46"/>
      <c r="P161" s="46"/>
      <c r="Q161" s="46"/>
      <c r="R161" s="46"/>
      <c r="S161" s="22"/>
      <c r="T161" s="15"/>
      <c r="U161" s="15"/>
      <c r="V161" s="15"/>
      <c r="W161" s="15"/>
      <c r="X161" s="15"/>
      <c r="Y161" s="15"/>
      <c r="Z161" s="15"/>
      <c r="AA161" s="15"/>
      <c r="AB161" s="15"/>
      <c r="AC161" s="15"/>
      <c r="AD161" s="15"/>
      <c r="AE161" s="15"/>
      <c r="AF161" s="15"/>
      <c r="AG161" s="15"/>
    </row>
    <row r="162" spans="1:33" ht="15.75" customHeight="1" x14ac:dyDescent="0.2">
      <c r="A162" s="15"/>
      <c r="B162" s="15"/>
      <c r="C162" s="46"/>
      <c r="D162" s="46"/>
      <c r="E162" s="46"/>
      <c r="F162" s="46"/>
      <c r="G162" s="46"/>
      <c r="H162" s="46"/>
      <c r="I162" s="46"/>
      <c r="J162" s="46"/>
      <c r="K162" s="46"/>
      <c r="L162" s="46"/>
      <c r="M162" s="46"/>
      <c r="N162" s="46"/>
      <c r="O162" s="46"/>
      <c r="P162" s="46"/>
      <c r="Q162" s="46"/>
      <c r="R162" s="46"/>
      <c r="S162" s="22"/>
      <c r="T162" s="15"/>
      <c r="U162" s="15"/>
      <c r="V162" s="15"/>
      <c r="W162" s="15"/>
      <c r="X162" s="15"/>
      <c r="Y162" s="15"/>
      <c r="Z162" s="15"/>
      <c r="AA162" s="15"/>
      <c r="AB162" s="15"/>
      <c r="AC162" s="15"/>
      <c r="AD162" s="15"/>
      <c r="AE162" s="15"/>
      <c r="AF162" s="15"/>
      <c r="AG162" s="15"/>
    </row>
    <row r="163" spans="1:33" ht="15.75" customHeight="1" x14ac:dyDescent="0.2">
      <c r="A163" s="15"/>
      <c r="B163" s="15"/>
      <c r="C163" s="46"/>
      <c r="D163" s="46"/>
      <c r="E163" s="46"/>
      <c r="F163" s="46"/>
      <c r="G163" s="46"/>
      <c r="H163" s="46"/>
      <c r="I163" s="46"/>
      <c r="J163" s="46"/>
      <c r="K163" s="46"/>
      <c r="L163" s="46"/>
      <c r="M163" s="46"/>
      <c r="N163" s="46"/>
      <c r="O163" s="46"/>
      <c r="P163" s="46"/>
      <c r="Q163" s="46"/>
      <c r="R163" s="46"/>
      <c r="S163" s="22"/>
      <c r="T163" s="15"/>
      <c r="U163" s="15"/>
      <c r="V163" s="15"/>
      <c r="W163" s="15"/>
      <c r="X163" s="15"/>
      <c r="Y163" s="15"/>
      <c r="Z163" s="15"/>
      <c r="AA163" s="15"/>
      <c r="AB163" s="15"/>
      <c r="AC163" s="15"/>
      <c r="AD163" s="15"/>
      <c r="AE163" s="15"/>
      <c r="AF163" s="15"/>
      <c r="AG163" s="15"/>
    </row>
    <row r="164" spans="1:33" ht="15.75" customHeight="1" x14ac:dyDescent="0.2">
      <c r="A164" s="15"/>
      <c r="B164" s="15"/>
      <c r="C164" s="46"/>
      <c r="D164" s="46"/>
      <c r="E164" s="46"/>
      <c r="F164" s="46"/>
      <c r="G164" s="46"/>
      <c r="H164" s="46"/>
      <c r="I164" s="46"/>
      <c r="J164" s="46"/>
      <c r="K164" s="46"/>
      <c r="L164" s="46"/>
      <c r="M164" s="46"/>
      <c r="N164" s="46"/>
      <c r="O164" s="46"/>
      <c r="P164" s="46"/>
      <c r="Q164" s="46"/>
      <c r="R164" s="46"/>
      <c r="S164" s="22"/>
      <c r="T164" s="15"/>
      <c r="U164" s="15"/>
      <c r="V164" s="15"/>
      <c r="W164" s="15"/>
      <c r="X164" s="15"/>
      <c r="Y164" s="15"/>
      <c r="Z164" s="15"/>
      <c r="AA164" s="15"/>
      <c r="AB164" s="15"/>
      <c r="AC164" s="15"/>
      <c r="AD164" s="15"/>
      <c r="AE164" s="15"/>
      <c r="AF164" s="15"/>
      <c r="AG164" s="15"/>
    </row>
    <row r="165" spans="1:33" ht="15.75" customHeight="1" x14ac:dyDescent="0.2">
      <c r="A165" s="15"/>
      <c r="B165" s="15"/>
      <c r="C165" s="46"/>
      <c r="D165" s="46"/>
      <c r="E165" s="46"/>
      <c r="F165" s="46"/>
      <c r="G165" s="46"/>
      <c r="H165" s="46"/>
      <c r="I165" s="46"/>
      <c r="J165" s="46"/>
      <c r="K165" s="46"/>
      <c r="L165" s="46"/>
      <c r="M165" s="46"/>
      <c r="N165" s="46"/>
      <c r="O165" s="46"/>
      <c r="P165" s="46"/>
      <c r="Q165" s="46"/>
      <c r="R165" s="46"/>
      <c r="S165" s="22"/>
      <c r="T165" s="15"/>
      <c r="U165" s="15"/>
      <c r="V165" s="15"/>
      <c r="W165" s="15"/>
      <c r="X165" s="15"/>
      <c r="Y165" s="15"/>
      <c r="Z165" s="15"/>
      <c r="AA165" s="15"/>
      <c r="AB165" s="15"/>
      <c r="AC165" s="15"/>
      <c r="AD165" s="15"/>
      <c r="AE165" s="15"/>
      <c r="AF165" s="15"/>
      <c r="AG165" s="15"/>
    </row>
    <row r="166" spans="1:33" ht="15.75" customHeight="1" x14ac:dyDescent="0.2">
      <c r="A166" s="15"/>
      <c r="B166" s="15"/>
      <c r="C166" s="46"/>
      <c r="D166" s="46"/>
      <c r="E166" s="46"/>
      <c r="F166" s="46"/>
      <c r="G166" s="46"/>
      <c r="H166" s="46"/>
      <c r="I166" s="46"/>
      <c r="J166" s="46"/>
      <c r="K166" s="46"/>
      <c r="L166" s="46"/>
      <c r="M166" s="46"/>
      <c r="N166" s="46"/>
      <c r="O166" s="46"/>
      <c r="P166" s="46"/>
      <c r="Q166" s="46"/>
      <c r="R166" s="46"/>
      <c r="S166" s="22"/>
      <c r="T166" s="15"/>
      <c r="U166" s="15"/>
      <c r="V166" s="15"/>
      <c r="W166" s="15"/>
      <c r="X166" s="15"/>
      <c r="Y166" s="15"/>
      <c r="Z166" s="15"/>
      <c r="AA166" s="15"/>
      <c r="AB166" s="15"/>
      <c r="AC166" s="15"/>
      <c r="AD166" s="15"/>
      <c r="AE166" s="15"/>
      <c r="AF166" s="15"/>
      <c r="AG166" s="15"/>
    </row>
    <row r="167" spans="1:33" ht="15.75" customHeight="1" x14ac:dyDescent="0.2">
      <c r="A167" s="15"/>
      <c r="B167" s="15"/>
      <c r="C167" s="46"/>
      <c r="D167" s="46"/>
      <c r="E167" s="46"/>
      <c r="F167" s="46"/>
      <c r="G167" s="46"/>
      <c r="H167" s="46"/>
      <c r="I167" s="46"/>
      <c r="J167" s="46"/>
      <c r="K167" s="46"/>
      <c r="L167" s="46"/>
      <c r="M167" s="46"/>
      <c r="N167" s="46"/>
      <c r="O167" s="46"/>
      <c r="P167" s="46"/>
      <c r="Q167" s="46"/>
      <c r="R167" s="46"/>
      <c r="S167" s="22"/>
      <c r="T167" s="15"/>
      <c r="U167" s="15"/>
      <c r="V167" s="15"/>
      <c r="W167" s="15"/>
      <c r="X167" s="15"/>
      <c r="Y167" s="15"/>
      <c r="Z167" s="15"/>
      <c r="AA167" s="15"/>
      <c r="AB167" s="15"/>
      <c r="AC167" s="15"/>
      <c r="AD167" s="15"/>
      <c r="AE167" s="15"/>
      <c r="AF167" s="15"/>
      <c r="AG167" s="15"/>
    </row>
    <row r="168" spans="1:33" ht="15.75" customHeight="1" x14ac:dyDescent="0.2">
      <c r="A168" s="15"/>
      <c r="B168" s="15"/>
      <c r="C168" s="46"/>
      <c r="D168" s="46"/>
      <c r="E168" s="46"/>
      <c r="F168" s="46"/>
      <c r="G168" s="46"/>
      <c r="H168" s="46"/>
      <c r="I168" s="46"/>
      <c r="J168" s="46"/>
      <c r="K168" s="46"/>
      <c r="L168" s="46"/>
      <c r="M168" s="46"/>
      <c r="N168" s="46"/>
      <c r="O168" s="46"/>
      <c r="P168" s="46"/>
      <c r="Q168" s="46"/>
      <c r="R168" s="46"/>
      <c r="S168" s="22"/>
      <c r="T168" s="15"/>
      <c r="U168" s="15"/>
      <c r="V168" s="15"/>
      <c r="W168" s="15"/>
      <c r="X168" s="15"/>
      <c r="Y168" s="15"/>
      <c r="Z168" s="15"/>
      <c r="AA168" s="15"/>
      <c r="AB168" s="15"/>
      <c r="AC168" s="15"/>
      <c r="AD168" s="15"/>
      <c r="AE168" s="15"/>
      <c r="AF168" s="15"/>
      <c r="AG168" s="15"/>
    </row>
    <row r="169" spans="1:33" ht="15.75" customHeight="1" x14ac:dyDescent="0.2">
      <c r="C169" s="46"/>
      <c r="D169" s="46"/>
      <c r="E169" s="46"/>
      <c r="F169" s="46"/>
      <c r="G169" s="46"/>
      <c r="H169" s="46"/>
      <c r="I169" s="46"/>
      <c r="J169" s="46"/>
      <c r="K169" s="46"/>
      <c r="L169" s="46"/>
      <c r="M169" s="46"/>
      <c r="N169" s="46"/>
      <c r="O169" s="46"/>
      <c r="P169" s="46"/>
      <c r="Q169" s="46"/>
      <c r="R169" s="46"/>
      <c r="S169" s="22"/>
    </row>
    <row r="170" spans="1:33" ht="15.75" customHeight="1" x14ac:dyDescent="0.2">
      <c r="C170" s="46"/>
      <c r="D170" s="46"/>
      <c r="E170" s="46"/>
      <c r="F170" s="46"/>
      <c r="G170" s="46"/>
      <c r="H170" s="46"/>
      <c r="I170" s="46"/>
      <c r="J170" s="46"/>
      <c r="K170" s="46"/>
      <c r="L170" s="46"/>
      <c r="M170" s="46"/>
      <c r="N170" s="46"/>
      <c r="O170" s="46"/>
      <c r="P170" s="46"/>
      <c r="Q170" s="46"/>
      <c r="R170" s="46"/>
      <c r="S170" s="22"/>
    </row>
    <row r="171" spans="1:33" ht="15.75" customHeight="1" x14ac:dyDescent="0.2">
      <c r="C171" s="46"/>
      <c r="D171" s="46"/>
      <c r="E171" s="46"/>
      <c r="F171" s="46"/>
      <c r="G171" s="46"/>
      <c r="H171" s="46"/>
      <c r="I171" s="46"/>
      <c r="J171" s="46"/>
      <c r="K171" s="46"/>
      <c r="L171" s="46"/>
      <c r="M171" s="46"/>
      <c r="N171" s="46"/>
      <c r="O171" s="46"/>
      <c r="P171" s="46"/>
      <c r="Q171" s="46"/>
      <c r="R171" s="46"/>
      <c r="S171" s="22"/>
    </row>
    <row r="172" spans="1:33" ht="15.75" customHeight="1" x14ac:dyDescent="0.2">
      <c r="C172" s="46"/>
      <c r="D172" s="46"/>
      <c r="E172" s="46"/>
      <c r="F172" s="46"/>
      <c r="G172" s="46"/>
      <c r="H172" s="46"/>
      <c r="I172" s="46"/>
      <c r="J172" s="46"/>
      <c r="K172" s="46"/>
      <c r="L172" s="46"/>
      <c r="M172" s="46"/>
      <c r="N172" s="46"/>
      <c r="O172" s="46"/>
      <c r="P172" s="46"/>
      <c r="Q172" s="46"/>
      <c r="R172" s="46"/>
      <c r="S172" s="22"/>
    </row>
    <row r="173" spans="1:33" ht="15.75" customHeight="1" x14ac:dyDescent="0.2">
      <c r="C173" s="46"/>
      <c r="D173" s="46"/>
      <c r="E173" s="46"/>
      <c r="F173" s="46"/>
      <c r="G173" s="46"/>
      <c r="H173" s="46"/>
      <c r="I173" s="46"/>
      <c r="J173" s="46"/>
      <c r="K173" s="46"/>
      <c r="L173" s="46"/>
      <c r="M173" s="46"/>
      <c r="N173" s="46"/>
      <c r="O173" s="46"/>
      <c r="P173" s="46"/>
      <c r="Q173" s="46"/>
      <c r="R173" s="46"/>
      <c r="S173" s="22"/>
    </row>
    <row r="174" spans="1:33" ht="15.75" customHeight="1" x14ac:dyDescent="0.2">
      <c r="C174" s="46"/>
      <c r="D174" s="46"/>
      <c r="E174" s="46"/>
      <c r="F174" s="46"/>
      <c r="G174" s="46"/>
      <c r="H174" s="46"/>
      <c r="I174" s="46"/>
      <c r="J174" s="46"/>
      <c r="K174" s="46"/>
      <c r="L174" s="46"/>
      <c r="M174" s="46"/>
      <c r="N174" s="46"/>
      <c r="O174" s="46"/>
      <c r="P174" s="46"/>
      <c r="Q174" s="46"/>
      <c r="R174" s="46"/>
      <c r="S174" s="22"/>
    </row>
    <row r="175" spans="1:33" ht="15.75" customHeight="1" x14ac:dyDescent="0.2">
      <c r="C175" s="46"/>
      <c r="D175" s="46"/>
      <c r="E175" s="46"/>
      <c r="F175" s="46"/>
      <c r="G175" s="46"/>
      <c r="H175" s="46"/>
      <c r="I175" s="46"/>
      <c r="J175" s="46"/>
      <c r="K175" s="46"/>
      <c r="L175" s="46"/>
      <c r="M175" s="46"/>
      <c r="N175" s="46"/>
      <c r="O175" s="46"/>
      <c r="P175" s="46"/>
      <c r="Q175" s="46"/>
      <c r="R175" s="46"/>
      <c r="S175" s="22"/>
    </row>
    <row r="176" spans="1:33" ht="15.75" customHeight="1" x14ac:dyDescent="0.2">
      <c r="C176" s="46"/>
      <c r="D176" s="46"/>
      <c r="E176" s="46"/>
      <c r="F176" s="46"/>
      <c r="G176" s="46"/>
      <c r="H176" s="46"/>
      <c r="I176" s="46"/>
      <c r="J176" s="46"/>
      <c r="K176" s="46"/>
      <c r="L176" s="46"/>
      <c r="M176" s="46"/>
      <c r="N176" s="46"/>
      <c r="O176" s="46"/>
      <c r="P176" s="46"/>
      <c r="Q176" s="46"/>
      <c r="R176" s="46"/>
      <c r="S176" s="22"/>
    </row>
    <row r="177" spans="3:19" ht="15.75" customHeight="1" x14ac:dyDescent="0.2">
      <c r="C177" s="46"/>
      <c r="D177" s="46"/>
      <c r="E177" s="46"/>
      <c r="F177" s="46"/>
      <c r="G177" s="46"/>
      <c r="H177" s="46"/>
      <c r="I177" s="46"/>
      <c r="J177" s="46"/>
      <c r="K177" s="46"/>
      <c r="L177" s="46"/>
      <c r="M177" s="46"/>
      <c r="N177" s="46"/>
      <c r="O177" s="46"/>
      <c r="P177" s="46"/>
      <c r="Q177" s="46"/>
      <c r="R177" s="46"/>
      <c r="S177" s="22"/>
    </row>
    <row r="178" spans="3:19" ht="15.75" customHeight="1" x14ac:dyDescent="0.2">
      <c r="C178" s="46"/>
      <c r="D178" s="46"/>
      <c r="E178" s="46"/>
      <c r="F178" s="46"/>
      <c r="G178" s="46"/>
      <c r="H178" s="46"/>
      <c r="I178" s="46"/>
      <c r="J178" s="46"/>
      <c r="K178" s="46"/>
      <c r="L178" s="46"/>
      <c r="M178" s="46"/>
      <c r="N178" s="46"/>
      <c r="O178" s="46"/>
      <c r="P178" s="46"/>
      <c r="Q178" s="46"/>
      <c r="R178" s="46"/>
      <c r="S178" s="22"/>
    </row>
    <row r="179" spans="3:19" ht="15.75" customHeight="1" x14ac:dyDescent="0.2">
      <c r="C179" s="46"/>
      <c r="D179" s="46"/>
      <c r="E179" s="46"/>
      <c r="F179" s="46"/>
      <c r="G179" s="46"/>
      <c r="H179" s="46"/>
      <c r="I179" s="46"/>
      <c r="J179" s="46"/>
      <c r="K179" s="46"/>
      <c r="L179" s="46"/>
      <c r="M179" s="46"/>
      <c r="N179" s="46"/>
      <c r="O179" s="46"/>
      <c r="P179" s="46"/>
      <c r="Q179" s="46"/>
      <c r="R179" s="46"/>
      <c r="S179" s="22"/>
    </row>
    <row r="180" spans="3:19" ht="15.75" customHeight="1" x14ac:dyDescent="0.2">
      <c r="C180" s="46"/>
      <c r="D180" s="46"/>
      <c r="E180" s="46"/>
      <c r="F180" s="46"/>
      <c r="G180" s="46"/>
      <c r="H180" s="46"/>
      <c r="I180" s="46"/>
      <c r="J180" s="46"/>
      <c r="K180" s="46"/>
      <c r="L180" s="46"/>
      <c r="M180" s="46"/>
      <c r="N180" s="46"/>
      <c r="O180" s="46"/>
      <c r="P180" s="46"/>
      <c r="Q180" s="46"/>
      <c r="R180" s="46"/>
      <c r="S180" s="22"/>
    </row>
    <row r="181" spans="3:19" ht="15.75" customHeight="1" x14ac:dyDescent="0.2">
      <c r="C181" s="46"/>
      <c r="D181" s="46"/>
      <c r="E181" s="46"/>
      <c r="F181" s="46"/>
      <c r="G181" s="46"/>
      <c r="H181" s="46"/>
      <c r="I181" s="46"/>
      <c r="J181" s="46"/>
      <c r="K181" s="46"/>
      <c r="L181" s="46"/>
      <c r="M181" s="46"/>
      <c r="N181" s="46"/>
      <c r="O181" s="46"/>
      <c r="P181" s="46"/>
      <c r="Q181" s="46"/>
      <c r="R181" s="46"/>
      <c r="S181" s="22"/>
    </row>
    <row r="182" spans="3:19" ht="15.75" customHeight="1" x14ac:dyDescent="0.2">
      <c r="C182" s="46"/>
      <c r="D182" s="46"/>
      <c r="E182" s="46"/>
      <c r="F182" s="46"/>
      <c r="G182" s="46"/>
      <c r="H182" s="46"/>
      <c r="I182" s="46"/>
      <c r="J182" s="46"/>
      <c r="K182" s="46"/>
      <c r="L182" s="46"/>
      <c r="M182" s="46"/>
      <c r="N182" s="46"/>
      <c r="O182" s="46"/>
      <c r="P182" s="46"/>
      <c r="Q182" s="46"/>
      <c r="R182" s="46"/>
      <c r="S182" s="22"/>
    </row>
    <row r="183" spans="3:19" ht="15.75" customHeight="1" x14ac:dyDescent="0.2">
      <c r="C183" s="46"/>
      <c r="D183" s="46"/>
      <c r="E183" s="46"/>
      <c r="F183" s="46"/>
      <c r="G183" s="46"/>
      <c r="H183" s="46"/>
      <c r="I183" s="46"/>
      <c r="J183" s="46"/>
      <c r="K183" s="46"/>
      <c r="L183" s="46"/>
      <c r="M183" s="46"/>
      <c r="N183" s="46"/>
      <c r="O183" s="46"/>
      <c r="P183" s="46"/>
      <c r="Q183" s="46"/>
      <c r="R183" s="46"/>
      <c r="S183" s="22"/>
    </row>
    <row r="184" spans="3:19" ht="15.75" customHeight="1" x14ac:dyDescent="0.2">
      <c r="C184" s="46"/>
      <c r="D184" s="46"/>
      <c r="E184" s="46"/>
      <c r="F184" s="46"/>
      <c r="G184" s="46"/>
      <c r="H184" s="46"/>
      <c r="I184" s="46"/>
      <c r="J184" s="46"/>
      <c r="K184" s="46"/>
      <c r="L184" s="46"/>
      <c r="M184" s="46"/>
      <c r="N184" s="46"/>
      <c r="O184" s="46"/>
      <c r="P184" s="46"/>
      <c r="Q184" s="46"/>
      <c r="R184" s="46"/>
      <c r="S184" s="22"/>
    </row>
    <row r="185" spans="3:19" ht="15.75" customHeight="1" x14ac:dyDescent="0.2">
      <c r="C185" s="46"/>
      <c r="D185" s="46"/>
      <c r="E185" s="46"/>
      <c r="F185" s="46"/>
      <c r="G185" s="46"/>
      <c r="H185" s="46"/>
      <c r="I185" s="46"/>
      <c r="J185" s="46"/>
      <c r="K185" s="46"/>
      <c r="L185" s="46"/>
      <c r="M185" s="46"/>
      <c r="N185" s="46"/>
      <c r="O185" s="46"/>
      <c r="P185" s="46"/>
      <c r="Q185" s="46"/>
      <c r="R185" s="46"/>
      <c r="S185" s="22"/>
    </row>
    <row r="186" spans="3:19" ht="15.75" customHeight="1" x14ac:dyDescent="0.2">
      <c r="C186" s="46"/>
      <c r="D186" s="46"/>
      <c r="E186" s="46"/>
      <c r="F186" s="46"/>
      <c r="G186" s="46"/>
      <c r="H186" s="46"/>
      <c r="I186" s="46"/>
      <c r="J186" s="46"/>
      <c r="K186" s="46"/>
      <c r="L186" s="46"/>
      <c r="M186" s="46"/>
      <c r="N186" s="46"/>
      <c r="O186" s="46"/>
      <c r="P186" s="46"/>
      <c r="Q186" s="46"/>
      <c r="R186" s="46"/>
      <c r="S186" s="22"/>
    </row>
    <row r="187" spans="3:19" ht="15.75" customHeight="1" x14ac:dyDescent="0.2">
      <c r="C187" s="46"/>
      <c r="D187" s="46"/>
      <c r="E187" s="46"/>
      <c r="F187" s="46"/>
      <c r="G187" s="46"/>
      <c r="H187" s="46"/>
      <c r="I187" s="46"/>
      <c r="J187" s="46"/>
      <c r="K187" s="46"/>
      <c r="L187" s="46"/>
      <c r="M187" s="46"/>
      <c r="N187" s="46"/>
      <c r="O187" s="46"/>
      <c r="P187" s="46"/>
      <c r="Q187" s="46"/>
      <c r="R187" s="46"/>
      <c r="S187" s="22"/>
    </row>
    <row r="188" spans="3:19" ht="15.75" customHeight="1" x14ac:dyDescent="0.2">
      <c r="C188" s="46"/>
      <c r="D188" s="46"/>
      <c r="E188" s="46"/>
      <c r="F188" s="46"/>
      <c r="G188" s="46"/>
      <c r="H188" s="46"/>
      <c r="I188" s="46"/>
      <c r="J188" s="46"/>
      <c r="K188" s="46"/>
      <c r="L188" s="46"/>
      <c r="M188" s="46"/>
      <c r="N188" s="46"/>
      <c r="O188" s="46"/>
      <c r="P188" s="46"/>
      <c r="Q188" s="46"/>
      <c r="R188" s="46"/>
      <c r="S188" s="22"/>
    </row>
    <row r="189" spans="3:19" ht="15.75" customHeight="1" x14ac:dyDescent="0.2">
      <c r="C189" s="46"/>
      <c r="D189" s="46"/>
      <c r="E189" s="46"/>
      <c r="F189" s="46"/>
      <c r="G189" s="46"/>
      <c r="H189" s="46"/>
      <c r="I189" s="46"/>
      <c r="J189" s="46"/>
      <c r="K189" s="46"/>
      <c r="L189" s="46"/>
      <c r="M189" s="46"/>
      <c r="N189" s="46"/>
      <c r="O189" s="46"/>
      <c r="P189" s="46"/>
      <c r="Q189" s="46"/>
      <c r="R189" s="46"/>
      <c r="S189" s="22"/>
    </row>
    <row r="190" spans="3:19" ht="15.75" customHeight="1" x14ac:dyDescent="0.2">
      <c r="C190" s="46"/>
      <c r="D190" s="46"/>
      <c r="E190" s="46"/>
      <c r="F190" s="46"/>
      <c r="G190" s="46"/>
      <c r="H190" s="46"/>
      <c r="I190" s="46"/>
      <c r="J190" s="46"/>
      <c r="K190" s="46"/>
      <c r="L190" s="46"/>
      <c r="M190" s="46"/>
      <c r="N190" s="46"/>
      <c r="O190" s="46"/>
      <c r="P190" s="46"/>
      <c r="Q190" s="46"/>
      <c r="R190" s="46"/>
      <c r="S190" s="22"/>
    </row>
    <row r="191" spans="3:19" ht="15.75" customHeight="1" x14ac:dyDescent="0.2">
      <c r="C191" s="46"/>
      <c r="D191" s="46"/>
      <c r="E191" s="46"/>
      <c r="F191" s="46"/>
      <c r="G191" s="46"/>
      <c r="H191" s="46"/>
      <c r="I191" s="46"/>
      <c r="J191" s="46"/>
      <c r="K191" s="46"/>
      <c r="L191" s="46"/>
      <c r="M191" s="46"/>
      <c r="N191" s="46"/>
      <c r="O191" s="46"/>
      <c r="P191" s="46"/>
      <c r="Q191" s="46"/>
      <c r="R191" s="46"/>
      <c r="S191" s="22"/>
    </row>
    <row r="192" spans="3:19" ht="15.75" customHeight="1" x14ac:dyDescent="0.2">
      <c r="C192" s="46"/>
      <c r="D192" s="46"/>
      <c r="E192" s="46"/>
      <c r="F192" s="46"/>
      <c r="G192" s="46"/>
      <c r="H192" s="46"/>
      <c r="I192" s="46"/>
      <c r="J192" s="46"/>
      <c r="K192" s="46"/>
      <c r="L192" s="46"/>
      <c r="M192" s="46"/>
      <c r="N192" s="46"/>
      <c r="O192" s="46"/>
      <c r="P192" s="46"/>
      <c r="Q192" s="46"/>
      <c r="R192" s="46"/>
      <c r="S192" s="22"/>
    </row>
    <row r="193" spans="3:19" ht="15.75" customHeight="1" x14ac:dyDescent="0.2">
      <c r="C193" s="46"/>
      <c r="D193" s="46"/>
      <c r="E193" s="46"/>
      <c r="F193" s="46"/>
      <c r="G193" s="46"/>
      <c r="H193" s="46"/>
      <c r="I193" s="46"/>
      <c r="J193" s="46"/>
      <c r="K193" s="46"/>
      <c r="L193" s="46"/>
      <c r="M193" s="46"/>
      <c r="N193" s="46"/>
      <c r="O193" s="46"/>
      <c r="P193" s="46"/>
      <c r="Q193" s="46"/>
      <c r="R193" s="46"/>
      <c r="S193" s="22"/>
    </row>
    <row r="194" spans="3:19" ht="15.75" customHeight="1" x14ac:dyDescent="0.2">
      <c r="C194" s="46"/>
      <c r="D194" s="46"/>
      <c r="E194" s="46"/>
      <c r="F194" s="46"/>
      <c r="G194" s="46"/>
      <c r="H194" s="46"/>
      <c r="I194" s="46"/>
      <c r="J194" s="46"/>
      <c r="K194" s="46"/>
      <c r="L194" s="46"/>
      <c r="M194" s="46"/>
      <c r="N194" s="46"/>
      <c r="O194" s="46"/>
      <c r="P194" s="46"/>
      <c r="Q194" s="46"/>
      <c r="R194" s="46"/>
      <c r="S194" s="22"/>
    </row>
    <row r="195" spans="3:19" ht="15.75" customHeight="1" x14ac:dyDescent="0.2">
      <c r="C195" s="46"/>
      <c r="D195" s="46"/>
      <c r="E195" s="46"/>
      <c r="F195" s="46"/>
      <c r="G195" s="46"/>
      <c r="H195" s="46"/>
      <c r="I195" s="46"/>
      <c r="J195" s="46"/>
      <c r="K195" s="46"/>
      <c r="L195" s="46"/>
      <c r="M195" s="46"/>
      <c r="N195" s="46"/>
      <c r="O195" s="46"/>
      <c r="P195" s="46"/>
      <c r="Q195" s="46"/>
      <c r="R195" s="46"/>
      <c r="S195" s="22"/>
    </row>
    <row r="196" spans="3:19" ht="15.75" customHeight="1" x14ac:dyDescent="0.2">
      <c r="C196" s="46"/>
      <c r="D196" s="46"/>
      <c r="E196" s="46"/>
      <c r="F196" s="46"/>
      <c r="G196" s="46"/>
      <c r="H196" s="46"/>
      <c r="I196" s="46"/>
      <c r="J196" s="46"/>
      <c r="K196" s="46"/>
      <c r="L196" s="46"/>
      <c r="M196" s="46"/>
      <c r="N196" s="46"/>
      <c r="O196" s="46"/>
      <c r="P196" s="46"/>
      <c r="Q196" s="46"/>
      <c r="R196" s="46"/>
      <c r="S196" s="22"/>
    </row>
    <row r="197" spans="3:19" ht="15.75" customHeight="1" x14ac:dyDescent="0.2">
      <c r="C197" s="46"/>
      <c r="D197" s="46"/>
      <c r="E197" s="46"/>
      <c r="F197" s="46"/>
      <c r="G197" s="46"/>
      <c r="H197" s="46"/>
      <c r="I197" s="46"/>
      <c r="J197" s="46"/>
      <c r="K197" s="46"/>
      <c r="L197" s="46"/>
      <c r="M197" s="46"/>
      <c r="N197" s="46"/>
      <c r="O197" s="46"/>
      <c r="P197" s="46"/>
      <c r="Q197" s="46"/>
      <c r="R197" s="46"/>
      <c r="S197" s="22"/>
    </row>
    <row r="198" spans="3:19" ht="15.75" customHeight="1" x14ac:dyDescent="0.2">
      <c r="C198" s="46"/>
      <c r="D198" s="46"/>
      <c r="E198" s="46"/>
      <c r="F198" s="46"/>
      <c r="G198" s="46"/>
      <c r="H198" s="46"/>
      <c r="I198" s="46"/>
      <c r="J198" s="46"/>
      <c r="K198" s="46"/>
      <c r="L198" s="46"/>
      <c r="M198" s="46"/>
      <c r="N198" s="46"/>
      <c r="O198" s="46"/>
      <c r="P198" s="46"/>
      <c r="Q198" s="46"/>
      <c r="R198" s="46"/>
      <c r="S198" s="22"/>
    </row>
    <row r="199" spans="3:19" ht="15.75" customHeight="1" x14ac:dyDescent="0.2">
      <c r="C199" s="46"/>
      <c r="D199" s="46"/>
      <c r="E199" s="46"/>
      <c r="F199" s="46"/>
      <c r="G199" s="46"/>
      <c r="H199" s="46"/>
      <c r="I199" s="46"/>
      <c r="J199" s="46"/>
      <c r="K199" s="46"/>
      <c r="L199" s="46"/>
      <c r="M199" s="46"/>
      <c r="N199" s="46"/>
      <c r="O199" s="46"/>
      <c r="P199" s="46"/>
      <c r="Q199" s="46"/>
      <c r="R199" s="46"/>
      <c r="S199" s="22"/>
    </row>
    <row r="200" spans="3:19" ht="15.75" customHeight="1" x14ac:dyDescent="0.2">
      <c r="C200" s="46"/>
      <c r="D200" s="46"/>
      <c r="E200" s="46"/>
      <c r="F200" s="46"/>
      <c r="G200" s="46"/>
      <c r="H200" s="46"/>
      <c r="I200" s="46"/>
      <c r="J200" s="46"/>
      <c r="K200" s="46"/>
      <c r="L200" s="46"/>
      <c r="M200" s="46"/>
      <c r="N200" s="46"/>
      <c r="O200" s="46"/>
      <c r="P200" s="46"/>
      <c r="Q200" s="46"/>
      <c r="R200" s="46"/>
      <c r="S200" s="22"/>
    </row>
    <row r="201" spans="3:19" ht="15.75" customHeight="1" x14ac:dyDescent="0.2">
      <c r="C201" s="46"/>
      <c r="D201" s="46"/>
      <c r="E201" s="46"/>
      <c r="F201" s="46"/>
      <c r="G201" s="46"/>
      <c r="H201" s="46"/>
      <c r="I201" s="46"/>
      <c r="J201" s="46"/>
      <c r="K201" s="46"/>
      <c r="L201" s="46"/>
      <c r="M201" s="46"/>
      <c r="N201" s="46"/>
      <c r="O201" s="46"/>
      <c r="P201" s="46"/>
      <c r="Q201" s="46"/>
      <c r="R201" s="46"/>
      <c r="S201" s="22"/>
    </row>
    <row r="202" spans="3:19" ht="15.75" customHeight="1" x14ac:dyDescent="0.2">
      <c r="C202" s="46"/>
      <c r="D202" s="46"/>
      <c r="E202" s="46"/>
      <c r="F202" s="46"/>
      <c r="G202" s="46"/>
      <c r="H202" s="46"/>
      <c r="I202" s="46"/>
      <c r="J202" s="46"/>
      <c r="K202" s="46"/>
      <c r="L202" s="46"/>
      <c r="M202" s="46"/>
      <c r="N202" s="46"/>
      <c r="O202" s="46"/>
      <c r="P202" s="46"/>
      <c r="Q202" s="46"/>
      <c r="R202" s="46"/>
      <c r="S202" s="22"/>
    </row>
    <row r="203" spans="3:19" ht="15.75" customHeight="1" x14ac:dyDescent="0.2">
      <c r="C203" s="46"/>
      <c r="D203" s="46"/>
      <c r="E203" s="46"/>
      <c r="F203" s="46"/>
      <c r="G203" s="46"/>
      <c r="H203" s="46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22"/>
    </row>
    <row r="204" spans="3:19" ht="15.75" customHeight="1" x14ac:dyDescent="0.2">
      <c r="C204" s="46"/>
      <c r="D204" s="46"/>
      <c r="E204" s="46"/>
      <c r="F204" s="46"/>
      <c r="G204" s="46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22"/>
    </row>
    <row r="205" spans="3:19" ht="15.75" customHeight="1" x14ac:dyDescent="0.2">
      <c r="C205" s="46"/>
      <c r="D205" s="46"/>
      <c r="E205" s="46"/>
      <c r="F205" s="46"/>
      <c r="G205" s="46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22"/>
    </row>
    <row r="206" spans="3:19" ht="15.75" customHeight="1" x14ac:dyDescent="0.2">
      <c r="C206" s="46"/>
      <c r="D206" s="46"/>
      <c r="E206" s="46"/>
      <c r="F206" s="46"/>
      <c r="G206" s="46"/>
      <c r="H206" s="46"/>
      <c r="I206" s="46"/>
      <c r="J206" s="46"/>
      <c r="K206" s="46"/>
      <c r="L206" s="46"/>
      <c r="M206" s="46"/>
      <c r="N206" s="46"/>
      <c r="O206" s="46"/>
      <c r="P206" s="46"/>
      <c r="Q206" s="46"/>
      <c r="R206" s="46"/>
      <c r="S206" s="22"/>
    </row>
    <row r="207" spans="3:19" ht="15.75" customHeight="1" x14ac:dyDescent="0.2">
      <c r="C207" s="46"/>
      <c r="D207" s="46"/>
      <c r="E207" s="46"/>
      <c r="F207" s="46"/>
      <c r="G207" s="46"/>
      <c r="H207" s="46"/>
      <c r="I207" s="46"/>
      <c r="J207" s="46"/>
      <c r="K207" s="46"/>
      <c r="L207" s="46"/>
      <c r="M207" s="46"/>
      <c r="N207" s="46"/>
      <c r="O207" s="46"/>
      <c r="P207" s="46"/>
      <c r="Q207" s="46"/>
      <c r="R207" s="46"/>
      <c r="S207" s="22"/>
    </row>
    <row r="208" spans="3:19" ht="15.75" customHeight="1" x14ac:dyDescent="0.2">
      <c r="C208" s="46"/>
      <c r="D208" s="46"/>
      <c r="E208" s="46"/>
      <c r="F208" s="46"/>
      <c r="G208" s="46"/>
      <c r="H208" s="46"/>
      <c r="I208" s="46"/>
      <c r="J208" s="46"/>
      <c r="K208" s="46"/>
      <c r="L208" s="46"/>
      <c r="M208" s="46"/>
      <c r="N208" s="46"/>
      <c r="O208" s="46"/>
      <c r="P208" s="46"/>
      <c r="Q208" s="46"/>
      <c r="R208" s="46"/>
      <c r="S208" s="22"/>
    </row>
    <row r="209" spans="3:19" ht="15.75" customHeight="1" x14ac:dyDescent="0.2">
      <c r="C209" s="46"/>
      <c r="D209" s="46"/>
      <c r="E209" s="46"/>
      <c r="F209" s="46"/>
      <c r="G209" s="46"/>
      <c r="H209" s="46"/>
      <c r="I209" s="46"/>
      <c r="J209" s="46"/>
      <c r="K209" s="46"/>
      <c r="L209" s="46"/>
      <c r="M209" s="46"/>
      <c r="N209" s="46"/>
      <c r="O209" s="46"/>
      <c r="P209" s="46"/>
      <c r="Q209" s="46"/>
      <c r="R209" s="46"/>
      <c r="S209" s="22"/>
    </row>
    <row r="210" spans="3:19" ht="15.75" customHeight="1" x14ac:dyDescent="0.2">
      <c r="C210" s="46"/>
      <c r="D210" s="46"/>
      <c r="E210" s="46"/>
      <c r="F210" s="46"/>
      <c r="G210" s="46"/>
      <c r="H210" s="46"/>
      <c r="I210" s="46"/>
      <c r="J210" s="46"/>
      <c r="K210" s="46"/>
      <c r="L210" s="46"/>
      <c r="M210" s="46"/>
      <c r="N210" s="46"/>
      <c r="O210" s="46"/>
      <c r="P210" s="46"/>
      <c r="Q210" s="46"/>
      <c r="R210" s="46"/>
      <c r="S210" s="22"/>
    </row>
    <row r="211" spans="3:19" ht="15.75" customHeight="1" x14ac:dyDescent="0.2">
      <c r="C211" s="46"/>
      <c r="D211" s="46"/>
      <c r="E211" s="46"/>
      <c r="F211" s="46"/>
      <c r="G211" s="46"/>
      <c r="H211" s="46"/>
      <c r="I211" s="46"/>
      <c r="J211" s="46"/>
      <c r="K211" s="46"/>
      <c r="L211" s="46"/>
      <c r="M211" s="46"/>
      <c r="N211" s="46"/>
      <c r="O211" s="46"/>
      <c r="P211" s="46"/>
      <c r="Q211" s="46"/>
      <c r="R211" s="46"/>
      <c r="S211" s="22"/>
    </row>
    <row r="212" spans="3:19" ht="15.75" customHeight="1" x14ac:dyDescent="0.2">
      <c r="C212" s="46"/>
      <c r="D212" s="46"/>
      <c r="E212" s="46"/>
      <c r="F212" s="46"/>
      <c r="G212" s="46"/>
      <c r="H212" s="46"/>
      <c r="I212" s="46"/>
      <c r="J212" s="46"/>
      <c r="K212" s="46"/>
      <c r="L212" s="46"/>
      <c r="M212" s="46"/>
      <c r="N212" s="46"/>
      <c r="O212" s="46"/>
      <c r="P212" s="46"/>
      <c r="Q212" s="46"/>
      <c r="R212" s="46"/>
      <c r="S212" s="22"/>
    </row>
    <row r="213" spans="3:19" ht="15.75" customHeight="1" x14ac:dyDescent="0.2">
      <c r="C213" s="46"/>
      <c r="D213" s="46"/>
      <c r="E213" s="46"/>
      <c r="F213" s="46"/>
      <c r="G213" s="46"/>
      <c r="H213" s="46"/>
      <c r="I213" s="46"/>
      <c r="J213" s="46"/>
      <c r="K213" s="46"/>
      <c r="L213" s="46"/>
      <c r="M213" s="46"/>
      <c r="N213" s="46"/>
      <c r="O213" s="46"/>
      <c r="P213" s="46"/>
      <c r="Q213" s="46"/>
      <c r="R213" s="46"/>
      <c r="S213" s="22"/>
    </row>
    <row r="214" spans="3:19" ht="15.75" customHeight="1" x14ac:dyDescent="0.2">
      <c r="C214" s="46"/>
      <c r="D214" s="46"/>
      <c r="E214" s="46"/>
      <c r="F214" s="46"/>
      <c r="G214" s="46"/>
      <c r="H214" s="46"/>
      <c r="I214" s="46"/>
      <c r="J214" s="46"/>
      <c r="K214" s="46"/>
      <c r="L214" s="46"/>
      <c r="M214" s="46"/>
      <c r="N214" s="46"/>
      <c r="O214" s="46"/>
      <c r="P214" s="46"/>
      <c r="Q214" s="46"/>
      <c r="R214" s="46"/>
      <c r="S214" s="22"/>
    </row>
    <row r="215" spans="3:19" ht="15.75" customHeight="1" x14ac:dyDescent="0.2">
      <c r="C215" s="46"/>
      <c r="D215" s="46"/>
      <c r="E215" s="46"/>
      <c r="F215" s="46"/>
      <c r="G215" s="46"/>
      <c r="H215" s="46"/>
      <c r="I215" s="46"/>
      <c r="J215" s="46"/>
      <c r="K215" s="46"/>
      <c r="L215" s="46"/>
      <c r="M215" s="46"/>
      <c r="N215" s="46"/>
      <c r="O215" s="46"/>
      <c r="P215" s="46"/>
      <c r="Q215" s="46"/>
      <c r="R215" s="46"/>
      <c r="S215" s="22"/>
    </row>
    <row r="216" spans="3:19" ht="15.75" customHeight="1" x14ac:dyDescent="0.2">
      <c r="C216" s="46"/>
      <c r="D216" s="46"/>
      <c r="E216" s="46"/>
      <c r="F216" s="46"/>
      <c r="G216" s="46"/>
      <c r="H216" s="46"/>
      <c r="I216" s="46"/>
      <c r="J216" s="46"/>
      <c r="K216" s="46"/>
      <c r="L216" s="46"/>
      <c r="M216" s="46"/>
      <c r="N216" s="46"/>
      <c r="O216" s="46"/>
      <c r="P216" s="46"/>
      <c r="Q216" s="46"/>
      <c r="R216" s="46"/>
      <c r="S216" s="22"/>
    </row>
    <row r="217" spans="3:19" ht="15.75" customHeight="1" x14ac:dyDescent="0.2">
      <c r="C217" s="46"/>
      <c r="D217" s="46"/>
      <c r="E217" s="46"/>
      <c r="F217" s="46"/>
      <c r="G217" s="46"/>
      <c r="H217" s="46"/>
      <c r="I217" s="46"/>
      <c r="J217" s="46"/>
      <c r="K217" s="46"/>
      <c r="L217" s="46"/>
      <c r="M217" s="46"/>
      <c r="N217" s="46"/>
      <c r="O217" s="46"/>
      <c r="P217" s="46"/>
      <c r="Q217" s="46"/>
      <c r="R217" s="46"/>
      <c r="S217" s="22"/>
    </row>
    <row r="218" spans="3:19" ht="15.75" customHeight="1" x14ac:dyDescent="0.2">
      <c r="C218" s="46"/>
      <c r="D218" s="46"/>
      <c r="E218" s="46"/>
      <c r="F218" s="46"/>
      <c r="G218" s="46"/>
      <c r="H218" s="46"/>
      <c r="I218" s="46"/>
      <c r="J218" s="46"/>
      <c r="K218" s="46"/>
      <c r="L218" s="46"/>
      <c r="M218" s="46"/>
      <c r="N218" s="46"/>
      <c r="O218" s="46"/>
      <c r="P218" s="46"/>
      <c r="Q218" s="46"/>
      <c r="R218" s="46"/>
      <c r="S218" s="22"/>
    </row>
    <row r="219" spans="3:19" ht="15.75" customHeight="1" x14ac:dyDescent="0.2">
      <c r="C219" s="46"/>
      <c r="D219" s="46"/>
      <c r="E219" s="46"/>
      <c r="F219" s="46"/>
      <c r="G219" s="46"/>
      <c r="H219" s="46"/>
      <c r="I219" s="46"/>
      <c r="J219" s="46"/>
      <c r="K219" s="46"/>
      <c r="L219" s="46"/>
      <c r="M219" s="46"/>
      <c r="N219" s="46"/>
      <c r="O219" s="46"/>
      <c r="P219" s="46"/>
      <c r="Q219" s="46"/>
      <c r="R219" s="46"/>
      <c r="S219" s="22"/>
    </row>
    <row r="220" spans="3:19" ht="15.75" customHeight="1" x14ac:dyDescent="0.2">
      <c r="C220" s="46"/>
      <c r="D220" s="46"/>
      <c r="E220" s="46"/>
      <c r="F220" s="46"/>
      <c r="G220" s="46"/>
      <c r="H220" s="46"/>
      <c r="I220" s="46"/>
      <c r="J220" s="46"/>
      <c r="K220" s="46"/>
      <c r="L220" s="46"/>
      <c r="M220" s="46"/>
      <c r="N220" s="46"/>
      <c r="O220" s="46"/>
      <c r="P220" s="46"/>
      <c r="Q220" s="46"/>
      <c r="R220" s="46"/>
      <c r="S220" s="22"/>
    </row>
    <row r="221" spans="3:19" ht="15.75" customHeight="1" x14ac:dyDescent="0.2">
      <c r="R221" s="15"/>
      <c r="S221" s="22"/>
    </row>
    <row r="222" spans="3:19" ht="15.75" customHeight="1" x14ac:dyDescent="0.2">
      <c r="R222" s="15"/>
      <c r="S222" s="22"/>
    </row>
    <row r="223" spans="3:19" ht="15.75" customHeight="1" x14ac:dyDescent="0.2">
      <c r="R223" s="15"/>
      <c r="S223" s="22"/>
    </row>
    <row r="224" spans="3:19" ht="15.75" customHeight="1" x14ac:dyDescent="0.2">
      <c r="R224" s="15"/>
      <c r="S224" s="22"/>
    </row>
    <row r="225" spans="18:18" ht="15.75" customHeight="1" x14ac:dyDescent="0.2">
      <c r="R225" s="15"/>
    </row>
    <row r="226" spans="18:18" ht="15.75" customHeight="1" x14ac:dyDescent="0.2">
      <c r="R226" s="15"/>
    </row>
    <row r="227" spans="18:18" ht="15.75" customHeight="1" x14ac:dyDescent="0.2">
      <c r="R227" s="15"/>
    </row>
    <row r="228" spans="18:18" ht="15.75" customHeight="1" x14ac:dyDescent="0.2">
      <c r="R228" s="15"/>
    </row>
    <row r="229" spans="18:18" ht="15.75" customHeight="1" x14ac:dyDescent="0.2">
      <c r="R229" s="15"/>
    </row>
    <row r="230" spans="18:18" ht="15.75" customHeight="1" x14ac:dyDescent="0.2">
      <c r="R230" s="15"/>
    </row>
    <row r="231" spans="18:18" ht="15.75" customHeight="1" x14ac:dyDescent="0.2">
      <c r="R231" s="15"/>
    </row>
    <row r="232" spans="18:18" ht="15.75" customHeight="1" x14ac:dyDescent="0.2">
      <c r="R232" s="15"/>
    </row>
    <row r="233" spans="18:18" ht="15.75" customHeight="1" x14ac:dyDescent="0.2">
      <c r="R233" s="15"/>
    </row>
    <row r="234" spans="18:18" ht="15.75" customHeight="1" x14ac:dyDescent="0.2">
      <c r="R234" s="15"/>
    </row>
    <row r="235" spans="18:18" ht="15.75" customHeight="1" x14ac:dyDescent="0.2">
      <c r="R235" s="15"/>
    </row>
    <row r="236" spans="18:18" ht="15.75" customHeight="1" x14ac:dyDescent="0.2">
      <c r="R236" s="15"/>
    </row>
    <row r="237" spans="18:18" ht="15.75" customHeight="1" x14ac:dyDescent="0.2">
      <c r="R237" s="15"/>
    </row>
    <row r="238" spans="18:18" ht="15.75" customHeight="1" x14ac:dyDescent="0.2">
      <c r="R238" s="15"/>
    </row>
    <row r="239" spans="18:18" ht="15.75" customHeight="1" x14ac:dyDescent="0.2">
      <c r="R239" s="15"/>
    </row>
    <row r="240" spans="18:18" ht="15.75" customHeight="1" x14ac:dyDescent="0.2">
      <c r="R240" s="15"/>
    </row>
    <row r="241" spans="18:18" ht="15.75" customHeight="1" x14ac:dyDescent="0.2">
      <c r="R241" s="15"/>
    </row>
    <row r="242" spans="18:18" ht="15.75" customHeight="1" x14ac:dyDescent="0.2">
      <c r="R242" s="15"/>
    </row>
    <row r="243" spans="18:18" ht="15.75" customHeight="1" x14ac:dyDescent="0.2">
      <c r="R243" s="15"/>
    </row>
    <row r="244" spans="18:18" ht="15.75" customHeight="1" x14ac:dyDescent="0.2">
      <c r="R244" s="15"/>
    </row>
    <row r="245" spans="18:18" ht="15.75" customHeight="1" x14ac:dyDescent="0.2">
      <c r="R245" s="15"/>
    </row>
    <row r="246" spans="18:18" ht="15.75" customHeight="1" x14ac:dyDescent="0.2">
      <c r="R246" s="15"/>
    </row>
    <row r="247" spans="18:18" ht="15.75" customHeight="1" x14ac:dyDescent="0.2">
      <c r="R247" s="15"/>
    </row>
    <row r="248" spans="18:18" ht="15.75" customHeight="1" x14ac:dyDescent="0.2">
      <c r="R248" s="15"/>
    </row>
    <row r="249" spans="18:18" ht="15.75" customHeight="1" x14ac:dyDescent="0.2">
      <c r="R249" s="15"/>
    </row>
    <row r="250" spans="18:18" ht="15.75" customHeight="1" x14ac:dyDescent="0.2">
      <c r="R250" s="15"/>
    </row>
    <row r="251" spans="18:18" ht="15.75" customHeight="1" x14ac:dyDescent="0.2">
      <c r="R251" s="15"/>
    </row>
    <row r="252" spans="18:18" ht="15.75" customHeight="1" x14ac:dyDescent="0.2">
      <c r="R252" s="15"/>
    </row>
    <row r="253" spans="18:18" ht="15.75" customHeight="1" x14ac:dyDescent="0.2">
      <c r="R253" s="15"/>
    </row>
    <row r="254" spans="18:18" ht="15.75" customHeight="1" x14ac:dyDescent="0.2">
      <c r="R254" s="15"/>
    </row>
    <row r="255" spans="18:18" ht="15.75" customHeight="1" x14ac:dyDescent="0.2">
      <c r="R255" s="15"/>
    </row>
    <row r="256" spans="18:18" ht="15.75" customHeight="1" x14ac:dyDescent="0.2">
      <c r="R256" s="15"/>
    </row>
    <row r="257" spans="18:18" ht="15.75" customHeight="1" x14ac:dyDescent="0.2">
      <c r="R257" s="15"/>
    </row>
    <row r="258" spans="18:18" ht="15.75" customHeight="1" x14ac:dyDescent="0.2">
      <c r="R258" s="15"/>
    </row>
    <row r="259" spans="18:18" ht="15.75" customHeight="1" x14ac:dyDescent="0.2">
      <c r="R259" s="15"/>
    </row>
    <row r="260" spans="18:18" ht="15.75" customHeight="1" x14ac:dyDescent="0.2">
      <c r="R260" s="15"/>
    </row>
    <row r="261" spans="18:18" ht="15.75" customHeight="1" x14ac:dyDescent="0.2">
      <c r="R261" s="15"/>
    </row>
    <row r="262" spans="18:18" ht="15.75" customHeight="1" x14ac:dyDescent="0.2">
      <c r="R262" s="15"/>
    </row>
    <row r="263" spans="18:18" ht="15.75" customHeight="1" x14ac:dyDescent="0.2">
      <c r="R263" s="15"/>
    </row>
    <row r="264" spans="18:18" ht="15.75" customHeight="1" x14ac:dyDescent="0.2">
      <c r="R264" s="15"/>
    </row>
    <row r="265" spans="18:18" ht="15.75" customHeight="1" x14ac:dyDescent="0.2">
      <c r="R265" s="15"/>
    </row>
    <row r="266" spans="18:18" ht="15.75" customHeight="1" x14ac:dyDescent="0.2">
      <c r="R266" s="15"/>
    </row>
    <row r="267" spans="18:18" ht="15.75" customHeight="1" x14ac:dyDescent="0.2">
      <c r="R267" s="15"/>
    </row>
    <row r="268" spans="18:18" ht="15.75" customHeight="1" x14ac:dyDescent="0.2">
      <c r="R268" s="15"/>
    </row>
    <row r="269" spans="18:18" ht="15.75" customHeight="1" x14ac:dyDescent="0.2">
      <c r="R269" s="15"/>
    </row>
    <row r="270" spans="18:18" ht="15.75" customHeight="1" x14ac:dyDescent="0.2">
      <c r="R270" s="15"/>
    </row>
    <row r="271" spans="18:18" ht="15.75" customHeight="1" x14ac:dyDescent="0.2">
      <c r="R271" s="15"/>
    </row>
    <row r="272" spans="18:18" ht="15.75" customHeight="1" x14ac:dyDescent="0.2">
      <c r="R272" s="15"/>
    </row>
    <row r="273" spans="18:18" ht="15.75" customHeight="1" x14ac:dyDescent="0.2">
      <c r="R273" s="15"/>
    </row>
    <row r="274" spans="18:18" ht="15.75" customHeight="1" x14ac:dyDescent="0.2">
      <c r="R274" s="15"/>
    </row>
    <row r="275" spans="18:18" ht="15.75" customHeight="1" x14ac:dyDescent="0.2">
      <c r="R275" s="15"/>
    </row>
    <row r="276" spans="18:18" ht="15.75" customHeight="1" x14ac:dyDescent="0.2">
      <c r="R276" s="15"/>
    </row>
    <row r="277" spans="18:18" ht="15.75" customHeight="1" x14ac:dyDescent="0.2">
      <c r="R277" s="15"/>
    </row>
    <row r="278" spans="18:18" ht="15.75" customHeight="1" x14ac:dyDescent="0.2">
      <c r="R278" s="15"/>
    </row>
    <row r="279" spans="18:18" ht="15.75" customHeight="1" x14ac:dyDescent="0.2">
      <c r="R279" s="15"/>
    </row>
    <row r="280" spans="18:18" ht="15.75" customHeight="1" x14ac:dyDescent="0.2">
      <c r="R280" s="15"/>
    </row>
    <row r="281" spans="18:18" ht="15.75" customHeight="1" x14ac:dyDescent="0.2">
      <c r="R281" s="15"/>
    </row>
    <row r="282" spans="18:18" ht="15.75" customHeight="1" x14ac:dyDescent="0.2">
      <c r="R282" s="15"/>
    </row>
    <row r="283" spans="18:18" ht="15.75" customHeight="1" x14ac:dyDescent="0.2">
      <c r="R283" s="15"/>
    </row>
    <row r="284" spans="18:18" ht="15.75" customHeight="1" x14ac:dyDescent="0.2">
      <c r="R284" s="15"/>
    </row>
    <row r="285" spans="18:18" ht="15.75" customHeight="1" x14ac:dyDescent="0.2">
      <c r="R285" s="15"/>
    </row>
    <row r="286" spans="18:18" ht="15.75" customHeight="1" x14ac:dyDescent="0.2">
      <c r="R286" s="15"/>
    </row>
    <row r="287" spans="18:18" ht="15.75" customHeight="1" x14ac:dyDescent="0.2">
      <c r="R287" s="15"/>
    </row>
    <row r="288" spans="18:18" ht="15.75" customHeight="1" x14ac:dyDescent="0.2">
      <c r="R288" s="15"/>
    </row>
    <row r="289" spans="18:18" ht="15.75" customHeight="1" x14ac:dyDescent="0.2">
      <c r="R289" s="15"/>
    </row>
    <row r="290" spans="18:18" ht="15.75" customHeight="1" x14ac:dyDescent="0.2">
      <c r="R290" s="15"/>
    </row>
    <row r="291" spans="18:18" ht="15.75" customHeight="1" x14ac:dyDescent="0.2">
      <c r="R291" s="15"/>
    </row>
    <row r="292" spans="18:18" ht="15.75" customHeight="1" x14ac:dyDescent="0.2">
      <c r="R292" s="15"/>
    </row>
    <row r="293" spans="18:18" ht="15.75" customHeight="1" x14ac:dyDescent="0.2">
      <c r="R293" s="15"/>
    </row>
    <row r="294" spans="18:18" ht="15.75" customHeight="1" x14ac:dyDescent="0.2">
      <c r="R294" s="15"/>
    </row>
    <row r="295" spans="18:18" ht="15.75" customHeight="1" x14ac:dyDescent="0.2">
      <c r="R295" s="15"/>
    </row>
    <row r="296" spans="18:18" ht="15.75" customHeight="1" x14ac:dyDescent="0.2">
      <c r="R296" s="15"/>
    </row>
    <row r="297" spans="18:18" ht="15.75" customHeight="1" x14ac:dyDescent="0.2">
      <c r="R297" s="15"/>
    </row>
    <row r="298" spans="18:18" ht="15.75" customHeight="1" x14ac:dyDescent="0.2">
      <c r="R298" s="15"/>
    </row>
    <row r="299" spans="18:18" ht="15.75" customHeight="1" x14ac:dyDescent="0.2">
      <c r="R299" s="15"/>
    </row>
    <row r="300" spans="18:18" ht="15.75" customHeight="1" x14ac:dyDescent="0.2">
      <c r="R300" s="15"/>
    </row>
    <row r="301" spans="18:18" ht="15.75" customHeight="1" x14ac:dyDescent="0.2">
      <c r="R301" s="15"/>
    </row>
    <row r="302" spans="18:18" ht="15.75" customHeight="1" x14ac:dyDescent="0.2">
      <c r="R302" s="15"/>
    </row>
    <row r="303" spans="18:18" ht="15.75" customHeight="1" x14ac:dyDescent="0.2">
      <c r="R303" s="15"/>
    </row>
    <row r="304" spans="18:18" ht="15.75" customHeight="1" x14ac:dyDescent="0.2">
      <c r="R304" s="15"/>
    </row>
    <row r="305" spans="18:18" ht="15.75" customHeight="1" x14ac:dyDescent="0.2">
      <c r="R305" s="15"/>
    </row>
    <row r="306" spans="18:18" ht="15.75" customHeight="1" x14ac:dyDescent="0.2">
      <c r="R306" s="15"/>
    </row>
    <row r="307" spans="18:18" ht="15.75" customHeight="1" x14ac:dyDescent="0.2">
      <c r="R307" s="15"/>
    </row>
    <row r="308" spans="18:18" ht="15.75" customHeight="1" x14ac:dyDescent="0.2">
      <c r="R308" s="15"/>
    </row>
    <row r="309" spans="18:18" ht="15.75" customHeight="1" x14ac:dyDescent="0.2">
      <c r="R309" s="15"/>
    </row>
    <row r="310" spans="18:18" ht="15.75" customHeight="1" x14ac:dyDescent="0.2">
      <c r="R310" s="15"/>
    </row>
    <row r="311" spans="18:18" ht="15.75" customHeight="1" x14ac:dyDescent="0.2">
      <c r="R311" s="15"/>
    </row>
    <row r="312" spans="18:18" ht="15.75" customHeight="1" x14ac:dyDescent="0.2">
      <c r="R312" s="15"/>
    </row>
    <row r="313" spans="18:18" ht="15.75" customHeight="1" x14ac:dyDescent="0.2">
      <c r="R313" s="15"/>
    </row>
    <row r="314" spans="18:18" ht="15.75" customHeight="1" x14ac:dyDescent="0.2">
      <c r="R314" s="15"/>
    </row>
    <row r="315" spans="18:18" ht="15.75" customHeight="1" x14ac:dyDescent="0.2">
      <c r="R315" s="15"/>
    </row>
    <row r="316" spans="18:18" ht="15.75" customHeight="1" x14ac:dyDescent="0.2">
      <c r="R316" s="15"/>
    </row>
    <row r="317" spans="18:18" ht="15.75" customHeight="1" x14ac:dyDescent="0.2">
      <c r="R317" s="15"/>
    </row>
    <row r="318" spans="18:18" ht="15.75" customHeight="1" x14ac:dyDescent="0.2">
      <c r="R318" s="15"/>
    </row>
    <row r="319" spans="18:18" ht="15.75" customHeight="1" x14ac:dyDescent="0.2">
      <c r="R319" s="15"/>
    </row>
    <row r="320" spans="18:18" ht="15.75" customHeight="1" x14ac:dyDescent="0.2">
      <c r="R320" s="15"/>
    </row>
    <row r="321" spans="18:18" ht="15.75" customHeight="1" x14ac:dyDescent="0.2">
      <c r="R321" s="15"/>
    </row>
    <row r="322" spans="18:18" ht="15.75" customHeight="1" x14ac:dyDescent="0.2">
      <c r="R322" s="15"/>
    </row>
    <row r="323" spans="18:18" ht="15.75" customHeight="1" x14ac:dyDescent="0.2">
      <c r="R323" s="15"/>
    </row>
    <row r="324" spans="18:18" ht="15.75" customHeight="1" x14ac:dyDescent="0.2">
      <c r="R324" s="15"/>
    </row>
    <row r="325" spans="18:18" ht="15.75" customHeight="1" x14ac:dyDescent="0.2">
      <c r="R325" s="15"/>
    </row>
    <row r="326" spans="18:18" ht="15.75" customHeight="1" x14ac:dyDescent="0.2">
      <c r="R326" s="15"/>
    </row>
    <row r="327" spans="18:18" ht="15.75" customHeight="1" x14ac:dyDescent="0.2">
      <c r="R327" s="15"/>
    </row>
    <row r="328" spans="18:18" ht="15.75" customHeight="1" x14ac:dyDescent="0.2">
      <c r="R328" s="15"/>
    </row>
    <row r="329" spans="18:18" ht="15.75" customHeight="1" x14ac:dyDescent="0.2">
      <c r="R329" s="15"/>
    </row>
    <row r="330" spans="18:18" ht="15.75" customHeight="1" x14ac:dyDescent="0.2">
      <c r="R330" s="15"/>
    </row>
    <row r="331" spans="18:18" ht="15.75" customHeight="1" x14ac:dyDescent="0.2">
      <c r="R331" s="15"/>
    </row>
    <row r="332" spans="18:18" ht="15.75" customHeight="1" x14ac:dyDescent="0.2">
      <c r="R332" s="15"/>
    </row>
    <row r="333" spans="18:18" ht="15.75" customHeight="1" x14ac:dyDescent="0.2">
      <c r="R333" s="15"/>
    </row>
    <row r="334" spans="18:18" ht="15.75" customHeight="1" x14ac:dyDescent="0.2">
      <c r="R334" s="15"/>
    </row>
    <row r="335" spans="18:18" ht="15.75" customHeight="1" x14ac:dyDescent="0.2">
      <c r="R335" s="15"/>
    </row>
    <row r="336" spans="18:18" ht="15.75" customHeight="1" x14ac:dyDescent="0.2">
      <c r="R336" s="15"/>
    </row>
    <row r="337" spans="18:18" ht="15.75" customHeight="1" x14ac:dyDescent="0.2">
      <c r="R337" s="15"/>
    </row>
    <row r="338" spans="18:18" ht="15.75" customHeight="1" x14ac:dyDescent="0.2">
      <c r="R338" s="15"/>
    </row>
    <row r="339" spans="18:18" ht="15.75" customHeight="1" x14ac:dyDescent="0.2">
      <c r="R339" s="15"/>
    </row>
    <row r="340" spans="18:18" ht="15.75" customHeight="1" x14ac:dyDescent="0.2">
      <c r="R340" s="15"/>
    </row>
    <row r="341" spans="18:18" ht="15.75" customHeight="1" x14ac:dyDescent="0.2">
      <c r="R341" s="15"/>
    </row>
    <row r="342" spans="18:18" ht="15.75" customHeight="1" x14ac:dyDescent="0.2">
      <c r="R342" s="15"/>
    </row>
    <row r="343" spans="18:18" ht="15.75" customHeight="1" x14ac:dyDescent="0.2">
      <c r="R343" s="15"/>
    </row>
    <row r="344" spans="18:18" ht="15.75" customHeight="1" x14ac:dyDescent="0.2">
      <c r="R344" s="15"/>
    </row>
    <row r="345" spans="18:18" ht="15.75" customHeight="1" x14ac:dyDescent="0.2">
      <c r="R345" s="15"/>
    </row>
    <row r="346" spans="18:18" ht="15.75" customHeight="1" x14ac:dyDescent="0.2">
      <c r="R346" s="15"/>
    </row>
    <row r="347" spans="18:18" ht="15.75" customHeight="1" x14ac:dyDescent="0.2">
      <c r="R347" s="15"/>
    </row>
    <row r="348" spans="18:18" ht="15.75" customHeight="1" x14ac:dyDescent="0.2">
      <c r="R348" s="15"/>
    </row>
    <row r="349" spans="18:18" ht="15.75" customHeight="1" x14ac:dyDescent="0.2">
      <c r="R349" s="15"/>
    </row>
    <row r="350" spans="18:18" ht="15.75" customHeight="1" x14ac:dyDescent="0.2">
      <c r="R350" s="15"/>
    </row>
    <row r="351" spans="18:18" ht="15.75" customHeight="1" x14ac:dyDescent="0.2">
      <c r="R351" s="15"/>
    </row>
    <row r="352" spans="18:18" ht="15.75" customHeight="1" x14ac:dyDescent="0.2">
      <c r="R352" s="15"/>
    </row>
    <row r="353" spans="18:18" ht="15.75" customHeight="1" x14ac:dyDescent="0.2">
      <c r="R353" s="15"/>
    </row>
    <row r="354" spans="18:18" ht="15.75" customHeight="1" x14ac:dyDescent="0.2">
      <c r="R354" s="15"/>
    </row>
    <row r="355" spans="18:18" ht="15.75" customHeight="1" x14ac:dyDescent="0.2">
      <c r="R355" s="15"/>
    </row>
    <row r="356" spans="18:18" ht="15.75" customHeight="1" x14ac:dyDescent="0.2">
      <c r="R356" s="15"/>
    </row>
    <row r="357" spans="18:18" ht="15.75" customHeight="1" x14ac:dyDescent="0.2">
      <c r="R357" s="15"/>
    </row>
    <row r="358" spans="18:18" ht="15.75" customHeight="1" x14ac:dyDescent="0.2">
      <c r="R358" s="15"/>
    </row>
    <row r="359" spans="18:18" ht="15.75" customHeight="1" x14ac:dyDescent="0.2">
      <c r="R359" s="15"/>
    </row>
    <row r="360" spans="18:18" ht="15.75" customHeight="1" x14ac:dyDescent="0.2">
      <c r="R360" s="15"/>
    </row>
    <row r="361" spans="18:18" ht="15.75" customHeight="1" x14ac:dyDescent="0.2">
      <c r="R361" s="15"/>
    </row>
    <row r="362" spans="18:18" ht="15.75" customHeight="1" x14ac:dyDescent="0.2">
      <c r="R362" s="15"/>
    </row>
    <row r="363" spans="18:18" ht="15.75" customHeight="1" x14ac:dyDescent="0.2">
      <c r="R363" s="15"/>
    </row>
    <row r="364" spans="18:18" ht="15.75" customHeight="1" x14ac:dyDescent="0.2">
      <c r="R364" s="15"/>
    </row>
    <row r="365" spans="18:18" ht="15.75" customHeight="1" x14ac:dyDescent="0.2">
      <c r="R365" s="15"/>
    </row>
    <row r="366" spans="18:18" ht="15.75" customHeight="1" x14ac:dyDescent="0.2">
      <c r="R366" s="15"/>
    </row>
    <row r="367" spans="18:18" ht="15.75" customHeight="1" x14ac:dyDescent="0.2">
      <c r="R367" s="15"/>
    </row>
    <row r="368" spans="18:18" ht="15.75" customHeight="1" x14ac:dyDescent="0.2">
      <c r="R368" s="15"/>
    </row>
    <row r="369" spans="18:18" ht="15.75" customHeight="1" x14ac:dyDescent="0.2">
      <c r="R369" s="15"/>
    </row>
    <row r="370" spans="18:18" ht="15.75" customHeight="1" x14ac:dyDescent="0.2">
      <c r="R370" s="15"/>
    </row>
    <row r="371" spans="18:18" ht="15.75" customHeight="1" x14ac:dyDescent="0.2">
      <c r="R371" s="15"/>
    </row>
    <row r="372" spans="18:18" ht="15.75" customHeight="1" x14ac:dyDescent="0.2">
      <c r="R372" s="15"/>
    </row>
    <row r="373" spans="18:18" ht="15.75" customHeight="1" x14ac:dyDescent="0.2">
      <c r="R373" s="15"/>
    </row>
    <row r="374" spans="18:18" ht="15.75" customHeight="1" x14ac:dyDescent="0.2">
      <c r="R374" s="15"/>
    </row>
    <row r="375" spans="18:18" ht="15.75" customHeight="1" x14ac:dyDescent="0.2">
      <c r="R375" s="15"/>
    </row>
    <row r="376" spans="18:18" ht="15.75" customHeight="1" x14ac:dyDescent="0.2">
      <c r="R376" s="15"/>
    </row>
    <row r="377" spans="18:18" ht="15.75" customHeight="1" x14ac:dyDescent="0.2">
      <c r="R377" s="15"/>
    </row>
    <row r="378" spans="18:18" ht="15.75" customHeight="1" x14ac:dyDescent="0.2">
      <c r="R378" s="15"/>
    </row>
    <row r="379" spans="18:18" ht="15.75" customHeight="1" x14ac:dyDescent="0.2">
      <c r="R379" s="15"/>
    </row>
    <row r="380" spans="18:18" ht="15.75" customHeight="1" x14ac:dyDescent="0.2">
      <c r="R380" s="15"/>
    </row>
    <row r="381" spans="18:18" ht="15.75" customHeight="1" x14ac:dyDescent="0.2">
      <c r="R381" s="15"/>
    </row>
    <row r="382" spans="18:18" ht="15.75" customHeight="1" x14ac:dyDescent="0.2">
      <c r="R382" s="15"/>
    </row>
    <row r="383" spans="18:18" ht="15.75" customHeight="1" x14ac:dyDescent="0.2">
      <c r="R383" s="15"/>
    </row>
    <row r="384" spans="18:18" ht="15.75" customHeight="1" x14ac:dyDescent="0.2">
      <c r="R384" s="15"/>
    </row>
    <row r="385" spans="18:18" ht="15.75" customHeight="1" x14ac:dyDescent="0.2">
      <c r="R385" s="15"/>
    </row>
    <row r="386" spans="18:18" ht="15.75" customHeight="1" x14ac:dyDescent="0.2">
      <c r="R386" s="15"/>
    </row>
    <row r="387" spans="18:18" ht="15.75" customHeight="1" x14ac:dyDescent="0.2">
      <c r="R387" s="15"/>
    </row>
    <row r="388" spans="18:18" ht="15.75" customHeight="1" x14ac:dyDescent="0.2">
      <c r="R388" s="15"/>
    </row>
    <row r="389" spans="18:18" ht="15.75" customHeight="1" x14ac:dyDescent="0.2">
      <c r="R389" s="15"/>
    </row>
    <row r="390" spans="18:18" ht="15.75" customHeight="1" x14ac:dyDescent="0.2">
      <c r="R390" s="15"/>
    </row>
    <row r="391" spans="18:18" ht="15.75" customHeight="1" x14ac:dyDescent="0.2">
      <c r="R391" s="15"/>
    </row>
    <row r="392" spans="18:18" ht="15.75" customHeight="1" x14ac:dyDescent="0.2">
      <c r="R392" s="15"/>
    </row>
    <row r="393" spans="18:18" ht="15.75" customHeight="1" x14ac:dyDescent="0.2">
      <c r="R393" s="15"/>
    </row>
    <row r="394" spans="18:18" ht="15.75" customHeight="1" x14ac:dyDescent="0.2">
      <c r="R394" s="15"/>
    </row>
    <row r="395" spans="18:18" ht="15.75" customHeight="1" x14ac:dyDescent="0.2">
      <c r="R395" s="15"/>
    </row>
    <row r="396" spans="18:18" ht="15.75" customHeight="1" x14ac:dyDescent="0.2">
      <c r="R396" s="15"/>
    </row>
    <row r="397" spans="18:18" ht="15.75" customHeight="1" x14ac:dyDescent="0.2">
      <c r="R397" s="15"/>
    </row>
    <row r="398" spans="18:18" ht="15.75" customHeight="1" x14ac:dyDescent="0.2">
      <c r="R398" s="15"/>
    </row>
    <row r="399" spans="18:18" ht="15.75" customHeight="1" x14ac:dyDescent="0.2">
      <c r="R399" s="15"/>
    </row>
    <row r="400" spans="18:18" ht="15.75" customHeight="1" x14ac:dyDescent="0.2">
      <c r="R400" s="15"/>
    </row>
    <row r="401" spans="18:18" ht="15.75" customHeight="1" x14ac:dyDescent="0.2">
      <c r="R401" s="15"/>
    </row>
    <row r="402" spans="18:18" ht="15.75" customHeight="1" x14ac:dyDescent="0.2">
      <c r="R402" s="15"/>
    </row>
    <row r="403" spans="18:18" ht="15.75" customHeight="1" x14ac:dyDescent="0.2">
      <c r="R403" s="15"/>
    </row>
    <row r="404" spans="18:18" ht="15.75" customHeight="1" x14ac:dyDescent="0.2">
      <c r="R404" s="15"/>
    </row>
    <row r="405" spans="18:18" ht="15.75" customHeight="1" x14ac:dyDescent="0.2">
      <c r="R405" s="15"/>
    </row>
    <row r="406" spans="18:18" ht="15.75" customHeight="1" x14ac:dyDescent="0.2">
      <c r="R406" s="15"/>
    </row>
    <row r="407" spans="18:18" ht="15.75" customHeight="1" x14ac:dyDescent="0.2">
      <c r="R407" s="15"/>
    </row>
    <row r="408" spans="18:18" ht="15.75" customHeight="1" x14ac:dyDescent="0.2">
      <c r="R408" s="15"/>
    </row>
    <row r="409" spans="18:18" ht="15.75" customHeight="1" x14ac:dyDescent="0.2">
      <c r="R409" s="15"/>
    </row>
    <row r="410" spans="18:18" ht="15.75" customHeight="1" x14ac:dyDescent="0.2">
      <c r="R410" s="15"/>
    </row>
    <row r="411" spans="18:18" ht="15.75" customHeight="1" x14ac:dyDescent="0.2">
      <c r="R411" s="15"/>
    </row>
    <row r="412" spans="18:18" ht="15.75" customHeight="1" x14ac:dyDescent="0.2">
      <c r="R412" s="15"/>
    </row>
    <row r="413" spans="18:18" ht="15.75" customHeight="1" x14ac:dyDescent="0.2">
      <c r="R413" s="15"/>
    </row>
    <row r="414" spans="18:18" ht="15.75" customHeight="1" x14ac:dyDescent="0.2">
      <c r="R414" s="15"/>
    </row>
    <row r="415" spans="18:18" ht="15.75" customHeight="1" x14ac:dyDescent="0.2">
      <c r="R415" s="15"/>
    </row>
    <row r="416" spans="18:18" ht="15.75" customHeight="1" x14ac:dyDescent="0.2">
      <c r="R416" s="15"/>
    </row>
    <row r="417" spans="18:18" ht="15.75" customHeight="1" x14ac:dyDescent="0.2">
      <c r="R417" s="15"/>
    </row>
    <row r="418" spans="18:18" ht="15.75" customHeight="1" x14ac:dyDescent="0.2">
      <c r="R418" s="15"/>
    </row>
    <row r="419" spans="18:18" ht="15.75" customHeight="1" x14ac:dyDescent="0.2">
      <c r="R419" s="15"/>
    </row>
    <row r="420" spans="18:18" ht="15.75" customHeight="1" x14ac:dyDescent="0.2">
      <c r="R420" s="15"/>
    </row>
    <row r="421" spans="18:18" ht="15.75" customHeight="1" x14ac:dyDescent="0.2">
      <c r="R421" s="15"/>
    </row>
    <row r="422" spans="18:18" ht="15.75" customHeight="1" x14ac:dyDescent="0.2">
      <c r="R422" s="15"/>
    </row>
    <row r="423" spans="18:18" ht="15.75" customHeight="1" x14ac:dyDescent="0.2">
      <c r="R423" s="15"/>
    </row>
    <row r="424" spans="18:18" ht="15.75" customHeight="1" x14ac:dyDescent="0.2">
      <c r="R424" s="15"/>
    </row>
    <row r="425" spans="18:18" ht="15.75" customHeight="1" x14ac:dyDescent="0.2">
      <c r="R425" s="15"/>
    </row>
    <row r="426" spans="18:18" ht="15.75" customHeight="1" x14ac:dyDescent="0.2">
      <c r="R426" s="15"/>
    </row>
    <row r="427" spans="18:18" ht="15.75" customHeight="1" x14ac:dyDescent="0.2">
      <c r="R427" s="15"/>
    </row>
    <row r="428" spans="18:18" ht="15.75" customHeight="1" x14ac:dyDescent="0.2">
      <c r="R428" s="15"/>
    </row>
    <row r="429" spans="18:18" ht="15.75" customHeight="1" x14ac:dyDescent="0.2">
      <c r="R429" s="15"/>
    </row>
    <row r="430" spans="18:18" ht="15.75" customHeight="1" x14ac:dyDescent="0.2">
      <c r="R430" s="15"/>
    </row>
    <row r="431" spans="18:18" ht="15.75" customHeight="1" x14ac:dyDescent="0.2">
      <c r="R431" s="15"/>
    </row>
    <row r="432" spans="18:18" ht="15.75" customHeight="1" x14ac:dyDescent="0.2">
      <c r="R432" s="15"/>
    </row>
    <row r="433" spans="18:18" ht="15.75" customHeight="1" x14ac:dyDescent="0.2">
      <c r="R433" s="15"/>
    </row>
    <row r="434" spans="18:18" ht="15.75" customHeight="1" x14ac:dyDescent="0.2">
      <c r="R434" s="15"/>
    </row>
    <row r="435" spans="18:18" ht="15.75" customHeight="1" x14ac:dyDescent="0.2">
      <c r="R435" s="15"/>
    </row>
    <row r="436" spans="18:18" ht="15.75" customHeight="1" x14ac:dyDescent="0.2">
      <c r="R436" s="15"/>
    </row>
    <row r="437" spans="18:18" ht="15.75" customHeight="1" x14ac:dyDescent="0.2">
      <c r="R437" s="15"/>
    </row>
    <row r="438" spans="18:18" ht="15.75" customHeight="1" x14ac:dyDescent="0.2">
      <c r="R438" s="15"/>
    </row>
    <row r="439" spans="18:18" ht="15.75" customHeight="1" x14ac:dyDescent="0.2">
      <c r="R439" s="15"/>
    </row>
    <row r="440" spans="18:18" ht="15.75" customHeight="1" x14ac:dyDescent="0.2">
      <c r="R440" s="15"/>
    </row>
    <row r="441" spans="18:18" ht="15.75" customHeight="1" x14ac:dyDescent="0.2">
      <c r="R441" s="15"/>
    </row>
    <row r="442" spans="18:18" ht="15.75" customHeight="1" x14ac:dyDescent="0.2">
      <c r="R442" s="15"/>
    </row>
    <row r="443" spans="18:18" ht="15.75" customHeight="1" x14ac:dyDescent="0.2">
      <c r="R443" s="15"/>
    </row>
    <row r="444" spans="18:18" ht="15.75" customHeight="1" x14ac:dyDescent="0.2">
      <c r="R444" s="15"/>
    </row>
    <row r="445" spans="18:18" ht="15.75" customHeight="1" x14ac:dyDescent="0.2">
      <c r="R445" s="15"/>
    </row>
    <row r="446" spans="18:18" ht="15.75" customHeight="1" x14ac:dyDescent="0.2">
      <c r="R446" s="15"/>
    </row>
    <row r="447" spans="18:18" ht="15.75" customHeight="1" x14ac:dyDescent="0.2">
      <c r="R447" s="15"/>
    </row>
    <row r="448" spans="18:18" ht="15.75" customHeight="1" x14ac:dyDescent="0.2">
      <c r="R448" s="15"/>
    </row>
    <row r="449" spans="18:18" ht="15.75" customHeight="1" x14ac:dyDescent="0.2">
      <c r="R449" s="15"/>
    </row>
    <row r="450" spans="18:18" ht="15.75" customHeight="1" x14ac:dyDescent="0.2">
      <c r="R450" s="15"/>
    </row>
    <row r="451" spans="18:18" ht="15.75" customHeight="1" x14ac:dyDescent="0.2">
      <c r="R451" s="15"/>
    </row>
    <row r="452" spans="18:18" ht="15.75" customHeight="1" x14ac:dyDescent="0.2">
      <c r="R452" s="15"/>
    </row>
    <row r="453" spans="18:18" ht="15.75" customHeight="1" x14ac:dyDescent="0.2">
      <c r="R453" s="15"/>
    </row>
    <row r="454" spans="18:18" ht="15.75" customHeight="1" x14ac:dyDescent="0.2">
      <c r="R454" s="15"/>
    </row>
    <row r="455" spans="18:18" ht="15.75" customHeight="1" x14ac:dyDescent="0.2">
      <c r="R455" s="15"/>
    </row>
    <row r="456" spans="18:18" ht="15.75" customHeight="1" x14ac:dyDescent="0.2">
      <c r="R456" s="15"/>
    </row>
    <row r="457" spans="18:18" ht="15.75" customHeight="1" x14ac:dyDescent="0.2">
      <c r="R457" s="15"/>
    </row>
    <row r="458" spans="18:18" ht="15.75" customHeight="1" x14ac:dyDescent="0.2">
      <c r="R458" s="15"/>
    </row>
    <row r="459" spans="18:18" ht="15.75" customHeight="1" x14ac:dyDescent="0.2">
      <c r="R459" s="15"/>
    </row>
    <row r="460" spans="18:18" ht="15.75" customHeight="1" x14ac:dyDescent="0.2">
      <c r="R460" s="15"/>
    </row>
    <row r="461" spans="18:18" ht="15.75" customHeight="1" x14ac:dyDescent="0.2">
      <c r="R461" s="15"/>
    </row>
    <row r="462" spans="18:18" ht="15.75" customHeight="1" x14ac:dyDescent="0.2">
      <c r="R462" s="15"/>
    </row>
    <row r="463" spans="18:18" ht="15.75" customHeight="1" x14ac:dyDescent="0.2">
      <c r="R463" s="15"/>
    </row>
    <row r="464" spans="18:18" ht="15.75" customHeight="1" x14ac:dyDescent="0.2">
      <c r="R464" s="15"/>
    </row>
    <row r="465" spans="18:18" ht="15.75" customHeight="1" x14ac:dyDescent="0.2">
      <c r="R465" s="15"/>
    </row>
    <row r="466" spans="18:18" ht="15.75" customHeight="1" x14ac:dyDescent="0.2">
      <c r="R466" s="15"/>
    </row>
    <row r="467" spans="18:18" ht="15.75" customHeight="1" x14ac:dyDescent="0.2">
      <c r="R467" s="15"/>
    </row>
    <row r="468" spans="18:18" ht="15.75" customHeight="1" x14ac:dyDescent="0.2">
      <c r="R468" s="15"/>
    </row>
    <row r="469" spans="18:18" ht="15.75" customHeight="1" x14ac:dyDescent="0.2">
      <c r="R469" s="15"/>
    </row>
    <row r="470" spans="18:18" ht="15.75" customHeight="1" x14ac:dyDescent="0.2">
      <c r="R470" s="15"/>
    </row>
    <row r="471" spans="18:18" ht="15.75" customHeight="1" x14ac:dyDescent="0.2">
      <c r="R471" s="15"/>
    </row>
    <row r="472" spans="18:18" ht="15.75" customHeight="1" x14ac:dyDescent="0.2">
      <c r="R472" s="15"/>
    </row>
    <row r="473" spans="18:18" ht="15.75" customHeight="1" x14ac:dyDescent="0.2">
      <c r="R473" s="15"/>
    </row>
    <row r="474" spans="18:18" ht="15.75" customHeight="1" x14ac:dyDescent="0.2">
      <c r="R474" s="15"/>
    </row>
    <row r="475" spans="18:18" ht="15.75" customHeight="1" x14ac:dyDescent="0.2">
      <c r="R475" s="15"/>
    </row>
    <row r="476" spans="18:18" ht="15.75" customHeight="1" x14ac:dyDescent="0.2">
      <c r="R476" s="15"/>
    </row>
    <row r="477" spans="18:18" ht="15.75" customHeight="1" x14ac:dyDescent="0.2">
      <c r="R477" s="15"/>
    </row>
    <row r="478" spans="18:18" ht="15.75" customHeight="1" x14ac:dyDescent="0.2">
      <c r="R478" s="15"/>
    </row>
    <row r="479" spans="18:18" ht="15.75" customHeight="1" x14ac:dyDescent="0.2">
      <c r="R479" s="15"/>
    </row>
    <row r="480" spans="18:18" ht="15.75" customHeight="1" x14ac:dyDescent="0.2">
      <c r="R480" s="15"/>
    </row>
    <row r="481" spans="18:18" ht="15.75" customHeight="1" x14ac:dyDescent="0.2">
      <c r="R481" s="15"/>
    </row>
    <row r="482" spans="18:18" ht="15.75" customHeight="1" x14ac:dyDescent="0.2">
      <c r="R482" s="15"/>
    </row>
    <row r="483" spans="18:18" ht="15.75" customHeight="1" x14ac:dyDescent="0.2">
      <c r="R483" s="15"/>
    </row>
    <row r="484" spans="18:18" ht="15.75" customHeight="1" x14ac:dyDescent="0.2">
      <c r="R484" s="15"/>
    </row>
    <row r="485" spans="18:18" ht="15.75" customHeight="1" x14ac:dyDescent="0.2">
      <c r="R485" s="15"/>
    </row>
    <row r="486" spans="18:18" ht="15.75" customHeight="1" x14ac:dyDescent="0.2">
      <c r="R486" s="15"/>
    </row>
    <row r="487" spans="18:18" ht="15.75" customHeight="1" x14ac:dyDescent="0.2">
      <c r="R487" s="15"/>
    </row>
    <row r="488" spans="18:18" ht="15.75" customHeight="1" x14ac:dyDescent="0.2">
      <c r="R488" s="15"/>
    </row>
    <row r="489" spans="18:18" ht="15.75" customHeight="1" x14ac:dyDescent="0.2">
      <c r="R489" s="15"/>
    </row>
    <row r="490" spans="18:18" ht="15.75" customHeight="1" x14ac:dyDescent="0.2">
      <c r="R490" s="15"/>
    </row>
    <row r="491" spans="18:18" ht="15.75" customHeight="1" x14ac:dyDescent="0.2">
      <c r="R491" s="15"/>
    </row>
    <row r="492" spans="18:18" ht="15.75" customHeight="1" x14ac:dyDescent="0.2">
      <c r="R492" s="15"/>
    </row>
    <row r="493" spans="18:18" ht="15.75" customHeight="1" x14ac:dyDescent="0.2">
      <c r="R493" s="15"/>
    </row>
    <row r="494" spans="18:18" ht="15.75" customHeight="1" x14ac:dyDescent="0.2">
      <c r="R494" s="15"/>
    </row>
    <row r="495" spans="18:18" ht="15.75" customHeight="1" x14ac:dyDescent="0.2">
      <c r="R495" s="15"/>
    </row>
    <row r="496" spans="18:18" ht="15.75" customHeight="1" x14ac:dyDescent="0.2">
      <c r="R496" s="15"/>
    </row>
    <row r="497" spans="18:18" ht="15.75" customHeight="1" x14ac:dyDescent="0.2">
      <c r="R497" s="15"/>
    </row>
    <row r="498" spans="18:18" ht="15.75" customHeight="1" x14ac:dyDescent="0.2">
      <c r="R498" s="15"/>
    </row>
    <row r="499" spans="18:18" ht="15.75" customHeight="1" x14ac:dyDescent="0.2">
      <c r="R499" s="15"/>
    </row>
    <row r="500" spans="18:18" ht="15.75" customHeight="1" x14ac:dyDescent="0.2">
      <c r="R500" s="15"/>
    </row>
    <row r="501" spans="18:18" ht="15.75" customHeight="1" x14ac:dyDescent="0.2">
      <c r="R501" s="15"/>
    </row>
    <row r="502" spans="18:18" ht="15.75" customHeight="1" x14ac:dyDescent="0.2">
      <c r="R502" s="15"/>
    </row>
    <row r="503" spans="18:18" ht="15.75" customHeight="1" x14ac:dyDescent="0.2">
      <c r="R503" s="15"/>
    </row>
    <row r="504" spans="18:18" ht="15.75" customHeight="1" x14ac:dyDescent="0.2">
      <c r="R504" s="15"/>
    </row>
    <row r="505" spans="18:18" ht="15.75" customHeight="1" x14ac:dyDescent="0.2">
      <c r="R505" s="15"/>
    </row>
    <row r="506" spans="18:18" ht="15.75" customHeight="1" x14ac:dyDescent="0.2">
      <c r="R506" s="15"/>
    </row>
    <row r="507" spans="18:18" ht="15.75" customHeight="1" x14ac:dyDescent="0.2">
      <c r="R507" s="15"/>
    </row>
    <row r="508" spans="18:18" ht="15.75" customHeight="1" x14ac:dyDescent="0.2">
      <c r="R508" s="15"/>
    </row>
    <row r="509" spans="18:18" ht="15.75" customHeight="1" x14ac:dyDescent="0.2">
      <c r="R509" s="15"/>
    </row>
    <row r="510" spans="18:18" ht="15.75" customHeight="1" x14ac:dyDescent="0.2">
      <c r="R510" s="15"/>
    </row>
    <row r="511" spans="18:18" ht="15.75" customHeight="1" x14ac:dyDescent="0.2">
      <c r="R511" s="15"/>
    </row>
    <row r="512" spans="18:18" ht="15.75" customHeight="1" x14ac:dyDescent="0.2">
      <c r="R512" s="15"/>
    </row>
    <row r="513" spans="18:18" ht="15.75" customHeight="1" x14ac:dyDescent="0.2">
      <c r="R513" s="15"/>
    </row>
    <row r="514" spans="18:18" ht="15.75" customHeight="1" x14ac:dyDescent="0.2">
      <c r="R514" s="15"/>
    </row>
    <row r="515" spans="18:18" ht="15.75" customHeight="1" x14ac:dyDescent="0.2">
      <c r="R515" s="15"/>
    </row>
    <row r="516" spans="18:18" ht="15.75" customHeight="1" x14ac:dyDescent="0.2">
      <c r="R516" s="15"/>
    </row>
    <row r="517" spans="18:18" ht="15.75" customHeight="1" x14ac:dyDescent="0.2">
      <c r="R517" s="15"/>
    </row>
    <row r="518" spans="18:18" ht="15.75" customHeight="1" x14ac:dyDescent="0.2">
      <c r="R518" s="15"/>
    </row>
    <row r="519" spans="18:18" ht="15.75" customHeight="1" x14ac:dyDescent="0.2">
      <c r="R519" s="15"/>
    </row>
    <row r="520" spans="18:18" ht="15.75" customHeight="1" x14ac:dyDescent="0.2">
      <c r="R520" s="15"/>
    </row>
    <row r="521" spans="18:18" ht="15.75" customHeight="1" x14ac:dyDescent="0.2">
      <c r="R521" s="15"/>
    </row>
    <row r="522" spans="18:18" ht="15.75" customHeight="1" x14ac:dyDescent="0.2">
      <c r="R522" s="15"/>
    </row>
    <row r="523" spans="18:18" ht="15.75" customHeight="1" x14ac:dyDescent="0.2">
      <c r="R523" s="15"/>
    </row>
    <row r="524" spans="18:18" ht="15.75" customHeight="1" x14ac:dyDescent="0.2">
      <c r="R524" s="15"/>
    </row>
    <row r="525" spans="18:18" ht="15.75" customHeight="1" x14ac:dyDescent="0.2">
      <c r="R525" s="15"/>
    </row>
    <row r="526" spans="18:18" ht="15.75" customHeight="1" x14ac:dyDescent="0.2">
      <c r="R526" s="15"/>
    </row>
    <row r="527" spans="18:18" ht="15.75" customHeight="1" x14ac:dyDescent="0.2">
      <c r="R527" s="15"/>
    </row>
    <row r="528" spans="18:18" ht="15.75" customHeight="1" x14ac:dyDescent="0.2">
      <c r="R528" s="15"/>
    </row>
    <row r="529" spans="18:18" ht="15.75" customHeight="1" x14ac:dyDescent="0.2">
      <c r="R529" s="15"/>
    </row>
    <row r="530" spans="18:18" ht="15.75" customHeight="1" x14ac:dyDescent="0.2">
      <c r="R530" s="15"/>
    </row>
    <row r="531" spans="18:18" ht="15.75" customHeight="1" x14ac:dyDescent="0.2">
      <c r="R531" s="15"/>
    </row>
    <row r="532" spans="18:18" ht="15.75" customHeight="1" x14ac:dyDescent="0.2">
      <c r="R532" s="15"/>
    </row>
    <row r="533" spans="18:18" ht="15.75" customHeight="1" x14ac:dyDescent="0.2">
      <c r="R533" s="15"/>
    </row>
    <row r="534" spans="18:18" ht="15.75" customHeight="1" x14ac:dyDescent="0.2">
      <c r="R534" s="15"/>
    </row>
    <row r="535" spans="18:18" ht="15.75" customHeight="1" x14ac:dyDescent="0.2">
      <c r="R535" s="15"/>
    </row>
    <row r="536" spans="18:18" ht="15.75" customHeight="1" x14ac:dyDescent="0.2">
      <c r="R536" s="15"/>
    </row>
    <row r="537" spans="18:18" ht="15.75" customHeight="1" x14ac:dyDescent="0.2">
      <c r="R537" s="15"/>
    </row>
    <row r="538" spans="18:18" ht="15.75" customHeight="1" x14ac:dyDescent="0.2">
      <c r="R538" s="15"/>
    </row>
    <row r="539" spans="18:18" ht="15.75" customHeight="1" x14ac:dyDescent="0.2">
      <c r="R539" s="15"/>
    </row>
    <row r="540" spans="18:18" ht="15.75" customHeight="1" x14ac:dyDescent="0.2">
      <c r="R540" s="15"/>
    </row>
    <row r="541" spans="18:18" ht="15.75" customHeight="1" x14ac:dyDescent="0.2">
      <c r="R541" s="15"/>
    </row>
    <row r="542" spans="18:18" ht="15.75" customHeight="1" x14ac:dyDescent="0.2">
      <c r="R542" s="15"/>
    </row>
    <row r="543" spans="18:18" ht="15.75" customHeight="1" x14ac:dyDescent="0.2">
      <c r="R543" s="15"/>
    </row>
    <row r="544" spans="18:18" ht="15.75" customHeight="1" x14ac:dyDescent="0.2">
      <c r="R544" s="15"/>
    </row>
    <row r="545" spans="18:18" ht="15.75" customHeight="1" x14ac:dyDescent="0.2">
      <c r="R545" s="15"/>
    </row>
    <row r="546" spans="18:18" ht="15.75" customHeight="1" x14ac:dyDescent="0.2">
      <c r="R546" s="15"/>
    </row>
    <row r="547" spans="18:18" ht="15.75" customHeight="1" x14ac:dyDescent="0.2">
      <c r="R547" s="15"/>
    </row>
    <row r="548" spans="18:18" ht="15.75" customHeight="1" x14ac:dyDescent="0.2">
      <c r="R548" s="15"/>
    </row>
    <row r="549" spans="18:18" ht="15.75" customHeight="1" x14ac:dyDescent="0.2">
      <c r="R549" s="15"/>
    </row>
    <row r="550" spans="18:18" ht="15.75" customHeight="1" x14ac:dyDescent="0.2">
      <c r="R550" s="15"/>
    </row>
    <row r="551" spans="18:18" ht="15.75" customHeight="1" x14ac:dyDescent="0.2">
      <c r="R551" s="15"/>
    </row>
    <row r="552" spans="18:18" ht="15.75" customHeight="1" x14ac:dyDescent="0.2">
      <c r="R552" s="15"/>
    </row>
    <row r="553" spans="18:18" ht="15.75" customHeight="1" x14ac:dyDescent="0.2">
      <c r="R553" s="15"/>
    </row>
    <row r="554" spans="18:18" ht="15.75" customHeight="1" x14ac:dyDescent="0.2">
      <c r="R554" s="15"/>
    </row>
    <row r="555" spans="18:18" ht="15.75" customHeight="1" x14ac:dyDescent="0.2">
      <c r="R555" s="15"/>
    </row>
    <row r="556" spans="18:18" ht="15.75" customHeight="1" x14ac:dyDescent="0.2">
      <c r="R556" s="15"/>
    </row>
    <row r="557" spans="18:18" ht="15.75" customHeight="1" x14ac:dyDescent="0.2">
      <c r="R557" s="15"/>
    </row>
    <row r="558" spans="18:18" ht="15.75" customHeight="1" x14ac:dyDescent="0.2">
      <c r="R558" s="15"/>
    </row>
    <row r="559" spans="18:18" ht="15.75" customHeight="1" x14ac:dyDescent="0.2">
      <c r="R559" s="15"/>
    </row>
    <row r="560" spans="18:18" ht="15.75" customHeight="1" x14ac:dyDescent="0.2">
      <c r="R560" s="15"/>
    </row>
    <row r="561" spans="18:18" ht="15.75" customHeight="1" x14ac:dyDescent="0.2">
      <c r="R561" s="15"/>
    </row>
    <row r="562" spans="18:18" ht="15.75" customHeight="1" x14ac:dyDescent="0.2">
      <c r="R562" s="15"/>
    </row>
    <row r="563" spans="18:18" ht="15.75" customHeight="1" x14ac:dyDescent="0.2">
      <c r="R563" s="15"/>
    </row>
    <row r="564" spans="18:18" ht="15.75" customHeight="1" x14ac:dyDescent="0.2">
      <c r="R564" s="15"/>
    </row>
    <row r="565" spans="18:18" ht="15.75" customHeight="1" x14ac:dyDescent="0.2">
      <c r="R565" s="15"/>
    </row>
    <row r="566" spans="18:18" ht="15.75" customHeight="1" x14ac:dyDescent="0.2">
      <c r="R566" s="15"/>
    </row>
    <row r="567" spans="18:18" ht="15.75" customHeight="1" x14ac:dyDescent="0.2">
      <c r="R567" s="15"/>
    </row>
    <row r="568" spans="18:18" ht="15.75" customHeight="1" x14ac:dyDescent="0.2">
      <c r="R568" s="15"/>
    </row>
    <row r="569" spans="18:18" ht="15.75" customHeight="1" x14ac:dyDescent="0.2">
      <c r="R569" s="15"/>
    </row>
    <row r="570" spans="18:18" ht="15.75" customHeight="1" x14ac:dyDescent="0.2">
      <c r="R570" s="15"/>
    </row>
    <row r="571" spans="18:18" ht="15.75" customHeight="1" x14ac:dyDescent="0.2">
      <c r="R571" s="15"/>
    </row>
    <row r="572" spans="18:18" ht="15.75" customHeight="1" x14ac:dyDescent="0.2">
      <c r="R572" s="15"/>
    </row>
    <row r="573" spans="18:18" ht="15.75" customHeight="1" x14ac:dyDescent="0.2">
      <c r="R573" s="15"/>
    </row>
    <row r="574" spans="18:18" ht="15.75" customHeight="1" x14ac:dyDescent="0.2">
      <c r="R574" s="15"/>
    </row>
    <row r="575" spans="18:18" ht="15.75" customHeight="1" x14ac:dyDescent="0.2">
      <c r="R575" s="15"/>
    </row>
    <row r="576" spans="18:18" ht="15.75" customHeight="1" x14ac:dyDescent="0.2">
      <c r="R576" s="15"/>
    </row>
    <row r="577" spans="18:18" ht="15.75" customHeight="1" x14ac:dyDescent="0.2">
      <c r="R577" s="15"/>
    </row>
    <row r="578" spans="18:18" ht="15.75" customHeight="1" x14ac:dyDescent="0.2">
      <c r="R578" s="15"/>
    </row>
    <row r="579" spans="18:18" ht="15.75" customHeight="1" x14ac:dyDescent="0.2">
      <c r="R579" s="15"/>
    </row>
    <row r="580" spans="18:18" ht="15.75" customHeight="1" x14ac:dyDescent="0.2">
      <c r="R580" s="15"/>
    </row>
    <row r="581" spans="18:18" ht="15.75" customHeight="1" x14ac:dyDescent="0.2">
      <c r="R581" s="15"/>
    </row>
    <row r="582" spans="18:18" ht="15.75" customHeight="1" x14ac:dyDescent="0.2">
      <c r="R582" s="15"/>
    </row>
    <row r="583" spans="18:18" ht="15.75" customHeight="1" x14ac:dyDescent="0.2">
      <c r="R583" s="15"/>
    </row>
    <row r="584" spans="18:18" ht="15.75" customHeight="1" x14ac:dyDescent="0.2">
      <c r="R584" s="15"/>
    </row>
    <row r="585" spans="18:18" ht="15.75" customHeight="1" x14ac:dyDescent="0.2">
      <c r="R585" s="15"/>
    </row>
    <row r="586" spans="18:18" ht="15.75" customHeight="1" x14ac:dyDescent="0.2">
      <c r="R586" s="15"/>
    </row>
    <row r="587" spans="18:18" ht="15.75" customHeight="1" x14ac:dyDescent="0.2">
      <c r="R587" s="15"/>
    </row>
    <row r="588" spans="18:18" ht="15.75" customHeight="1" x14ac:dyDescent="0.2">
      <c r="R588" s="15"/>
    </row>
    <row r="589" spans="18:18" ht="15.75" customHeight="1" x14ac:dyDescent="0.2">
      <c r="R589" s="15"/>
    </row>
    <row r="590" spans="18:18" ht="15.75" customHeight="1" x14ac:dyDescent="0.2">
      <c r="R590" s="15"/>
    </row>
    <row r="591" spans="18:18" ht="15.75" customHeight="1" x14ac:dyDescent="0.2">
      <c r="R591" s="15"/>
    </row>
    <row r="592" spans="18:18" ht="15.75" customHeight="1" x14ac:dyDescent="0.2">
      <c r="R592" s="15"/>
    </row>
    <row r="593" spans="18:18" ht="15.75" customHeight="1" x14ac:dyDescent="0.2">
      <c r="R593" s="15"/>
    </row>
    <row r="594" spans="18:18" ht="15.75" customHeight="1" x14ac:dyDescent="0.2">
      <c r="R594" s="15"/>
    </row>
    <row r="595" spans="18:18" ht="15.75" customHeight="1" x14ac:dyDescent="0.2">
      <c r="R595" s="15"/>
    </row>
    <row r="596" spans="18:18" ht="15.75" customHeight="1" x14ac:dyDescent="0.2">
      <c r="R596" s="15"/>
    </row>
    <row r="597" spans="18:18" ht="15.75" customHeight="1" x14ac:dyDescent="0.2">
      <c r="R597" s="15"/>
    </row>
    <row r="598" spans="18:18" ht="15.75" customHeight="1" x14ac:dyDescent="0.2">
      <c r="R598" s="15"/>
    </row>
    <row r="599" spans="18:18" ht="15.75" customHeight="1" x14ac:dyDescent="0.2">
      <c r="R599" s="15"/>
    </row>
    <row r="600" spans="18:18" ht="15.75" customHeight="1" x14ac:dyDescent="0.2">
      <c r="R600" s="15"/>
    </row>
    <row r="601" spans="18:18" ht="15.75" customHeight="1" x14ac:dyDescent="0.2">
      <c r="R601" s="15"/>
    </row>
    <row r="602" spans="18:18" ht="15.75" customHeight="1" x14ac:dyDescent="0.2">
      <c r="R602" s="15"/>
    </row>
    <row r="603" spans="18:18" ht="15.75" customHeight="1" x14ac:dyDescent="0.2">
      <c r="R603" s="15"/>
    </row>
    <row r="604" spans="18:18" ht="15.75" customHeight="1" x14ac:dyDescent="0.2">
      <c r="R604" s="15"/>
    </row>
    <row r="605" spans="18:18" ht="15.75" customHeight="1" x14ac:dyDescent="0.2">
      <c r="R605" s="15"/>
    </row>
    <row r="606" spans="18:18" ht="15.75" customHeight="1" x14ac:dyDescent="0.2">
      <c r="R606" s="15"/>
    </row>
    <row r="607" spans="18:18" ht="15.75" customHeight="1" x14ac:dyDescent="0.2">
      <c r="R607" s="15"/>
    </row>
    <row r="608" spans="18:18" ht="15.75" customHeight="1" x14ac:dyDescent="0.2">
      <c r="R608" s="15"/>
    </row>
    <row r="609" spans="18:18" ht="15.75" customHeight="1" x14ac:dyDescent="0.2">
      <c r="R609" s="15"/>
    </row>
    <row r="610" spans="18:18" ht="15.75" customHeight="1" x14ac:dyDescent="0.2">
      <c r="R610" s="15"/>
    </row>
    <row r="611" spans="18:18" ht="15.75" customHeight="1" x14ac:dyDescent="0.2">
      <c r="R611" s="15"/>
    </row>
    <row r="612" spans="18:18" ht="15.75" customHeight="1" x14ac:dyDescent="0.2">
      <c r="R612" s="15"/>
    </row>
    <row r="613" spans="18:18" ht="15.75" customHeight="1" x14ac:dyDescent="0.2">
      <c r="R613" s="15"/>
    </row>
    <row r="614" spans="18:18" ht="15.75" customHeight="1" x14ac:dyDescent="0.2">
      <c r="R614" s="15"/>
    </row>
    <row r="615" spans="18:18" ht="15.75" customHeight="1" x14ac:dyDescent="0.2">
      <c r="R615" s="15"/>
    </row>
    <row r="616" spans="18:18" ht="15.75" customHeight="1" x14ac:dyDescent="0.2">
      <c r="R616" s="15"/>
    </row>
    <row r="617" spans="18:18" ht="15.75" customHeight="1" x14ac:dyDescent="0.2">
      <c r="R617" s="15"/>
    </row>
    <row r="618" spans="18:18" ht="15.75" customHeight="1" x14ac:dyDescent="0.2">
      <c r="R618" s="15"/>
    </row>
    <row r="619" spans="18:18" ht="15.75" customHeight="1" x14ac:dyDescent="0.2">
      <c r="R619" s="15"/>
    </row>
    <row r="620" spans="18:18" ht="15.75" customHeight="1" x14ac:dyDescent="0.2">
      <c r="R620" s="15"/>
    </row>
    <row r="621" spans="18:18" ht="15.75" customHeight="1" x14ac:dyDescent="0.2">
      <c r="R621" s="15"/>
    </row>
    <row r="622" spans="18:18" ht="15.75" customHeight="1" x14ac:dyDescent="0.2">
      <c r="R622" s="15"/>
    </row>
    <row r="623" spans="18:18" ht="15.75" customHeight="1" x14ac:dyDescent="0.2">
      <c r="R623" s="15"/>
    </row>
    <row r="624" spans="18:18" ht="15.75" customHeight="1" x14ac:dyDescent="0.2">
      <c r="R624" s="15"/>
    </row>
    <row r="625" spans="18:18" ht="15.75" customHeight="1" x14ac:dyDescent="0.2">
      <c r="R625" s="15"/>
    </row>
    <row r="626" spans="18:18" ht="15.75" customHeight="1" x14ac:dyDescent="0.2">
      <c r="R626" s="15"/>
    </row>
    <row r="627" spans="18:18" ht="15.75" customHeight="1" x14ac:dyDescent="0.2">
      <c r="R627" s="15"/>
    </row>
    <row r="628" spans="18:18" ht="15.75" customHeight="1" x14ac:dyDescent="0.2">
      <c r="R628" s="15"/>
    </row>
    <row r="629" spans="18:18" ht="15.75" customHeight="1" x14ac:dyDescent="0.2">
      <c r="R629" s="15"/>
    </row>
    <row r="630" spans="18:18" ht="15.75" customHeight="1" x14ac:dyDescent="0.2">
      <c r="R630" s="15"/>
    </row>
    <row r="631" spans="18:18" ht="15.75" customHeight="1" x14ac:dyDescent="0.2">
      <c r="R631" s="15"/>
    </row>
    <row r="632" spans="18:18" ht="15.75" customHeight="1" x14ac:dyDescent="0.2">
      <c r="R632" s="15"/>
    </row>
    <row r="633" spans="18:18" ht="15.75" customHeight="1" x14ac:dyDescent="0.2">
      <c r="R633" s="15"/>
    </row>
    <row r="634" spans="18:18" ht="15.75" customHeight="1" x14ac:dyDescent="0.2">
      <c r="R634" s="15"/>
    </row>
    <row r="635" spans="18:18" ht="15.75" customHeight="1" x14ac:dyDescent="0.2">
      <c r="R635" s="15"/>
    </row>
    <row r="636" spans="18:18" ht="15.75" customHeight="1" x14ac:dyDescent="0.2">
      <c r="R636" s="15"/>
    </row>
    <row r="637" spans="18:18" ht="15.75" customHeight="1" x14ac:dyDescent="0.2">
      <c r="R637" s="15"/>
    </row>
    <row r="638" spans="18:18" ht="15.75" customHeight="1" x14ac:dyDescent="0.2">
      <c r="R638" s="15"/>
    </row>
    <row r="639" spans="18:18" ht="15.75" customHeight="1" x14ac:dyDescent="0.2">
      <c r="R639" s="15"/>
    </row>
    <row r="640" spans="18:18" ht="15.75" customHeight="1" x14ac:dyDescent="0.2">
      <c r="R640" s="15"/>
    </row>
    <row r="641" spans="18:18" ht="15.75" customHeight="1" x14ac:dyDescent="0.2">
      <c r="R641" s="15"/>
    </row>
    <row r="642" spans="18:18" ht="15.75" customHeight="1" x14ac:dyDescent="0.2">
      <c r="R642" s="15"/>
    </row>
    <row r="643" spans="18:18" ht="15.75" customHeight="1" x14ac:dyDescent="0.2">
      <c r="R643" s="15"/>
    </row>
    <row r="644" spans="18:18" ht="15.75" customHeight="1" x14ac:dyDescent="0.2">
      <c r="R644" s="15"/>
    </row>
    <row r="645" spans="18:18" ht="15.75" customHeight="1" x14ac:dyDescent="0.2">
      <c r="R645" s="15"/>
    </row>
    <row r="646" spans="18:18" ht="15.75" customHeight="1" x14ac:dyDescent="0.2">
      <c r="R646" s="15"/>
    </row>
    <row r="647" spans="18:18" ht="15.75" customHeight="1" x14ac:dyDescent="0.2">
      <c r="R647" s="15"/>
    </row>
    <row r="648" spans="18:18" ht="15.75" customHeight="1" x14ac:dyDescent="0.2">
      <c r="R648" s="15"/>
    </row>
    <row r="649" spans="18:18" ht="15.75" customHeight="1" x14ac:dyDescent="0.2">
      <c r="R649" s="15"/>
    </row>
    <row r="650" spans="18:18" ht="15.75" customHeight="1" x14ac:dyDescent="0.2">
      <c r="R650" s="15"/>
    </row>
    <row r="651" spans="18:18" ht="15.75" customHeight="1" x14ac:dyDescent="0.2">
      <c r="R651" s="15"/>
    </row>
    <row r="652" spans="18:18" ht="15.75" customHeight="1" x14ac:dyDescent="0.2">
      <c r="R652" s="15"/>
    </row>
    <row r="653" spans="18:18" ht="15.75" customHeight="1" x14ac:dyDescent="0.2">
      <c r="R653" s="15"/>
    </row>
    <row r="654" spans="18:18" ht="15.75" customHeight="1" x14ac:dyDescent="0.2">
      <c r="R654" s="15"/>
    </row>
    <row r="655" spans="18:18" ht="15.75" customHeight="1" x14ac:dyDescent="0.2">
      <c r="R655" s="15"/>
    </row>
    <row r="656" spans="18:18" ht="15.75" customHeight="1" x14ac:dyDescent="0.2">
      <c r="R656" s="15"/>
    </row>
    <row r="657" spans="18:18" ht="15.75" customHeight="1" x14ac:dyDescent="0.2">
      <c r="R657" s="15"/>
    </row>
    <row r="658" spans="18:18" ht="15.75" customHeight="1" x14ac:dyDescent="0.2">
      <c r="R658" s="15"/>
    </row>
    <row r="659" spans="18:18" ht="15.75" customHeight="1" x14ac:dyDescent="0.2">
      <c r="R659" s="15"/>
    </row>
    <row r="660" spans="18:18" ht="15.75" customHeight="1" x14ac:dyDescent="0.2">
      <c r="R660" s="15"/>
    </row>
    <row r="661" spans="18:18" ht="15.75" customHeight="1" x14ac:dyDescent="0.2">
      <c r="R661" s="15"/>
    </row>
    <row r="662" spans="18:18" ht="15.75" customHeight="1" x14ac:dyDescent="0.2">
      <c r="R662" s="15"/>
    </row>
    <row r="663" spans="18:18" ht="15.75" customHeight="1" x14ac:dyDescent="0.2">
      <c r="R663" s="15"/>
    </row>
    <row r="664" spans="18:18" ht="15.75" customHeight="1" x14ac:dyDescent="0.2">
      <c r="R664" s="15"/>
    </row>
    <row r="665" spans="18:18" ht="15.75" customHeight="1" x14ac:dyDescent="0.2">
      <c r="R665" s="15"/>
    </row>
    <row r="666" spans="18:18" ht="15.75" customHeight="1" x14ac:dyDescent="0.2">
      <c r="R666" s="15"/>
    </row>
    <row r="667" spans="18:18" ht="15.75" customHeight="1" x14ac:dyDescent="0.2">
      <c r="R667" s="15"/>
    </row>
    <row r="668" spans="18:18" ht="15.75" customHeight="1" x14ac:dyDescent="0.2">
      <c r="R668" s="15"/>
    </row>
    <row r="669" spans="18:18" ht="15.75" customHeight="1" x14ac:dyDescent="0.2">
      <c r="R669" s="15"/>
    </row>
    <row r="670" spans="18:18" ht="15.75" customHeight="1" x14ac:dyDescent="0.2">
      <c r="R670" s="15"/>
    </row>
    <row r="671" spans="18:18" ht="15.75" customHeight="1" x14ac:dyDescent="0.2">
      <c r="R671" s="15"/>
    </row>
    <row r="672" spans="18:18" ht="15.75" customHeight="1" x14ac:dyDescent="0.2">
      <c r="R672" s="15"/>
    </row>
    <row r="673" spans="18:18" ht="15.75" customHeight="1" x14ac:dyDescent="0.2">
      <c r="R673" s="15"/>
    </row>
    <row r="674" spans="18:18" ht="15.75" customHeight="1" x14ac:dyDescent="0.2">
      <c r="R674" s="15"/>
    </row>
    <row r="675" spans="18:18" ht="15.75" customHeight="1" x14ac:dyDescent="0.2">
      <c r="R675" s="15"/>
    </row>
    <row r="676" spans="18:18" ht="15.75" customHeight="1" x14ac:dyDescent="0.2">
      <c r="R676" s="15"/>
    </row>
    <row r="677" spans="18:18" ht="15.75" customHeight="1" x14ac:dyDescent="0.2">
      <c r="R677" s="15"/>
    </row>
    <row r="678" spans="18:18" ht="15.75" customHeight="1" x14ac:dyDescent="0.2">
      <c r="R678" s="15"/>
    </row>
    <row r="679" spans="18:18" ht="15.75" customHeight="1" x14ac:dyDescent="0.2">
      <c r="R679" s="15"/>
    </row>
    <row r="680" spans="18:18" ht="15.75" customHeight="1" x14ac:dyDescent="0.2">
      <c r="R680" s="15"/>
    </row>
    <row r="681" spans="18:18" ht="15.75" customHeight="1" x14ac:dyDescent="0.2">
      <c r="R681" s="15"/>
    </row>
    <row r="682" spans="18:18" ht="15.75" customHeight="1" x14ac:dyDescent="0.2">
      <c r="R682" s="15"/>
    </row>
    <row r="683" spans="18:18" ht="15.75" customHeight="1" x14ac:dyDescent="0.2">
      <c r="R683" s="15"/>
    </row>
    <row r="684" spans="18:18" ht="15.75" customHeight="1" x14ac:dyDescent="0.2">
      <c r="R684" s="15"/>
    </row>
    <row r="685" spans="18:18" ht="15.75" customHeight="1" x14ac:dyDescent="0.2">
      <c r="R685" s="15"/>
    </row>
    <row r="686" spans="18:18" ht="15.75" customHeight="1" x14ac:dyDescent="0.2">
      <c r="R686" s="15"/>
    </row>
    <row r="687" spans="18:18" ht="15.75" customHeight="1" x14ac:dyDescent="0.2">
      <c r="R687" s="15"/>
    </row>
    <row r="688" spans="18:18" ht="15.75" customHeight="1" x14ac:dyDescent="0.2">
      <c r="R688" s="15"/>
    </row>
    <row r="689" spans="18:18" ht="15.75" customHeight="1" x14ac:dyDescent="0.2">
      <c r="R689" s="15"/>
    </row>
    <row r="690" spans="18:18" ht="15.75" customHeight="1" x14ac:dyDescent="0.2">
      <c r="R690" s="15"/>
    </row>
    <row r="691" spans="18:18" ht="15.75" customHeight="1" x14ac:dyDescent="0.2">
      <c r="R691" s="15"/>
    </row>
    <row r="692" spans="18:18" ht="15.75" customHeight="1" x14ac:dyDescent="0.2">
      <c r="R692" s="15"/>
    </row>
    <row r="693" spans="18:18" ht="15.75" customHeight="1" x14ac:dyDescent="0.2">
      <c r="R693" s="15"/>
    </row>
    <row r="694" spans="18:18" ht="15.75" customHeight="1" x14ac:dyDescent="0.2">
      <c r="R694" s="15"/>
    </row>
    <row r="695" spans="18:18" ht="15.75" customHeight="1" x14ac:dyDescent="0.2">
      <c r="R695" s="15"/>
    </row>
    <row r="696" spans="18:18" ht="15.75" customHeight="1" x14ac:dyDescent="0.2">
      <c r="R696" s="15"/>
    </row>
    <row r="697" spans="18:18" ht="15.75" customHeight="1" x14ac:dyDescent="0.2">
      <c r="R697" s="15"/>
    </row>
    <row r="698" spans="18:18" ht="15.75" customHeight="1" x14ac:dyDescent="0.2">
      <c r="R698" s="15"/>
    </row>
    <row r="699" spans="18:18" ht="15.75" customHeight="1" x14ac:dyDescent="0.2">
      <c r="R699" s="15"/>
    </row>
    <row r="700" spans="18:18" ht="15.75" customHeight="1" x14ac:dyDescent="0.2">
      <c r="R700" s="15"/>
    </row>
    <row r="701" spans="18:18" ht="15.75" customHeight="1" x14ac:dyDescent="0.2">
      <c r="R701" s="15"/>
    </row>
    <row r="702" spans="18:18" ht="15.75" customHeight="1" x14ac:dyDescent="0.2">
      <c r="R702" s="15"/>
    </row>
    <row r="703" spans="18:18" ht="15.75" customHeight="1" x14ac:dyDescent="0.2">
      <c r="R703" s="15"/>
    </row>
    <row r="704" spans="18:18" ht="15.75" customHeight="1" x14ac:dyDescent="0.2">
      <c r="R704" s="15"/>
    </row>
    <row r="705" spans="18:18" ht="15.75" customHeight="1" x14ac:dyDescent="0.2">
      <c r="R705" s="15"/>
    </row>
    <row r="706" spans="18:18" ht="15.75" customHeight="1" x14ac:dyDescent="0.2">
      <c r="R706" s="15"/>
    </row>
    <row r="707" spans="18:18" ht="15.75" customHeight="1" x14ac:dyDescent="0.2">
      <c r="R707" s="15"/>
    </row>
    <row r="708" spans="18:18" ht="15.75" customHeight="1" x14ac:dyDescent="0.2">
      <c r="R708" s="15"/>
    </row>
    <row r="709" spans="18:18" ht="15.75" customHeight="1" x14ac:dyDescent="0.2">
      <c r="R709" s="15"/>
    </row>
    <row r="710" spans="18:18" ht="15.75" customHeight="1" x14ac:dyDescent="0.2">
      <c r="R710" s="15"/>
    </row>
    <row r="711" spans="18:18" ht="15.75" customHeight="1" x14ac:dyDescent="0.2">
      <c r="R711" s="15"/>
    </row>
    <row r="712" spans="18:18" ht="15.75" customHeight="1" x14ac:dyDescent="0.2">
      <c r="R712" s="15"/>
    </row>
    <row r="713" spans="18:18" ht="15.75" customHeight="1" x14ac:dyDescent="0.2">
      <c r="R713" s="15"/>
    </row>
    <row r="714" spans="18:18" ht="15.75" customHeight="1" x14ac:dyDescent="0.2">
      <c r="R714" s="15"/>
    </row>
    <row r="715" spans="18:18" ht="15.75" customHeight="1" x14ac:dyDescent="0.2">
      <c r="R715" s="15"/>
    </row>
    <row r="716" spans="18:18" ht="15.75" customHeight="1" x14ac:dyDescent="0.2">
      <c r="R716" s="15"/>
    </row>
    <row r="717" spans="18:18" ht="15.75" customHeight="1" x14ac:dyDescent="0.2">
      <c r="R717" s="15"/>
    </row>
    <row r="718" spans="18:18" ht="15.75" customHeight="1" x14ac:dyDescent="0.2">
      <c r="R718" s="15"/>
    </row>
    <row r="719" spans="18:18" ht="15.75" customHeight="1" x14ac:dyDescent="0.2">
      <c r="R719" s="15"/>
    </row>
    <row r="720" spans="18:18" ht="15.75" customHeight="1" x14ac:dyDescent="0.2">
      <c r="R720" s="15"/>
    </row>
    <row r="721" spans="18:18" ht="15.75" customHeight="1" x14ac:dyDescent="0.2">
      <c r="R721" s="15"/>
    </row>
    <row r="722" spans="18:18" ht="15.75" customHeight="1" x14ac:dyDescent="0.2">
      <c r="R722" s="15"/>
    </row>
    <row r="723" spans="18:18" ht="15.75" customHeight="1" x14ac:dyDescent="0.2">
      <c r="R723" s="15"/>
    </row>
    <row r="724" spans="18:18" ht="15.75" customHeight="1" x14ac:dyDescent="0.2">
      <c r="R724" s="15"/>
    </row>
    <row r="725" spans="18:18" ht="15.75" customHeight="1" x14ac:dyDescent="0.2">
      <c r="R725" s="15"/>
    </row>
    <row r="726" spans="18:18" ht="15.75" customHeight="1" x14ac:dyDescent="0.2">
      <c r="R726" s="15"/>
    </row>
    <row r="727" spans="18:18" ht="15.75" customHeight="1" x14ac:dyDescent="0.2">
      <c r="R727" s="15"/>
    </row>
    <row r="728" spans="18:18" ht="15.75" customHeight="1" x14ac:dyDescent="0.2">
      <c r="R728" s="15"/>
    </row>
    <row r="729" spans="18:18" ht="15.75" customHeight="1" x14ac:dyDescent="0.2">
      <c r="R729" s="15"/>
    </row>
    <row r="730" spans="18:18" ht="15.75" customHeight="1" x14ac:dyDescent="0.2">
      <c r="R730" s="15"/>
    </row>
    <row r="731" spans="18:18" ht="15.75" customHeight="1" x14ac:dyDescent="0.2">
      <c r="R731" s="15"/>
    </row>
    <row r="732" spans="18:18" ht="15.75" customHeight="1" x14ac:dyDescent="0.2">
      <c r="R732" s="15"/>
    </row>
    <row r="733" spans="18:18" ht="15.75" customHeight="1" x14ac:dyDescent="0.2">
      <c r="R733" s="15"/>
    </row>
    <row r="734" spans="18:18" ht="15.75" customHeight="1" x14ac:dyDescent="0.2">
      <c r="R734" s="15"/>
    </row>
    <row r="735" spans="18:18" ht="15.75" customHeight="1" x14ac:dyDescent="0.2">
      <c r="R735" s="15"/>
    </row>
    <row r="736" spans="18:18" ht="15.75" customHeight="1" x14ac:dyDescent="0.2">
      <c r="R736" s="15"/>
    </row>
    <row r="737" spans="18:18" ht="15.75" customHeight="1" x14ac:dyDescent="0.2">
      <c r="R737" s="15"/>
    </row>
    <row r="738" spans="18:18" ht="15.75" customHeight="1" x14ac:dyDescent="0.2">
      <c r="R738" s="15"/>
    </row>
    <row r="739" spans="18:18" ht="15.75" customHeight="1" x14ac:dyDescent="0.2">
      <c r="R739" s="15"/>
    </row>
    <row r="740" spans="18:18" ht="15.75" customHeight="1" x14ac:dyDescent="0.2">
      <c r="R740" s="15"/>
    </row>
    <row r="741" spans="18:18" ht="15.75" customHeight="1" x14ac:dyDescent="0.2">
      <c r="R741" s="15"/>
    </row>
    <row r="742" spans="18:18" ht="15.75" customHeight="1" x14ac:dyDescent="0.2">
      <c r="R742" s="15"/>
    </row>
    <row r="743" spans="18:18" ht="15.75" customHeight="1" x14ac:dyDescent="0.2">
      <c r="R743" s="15"/>
    </row>
    <row r="744" spans="18:18" ht="15.75" customHeight="1" x14ac:dyDescent="0.2">
      <c r="R744" s="15"/>
    </row>
    <row r="745" spans="18:18" ht="15.75" customHeight="1" x14ac:dyDescent="0.2">
      <c r="R745" s="15"/>
    </row>
    <row r="746" spans="18:18" ht="15.75" customHeight="1" x14ac:dyDescent="0.2">
      <c r="R746" s="15"/>
    </row>
    <row r="747" spans="18:18" ht="15.75" customHeight="1" x14ac:dyDescent="0.2">
      <c r="R747" s="15"/>
    </row>
    <row r="748" spans="18:18" ht="15.75" customHeight="1" x14ac:dyDescent="0.2">
      <c r="R748" s="15"/>
    </row>
    <row r="749" spans="18:18" ht="15.75" customHeight="1" x14ac:dyDescent="0.2">
      <c r="R749" s="15"/>
    </row>
    <row r="750" spans="18:18" ht="15.75" customHeight="1" x14ac:dyDescent="0.2">
      <c r="R750" s="15"/>
    </row>
    <row r="751" spans="18:18" ht="15.75" customHeight="1" x14ac:dyDescent="0.2">
      <c r="R751" s="15"/>
    </row>
    <row r="752" spans="18:18" ht="15.75" customHeight="1" x14ac:dyDescent="0.2">
      <c r="R752" s="15"/>
    </row>
    <row r="753" spans="18:18" ht="15.75" customHeight="1" x14ac:dyDescent="0.2">
      <c r="R753" s="15"/>
    </row>
    <row r="754" spans="18:18" ht="15.75" customHeight="1" x14ac:dyDescent="0.2">
      <c r="R754" s="15"/>
    </row>
    <row r="755" spans="18:18" ht="15.75" customHeight="1" x14ac:dyDescent="0.2">
      <c r="R755" s="15"/>
    </row>
    <row r="756" spans="18:18" ht="15.75" customHeight="1" x14ac:dyDescent="0.2">
      <c r="R756" s="15"/>
    </row>
    <row r="757" spans="18:18" ht="15.75" customHeight="1" x14ac:dyDescent="0.2">
      <c r="R757" s="15"/>
    </row>
    <row r="758" spans="18:18" ht="15.75" customHeight="1" x14ac:dyDescent="0.2">
      <c r="R758" s="15"/>
    </row>
    <row r="759" spans="18:18" ht="15.75" customHeight="1" x14ac:dyDescent="0.2">
      <c r="R759" s="15"/>
    </row>
    <row r="760" spans="18:18" ht="15.75" customHeight="1" x14ac:dyDescent="0.2">
      <c r="R760" s="15"/>
    </row>
    <row r="761" spans="18:18" ht="15.75" customHeight="1" x14ac:dyDescent="0.2">
      <c r="R761" s="15"/>
    </row>
    <row r="762" spans="18:18" ht="15.75" customHeight="1" x14ac:dyDescent="0.2">
      <c r="R762" s="15"/>
    </row>
    <row r="763" spans="18:18" ht="15.75" customHeight="1" x14ac:dyDescent="0.2">
      <c r="R763" s="15"/>
    </row>
    <row r="764" spans="18:18" ht="15.75" customHeight="1" x14ac:dyDescent="0.2">
      <c r="R764" s="15"/>
    </row>
    <row r="765" spans="18:18" ht="15.75" customHeight="1" x14ac:dyDescent="0.2">
      <c r="R765" s="15"/>
    </row>
    <row r="766" spans="18:18" ht="15.75" customHeight="1" x14ac:dyDescent="0.2">
      <c r="R766" s="15"/>
    </row>
    <row r="767" spans="18:18" ht="15.75" customHeight="1" x14ac:dyDescent="0.2">
      <c r="R767" s="15"/>
    </row>
    <row r="768" spans="18:18" ht="15.75" customHeight="1" x14ac:dyDescent="0.2">
      <c r="R768" s="15"/>
    </row>
    <row r="769" spans="18:18" ht="15.75" customHeight="1" x14ac:dyDescent="0.2">
      <c r="R769" s="15"/>
    </row>
    <row r="770" spans="18:18" ht="15.75" customHeight="1" x14ac:dyDescent="0.2">
      <c r="R770" s="15"/>
    </row>
    <row r="771" spans="18:18" ht="15.75" customHeight="1" x14ac:dyDescent="0.2">
      <c r="R771" s="15"/>
    </row>
    <row r="772" spans="18:18" ht="15.75" customHeight="1" x14ac:dyDescent="0.2">
      <c r="R772" s="15"/>
    </row>
    <row r="773" spans="18:18" ht="15.75" customHeight="1" x14ac:dyDescent="0.2">
      <c r="R773" s="15"/>
    </row>
    <row r="774" spans="18:18" ht="15.75" customHeight="1" x14ac:dyDescent="0.2">
      <c r="R774" s="15"/>
    </row>
    <row r="775" spans="18:18" ht="15.75" customHeight="1" x14ac:dyDescent="0.2">
      <c r="R775" s="15"/>
    </row>
    <row r="776" spans="18:18" ht="15.75" customHeight="1" x14ac:dyDescent="0.2">
      <c r="R776" s="15"/>
    </row>
    <row r="777" spans="18:18" ht="15.75" customHeight="1" x14ac:dyDescent="0.2">
      <c r="R777" s="15"/>
    </row>
    <row r="778" spans="18:18" ht="15.75" customHeight="1" x14ac:dyDescent="0.2">
      <c r="R778" s="15"/>
    </row>
    <row r="779" spans="18:18" ht="15.75" customHeight="1" x14ac:dyDescent="0.2">
      <c r="R779" s="15"/>
    </row>
    <row r="780" spans="18:18" ht="15.75" customHeight="1" x14ac:dyDescent="0.2">
      <c r="R780" s="15"/>
    </row>
    <row r="781" spans="18:18" ht="15.75" customHeight="1" x14ac:dyDescent="0.2">
      <c r="R781" s="15"/>
    </row>
    <row r="782" spans="18:18" ht="15.75" customHeight="1" x14ac:dyDescent="0.2">
      <c r="R782" s="15"/>
    </row>
    <row r="783" spans="18:18" ht="15.75" customHeight="1" x14ac:dyDescent="0.2">
      <c r="R783" s="15"/>
    </row>
    <row r="784" spans="18:18" ht="15.75" customHeight="1" x14ac:dyDescent="0.2">
      <c r="R784" s="15"/>
    </row>
    <row r="785" spans="18:18" ht="15.75" customHeight="1" x14ac:dyDescent="0.2">
      <c r="R785" s="15"/>
    </row>
    <row r="786" spans="18:18" ht="15.75" customHeight="1" x14ac:dyDescent="0.2">
      <c r="R786" s="15"/>
    </row>
    <row r="787" spans="18:18" ht="15.75" customHeight="1" x14ac:dyDescent="0.2">
      <c r="R787" s="15"/>
    </row>
    <row r="788" spans="18:18" ht="15.75" customHeight="1" x14ac:dyDescent="0.2">
      <c r="R788" s="15"/>
    </row>
    <row r="789" spans="18:18" ht="15.75" customHeight="1" x14ac:dyDescent="0.2">
      <c r="R789" s="15"/>
    </row>
    <row r="790" spans="18:18" ht="15.75" customHeight="1" x14ac:dyDescent="0.2">
      <c r="R790" s="15"/>
    </row>
    <row r="791" spans="18:18" ht="15.75" customHeight="1" x14ac:dyDescent="0.2">
      <c r="R791" s="15"/>
    </row>
    <row r="792" spans="18:18" ht="15.75" customHeight="1" x14ac:dyDescent="0.2">
      <c r="R792" s="15"/>
    </row>
    <row r="793" spans="18:18" ht="15.75" customHeight="1" x14ac:dyDescent="0.2">
      <c r="R793" s="15"/>
    </row>
    <row r="794" spans="18:18" ht="15.75" customHeight="1" x14ac:dyDescent="0.2">
      <c r="R794" s="15"/>
    </row>
    <row r="795" spans="18:18" ht="15.75" customHeight="1" x14ac:dyDescent="0.2">
      <c r="R795" s="15"/>
    </row>
    <row r="796" spans="18:18" ht="15.75" customHeight="1" x14ac:dyDescent="0.2">
      <c r="R796" s="15"/>
    </row>
    <row r="797" spans="18:18" ht="15.75" customHeight="1" x14ac:dyDescent="0.2">
      <c r="R797" s="15"/>
    </row>
    <row r="798" spans="18:18" ht="15.75" customHeight="1" x14ac:dyDescent="0.2">
      <c r="R798" s="15"/>
    </row>
    <row r="799" spans="18:18" ht="15.75" customHeight="1" x14ac:dyDescent="0.2">
      <c r="R799" s="15"/>
    </row>
    <row r="800" spans="18:18" ht="15.75" customHeight="1" x14ac:dyDescent="0.2">
      <c r="R800" s="15"/>
    </row>
    <row r="801" spans="18:18" ht="15.75" customHeight="1" x14ac:dyDescent="0.2">
      <c r="R801" s="15"/>
    </row>
    <row r="802" spans="18:18" ht="15.75" customHeight="1" x14ac:dyDescent="0.2">
      <c r="R802" s="15"/>
    </row>
    <row r="803" spans="18:18" ht="15.75" customHeight="1" x14ac:dyDescent="0.2">
      <c r="R803" s="15"/>
    </row>
    <row r="804" spans="18:18" ht="15.75" customHeight="1" x14ac:dyDescent="0.2">
      <c r="R804" s="15"/>
    </row>
    <row r="805" spans="18:18" ht="15.75" customHeight="1" x14ac:dyDescent="0.2">
      <c r="R805" s="15"/>
    </row>
    <row r="806" spans="18:18" ht="15.75" customHeight="1" x14ac:dyDescent="0.2">
      <c r="R806" s="15"/>
    </row>
    <row r="807" spans="18:18" ht="15.75" customHeight="1" x14ac:dyDescent="0.2">
      <c r="R807" s="15"/>
    </row>
    <row r="808" spans="18:18" ht="15.75" customHeight="1" x14ac:dyDescent="0.2">
      <c r="R808" s="15"/>
    </row>
    <row r="809" spans="18:18" ht="15.75" customHeight="1" x14ac:dyDescent="0.2">
      <c r="R809" s="15"/>
    </row>
    <row r="810" spans="18:18" ht="15.75" customHeight="1" x14ac:dyDescent="0.2">
      <c r="R810" s="15"/>
    </row>
    <row r="811" spans="18:18" ht="15.75" customHeight="1" x14ac:dyDescent="0.2">
      <c r="R811" s="15"/>
    </row>
    <row r="812" spans="18:18" ht="15.75" customHeight="1" x14ac:dyDescent="0.2">
      <c r="R812" s="15"/>
    </row>
    <row r="813" spans="18:18" ht="15.75" customHeight="1" x14ac:dyDescent="0.2">
      <c r="R813" s="15"/>
    </row>
    <row r="814" spans="18:18" ht="15.75" customHeight="1" x14ac:dyDescent="0.2">
      <c r="R814" s="15"/>
    </row>
    <row r="815" spans="18:18" ht="15.75" customHeight="1" x14ac:dyDescent="0.2">
      <c r="R815" s="15"/>
    </row>
    <row r="816" spans="18:18" ht="15.75" customHeight="1" x14ac:dyDescent="0.2">
      <c r="R816" s="15"/>
    </row>
    <row r="817" spans="18:18" ht="15.75" customHeight="1" x14ac:dyDescent="0.2">
      <c r="R817" s="15"/>
    </row>
    <row r="818" spans="18:18" ht="15.75" customHeight="1" x14ac:dyDescent="0.2">
      <c r="R818" s="15"/>
    </row>
    <row r="819" spans="18:18" ht="15.75" customHeight="1" x14ac:dyDescent="0.2">
      <c r="R819" s="15"/>
    </row>
    <row r="820" spans="18:18" ht="15.75" customHeight="1" x14ac:dyDescent="0.2">
      <c r="R820" s="15"/>
    </row>
    <row r="821" spans="18:18" ht="15.75" customHeight="1" x14ac:dyDescent="0.2">
      <c r="R821" s="15"/>
    </row>
    <row r="822" spans="18:18" ht="15.75" customHeight="1" x14ac:dyDescent="0.2">
      <c r="R822" s="15"/>
    </row>
    <row r="823" spans="18:18" ht="15.75" customHeight="1" x14ac:dyDescent="0.2">
      <c r="R823" s="15"/>
    </row>
    <row r="824" spans="18:18" ht="15.75" customHeight="1" x14ac:dyDescent="0.2">
      <c r="R824" s="15"/>
    </row>
    <row r="825" spans="18:18" ht="15.75" customHeight="1" x14ac:dyDescent="0.2">
      <c r="R825" s="15"/>
    </row>
    <row r="826" spans="18:18" ht="15.75" customHeight="1" x14ac:dyDescent="0.2">
      <c r="R826" s="15"/>
    </row>
    <row r="827" spans="18:18" ht="15.75" customHeight="1" x14ac:dyDescent="0.2">
      <c r="R827" s="15"/>
    </row>
    <row r="828" spans="18:18" ht="15.75" customHeight="1" x14ac:dyDescent="0.2">
      <c r="R828" s="15"/>
    </row>
    <row r="829" spans="18:18" ht="15.75" customHeight="1" x14ac:dyDescent="0.2">
      <c r="R829" s="15"/>
    </row>
    <row r="830" spans="18:18" ht="15.75" customHeight="1" x14ac:dyDescent="0.2">
      <c r="R830" s="15"/>
    </row>
    <row r="831" spans="18:18" ht="15.75" customHeight="1" x14ac:dyDescent="0.2">
      <c r="R831" s="15"/>
    </row>
    <row r="832" spans="18:18" ht="15.75" customHeight="1" x14ac:dyDescent="0.2">
      <c r="R832" s="15"/>
    </row>
    <row r="833" spans="18:18" ht="15.75" customHeight="1" x14ac:dyDescent="0.2">
      <c r="R833" s="15"/>
    </row>
    <row r="834" spans="18:18" ht="15.75" customHeight="1" x14ac:dyDescent="0.2">
      <c r="R834" s="15"/>
    </row>
    <row r="835" spans="18:18" ht="15.75" customHeight="1" x14ac:dyDescent="0.2">
      <c r="R835" s="15"/>
    </row>
    <row r="836" spans="18:18" ht="15.75" customHeight="1" x14ac:dyDescent="0.2">
      <c r="R836" s="15"/>
    </row>
    <row r="837" spans="18:18" ht="15.75" customHeight="1" x14ac:dyDescent="0.2">
      <c r="R837" s="15"/>
    </row>
    <row r="838" spans="18:18" ht="15.75" customHeight="1" x14ac:dyDescent="0.2">
      <c r="R838" s="15"/>
    </row>
    <row r="839" spans="18:18" ht="15.75" customHeight="1" x14ac:dyDescent="0.2">
      <c r="R839" s="15"/>
    </row>
    <row r="840" spans="18:18" ht="15.75" customHeight="1" x14ac:dyDescent="0.2">
      <c r="R840" s="15"/>
    </row>
    <row r="841" spans="18:18" ht="15.75" customHeight="1" x14ac:dyDescent="0.2">
      <c r="R841" s="15"/>
    </row>
    <row r="842" spans="18:18" ht="15.75" customHeight="1" x14ac:dyDescent="0.2">
      <c r="R842" s="15"/>
    </row>
    <row r="843" spans="18:18" ht="15.75" customHeight="1" x14ac:dyDescent="0.2">
      <c r="R843" s="15"/>
    </row>
    <row r="844" spans="18:18" ht="15.75" customHeight="1" x14ac:dyDescent="0.2">
      <c r="R844" s="15"/>
    </row>
    <row r="845" spans="18:18" ht="15.75" customHeight="1" x14ac:dyDescent="0.2">
      <c r="R845" s="15"/>
    </row>
    <row r="846" spans="18:18" ht="15.75" customHeight="1" x14ac:dyDescent="0.2">
      <c r="R846" s="15"/>
    </row>
    <row r="847" spans="18:18" ht="15.75" customHeight="1" x14ac:dyDescent="0.2">
      <c r="R847" s="15"/>
    </row>
    <row r="848" spans="18:18" ht="15.75" customHeight="1" x14ac:dyDescent="0.2">
      <c r="R848" s="15"/>
    </row>
    <row r="849" spans="18:18" ht="15.75" customHeight="1" x14ac:dyDescent="0.2">
      <c r="R849" s="15"/>
    </row>
    <row r="850" spans="18:18" ht="15.75" customHeight="1" x14ac:dyDescent="0.2">
      <c r="R850" s="15"/>
    </row>
    <row r="851" spans="18:18" ht="15.75" customHeight="1" x14ac:dyDescent="0.2">
      <c r="R851" s="15"/>
    </row>
    <row r="852" spans="18:18" ht="15.75" customHeight="1" x14ac:dyDescent="0.2">
      <c r="R852" s="15"/>
    </row>
    <row r="853" spans="18:18" ht="15.75" customHeight="1" x14ac:dyDescent="0.2">
      <c r="R853" s="15"/>
    </row>
    <row r="854" spans="18:18" ht="15.75" customHeight="1" x14ac:dyDescent="0.2">
      <c r="R854" s="15"/>
    </row>
    <row r="855" spans="18:18" ht="15.75" customHeight="1" x14ac:dyDescent="0.2">
      <c r="R855" s="15"/>
    </row>
    <row r="856" spans="18:18" ht="15.75" customHeight="1" x14ac:dyDescent="0.2">
      <c r="R856" s="15"/>
    </row>
    <row r="857" spans="18:18" ht="15.75" customHeight="1" x14ac:dyDescent="0.2">
      <c r="R857" s="15"/>
    </row>
    <row r="858" spans="18:18" ht="15.75" customHeight="1" x14ac:dyDescent="0.2">
      <c r="R858" s="15"/>
    </row>
    <row r="859" spans="18:18" ht="15.75" customHeight="1" x14ac:dyDescent="0.2">
      <c r="R859" s="15"/>
    </row>
    <row r="860" spans="18:18" ht="15.75" customHeight="1" x14ac:dyDescent="0.2">
      <c r="R860" s="15"/>
    </row>
    <row r="861" spans="18:18" ht="15.75" customHeight="1" x14ac:dyDescent="0.2">
      <c r="R861" s="15"/>
    </row>
    <row r="862" spans="18:18" ht="15.75" customHeight="1" x14ac:dyDescent="0.2">
      <c r="R862" s="15"/>
    </row>
    <row r="863" spans="18:18" ht="15.75" customHeight="1" x14ac:dyDescent="0.2">
      <c r="R863" s="15"/>
    </row>
    <row r="864" spans="18:18" ht="15.75" customHeight="1" x14ac:dyDescent="0.2">
      <c r="R864" s="15"/>
    </row>
    <row r="865" spans="18:18" ht="15.75" customHeight="1" x14ac:dyDescent="0.2">
      <c r="R865" s="15"/>
    </row>
    <row r="866" spans="18:18" ht="15.75" customHeight="1" x14ac:dyDescent="0.2">
      <c r="R866" s="15"/>
    </row>
    <row r="867" spans="18:18" ht="15.75" customHeight="1" x14ac:dyDescent="0.2">
      <c r="R867" s="15"/>
    </row>
    <row r="868" spans="18:18" ht="15.75" customHeight="1" x14ac:dyDescent="0.2">
      <c r="R868" s="15"/>
    </row>
    <row r="869" spans="18:18" ht="15.75" customHeight="1" x14ac:dyDescent="0.2">
      <c r="R869" s="15"/>
    </row>
    <row r="870" spans="18:18" ht="15.75" customHeight="1" x14ac:dyDescent="0.2">
      <c r="R870" s="15"/>
    </row>
    <row r="871" spans="18:18" ht="15.75" customHeight="1" x14ac:dyDescent="0.2">
      <c r="R871" s="15"/>
    </row>
    <row r="872" spans="18:18" ht="15.75" customHeight="1" x14ac:dyDescent="0.2">
      <c r="R872" s="15"/>
    </row>
    <row r="873" spans="18:18" ht="15.75" customHeight="1" x14ac:dyDescent="0.2">
      <c r="R873" s="15"/>
    </row>
    <row r="874" spans="18:18" ht="15.75" customHeight="1" x14ac:dyDescent="0.2">
      <c r="R874" s="15"/>
    </row>
    <row r="875" spans="18:18" ht="15.75" customHeight="1" x14ac:dyDescent="0.2">
      <c r="R875" s="15"/>
    </row>
    <row r="876" spans="18:18" ht="15.75" customHeight="1" x14ac:dyDescent="0.2">
      <c r="R876" s="15"/>
    </row>
    <row r="877" spans="18:18" ht="15.75" customHeight="1" x14ac:dyDescent="0.2">
      <c r="R877" s="15"/>
    </row>
    <row r="878" spans="18:18" ht="15.75" customHeight="1" x14ac:dyDescent="0.2">
      <c r="R878" s="15"/>
    </row>
    <row r="879" spans="18:18" ht="15.75" customHeight="1" x14ac:dyDescent="0.2">
      <c r="R879" s="15"/>
    </row>
    <row r="880" spans="18:18" ht="15.75" customHeight="1" x14ac:dyDescent="0.2">
      <c r="R880" s="15"/>
    </row>
    <row r="881" spans="18:18" ht="15.75" customHeight="1" x14ac:dyDescent="0.2">
      <c r="R881" s="15"/>
    </row>
    <row r="882" spans="18:18" ht="15.75" customHeight="1" x14ac:dyDescent="0.2">
      <c r="R882" s="15"/>
    </row>
    <row r="883" spans="18:18" ht="15.75" customHeight="1" x14ac:dyDescent="0.2">
      <c r="R883" s="15"/>
    </row>
    <row r="884" spans="18:18" ht="15.75" customHeight="1" x14ac:dyDescent="0.2">
      <c r="R884" s="15"/>
    </row>
    <row r="885" spans="18:18" ht="15.75" customHeight="1" x14ac:dyDescent="0.2">
      <c r="R885" s="15"/>
    </row>
    <row r="886" spans="18:18" ht="15.75" customHeight="1" x14ac:dyDescent="0.2">
      <c r="R886" s="15"/>
    </row>
    <row r="887" spans="18:18" ht="15.75" customHeight="1" x14ac:dyDescent="0.2">
      <c r="R887" s="15"/>
    </row>
    <row r="888" spans="18:18" ht="15.75" customHeight="1" x14ac:dyDescent="0.2">
      <c r="R888" s="15"/>
    </row>
    <row r="889" spans="18:18" ht="15.75" customHeight="1" x14ac:dyDescent="0.2">
      <c r="R889" s="15"/>
    </row>
    <row r="890" spans="18:18" ht="15.75" customHeight="1" x14ac:dyDescent="0.2">
      <c r="R890" s="15"/>
    </row>
    <row r="891" spans="18:18" ht="15.75" customHeight="1" x14ac:dyDescent="0.2">
      <c r="R891" s="15"/>
    </row>
    <row r="892" spans="18:18" ht="15.75" customHeight="1" x14ac:dyDescent="0.2">
      <c r="R892" s="15"/>
    </row>
    <row r="893" spans="18:18" ht="15.75" customHeight="1" x14ac:dyDescent="0.2">
      <c r="R893" s="15"/>
    </row>
    <row r="894" spans="18:18" ht="15.75" customHeight="1" x14ac:dyDescent="0.2">
      <c r="R894" s="15"/>
    </row>
    <row r="895" spans="18:18" ht="15.75" customHeight="1" x14ac:dyDescent="0.2">
      <c r="R895" s="15"/>
    </row>
    <row r="896" spans="18:18" ht="15.75" customHeight="1" x14ac:dyDescent="0.2">
      <c r="R896" s="15"/>
    </row>
    <row r="897" spans="18:18" ht="15.75" customHeight="1" x14ac:dyDescent="0.2">
      <c r="R897" s="15"/>
    </row>
    <row r="898" spans="18:18" ht="15.75" customHeight="1" x14ac:dyDescent="0.2">
      <c r="R898" s="15"/>
    </row>
    <row r="899" spans="18:18" ht="15.75" customHeight="1" x14ac:dyDescent="0.2">
      <c r="R899" s="15"/>
    </row>
    <row r="900" spans="18:18" ht="15.75" customHeight="1" x14ac:dyDescent="0.2">
      <c r="R900" s="15"/>
    </row>
    <row r="901" spans="18:18" ht="15.75" customHeight="1" x14ac:dyDescent="0.2">
      <c r="R901" s="15"/>
    </row>
    <row r="902" spans="18:18" ht="15.75" customHeight="1" x14ac:dyDescent="0.2">
      <c r="R902" s="15"/>
    </row>
    <row r="903" spans="18:18" ht="15.75" customHeight="1" x14ac:dyDescent="0.2">
      <c r="R903" s="15"/>
    </row>
    <row r="904" spans="18:18" ht="15.75" customHeight="1" x14ac:dyDescent="0.2">
      <c r="R904" s="15"/>
    </row>
    <row r="905" spans="18:18" ht="15.75" customHeight="1" x14ac:dyDescent="0.2">
      <c r="R905" s="15"/>
    </row>
    <row r="906" spans="18:18" ht="15.75" customHeight="1" x14ac:dyDescent="0.2">
      <c r="R906" s="15"/>
    </row>
    <row r="907" spans="18:18" ht="15.75" customHeight="1" x14ac:dyDescent="0.2">
      <c r="R907" s="15"/>
    </row>
    <row r="908" spans="18:18" ht="15.75" customHeight="1" x14ac:dyDescent="0.2">
      <c r="R908" s="15"/>
    </row>
    <row r="909" spans="18:18" ht="15.75" customHeight="1" x14ac:dyDescent="0.2">
      <c r="R909" s="15"/>
    </row>
    <row r="910" spans="18:18" ht="15.75" customHeight="1" x14ac:dyDescent="0.2">
      <c r="R910" s="15"/>
    </row>
    <row r="911" spans="18:18" ht="15.75" customHeight="1" x14ac:dyDescent="0.2">
      <c r="R911" s="15"/>
    </row>
    <row r="912" spans="18:18" ht="15.75" customHeight="1" x14ac:dyDescent="0.2">
      <c r="R912" s="15"/>
    </row>
    <row r="913" spans="18:18" ht="15.75" customHeight="1" x14ac:dyDescent="0.2">
      <c r="R913" s="15"/>
    </row>
    <row r="914" spans="18:18" ht="15.75" customHeight="1" x14ac:dyDescent="0.2">
      <c r="R914" s="15"/>
    </row>
    <row r="915" spans="18:18" ht="15.75" customHeight="1" x14ac:dyDescent="0.2">
      <c r="R915" s="15"/>
    </row>
    <row r="916" spans="18:18" ht="15.75" customHeight="1" x14ac:dyDescent="0.2">
      <c r="R916" s="15"/>
    </row>
    <row r="917" spans="18:18" ht="15.75" customHeight="1" x14ac:dyDescent="0.2">
      <c r="R917" s="15"/>
    </row>
    <row r="918" spans="18:18" ht="15.75" customHeight="1" x14ac:dyDescent="0.2">
      <c r="R918" s="15"/>
    </row>
    <row r="919" spans="18:18" ht="15.75" customHeight="1" x14ac:dyDescent="0.2">
      <c r="R919" s="15"/>
    </row>
    <row r="920" spans="18:18" ht="15.75" customHeight="1" x14ac:dyDescent="0.2">
      <c r="R920" s="15"/>
    </row>
    <row r="921" spans="18:18" ht="15.75" customHeight="1" x14ac:dyDescent="0.2">
      <c r="R921" s="15"/>
    </row>
    <row r="922" spans="18:18" ht="15.75" customHeight="1" x14ac:dyDescent="0.2">
      <c r="R922" s="15"/>
    </row>
    <row r="923" spans="18:18" ht="15.75" customHeight="1" x14ac:dyDescent="0.2">
      <c r="R923" s="15"/>
    </row>
    <row r="924" spans="18:18" ht="15.75" customHeight="1" x14ac:dyDescent="0.2">
      <c r="R924" s="15"/>
    </row>
    <row r="925" spans="18:18" ht="15.75" customHeight="1" x14ac:dyDescent="0.2">
      <c r="R925" s="15"/>
    </row>
    <row r="926" spans="18:18" ht="15.75" customHeight="1" x14ac:dyDescent="0.2">
      <c r="R926" s="15"/>
    </row>
    <row r="927" spans="18:18" ht="15.75" customHeight="1" x14ac:dyDescent="0.2">
      <c r="R927" s="15"/>
    </row>
    <row r="928" spans="18:18" ht="15.75" customHeight="1" x14ac:dyDescent="0.2">
      <c r="R928" s="15"/>
    </row>
    <row r="929" spans="18:18" ht="15.75" customHeight="1" x14ac:dyDescent="0.2">
      <c r="R929" s="15"/>
    </row>
    <row r="930" spans="18:18" ht="15.75" customHeight="1" x14ac:dyDescent="0.2">
      <c r="R930" s="15"/>
    </row>
    <row r="931" spans="18:18" ht="15.75" customHeight="1" x14ac:dyDescent="0.2">
      <c r="R931" s="15"/>
    </row>
    <row r="932" spans="18:18" ht="15.75" customHeight="1" x14ac:dyDescent="0.2">
      <c r="R932" s="15"/>
    </row>
    <row r="933" spans="18:18" ht="15.75" customHeight="1" x14ac:dyDescent="0.2">
      <c r="R933" s="15"/>
    </row>
    <row r="934" spans="18:18" ht="15.75" customHeight="1" x14ac:dyDescent="0.2">
      <c r="R934" s="15"/>
    </row>
    <row r="935" spans="18:18" ht="15.75" customHeight="1" x14ac:dyDescent="0.2">
      <c r="R935" s="15"/>
    </row>
    <row r="936" spans="18:18" ht="15.75" customHeight="1" x14ac:dyDescent="0.2">
      <c r="R936" s="15"/>
    </row>
    <row r="937" spans="18:18" ht="15.75" customHeight="1" x14ac:dyDescent="0.2">
      <c r="R937" s="15"/>
    </row>
    <row r="938" spans="18:18" ht="15.75" customHeight="1" x14ac:dyDescent="0.2">
      <c r="R938" s="15"/>
    </row>
    <row r="939" spans="18:18" ht="15.75" customHeight="1" x14ac:dyDescent="0.2">
      <c r="R939" s="15"/>
    </row>
    <row r="940" spans="18:18" ht="15.75" customHeight="1" x14ac:dyDescent="0.2">
      <c r="R940" s="15"/>
    </row>
    <row r="941" spans="18:18" ht="15.75" customHeight="1" x14ac:dyDescent="0.2">
      <c r="R941" s="15"/>
    </row>
    <row r="942" spans="18:18" ht="15.75" customHeight="1" x14ac:dyDescent="0.2">
      <c r="R942" s="15"/>
    </row>
    <row r="943" spans="18:18" ht="15.75" customHeight="1" x14ac:dyDescent="0.2">
      <c r="R943" s="15"/>
    </row>
    <row r="944" spans="18:18" ht="15.75" customHeight="1" x14ac:dyDescent="0.2">
      <c r="R944" s="15"/>
    </row>
    <row r="945" spans="18:18" ht="15.75" customHeight="1" x14ac:dyDescent="0.2">
      <c r="R945" s="15"/>
    </row>
    <row r="946" spans="18:18" ht="15.75" customHeight="1" x14ac:dyDescent="0.2">
      <c r="R946" s="15"/>
    </row>
    <row r="947" spans="18:18" ht="15.75" customHeight="1" x14ac:dyDescent="0.2">
      <c r="R947" s="15"/>
    </row>
    <row r="948" spans="18:18" ht="15.75" customHeight="1" x14ac:dyDescent="0.2">
      <c r="R948" s="15"/>
    </row>
    <row r="949" spans="18:18" ht="15.75" customHeight="1" x14ac:dyDescent="0.2">
      <c r="R949" s="15"/>
    </row>
    <row r="950" spans="18:18" ht="15.75" customHeight="1" x14ac:dyDescent="0.2">
      <c r="R950" s="15"/>
    </row>
    <row r="951" spans="18:18" ht="15.75" customHeight="1" x14ac:dyDescent="0.2">
      <c r="R951" s="15"/>
    </row>
    <row r="952" spans="18:18" ht="15.75" customHeight="1" x14ac:dyDescent="0.2">
      <c r="R952" s="15"/>
    </row>
    <row r="953" spans="18:18" ht="15.75" customHeight="1" x14ac:dyDescent="0.2">
      <c r="R953" s="15"/>
    </row>
    <row r="954" spans="18:18" ht="15.75" customHeight="1" x14ac:dyDescent="0.2">
      <c r="R954" s="15"/>
    </row>
    <row r="955" spans="18:18" ht="15.75" customHeight="1" x14ac:dyDescent="0.2">
      <c r="R955" s="15"/>
    </row>
    <row r="956" spans="18:18" ht="15.75" customHeight="1" x14ac:dyDescent="0.2">
      <c r="R956" s="15"/>
    </row>
    <row r="957" spans="18:18" ht="15.75" customHeight="1" x14ac:dyDescent="0.2">
      <c r="R957" s="15"/>
    </row>
    <row r="958" spans="18:18" ht="15.75" customHeight="1" x14ac:dyDescent="0.2">
      <c r="R958" s="15"/>
    </row>
    <row r="959" spans="18:18" ht="15.75" customHeight="1" x14ac:dyDescent="0.2">
      <c r="R959" s="15"/>
    </row>
    <row r="960" spans="18:18" ht="15.75" customHeight="1" x14ac:dyDescent="0.2">
      <c r="R960" s="15"/>
    </row>
    <row r="961" spans="18:18" ht="15.75" customHeight="1" x14ac:dyDescent="0.2">
      <c r="R961" s="15"/>
    </row>
    <row r="962" spans="18:18" ht="15.75" customHeight="1" x14ac:dyDescent="0.2">
      <c r="R962" s="15"/>
    </row>
    <row r="963" spans="18:18" ht="15.75" customHeight="1" x14ac:dyDescent="0.2">
      <c r="R963" s="15"/>
    </row>
    <row r="964" spans="18:18" ht="15.75" customHeight="1" x14ac:dyDescent="0.2">
      <c r="R964" s="15"/>
    </row>
    <row r="965" spans="18:18" ht="15.75" customHeight="1" x14ac:dyDescent="0.2">
      <c r="R965" s="15"/>
    </row>
    <row r="966" spans="18:18" ht="15.75" customHeight="1" x14ac:dyDescent="0.2">
      <c r="R966" s="15"/>
    </row>
    <row r="967" spans="18:18" ht="15.75" customHeight="1" x14ac:dyDescent="0.2">
      <c r="R967" s="15"/>
    </row>
    <row r="968" spans="18:18" ht="15.75" customHeight="1" x14ac:dyDescent="0.2">
      <c r="R968" s="15"/>
    </row>
    <row r="969" spans="18:18" ht="15.75" customHeight="1" x14ac:dyDescent="0.2">
      <c r="R969" s="15"/>
    </row>
    <row r="970" spans="18:18" ht="15.75" customHeight="1" x14ac:dyDescent="0.2">
      <c r="R970" s="15"/>
    </row>
    <row r="971" spans="18:18" ht="15.75" customHeight="1" x14ac:dyDescent="0.2">
      <c r="R971" s="15"/>
    </row>
    <row r="972" spans="18:18" ht="15.75" customHeight="1" x14ac:dyDescent="0.2">
      <c r="R972" s="15"/>
    </row>
    <row r="973" spans="18:18" ht="15.75" customHeight="1" x14ac:dyDescent="0.2">
      <c r="R973" s="15"/>
    </row>
    <row r="974" spans="18:18" ht="15.75" customHeight="1" x14ac:dyDescent="0.2">
      <c r="R974" s="15"/>
    </row>
    <row r="975" spans="18:18" ht="15.75" customHeight="1" x14ac:dyDescent="0.2">
      <c r="R975" s="15"/>
    </row>
    <row r="976" spans="18:18" ht="15.75" customHeight="1" x14ac:dyDescent="0.2">
      <c r="R976" s="15"/>
    </row>
    <row r="977" spans="18:18" ht="15.75" customHeight="1" x14ac:dyDescent="0.2">
      <c r="R977" s="15"/>
    </row>
    <row r="978" spans="18:18" ht="15.75" customHeight="1" x14ac:dyDescent="0.2">
      <c r="R978" s="15"/>
    </row>
    <row r="979" spans="18:18" ht="15.75" customHeight="1" x14ac:dyDescent="0.2">
      <c r="R979" s="15"/>
    </row>
    <row r="980" spans="18:18" ht="15.75" customHeight="1" x14ac:dyDescent="0.2">
      <c r="R980" s="15"/>
    </row>
    <row r="981" spans="18:18" ht="15.75" customHeight="1" x14ac:dyDescent="0.2">
      <c r="R981" s="15"/>
    </row>
    <row r="982" spans="18:18" ht="15.75" customHeight="1" x14ac:dyDescent="0.2">
      <c r="R982" s="15"/>
    </row>
    <row r="983" spans="18:18" ht="15.75" customHeight="1" x14ac:dyDescent="0.2">
      <c r="R983" s="15"/>
    </row>
    <row r="984" spans="18:18" ht="15.75" customHeight="1" x14ac:dyDescent="0.2">
      <c r="R984" s="15"/>
    </row>
    <row r="985" spans="18:18" ht="15.75" customHeight="1" x14ac:dyDescent="0.2">
      <c r="R985" s="15"/>
    </row>
    <row r="986" spans="18:18" ht="15.75" customHeight="1" x14ac:dyDescent="0.2">
      <c r="R986" s="15"/>
    </row>
    <row r="987" spans="18:18" ht="15.75" customHeight="1" x14ac:dyDescent="0.2">
      <c r="R987" s="15"/>
    </row>
    <row r="988" spans="18:18" ht="15.75" customHeight="1" x14ac:dyDescent="0.2">
      <c r="R988" s="15"/>
    </row>
    <row r="989" spans="18:18" ht="15.75" customHeight="1" x14ac:dyDescent="0.2">
      <c r="R989" s="15"/>
    </row>
    <row r="990" spans="18:18" ht="15.75" customHeight="1" x14ac:dyDescent="0.2">
      <c r="R990" s="15"/>
    </row>
    <row r="991" spans="18:18" ht="15.75" customHeight="1" x14ac:dyDescent="0.2">
      <c r="R991" s="15"/>
    </row>
    <row r="992" spans="18:18" ht="15.75" customHeight="1" x14ac:dyDescent="0.2">
      <c r="R992" s="15"/>
    </row>
    <row r="993" spans="18:18" ht="15.75" customHeight="1" x14ac:dyDescent="0.2">
      <c r="R993" s="15"/>
    </row>
    <row r="994" spans="18:18" ht="15.75" customHeight="1" x14ac:dyDescent="0.2">
      <c r="R994" s="15"/>
    </row>
    <row r="995" spans="18:18" ht="15.75" customHeight="1" x14ac:dyDescent="0.2">
      <c r="R995" s="15"/>
    </row>
    <row r="996" spans="18:18" ht="15.75" customHeight="1" x14ac:dyDescent="0.2">
      <c r="R996" s="15"/>
    </row>
    <row r="997" spans="18:18" ht="15.75" customHeight="1" x14ac:dyDescent="0.2">
      <c r="R997" s="15"/>
    </row>
    <row r="998" spans="18:18" ht="15.75" customHeight="1" x14ac:dyDescent="0.2">
      <c r="R998" s="15"/>
    </row>
    <row r="999" spans="18:18" ht="15.75" customHeight="1" x14ac:dyDescent="0.2">
      <c r="R999" s="15"/>
    </row>
    <row r="1000" spans="18:18" ht="15.75" customHeight="1" x14ac:dyDescent="0.2">
      <c r="R1000" s="15"/>
    </row>
  </sheetData>
  <mergeCells count="33">
    <mergeCell ref="AG1:AG2"/>
    <mergeCell ref="W1:W2"/>
    <mergeCell ref="X1:X2"/>
    <mergeCell ref="Y1:Y2"/>
    <mergeCell ref="Z1:Z2"/>
    <mergeCell ref="AA1:AA2"/>
    <mergeCell ref="AB1:AB2"/>
    <mergeCell ref="AC1:AC2"/>
    <mergeCell ref="U1:U2"/>
    <mergeCell ref="V1:V2"/>
    <mergeCell ref="AD1:AD2"/>
    <mergeCell ref="AE1:AE2"/>
    <mergeCell ref="AF1:AF2"/>
    <mergeCell ref="P1:P2"/>
    <mergeCell ref="Q1:Q2"/>
    <mergeCell ref="R1:R2"/>
    <mergeCell ref="S1:S2"/>
    <mergeCell ref="T1:T2"/>
    <mergeCell ref="K1:K2"/>
    <mergeCell ref="L1:L2"/>
    <mergeCell ref="M1:M2"/>
    <mergeCell ref="N1:N2"/>
    <mergeCell ref="O1:O2"/>
    <mergeCell ref="G1:G2"/>
    <mergeCell ref="H1:H2"/>
    <mergeCell ref="A3:B3"/>
    <mergeCell ref="I1:I2"/>
    <mergeCell ref="J1:J2"/>
    <mergeCell ref="A1:B1"/>
    <mergeCell ref="C1:C2"/>
    <mergeCell ref="D1:D2"/>
    <mergeCell ref="E1:E2"/>
    <mergeCell ref="F1:F2"/>
  </mergeCells>
  <pageMargins left="0.7" right="0.7" top="0.75" bottom="0.75" header="0" footer="0"/>
  <pageSetup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G1000"/>
  <sheetViews>
    <sheetView tabSelected="1" workbookViewId="0">
      <pane xSplit="2" ySplit="3" topLeftCell="C4" activePane="bottomRight" state="frozen"/>
      <selection activeCell="T3" sqref="T3"/>
      <selection pane="topRight" activeCell="T3" sqref="T3"/>
      <selection pane="bottomLeft" activeCell="T3" sqref="T3"/>
      <selection pane="bottomRight" activeCell="T3" sqref="T3"/>
    </sheetView>
  </sheetViews>
  <sheetFormatPr baseColWidth="10" defaultColWidth="14.5" defaultRowHeight="15" customHeight="1" x14ac:dyDescent="0.2"/>
  <cols>
    <col min="1" max="1" width="15.1640625" customWidth="1"/>
    <col min="2" max="2" width="22.5" customWidth="1"/>
    <col min="3" max="3" width="9.1640625" customWidth="1"/>
    <col min="4" max="4" width="6.5" customWidth="1"/>
    <col min="5" max="5" width="12" customWidth="1"/>
    <col min="6" max="6" width="12.1640625" customWidth="1"/>
    <col min="7" max="7" width="11.5" customWidth="1"/>
    <col min="8" max="8" width="10.33203125" customWidth="1"/>
    <col min="9" max="10" width="13.5" customWidth="1"/>
    <col min="11" max="12" width="10" customWidth="1"/>
    <col min="13" max="13" width="11" customWidth="1"/>
    <col min="14" max="14" width="5.5" customWidth="1"/>
    <col min="15" max="15" width="18.6640625" customWidth="1"/>
    <col min="16" max="16" width="11" customWidth="1"/>
    <col min="17" max="18" width="8.5" customWidth="1"/>
    <col min="19" max="19" width="8.33203125" customWidth="1"/>
    <col min="20" max="20" width="12.83203125" customWidth="1"/>
    <col min="21" max="21" width="15.5" customWidth="1"/>
    <col min="22" max="22" width="18.5" customWidth="1"/>
    <col min="23" max="23" width="8.83203125" customWidth="1"/>
    <col min="24" max="24" width="8.6640625" customWidth="1"/>
    <col min="25" max="25" width="9.33203125" customWidth="1"/>
    <col min="26" max="26" width="12.83203125" customWidth="1"/>
    <col min="27" max="27" width="17.5" customWidth="1"/>
    <col min="28" max="28" width="11.1640625" customWidth="1"/>
    <col min="29" max="29" width="8.1640625" customWidth="1"/>
    <col min="30" max="30" width="12.5" customWidth="1"/>
    <col min="31" max="31" width="8.6640625" customWidth="1"/>
    <col min="32" max="32" width="11.5" customWidth="1"/>
    <col min="33" max="33" width="10.1640625" customWidth="1"/>
  </cols>
  <sheetData>
    <row r="1" spans="1:33" ht="18.75" customHeight="1" x14ac:dyDescent="0.2">
      <c r="A1" s="51" t="str">
        <f ca="1">IFERROR(__xludf.DUMMYFUNCTION("IFERROR(VLOOKUP(B2,IMPORTRANGE(""https://docs.google.com/spreadsheets/d/1x0DhHglkXKoEBOD2MBsuK_EyIr1ouxD2ftIpqOYFa-k/edit?usp=sharing"",""Ubiquitty-SKU-Specific Info!B1:BJ5000""),3,FALSE),"""")"),"Green &amp; Aqua")</f>
        <v>Green &amp; Aqua</v>
      </c>
      <c r="B1" s="52"/>
      <c r="C1" s="53" t="s">
        <v>0</v>
      </c>
      <c r="D1" s="55" t="s">
        <v>1</v>
      </c>
      <c r="E1" s="55" t="s">
        <v>2</v>
      </c>
      <c r="F1" s="57" t="s">
        <v>3</v>
      </c>
      <c r="G1" s="57" t="s">
        <v>4</v>
      </c>
      <c r="H1" s="58" t="s">
        <v>5</v>
      </c>
      <c r="I1" s="55" t="s">
        <v>6</v>
      </c>
      <c r="J1" s="55" t="s">
        <v>7</v>
      </c>
      <c r="K1" s="55" t="s">
        <v>8</v>
      </c>
      <c r="L1" s="55" t="s">
        <v>9</v>
      </c>
      <c r="M1" s="62" t="s">
        <v>10</v>
      </c>
      <c r="N1" s="63" t="s">
        <v>11</v>
      </c>
      <c r="O1" s="55" t="s">
        <v>12</v>
      </c>
      <c r="P1" s="55" t="s">
        <v>13</v>
      </c>
      <c r="Q1" s="55" t="s">
        <v>14</v>
      </c>
      <c r="R1" s="55" t="s">
        <v>15</v>
      </c>
      <c r="S1" s="64" t="s">
        <v>16</v>
      </c>
      <c r="T1" s="66" t="s">
        <v>332</v>
      </c>
      <c r="U1" s="66" t="s">
        <v>17</v>
      </c>
      <c r="V1" s="66" t="s">
        <v>18</v>
      </c>
      <c r="W1" s="66" t="s">
        <v>19</v>
      </c>
      <c r="X1" s="66" t="s">
        <v>20</v>
      </c>
      <c r="Y1" s="66" t="s">
        <v>21</v>
      </c>
      <c r="Z1" s="66" t="s">
        <v>22</v>
      </c>
      <c r="AA1" s="66" t="s">
        <v>23</v>
      </c>
      <c r="AB1" s="66" t="s">
        <v>24</v>
      </c>
      <c r="AC1" s="66" t="s">
        <v>25</v>
      </c>
      <c r="AD1" s="68" t="s">
        <v>26</v>
      </c>
      <c r="AE1" s="69" t="s">
        <v>27</v>
      </c>
      <c r="AF1" s="70" t="s">
        <v>28</v>
      </c>
      <c r="AG1" s="69" t="s">
        <v>29</v>
      </c>
    </row>
    <row r="2" spans="1:33" ht="15.75" customHeight="1" x14ac:dyDescent="0.2">
      <c r="A2" s="2" t="str">
        <f ca="1">IFERROR(__xludf.DUMMYFUNCTION("IFERROR(VLOOKUP(B2,IMPORTRANGE(""https://docs.google.com/spreadsheets/d/1x0DhHglkXKoEBOD2MBsuK_EyIr1ouxD2ftIpqOYFa-k/edit?usp=sharing"",""Ubiquitty-SKU-Specific Info!B1:BJ5000""),2,FALSE),"""")"),"B08VV8PTWP")</f>
        <v>B08VV8PTWP</v>
      </c>
      <c r="B2" s="3" t="s">
        <v>135</v>
      </c>
      <c r="C2" s="54"/>
      <c r="D2" s="54"/>
      <c r="E2" s="56"/>
      <c r="F2" s="54"/>
      <c r="G2" s="54"/>
      <c r="H2" s="59"/>
      <c r="I2" s="54"/>
      <c r="J2" s="54"/>
      <c r="K2" s="59"/>
      <c r="L2" s="59"/>
      <c r="M2" s="59"/>
      <c r="N2" s="54"/>
      <c r="O2" s="54"/>
      <c r="P2" s="56"/>
      <c r="Q2" s="54"/>
      <c r="R2" s="54"/>
      <c r="S2" s="65"/>
      <c r="T2" s="52"/>
      <c r="U2" s="67"/>
      <c r="V2" s="67"/>
      <c r="W2" s="52"/>
      <c r="X2" s="52"/>
      <c r="Y2" s="52"/>
      <c r="Z2" s="52"/>
      <c r="AA2" s="67"/>
      <c r="AB2" s="67"/>
      <c r="AC2" s="67"/>
      <c r="AD2" s="67"/>
      <c r="AE2" s="52"/>
      <c r="AF2" s="52"/>
      <c r="AG2" s="52"/>
    </row>
    <row r="3" spans="1:33" ht="56.25" customHeight="1" x14ac:dyDescent="0.2">
      <c r="A3" s="60" t="s">
        <v>31</v>
      </c>
      <c r="B3" s="61"/>
      <c r="C3" s="4">
        <f>((AE32+AF32)/0.85)*-1</f>
        <v>37.99524894117647</v>
      </c>
      <c r="D3" s="5">
        <f>SUM(D4:D99764)</f>
        <v>80</v>
      </c>
      <c r="E3" s="5"/>
      <c r="F3" s="6">
        <f t="shared" ref="F3:G3" si="0">SUM(F4:F99764)</f>
        <v>5016.5200000000004</v>
      </c>
      <c r="G3" s="6">
        <f t="shared" si="0"/>
        <v>-102.15</v>
      </c>
      <c r="H3" s="7">
        <f>G3/F3*-1</f>
        <v>2.0362721567939526E-2</v>
      </c>
      <c r="I3" s="8">
        <f>J3/F3</f>
        <v>0.32774952798378537</v>
      </c>
      <c r="J3" s="6">
        <f>SUM(J4:J99764)</f>
        <v>1644.1620621212192</v>
      </c>
      <c r="K3" s="6">
        <f>J3/D3</f>
        <v>20.55202577651524</v>
      </c>
      <c r="L3" s="5"/>
      <c r="M3" s="9"/>
      <c r="N3" s="10"/>
      <c r="O3" s="5" t="str">
        <f ca="1">IFERROR(__xludf.DUMMYFUNCTION("IFERROR(VLOOKUP(B2,IMPORTRANGE(""https://docs.google.com/spreadsheets/d/1N8jvpEHDVkurDv7NrPxwI3eH6hQsvtb1QltGNCalRjU/edit#gid=865736387"",""Compiled Sheet!a1:g5000""),2,FALSE),"""")"),"")</f>
        <v/>
      </c>
      <c r="P3" s="5"/>
      <c r="Q3" s="11"/>
      <c r="R3" s="11"/>
      <c r="S3" s="12"/>
      <c r="T3" s="13" t="str">
        <f ca="1">IFERROR(__xludf.DUMMYFUNCTION("CONCATENATE(""Del QTY"", ""-"",IFERROR(VLOOKUP($B$2,IMPORTRANGE(""https://docs.google.com/spreadsheets/d/1_esbIR7_dYaLQXq3pOe98A6enPdKY7UPO5aCcj2tn1I/edit#gid=973934429"",""Inventory Input!A1:AD5000""),2,FALSE),""""))"),"Del QTY-")</f>
        <v>Del QTY-</v>
      </c>
      <c r="U3" s="13" t="str">
        <f ca="1">IFERROR(__xludf.DUMMYFUNCTION("CONCATENATE(""US QTY"", ""-"",iferror(VLOOKUP($B$2,IMPORTRANGE(""https://docs.google.com/spreadsheets/d/11afDUGgwIurytGWIAj1e7JPdtkZEoccxCski0CJdjqQ/edit#gid=1950799886"",""US Storage!a1:AD5000""),2,FALSE),""""))"),"US QTY-")</f>
        <v>US QTY-</v>
      </c>
      <c r="V3" s="13" t="str">
        <f ca="1">IFERROR(__xludf.DUMMYFUNCTION("CONCATENATE(""In Transit"", ""-"",IFERROR(VLOOKUP($B$2,IMPORTRANGE(""https://docs.google.com/spreadsheets/d/11afDUGgwIurytGWIAj1e7JPdtkZEoccxCski0CJdjqQ/edit#gid=1950799886"",""US Storage!a1:AD5000""),3,FALSE),""""))"),"In Transit-")</f>
        <v>In Transit-</v>
      </c>
      <c r="W3" s="5">
        <f>SUM(W4:W99764)</f>
        <v>4</v>
      </c>
      <c r="X3" s="7">
        <f>W3/D3</f>
        <v>0.05</v>
      </c>
      <c r="Y3" s="6"/>
      <c r="Z3" s="5"/>
      <c r="AA3" s="5"/>
      <c r="AB3" s="5"/>
      <c r="AC3" s="5"/>
      <c r="AD3" s="6">
        <f>SUM(AD4:AD99764)</f>
        <v>-58.640483333333329</v>
      </c>
      <c r="AE3" s="14"/>
      <c r="AF3" s="6">
        <f ca="1">IFERROR(__xludf.DUMMYFUNCTION("IFERROR(IFERROR(IFERROR(VLOOKUP($B$2,IMPORTRANGE(""https://docs.google.com/spreadsheets/d/1x0DhHglkXKoEBOD2MBsuK_EyIr1ouxD2ftIpqOYFa-k/edit#gid=2093395059"",""Ubiquitty-SKU-Specific Info!B2:BZ7000""),51,FALSE),VLOOKUP($B$2,IMPORTRANGE(""https://docs.googl"&amp;"e.com/spreadsheets/d/1x0DhHglkXKoEBOD2MBsuK_EyIr1ouxD2ftIpqOYFa-k/edit#gid=2093395059"",""OllieShops-SKU-Specific Info!B2:BZ7000""),36,FALSE)),VLOOKUP($B$2,IMPORTRANGE(""https://docs.google.com/spreadsheets/d/1x0DhHglkXKoEBOD2MBsuK_EyIr1ouxD2ftIpqOYFa-k/e"&amp;"dit#gid=2093395059"",""SecondStar-SKU-Specific Info!B2:BZ7000""),37,FALSE)),"""")*-1"),-20.6159616)</f>
        <v>-20.615961599999999</v>
      </c>
      <c r="AG3" s="6">
        <f>SUM(AG4:AG99764)</f>
        <v>0</v>
      </c>
    </row>
    <row r="4" spans="1:33" ht="15.75" hidden="1" customHeight="1" x14ac:dyDescent="0.2">
      <c r="A4" s="15"/>
      <c r="B4" s="15"/>
      <c r="C4" s="16"/>
      <c r="D4" s="17"/>
      <c r="E4" s="17"/>
      <c r="F4" s="18"/>
      <c r="G4" s="18"/>
      <c r="H4" s="19"/>
      <c r="I4" s="19"/>
      <c r="J4" s="18"/>
      <c r="K4" s="18"/>
      <c r="L4" s="17"/>
      <c r="M4" s="20"/>
      <c r="N4" s="17"/>
      <c r="O4" s="21"/>
      <c r="P4" s="21"/>
      <c r="Q4" s="17"/>
      <c r="R4" s="17"/>
      <c r="S4" s="22"/>
      <c r="T4" s="15"/>
      <c r="U4" s="23"/>
      <c r="V4" s="24"/>
      <c r="W4" s="15"/>
      <c r="X4" s="25"/>
      <c r="Y4" s="26"/>
      <c r="Z4" s="15"/>
      <c r="AA4" s="2"/>
      <c r="AB4" s="27"/>
      <c r="AC4" s="28"/>
      <c r="AD4" s="26"/>
      <c r="AE4" s="26"/>
      <c r="AF4" s="26"/>
      <c r="AG4" s="26"/>
    </row>
    <row r="5" spans="1:33" ht="15.75" hidden="1" customHeight="1" x14ac:dyDescent="0.2">
      <c r="A5" s="29"/>
      <c r="B5" s="15"/>
      <c r="C5" s="16"/>
      <c r="D5" s="30"/>
      <c r="E5" s="30"/>
      <c r="F5" s="31"/>
      <c r="G5" s="31"/>
      <c r="H5" s="32"/>
      <c r="I5" s="32"/>
      <c r="J5" s="33"/>
      <c r="K5" s="33"/>
      <c r="L5" s="30"/>
      <c r="M5" s="34"/>
      <c r="N5" s="30"/>
      <c r="O5" s="35"/>
      <c r="P5" s="35"/>
      <c r="Q5" s="30"/>
      <c r="R5" s="30"/>
      <c r="S5" s="36"/>
      <c r="T5" s="29"/>
      <c r="U5" s="37"/>
      <c r="V5" s="38"/>
      <c r="W5" s="29"/>
      <c r="X5" s="39"/>
      <c r="Y5" s="40"/>
      <c r="Z5" s="29"/>
      <c r="AA5" s="2"/>
      <c r="AB5" s="27"/>
      <c r="AC5" s="28"/>
      <c r="AD5" s="26"/>
      <c r="AE5" s="26"/>
      <c r="AF5" s="40"/>
      <c r="AG5" s="40"/>
    </row>
    <row r="6" spans="1:33" ht="15.75" hidden="1" customHeight="1" x14ac:dyDescent="0.2">
      <c r="A6" s="29"/>
      <c r="B6" s="29"/>
      <c r="C6" s="16"/>
      <c r="D6" s="30"/>
      <c r="E6" s="30"/>
      <c r="F6" s="31"/>
      <c r="G6" s="31"/>
      <c r="H6" s="32"/>
      <c r="I6" s="32"/>
      <c r="J6" s="33"/>
      <c r="K6" s="33"/>
      <c r="L6" s="30"/>
      <c r="M6" s="34"/>
      <c r="N6" s="30"/>
      <c r="O6" s="35"/>
      <c r="P6" s="35"/>
      <c r="Q6" s="30"/>
      <c r="R6" s="30"/>
      <c r="S6" s="36"/>
      <c r="T6" s="29"/>
      <c r="U6" s="37"/>
      <c r="V6" s="38"/>
      <c r="W6" s="29"/>
      <c r="X6" s="39"/>
      <c r="Y6" s="40"/>
      <c r="Z6" s="29"/>
      <c r="AA6" s="2"/>
      <c r="AB6" s="27"/>
      <c r="AC6" s="28"/>
      <c r="AD6" s="26"/>
      <c r="AE6" s="26"/>
      <c r="AF6" s="40"/>
      <c r="AG6" s="40"/>
    </row>
    <row r="7" spans="1:33" ht="15.75" hidden="1" customHeight="1" x14ac:dyDescent="0.2">
      <c r="A7" s="29"/>
      <c r="B7" s="29"/>
      <c r="C7" s="16"/>
      <c r="D7" s="30"/>
      <c r="E7" s="30"/>
      <c r="F7" s="31"/>
      <c r="G7" s="31"/>
      <c r="H7" s="32"/>
      <c r="I7" s="32"/>
      <c r="J7" s="33"/>
      <c r="K7" s="33"/>
      <c r="L7" s="30"/>
      <c r="M7" s="34"/>
      <c r="N7" s="30"/>
      <c r="O7" s="35"/>
      <c r="P7" s="35"/>
      <c r="Q7" s="30"/>
      <c r="R7" s="30"/>
      <c r="S7" s="36"/>
      <c r="T7" s="29"/>
      <c r="U7" s="37"/>
      <c r="V7" s="38"/>
      <c r="W7" s="29"/>
      <c r="X7" s="39"/>
      <c r="Y7" s="40"/>
      <c r="Z7" s="29"/>
      <c r="AA7" s="29"/>
      <c r="AB7" s="41"/>
      <c r="AC7" s="42"/>
      <c r="AD7" s="40"/>
      <c r="AE7" s="40"/>
      <c r="AF7" s="40"/>
      <c r="AG7" s="40"/>
    </row>
    <row r="8" spans="1:33" ht="15.75" hidden="1" customHeight="1" x14ac:dyDescent="0.2">
      <c r="A8" s="29"/>
      <c r="B8" s="29"/>
      <c r="C8" s="16"/>
      <c r="D8" s="30"/>
      <c r="E8" s="30"/>
      <c r="F8" s="31"/>
      <c r="G8" s="31"/>
      <c r="H8" s="32"/>
      <c r="I8" s="32"/>
      <c r="J8" s="33"/>
      <c r="K8" s="33"/>
      <c r="L8" s="30"/>
      <c r="M8" s="34"/>
      <c r="N8" s="30"/>
      <c r="O8" s="35"/>
      <c r="P8" s="35"/>
      <c r="Q8" s="30"/>
      <c r="R8" s="30"/>
      <c r="S8" s="36"/>
      <c r="T8" s="29"/>
      <c r="U8" s="37"/>
      <c r="V8" s="38"/>
      <c r="W8" s="29"/>
      <c r="X8" s="39"/>
      <c r="Y8" s="40"/>
      <c r="Z8" s="29"/>
      <c r="AA8" s="29"/>
      <c r="AB8" s="41"/>
      <c r="AC8" s="42"/>
      <c r="AD8" s="40"/>
      <c r="AE8" s="40"/>
      <c r="AF8" s="40"/>
      <c r="AG8" s="40"/>
    </row>
    <row r="9" spans="1:33" ht="15.75" hidden="1" customHeight="1" x14ac:dyDescent="0.2">
      <c r="A9" s="29"/>
      <c r="B9" s="29"/>
      <c r="C9" s="16"/>
      <c r="D9" s="30"/>
      <c r="E9" s="30"/>
      <c r="F9" s="31"/>
      <c r="G9" s="31"/>
      <c r="H9" s="32"/>
      <c r="I9" s="32"/>
      <c r="J9" s="33"/>
      <c r="K9" s="33"/>
      <c r="L9" s="30"/>
      <c r="M9" s="34"/>
      <c r="N9" s="30"/>
      <c r="O9" s="35"/>
      <c r="P9" s="35"/>
      <c r="Q9" s="30"/>
      <c r="R9" s="30"/>
      <c r="S9" s="36"/>
      <c r="T9" s="29"/>
      <c r="U9" s="37"/>
      <c r="V9" s="38"/>
      <c r="W9" s="29"/>
      <c r="X9" s="39"/>
      <c r="Y9" s="40"/>
      <c r="Z9" s="29"/>
      <c r="AA9" s="29"/>
      <c r="AB9" s="41"/>
      <c r="AC9" s="42"/>
      <c r="AD9" s="40"/>
      <c r="AE9" s="40"/>
      <c r="AF9" s="40"/>
      <c r="AG9" s="40"/>
    </row>
    <row r="10" spans="1:33" ht="15.75" hidden="1" customHeight="1" x14ac:dyDescent="0.2">
      <c r="A10" s="29"/>
      <c r="B10" s="29"/>
      <c r="C10" s="16"/>
      <c r="D10" s="30"/>
      <c r="E10" s="30"/>
      <c r="F10" s="31"/>
      <c r="G10" s="31"/>
      <c r="H10" s="32"/>
      <c r="I10" s="32"/>
      <c r="J10" s="33"/>
      <c r="K10" s="33"/>
      <c r="L10" s="30"/>
      <c r="M10" s="34"/>
      <c r="N10" s="30"/>
      <c r="O10" s="35"/>
      <c r="P10" s="35"/>
      <c r="Q10" s="30"/>
      <c r="R10" s="30"/>
      <c r="S10" s="36"/>
      <c r="T10" s="29"/>
      <c r="U10" s="37"/>
      <c r="V10" s="38"/>
      <c r="W10" s="29"/>
      <c r="X10" s="39"/>
      <c r="Y10" s="40"/>
      <c r="Z10" s="29"/>
      <c r="AA10" s="29"/>
      <c r="AB10" s="41"/>
      <c r="AC10" s="42"/>
      <c r="AD10" s="40"/>
      <c r="AE10" s="40"/>
      <c r="AF10" s="40"/>
      <c r="AG10" s="40"/>
    </row>
    <row r="11" spans="1:33" ht="15.75" hidden="1" customHeight="1" x14ac:dyDescent="0.2">
      <c r="A11" s="29"/>
      <c r="B11" s="29"/>
      <c r="C11" s="16"/>
      <c r="D11" s="30"/>
      <c r="E11" s="30"/>
      <c r="F11" s="31"/>
      <c r="G11" s="31"/>
      <c r="H11" s="32"/>
      <c r="I11" s="32"/>
      <c r="J11" s="33"/>
      <c r="K11" s="33"/>
      <c r="L11" s="30"/>
      <c r="M11" s="34"/>
      <c r="N11" s="30"/>
      <c r="O11" s="35"/>
      <c r="P11" s="35"/>
      <c r="Q11" s="30"/>
      <c r="R11" s="30"/>
      <c r="S11" s="36"/>
      <c r="T11" s="29"/>
      <c r="U11" s="37"/>
      <c r="V11" s="38"/>
      <c r="W11" s="29"/>
      <c r="X11" s="39"/>
      <c r="Y11" s="40"/>
      <c r="Z11" s="29"/>
      <c r="AA11" s="29"/>
      <c r="AB11" s="41"/>
      <c r="AC11" s="42"/>
      <c r="AD11" s="40"/>
      <c r="AE11" s="40"/>
      <c r="AF11" s="40"/>
      <c r="AG11" s="40"/>
    </row>
    <row r="12" spans="1:33" ht="15.75" hidden="1" customHeight="1" x14ac:dyDescent="0.2">
      <c r="A12" s="29"/>
      <c r="B12" s="29"/>
      <c r="C12" s="16"/>
      <c r="D12" s="30"/>
      <c r="E12" s="30"/>
      <c r="F12" s="31"/>
      <c r="G12" s="31"/>
      <c r="H12" s="32"/>
      <c r="I12" s="32"/>
      <c r="J12" s="33"/>
      <c r="K12" s="33"/>
      <c r="L12" s="30"/>
      <c r="M12" s="34"/>
      <c r="N12" s="30"/>
      <c r="O12" s="35"/>
      <c r="P12" s="35"/>
      <c r="Q12" s="30"/>
      <c r="R12" s="30"/>
      <c r="S12" s="36"/>
      <c r="T12" s="29"/>
      <c r="U12" s="37"/>
      <c r="V12" s="38"/>
      <c r="W12" s="29"/>
      <c r="X12" s="39"/>
      <c r="Y12" s="40"/>
      <c r="Z12" s="29"/>
      <c r="AA12" s="29"/>
      <c r="AB12" s="41"/>
      <c r="AC12" s="42"/>
      <c r="AD12" s="40"/>
      <c r="AE12" s="40"/>
      <c r="AF12" s="40"/>
      <c r="AG12" s="40"/>
    </row>
    <row r="13" spans="1:33" ht="15.75" hidden="1" customHeight="1" x14ac:dyDescent="0.2">
      <c r="A13" s="29"/>
      <c r="B13" s="29"/>
      <c r="C13" s="16"/>
      <c r="D13" s="30"/>
      <c r="E13" s="30"/>
      <c r="F13" s="33"/>
      <c r="G13" s="31"/>
      <c r="H13" s="32"/>
      <c r="I13" s="32"/>
      <c r="J13" s="33"/>
      <c r="K13" s="33"/>
      <c r="L13" s="30"/>
      <c r="M13" s="34"/>
      <c r="N13" s="30"/>
      <c r="O13" s="35"/>
      <c r="P13" s="35"/>
      <c r="Q13" s="30"/>
      <c r="R13" s="30"/>
      <c r="S13" s="36"/>
      <c r="T13" s="29"/>
      <c r="U13" s="37"/>
      <c r="V13" s="38"/>
      <c r="W13" s="29"/>
      <c r="X13" s="39"/>
      <c r="Y13" s="40"/>
      <c r="Z13" s="29"/>
      <c r="AA13" s="29"/>
      <c r="AB13" s="41"/>
      <c r="AC13" s="42"/>
      <c r="AD13" s="40"/>
      <c r="AE13" s="40"/>
      <c r="AF13" s="40"/>
      <c r="AG13" s="40"/>
    </row>
    <row r="14" spans="1:33" ht="15.75" hidden="1" customHeight="1" x14ac:dyDescent="0.2">
      <c r="A14" s="29"/>
      <c r="B14" s="29"/>
      <c r="C14" s="16"/>
      <c r="D14" s="30"/>
      <c r="E14" s="30"/>
      <c r="F14" s="33"/>
      <c r="G14" s="31"/>
      <c r="H14" s="32"/>
      <c r="I14" s="32"/>
      <c r="J14" s="33"/>
      <c r="K14" s="33"/>
      <c r="L14" s="30"/>
      <c r="M14" s="34"/>
      <c r="N14" s="30"/>
      <c r="O14" s="35"/>
      <c r="P14" s="35"/>
      <c r="Q14" s="30"/>
      <c r="R14" s="30"/>
      <c r="S14" s="36"/>
      <c r="T14" s="29"/>
      <c r="U14" s="37"/>
      <c r="V14" s="38"/>
      <c r="W14" s="29"/>
      <c r="X14" s="39"/>
      <c r="Y14" s="40"/>
      <c r="Z14" s="29"/>
      <c r="AA14" s="29"/>
      <c r="AB14" s="41"/>
      <c r="AC14" s="42"/>
      <c r="AD14" s="40"/>
      <c r="AE14" s="40"/>
      <c r="AF14" s="40"/>
      <c r="AG14" s="40"/>
    </row>
    <row r="15" spans="1:33" ht="15.75" hidden="1" customHeight="1" x14ac:dyDescent="0.2">
      <c r="A15" s="29"/>
      <c r="B15" s="29"/>
      <c r="C15" s="16"/>
      <c r="D15" s="30"/>
      <c r="E15" s="30"/>
      <c r="F15" s="33"/>
      <c r="G15" s="31"/>
      <c r="H15" s="32"/>
      <c r="I15" s="32"/>
      <c r="J15" s="33"/>
      <c r="K15" s="33"/>
      <c r="L15" s="30"/>
      <c r="M15" s="34"/>
      <c r="N15" s="30"/>
      <c r="O15" s="35"/>
      <c r="P15" s="35"/>
      <c r="Q15" s="30"/>
      <c r="R15" s="30"/>
      <c r="S15" s="36"/>
      <c r="T15" s="29"/>
      <c r="U15" s="37"/>
      <c r="V15" s="38"/>
      <c r="W15" s="29"/>
      <c r="X15" s="39"/>
      <c r="Y15" s="40"/>
      <c r="Z15" s="29"/>
      <c r="AA15" s="29"/>
      <c r="AB15" s="41"/>
      <c r="AC15" s="42"/>
      <c r="AD15" s="40"/>
      <c r="AE15" s="40"/>
      <c r="AF15" s="40"/>
      <c r="AG15" s="40"/>
    </row>
    <row r="16" spans="1:33" ht="15.75" hidden="1" customHeight="1" x14ac:dyDescent="0.2">
      <c r="A16" s="29"/>
      <c r="B16" s="29"/>
      <c r="C16" s="16"/>
      <c r="D16" s="30"/>
      <c r="E16" s="30"/>
      <c r="F16" s="33"/>
      <c r="G16" s="31"/>
      <c r="H16" s="32"/>
      <c r="I16" s="32"/>
      <c r="J16" s="33"/>
      <c r="K16" s="33"/>
      <c r="L16" s="30"/>
      <c r="M16" s="34"/>
      <c r="N16" s="30"/>
      <c r="O16" s="35"/>
      <c r="P16" s="35"/>
      <c r="Q16" s="30"/>
      <c r="R16" s="30"/>
      <c r="S16" s="36"/>
      <c r="T16" s="29"/>
      <c r="U16" s="37"/>
      <c r="V16" s="38"/>
      <c r="W16" s="29"/>
      <c r="X16" s="39"/>
      <c r="Y16" s="40"/>
      <c r="Z16" s="29"/>
      <c r="AA16" s="29"/>
      <c r="AB16" s="41"/>
      <c r="AC16" s="42"/>
      <c r="AD16" s="40"/>
      <c r="AE16" s="40"/>
      <c r="AF16" s="40"/>
      <c r="AG16" s="40"/>
    </row>
    <row r="17" spans="1:33" ht="15.75" hidden="1" customHeight="1" x14ac:dyDescent="0.2">
      <c r="A17" s="29"/>
      <c r="B17" s="29"/>
      <c r="C17" s="16"/>
      <c r="D17" s="30"/>
      <c r="E17" s="30"/>
      <c r="F17" s="33"/>
      <c r="G17" s="31"/>
      <c r="H17" s="32"/>
      <c r="I17" s="32"/>
      <c r="J17" s="33"/>
      <c r="K17" s="33"/>
      <c r="L17" s="30"/>
      <c r="M17" s="34"/>
      <c r="N17" s="30"/>
      <c r="O17" s="35"/>
      <c r="P17" s="35"/>
      <c r="Q17" s="30"/>
      <c r="R17" s="30"/>
      <c r="S17" s="36"/>
      <c r="T17" s="29"/>
      <c r="U17" s="37"/>
      <c r="V17" s="38"/>
      <c r="W17" s="29"/>
      <c r="X17" s="39"/>
      <c r="Y17" s="40"/>
      <c r="Z17" s="29"/>
      <c r="AA17" s="29"/>
      <c r="AB17" s="41"/>
      <c r="AC17" s="42"/>
      <c r="AD17" s="40"/>
      <c r="AE17" s="40"/>
      <c r="AF17" s="40"/>
      <c r="AG17" s="40"/>
    </row>
    <row r="18" spans="1:33" ht="15.75" customHeight="1" x14ac:dyDescent="0.2">
      <c r="A18" s="29" t="s">
        <v>57</v>
      </c>
      <c r="B18" s="29" t="s">
        <v>136</v>
      </c>
      <c r="C18" s="16">
        <f t="shared" ref="C18:C32" si="1">IFERROR(F18/D18," - ")</f>
        <v>41.99</v>
      </c>
      <c r="D18" s="30">
        <v>1</v>
      </c>
      <c r="E18" s="30">
        <v>0</v>
      </c>
      <c r="F18" s="33">
        <v>41.99</v>
      </c>
      <c r="G18" s="31">
        <v>-15.909999999999998</v>
      </c>
      <c r="H18" s="32">
        <f t="shared" ref="H18:H32" si="2">G18/F18*-1</f>
        <v>0.37889973803286492</v>
      </c>
      <c r="I18" s="32">
        <f t="shared" ref="I18:I32" si="3">J18/F18</f>
        <v>-0.23536043935424539</v>
      </c>
      <c r="J18" s="33">
        <f t="shared" ref="J18:J32" si="4">F18*0.85+G18+AF18*D18+D18*AE18+AG18+AD18</f>
        <v>-9.8827848484847642</v>
      </c>
      <c r="K18" s="33">
        <f t="shared" ref="K18:K32" si="5">J18/D18</f>
        <v>-9.8827848484847642</v>
      </c>
      <c r="L18" s="30">
        <v>0</v>
      </c>
      <c r="M18" s="34" t="str">
        <f t="shared" ref="M18:M32" si="6">IFERROR(D18/L18,"-")</f>
        <v>-</v>
      </c>
      <c r="N18" s="30">
        <v>150</v>
      </c>
      <c r="O18" s="35">
        <f t="shared" ref="O18:P18" si="7">D18/7</f>
        <v>0.14285714285714285</v>
      </c>
      <c r="P18" s="35">
        <f t="shared" si="7"/>
        <v>0</v>
      </c>
      <c r="Q18" s="30">
        <f t="shared" ref="Q18:Q32" si="8">ROUNDDOWN(N18/(O18+P18),0)</f>
        <v>1050</v>
      </c>
      <c r="R18" s="30"/>
      <c r="S18" s="36">
        <v>0</v>
      </c>
      <c r="T18" s="29">
        <v>0</v>
      </c>
      <c r="U18" s="37" t="s">
        <v>33</v>
      </c>
      <c r="V18" s="38" t="s">
        <v>33</v>
      </c>
      <c r="W18" s="29">
        <v>1</v>
      </c>
      <c r="X18" s="39">
        <f t="shared" ref="X18:X32" si="9">IFERROR(W18/D18,0)</f>
        <v>1</v>
      </c>
      <c r="Y18" s="40">
        <f t="shared" ref="Y18:Y32" si="10">IFERROR(G18/(W18+Z18)*-1,0)</f>
        <v>7.9549999999999992</v>
      </c>
      <c r="Z18" s="29">
        <v>1</v>
      </c>
      <c r="AA18" s="29" t="s">
        <v>56</v>
      </c>
      <c r="AB18" s="41">
        <f t="shared" ref="AB18:AB32" si="11">IF(OR(AA18="UsLargeStandardSize",AA18="UsSmallStandardSize"),-0.69,-0.48)</f>
        <v>-0.48</v>
      </c>
      <c r="AC18" s="42">
        <v>0.44444444444444442</v>
      </c>
      <c r="AD18" s="40">
        <f t="shared" ref="AD18:AD32" si="12">IFERROR(AB18*AC18*D18*2,0)</f>
        <v>-0.42666666666666664</v>
      </c>
      <c r="AE18" s="40">
        <v>-10.16</v>
      </c>
      <c r="AF18" s="40">
        <v>-19.077618181818099</v>
      </c>
      <c r="AG18" s="40">
        <v>0</v>
      </c>
    </row>
    <row r="19" spans="1:33" ht="15.75" customHeight="1" x14ac:dyDescent="0.2">
      <c r="A19" s="29" t="s">
        <v>60</v>
      </c>
      <c r="B19" s="29" t="s">
        <v>137</v>
      </c>
      <c r="C19" s="16" t="str">
        <f t="shared" si="1"/>
        <v xml:space="preserve"> - </v>
      </c>
      <c r="D19" s="30">
        <v>0</v>
      </c>
      <c r="E19" s="30">
        <v>0</v>
      </c>
      <c r="F19" s="33">
        <v>0</v>
      </c>
      <c r="G19" s="31">
        <v>-33.24</v>
      </c>
      <c r="H19" s="32" t="e">
        <f t="shared" si="2"/>
        <v>#DIV/0!</v>
      </c>
      <c r="I19" s="32" t="e">
        <f t="shared" si="3"/>
        <v>#DIV/0!</v>
      </c>
      <c r="J19" s="33">
        <f t="shared" si="4"/>
        <v>-33.24</v>
      </c>
      <c r="K19" s="33" t="e">
        <f t="shared" si="5"/>
        <v>#DIV/0!</v>
      </c>
      <c r="L19" s="30">
        <v>0</v>
      </c>
      <c r="M19" s="34" t="str">
        <f t="shared" si="6"/>
        <v>-</v>
      </c>
      <c r="N19" s="30">
        <v>77</v>
      </c>
      <c r="O19" s="35">
        <f t="shared" ref="O19:P19" si="13">D19/7</f>
        <v>0</v>
      </c>
      <c r="P19" s="35">
        <f t="shared" si="13"/>
        <v>0</v>
      </c>
      <c r="Q19" s="30" t="e">
        <f t="shared" si="8"/>
        <v>#DIV/0!</v>
      </c>
      <c r="R19" s="30"/>
      <c r="S19" s="36">
        <v>2.8846153846153799E-2</v>
      </c>
      <c r="T19" s="29">
        <v>0</v>
      </c>
      <c r="U19" s="37" t="s">
        <v>33</v>
      </c>
      <c r="V19" s="38" t="s">
        <v>33</v>
      </c>
      <c r="W19" s="29">
        <v>0</v>
      </c>
      <c r="X19" s="39">
        <f t="shared" si="9"/>
        <v>0</v>
      </c>
      <c r="Y19" s="40">
        <f t="shared" si="10"/>
        <v>4.7485714285714291</v>
      </c>
      <c r="Z19" s="29">
        <v>7</v>
      </c>
      <c r="AA19" s="29" t="s">
        <v>56</v>
      </c>
      <c r="AB19" s="41">
        <f t="shared" si="11"/>
        <v>-0.48</v>
      </c>
      <c r="AC19" s="42">
        <v>0.80062500000000014</v>
      </c>
      <c r="AD19" s="40">
        <f t="shared" si="12"/>
        <v>0</v>
      </c>
      <c r="AE19" s="40">
        <v>-11.68</v>
      </c>
      <c r="AF19" s="40">
        <v>-19.077618181818099</v>
      </c>
      <c r="AG19" s="40">
        <v>0</v>
      </c>
    </row>
    <row r="20" spans="1:33" ht="15.75" customHeight="1" x14ac:dyDescent="0.2">
      <c r="A20" s="29" t="s">
        <v>63</v>
      </c>
      <c r="B20" s="29" t="s">
        <v>138</v>
      </c>
      <c r="C20" s="16" t="str">
        <f t="shared" si="1"/>
        <v xml:space="preserve"> - </v>
      </c>
      <c r="D20" s="30">
        <v>0</v>
      </c>
      <c r="E20" s="30">
        <v>0</v>
      </c>
      <c r="F20" s="33">
        <v>0</v>
      </c>
      <c r="G20" s="31">
        <v>0</v>
      </c>
      <c r="H20" s="32" t="e">
        <f t="shared" si="2"/>
        <v>#DIV/0!</v>
      </c>
      <c r="I20" s="32" t="e">
        <f t="shared" si="3"/>
        <v>#DIV/0!</v>
      </c>
      <c r="J20" s="33">
        <f t="shared" si="4"/>
        <v>0</v>
      </c>
      <c r="K20" s="33" t="e">
        <f t="shared" si="5"/>
        <v>#DIV/0!</v>
      </c>
      <c r="L20" s="30">
        <v>0</v>
      </c>
      <c r="M20" s="34" t="str">
        <f t="shared" si="6"/>
        <v>-</v>
      </c>
      <c r="N20" s="30">
        <v>91</v>
      </c>
      <c r="O20" s="35">
        <f t="shared" ref="O20:P20" si="14">D20/7</f>
        <v>0</v>
      </c>
      <c r="P20" s="35">
        <f t="shared" si="14"/>
        <v>0</v>
      </c>
      <c r="Q20" s="30" t="e">
        <f t="shared" si="8"/>
        <v>#DIV/0!</v>
      </c>
      <c r="R20" s="30"/>
      <c r="S20" s="36">
        <v>2.2222222222222199E-2</v>
      </c>
      <c r="T20" s="29">
        <v>0</v>
      </c>
      <c r="U20" s="37" t="s">
        <v>33</v>
      </c>
      <c r="V20" s="38" t="s">
        <v>33</v>
      </c>
      <c r="W20" s="29">
        <v>0</v>
      </c>
      <c r="X20" s="39">
        <f t="shared" si="9"/>
        <v>0</v>
      </c>
      <c r="Y20" s="40">
        <f t="shared" si="10"/>
        <v>0</v>
      </c>
      <c r="Z20" s="29">
        <v>0</v>
      </c>
      <c r="AA20" s="29" t="s">
        <v>56</v>
      </c>
      <c r="AB20" s="41">
        <f t="shared" si="11"/>
        <v>-0.48</v>
      </c>
      <c r="AC20" s="42">
        <v>0.80062500000000014</v>
      </c>
      <c r="AD20" s="40">
        <f t="shared" si="12"/>
        <v>0</v>
      </c>
      <c r="AE20" s="40">
        <v>-11.68</v>
      </c>
      <c r="AF20" s="40">
        <v>-19.077618181818099</v>
      </c>
      <c r="AG20" s="40">
        <v>0</v>
      </c>
    </row>
    <row r="21" spans="1:33" ht="15.75" customHeight="1" x14ac:dyDescent="0.2">
      <c r="A21" s="29" t="s">
        <v>66</v>
      </c>
      <c r="B21" s="29" t="s">
        <v>138</v>
      </c>
      <c r="C21" s="16">
        <f t="shared" si="1"/>
        <v>59.99</v>
      </c>
      <c r="D21" s="30">
        <v>2</v>
      </c>
      <c r="E21" s="30">
        <v>0</v>
      </c>
      <c r="F21" s="33">
        <v>119.98</v>
      </c>
      <c r="G21" s="31">
        <v>0</v>
      </c>
      <c r="H21" s="32">
        <f t="shared" si="2"/>
        <v>0</v>
      </c>
      <c r="I21" s="32">
        <f t="shared" si="3"/>
        <v>0.32447544287684454</v>
      </c>
      <c r="J21" s="33">
        <f t="shared" si="4"/>
        <v>38.930563636363807</v>
      </c>
      <c r="K21" s="33">
        <f t="shared" si="5"/>
        <v>19.465281818181904</v>
      </c>
      <c r="L21" s="30">
        <v>0</v>
      </c>
      <c r="M21" s="34" t="str">
        <f t="shared" si="6"/>
        <v>-</v>
      </c>
      <c r="N21" s="30">
        <v>89</v>
      </c>
      <c r="O21" s="35">
        <f t="shared" ref="O21:P21" si="15">D21/7</f>
        <v>0.2857142857142857</v>
      </c>
      <c r="P21" s="35">
        <f t="shared" si="15"/>
        <v>0</v>
      </c>
      <c r="Q21" s="30">
        <f t="shared" si="8"/>
        <v>311</v>
      </c>
      <c r="R21" s="30"/>
      <c r="S21" s="36">
        <v>1.82370820668693E-2</v>
      </c>
      <c r="T21" s="29">
        <v>0</v>
      </c>
      <c r="U21" s="37" t="s">
        <v>33</v>
      </c>
      <c r="V21" s="38" t="s">
        <v>33</v>
      </c>
      <c r="W21" s="29">
        <v>0</v>
      </c>
      <c r="X21" s="39">
        <f t="shared" si="9"/>
        <v>0</v>
      </c>
      <c r="Y21" s="40">
        <f t="shared" si="10"/>
        <v>0</v>
      </c>
      <c r="Z21" s="29">
        <v>0</v>
      </c>
      <c r="AA21" s="29" t="s">
        <v>56</v>
      </c>
      <c r="AB21" s="41">
        <f t="shared" si="11"/>
        <v>-0.48</v>
      </c>
      <c r="AC21" s="42">
        <v>0.80062500000000014</v>
      </c>
      <c r="AD21" s="40">
        <f t="shared" si="12"/>
        <v>-1.5372000000000001</v>
      </c>
      <c r="AE21" s="40">
        <v>-11.68</v>
      </c>
      <c r="AF21" s="40">
        <v>-19.077618181818099</v>
      </c>
      <c r="AG21" s="40">
        <v>0</v>
      </c>
    </row>
    <row r="22" spans="1:33" ht="15.75" customHeight="1" x14ac:dyDescent="0.2">
      <c r="A22" s="29" t="s">
        <v>69</v>
      </c>
      <c r="B22" s="29" t="s">
        <v>138</v>
      </c>
      <c r="C22" s="16" t="str">
        <f t="shared" si="1"/>
        <v xml:space="preserve"> - </v>
      </c>
      <c r="D22" s="30">
        <v>0</v>
      </c>
      <c r="E22" s="30">
        <v>0</v>
      </c>
      <c r="F22" s="31">
        <v>0</v>
      </c>
      <c r="G22" s="31">
        <v>0</v>
      </c>
      <c r="H22" s="32" t="e">
        <f t="shared" si="2"/>
        <v>#DIV/0!</v>
      </c>
      <c r="I22" s="32" t="e">
        <f t="shared" si="3"/>
        <v>#DIV/0!</v>
      </c>
      <c r="J22" s="33">
        <f t="shared" si="4"/>
        <v>0</v>
      </c>
      <c r="K22" s="33" t="e">
        <f t="shared" si="5"/>
        <v>#DIV/0!</v>
      </c>
      <c r="L22" s="30">
        <v>0</v>
      </c>
      <c r="M22" s="34" t="str">
        <f t="shared" si="6"/>
        <v>-</v>
      </c>
      <c r="N22" s="30">
        <v>79</v>
      </c>
      <c r="O22" s="35">
        <f t="shared" ref="O22:P22" si="16">D22/7</f>
        <v>0</v>
      </c>
      <c r="P22" s="35">
        <f t="shared" si="16"/>
        <v>0</v>
      </c>
      <c r="Q22" s="30" t="e">
        <f t="shared" si="8"/>
        <v>#DIV/0!</v>
      </c>
      <c r="R22" s="30"/>
      <c r="S22" s="36">
        <v>4.0404040404040401E-2</v>
      </c>
      <c r="T22" s="29">
        <v>0</v>
      </c>
      <c r="U22" s="37" t="s">
        <v>33</v>
      </c>
      <c r="V22" s="38" t="s">
        <v>33</v>
      </c>
      <c r="W22" s="29">
        <v>0</v>
      </c>
      <c r="X22" s="39">
        <f t="shared" si="9"/>
        <v>0</v>
      </c>
      <c r="Y22" s="40">
        <f t="shared" si="10"/>
        <v>0</v>
      </c>
      <c r="Z22" s="29">
        <v>0</v>
      </c>
      <c r="AA22" s="29" t="s">
        <v>56</v>
      </c>
      <c r="AB22" s="41">
        <f t="shared" si="11"/>
        <v>-0.48</v>
      </c>
      <c r="AC22" s="42">
        <v>0.80062500000000014</v>
      </c>
      <c r="AD22" s="40">
        <f t="shared" si="12"/>
        <v>0</v>
      </c>
      <c r="AE22" s="40">
        <v>-11.68</v>
      </c>
      <c r="AF22" s="40">
        <v>-19.077618181818099</v>
      </c>
      <c r="AG22" s="40">
        <v>0</v>
      </c>
    </row>
    <row r="23" spans="1:33" ht="15.75" customHeight="1" x14ac:dyDescent="0.2">
      <c r="A23" s="29" t="s">
        <v>71</v>
      </c>
      <c r="B23" s="29" t="s">
        <v>139</v>
      </c>
      <c r="C23" s="16">
        <f t="shared" si="1"/>
        <v>63.966470588235296</v>
      </c>
      <c r="D23" s="30">
        <v>17</v>
      </c>
      <c r="E23" s="30">
        <v>0</v>
      </c>
      <c r="F23" s="33">
        <v>1087.43</v>
      </c>
      <c r="G23" s="31">
        <v>-14.120000000000001</v>
      </c>
      <c r="H23" s="32">
        <f t="shared" si="2"/>
        <v>1.2984743845580866E-2</v>
      </c>
      <c r="I23" s="32">
        <f t="shared" si="3"/>
        <v>0.34415989158758942</v>
      </c>
      <c r="J23" s="33">
        <f t="shared" si="4"/>
        <v>374.24979090909238</v>
      </c>
      <c r="K23" s="33">
        <f t="shared" si="5"/>
        <v>22.014693582887787</v>
      </c>
      <c r="L23" s="30">
        <v>0</v>
      </c>
      <c r="M23" s="34" t="str">
        <f t="shared" si="6"/>
        <v>-</v>
      </c>
      <c r="N23" s="30">
        <v>67</v>
      </c>
      <c r="O23" s="35">
        <f t="shared" ref="O23:P23" si="17">D23/7</f>
        <v>2.4285714285714284</v>
      </c>
      <c r="P23" s="35">
        <f t="shared" si="17"/>
        <v>0</v>
      </c>
      <c r="Q23" s="30">
        <f t="shared" si="8"/>
        <v>27</v>
      </c>
      <c r="R23" s="30"/>
      <c r="S23" s="36">
        <v>0.11483253588516699</v>
      </c>
      <c r="T23" s="29">
        <v>0</v>
      </c>
      <c r="U23" s="37" t="s">
        <v>33</v>
      </c>
      <c r="V23" s="38" t="s">
        <v>33</v>
      </c>
      <c r="W23" s="29">
        <v>1</v>
      </c>
      <c r="X23" s="39">
        <f t="shared" si="9"/>
        <v>5.8823529411764705E-2</v>
      </c>
      <c r="Y23" s="40">
        <f t="shared" si="10"/>
        <v>14.120000000000001</v>
      </c>
      <c r="Z23" s="29">
        <v>0</v>
      </c>
      <c r="AA23" s="29" t="s">
        <v>56</v>
      </c>
      <c r="AB23" s="41">
        <f t="shared" si="11"/>
        <v>-0.48</v>
      </c>
      <c r="AC23" s="42">
        <v>0.80062500000000014</v>
      </c>
      <c r="AD23" s="40">
        <f t="shared" si="12"/>
        <v>-13.0662</v>
      </c>
      <c r="AE23" s="40">
        <v>-11.68</v>
      </c>
      <c r="AF23" s="40">
        <v>-19.077618181818099</v>
      </c>
      <c r="AG23" s="40">
        <v>0</v>
      </c>
    </row>
    <row r="24" spans="1:33" ht="15.75" customHeight="1" x14ac:dyDescent="0.2">
      <c r="A24" s="29" t="s">
        <v>74</v>
      </c>
      <c r="B24" s="29" t="s">
        <v>140</v>
      </c>
      <c r="C24" s="16">
        <f t="shared" si="1"/>
        <v>62.533000000000001</v>
      </c>
      <c r="D24" s="30">
        <v>40</v>
      </c>
      <c r="E24" s="30">
        <v>0</v>
      </c>
      <c r="F24" s="33">
        <v>2501.3200000000002</v>
      </c>
      <c r="G24" s="33">
        <v>-38.880000000000003</v>
      </c>
      <c r="H24" s="32">
        <f t="shared" si="2"/>
        <v>1.5543792877360754E-2</v>
      </c>
      <c r="I24" s="32">
        <f t="shared" si="3"/>
        <v>0.33097071211047169</v>
      </c>
      <c r="J24" s="33">
        <f t="shared" si="4"/>
        <v>827.86366161616513</v>
      </c>
      <c r="K24" s="33">
        <f t="shared" si="5"/>
        <v>20.696591540404128</v>
      </c>
      <c r="L24" s="30">
        <v>0</v>
      </c>
      <c r="M24" s="34" t="str">
        <f t="shared" si="6"/>
        <v>-</v>
      </c>
      <c r="N24" s="30">
        <v>30</v>
      </c>
      <c r="O24" s="35">
        <f t="shared" ref="O24:P24" si="18">D24/7</f>
        <v>5.7142857142857144</v>
      </c>
      <c r="P24" s="35">
        <f t="shared" si="18"/>
        <v>0</v>
      </c>
      <c r="Q24" s="30">
        <f t="shared" si="8"/>
        <v>5</v>
      </c>
      <c r="R24" s="30"/>
      <c r="S24" s="36">
        <v>0.76502732240437099</v>
      </c>
      <c r="T24" s="29">
        <v>0</v>
      </c>
      <c r="U24" s="37" t="s">
        <v>33</v>
      </c>
      <c r="V24" s="38" t="s">
        <v>33</v>
      </c>
      <c r="W24" s="29">
        <v>2</v>
      </c>
      <c r="X24" s="39">
        <f t="shared" si="9"/>
        <v>0.05</v>
      </c>
      <c r="Y24" s="40">
        <f t="shared" si="10"/>
        <v>3.5345454545454547</v>
      </c>
      <c r="Z24" s="29">
        <v>9</v>
      </c>
      <c r="AA24" s="29" t="s">
        <v>56</v>
      </c>
      <c r="AB24" s="41">
        <f t="shared" si="11"/>
        <v>-0.48</v>
      </c>
      <c r="AC24" s="42">
        <v>0.75712528935185186</v>
      </c>
      <c r="AD24" s="40">
        <f t="shared" si="12"/>
        <v>-29.073611111111109</v>
      </c>
      <c r="AE24" s="40">
        <v>-11.68</v>
      </c>
      <c r="AF24" s="40">
        <v>-19.077618181818099</v>
      </c>
      <c r="AG24" s="40">
        <v>0</v>
      </c>
    </row>
    <row r="25" spans="1:33" ht="15.75" customHeight="1" x14ac:dyDescent="0.2">
      <c r="A25" s="29" t="s">
        <v>75</v>
      </c>
      <c r="B25" s="15" t="s">
        <v>141</v>
      </c>
      <c r="C25" s="16">
        <f t="shared" si="1"/>
        <v>63.056666666666665</v>
      </c>
      <c r="D25" s="30">
        <v>15</v>
      </c>
      <c r="E25" s="30">
        <v>0</v>
      </c>
      <c r="F25" s="33">
        <v>945.85</v>
      </c>
      <c r="G25" s="33">
        <v>0</v>
      </c>
      <c r="H25" s="32">
        <f t="shared" si="2"/>
        <v>0</v>
      </c>
      <c r="I25" s="32">
        <f t="shared" si="3"/>
        <v>0.35069580071476641</v>
      </c>
      <c r="J25" s="33">
        <f t="shared" si="4"/>
        <v>331.70562310606181</v>
      </c>
      <c r="K25" s="33">
        <f t="shared" si="5"/>
        <v>22.113708207070786</v>
      </c>
      <c r="L25" s="30">
        <v>173</v>
      </c>
      <c r="M25" s="34">
        <f t="shared" si="6"/>
        <v>8.6705202312138727E-2</v>
      </c>
      <c r="N25" s="30">
        <v>7</v>
      </c>
      <c r="O25" s="35">
        <f t="shared" ref="O25:P25" si="19">D25/7</f>
        <v>2.1428571428571428</v>
      </c>
      <c r="P25" s="35">
        <f t="shared" si="19"/>
        <v>0</v>
      </c>
      <c r="Q25" s="30">
        <f t="shared" si="8"/>
        <v>3</v>
      </c>
      <c r="R25" s="30"/>
      <c r="S25" s="36">
        <v>0.77310924369747902</v>
      </c>
      <c r="T25" s="29">
        <v>0</v>
      </c>
      <c r="U25" s="37" t="s">
        <v>33</v>
      </c>
      <c r="V25" s="38" t="s">
        <v>33</v>
      </c>
      <c r="W25" s="15">
        <v>0</v>
      </c>
      <c r="X25" s="39">
        <f t="shared" si="9"/>
        <v>0</v>
      </c>
      <c r="Y25" s="40">
        <f t="shared" si="10"/>
        <v>0</v>
      </c>
      <c r="Z25" s="15">
        <v>0</v>
      </c>
      <c r="AA25" s="29" t="s">
        <v>56</v>
      </c>
      <c r="AB25" s="41">
        <f t="shared" si="11"/>
        <v>-0.48</v>
      </c>
      <c r="AC25" s="42">
        <v>0.75712528935185186</v>
      </c>
      <c r="AD25" s="40">
        <f t="shared" si="12"/>
        <v>-10.902604166666666</v>
      </c>
      <c r="AE25" s="40">
        <v>-11.68</v>
      </c>
      <c r="AF25" s="40">
        <v>-19.077618181818099</v>
      </c>
      <c r="AG25" s="40">
        <v>0</v>
      </c>
    </row>
    <row r="26" spans="1:33" ht="15.75" customHeight="1" x14ac:dyDescent="0.2">
      <c r="A26" s="15" t="s">
        <v>77</v>
      </c>
      <c r="B26" s="15" t="s">
        <v>112</v>
      </c>
      <c r="C26" s="16">
        <f t="shared" si="1"/>
        <v>63.989999999999995</v>
      </c>
      <c r="D26" s="17">
        <v>5</v>
      </c>
      <c r="E26" s="17">
        <v>0</v>
      </c>
      <c r="F26" s="18">
        <v>319.95</v>
      </c>
      <c r="G26" s="18">
        <v>0</v>
      </c>
      <c r="H26" s="32">
        <f t="shared" si="2"/>
        <v>0</v>
      </c>
      <c r="I26" s="32">
        <f t="shared" si="3"/>
        <v>0.35797845820290858</v>
      </c>
      <c r="J26" s="33">
        <f t="shared" si="4"/>
        <v>114.5352077020206</v>
      </c>
      <c r="K26" s="33">
        <f t="shared" si="5"/>
        <v>22.907041540404119</v>
      </c>
      <c r="L26" s="17">
        <v>64</v>
      </c>
      <c r="M26" s="34">
        <f t="shared" si="6"/>
        <v>7.8125E-2</v>
      </c>
      <c r="N26" s="17">
        <v>1</v>
      </c>
      <c r="O26" s="35">
        <f t="shared" ref="O26:P26" si="20">D26/7</f>
        <v>0.7142857142857143</v>
      </c>
      <c r="P26" s="35">
        <f t="shared" si="20"/>
        <v>0</v>
      </c>
      <c r="Q26" s="30">
        <f t="shared" si="8"/>
        <v>1</v>
      </c>
      <c r="R26" s="30"/>
      <c r="S26" s="22">
        <v>1.0293159609120519</v>
      </c>
      <c r="T26" s="29">
        <v>0</v>
      </c>
      <c r="U26" s="37" t="s">
        <v>33</v>
      </c>
      <c r="V26" s="38" t="s">
        <v>33</v>
      </c>
      <c r="W26" s="15">
        <v>0</v>
      </c>
      <c r="X26" s="39">
        <f t="shared" si="9"/>
        <v>0</v>
      </c>
      <c r="Y26" s="40">
        <f t="shared" si="10"/>
        <v>0</v>
      </c>
      <c r="Z26" s="15">
        <v>0</v>
      </c>
      <c r="AA26" s="29" t="s">
        <v>56</v>
      </c>
      <c r="AB26" s="41">
        <f t="shared" si="11"/>
        <v>-0.48</v>
      </c>
      <c r="AC26" s="42">
        <v>0.75712528935185186</v>
      </c>
      <c r="AD26" s="40">
        <f t="shared" si="12"/>
        <v>-3.6342013888888887</v>
      </c>
      <c r="AE26" s="26">
        <v>-11.68</v>
      </c>
      <c r="AF26" s="26">
        <v>-19.077618181818099</v>
      </c>
      <c r="AG26" s="26">
        <v>0</v>
      </c>
    </row>
    <row r="27" spans="1:33" ht="15.75" customHeight="1" x14ac:dyDescent="0.2">
      <c r="A27" s="15" t="s">
        <v>79</v>
      </c>
      <c r="B27" s="15" t="s">
        <v>112</v>
      </c>
      <c r="C27" s="16" t="str">
        <f t="shared" si="1"/>
        <v xml:space="preserve"> - </v>
      </c>
      <c r="D27" s="17">
        <v>0</v>
      </c>
      <c r="E27" s="17">
        <v>0</v>
      </c>
      <c r="F27" s="18">
        <v>0</v>
      </c>
      <c r="G27" s="18">
        <v>0</v>
      </c>
      <c r="H27" s="32" t="e">
        <f t="shared" si="2"/>
        <v>#DIV/0!</v>
      </c>
      <c r="I27" s="32" t="e">
        <f t="shared" si="3"/>
        <v>#DIV/0!</v>
      </c>
      <c r="J27" s="33">
        <f t="shared" si="4"/>
        <v>0</v>
      </c>
      <c r="K27" s="33" t="e">
        <f t="shared" si="5"/>
        <v>#DIV/0!</v>
      </c>
      <c r="L27" s="17">
        <v>0</v>
      </c>
      <c r="M27" s="34" t="str">
        <f t="shared" si="6"/>
        <v>-</v>
      </c>
      <c r="N27" s="17">
        <v>1</v>
      </c>
      <c r="O27" s="35">
        <f t="shared" ref="O27:P27" si="21">D27/7</f>
        <v>0</v>
      </c>
      <c r="P27" s="35">
        <f t="shared" si="21"/>
        <v>0</v>
      </c>
      <c r="Q27" s="30" t="e">
        <f t="shared" si="8"/>
        <v>#DIV/0!</v>
      </c>
      <c r="R27" s="30"/>
      <c r="S27" s="22">
        <v>1.4905660377358489</v>
      </c>
      <c r="T27" s="29">
        <v>0</v>
      </c>
      <c r="U27" s="37" t="s">
        <v>33</v>
      </c>
      <c r="V27" s="38" t="s">
        <v>33</v>
      </c>
      <c r="W27" s="15">
        <v>0</v>
      </c>
      <c r="X27" s="39">
        <f t="shared" si="9"/>
        <v>0</v>
      </c>
      <c r="Y27" s="40">
        <f t="shared" si="10"/>
        <v>0</v>
      </c>
      <c r="Z27" s="15">
        <v>0</v>
      </c>
      <c r="AA27" s="29" t="s">
        <v>56</v>
      </c>
      <c r="AB27" s="41">
        <f t="shared" si="11"/>
        <v>-0.48</v>
      </c>
      <c r="AC27" s="42">
        <v>0.75712528935185186</v>
      </c>
      <c r="AD27" s="40">
        <f t="shared" si="12"/>
        <v>0</v>
      </c>
      <c r="AE27" s="26">
        <v>-11.68</v>
      </c>
      <c r="AF27" s="26">
        <v>-19.077618181818099</v>
      </c>
      <c r="AG27" s="26">
        <v>0</v>
      </c>
    </row>
    <row r="28" spans="1:33" ht="15.75" customHeight="1" x14ac:dyDescent="0.2">
      <c r="A28" s="15" t="s">
        <v>81</v>
      </c>
      <c r="B28" s="15" t="s">
        <v>112</v>
      </c>
      <c r="C28" s="16" t="str">
        <f t="shared" si="1"/>
        <v xml:space="preserve"> - </v>
      </c>
      <c r="D28" s="17">
        <v>0</v>
      </c>
      <c r="E28" s="17">
        <v>0</v>
      </c>
      <c r="F28" s="18">
        <v>0</v>
      </c>
      <c r="G28" s="18">
        <v>0</v>
      </c>
      <c r="H28" s="32" t="e">
        <f t="shared" si="2"/>
        <v>#DIV/0!</v>
      </c>
      <c r="I28" s="32" t="e">
        <f t="shared" si="3"/>
        <v>#DIV/0!</v>
      </c>
      <c r="J28" s="33">
        <f t="shared" si="4"/>
        <v>0</v>
      </c>
      <c r="K28" s="33" t="e">
        <f t="shared" si="5"/>
        <v>#DIV/0!</v>
      </c>
      <c r="L28" s="17">
        <v>0</v>
      </c>
      <c r="M28" s="34" t="str">
        <f t="shared" si="6"/>
        <v>-</v>
      </c>
      <c r="N28" s="17">
        <v>1</v>
      </c>
      <c r="O28" s="35">
        <f t="shared" ref="O28:P28" si="22">D28/7</f>
        <v>0</v>
      </c>
      <c r="P28" s="35">
        <f t="shared" si="22"/>
        <v>0</v>
      </c>
      <c r="Q28" s="30" t="e">
        <f t="shared" si="8"/>
        <v>#DIV/0!</v>
      </c>
      <c r="R28" s="30"/>
      <c r="S28" s="22">
        <v>0</v>
      </c>
      <c r="T28" s="29">
        <v>0</v>
      </c>
      <c r="U28" s="37" t="s">
        <v>33</v>
      </c>
      <c r="V28" s="38" t="s">
        <v>33</v>
      </c>
      <c r="W28" s="15">
        <v>0</v>
      </c>
      <c r="X28" s="39">
        <f t="shared" si="9"/>
        <v>0</v>
      </c>
      <c r="Y28" s="40">
        <f t="shared" si="10"/>
        <v>0</v>
      </c>
      <c r="Z28" s="15">
        <v>0</v>
      </c>
      <c r="AA28" s="29" t="s">
        <v>56</v>
      </c>
      <c r="AB28" s="41">
        <f t="shared" si="11"/>
        <v>-0.48</v>
      </c>
      <c r="AC28" s="42">
        <v>0.75712528935185186</v>
      </c>
      <c r="AD28" s="40">
        <f t="shared" si="12"/>
        <v>0</v>
      </c>
      <c r="AE28" s="26">
        <v>-11.68</v>
      </c>
      <c r="AF28" s="26">
        <v>-19.077618181818099</v>
      </c>
      <c r="AG28" s="26">
        <v>0</v>
      </c>
    </row>
    <row r="29" spans="1:33" ht="15.75" customHeight="1" x14ac:dyDescent="0.2">
      <c r="A29" s="29" t="s">
        <v>83</v>
      </c>
      <c r="B29" s="15" t="s">
        <v>112</v>
      </c>
      <c r="C29" s="16" t="str">
        <f t="shared" si="1"/>
        <v xml:space="preserve"> - </v>
      </c>
      <c r="D29" s="30">
        <v>0</v>
      </c>
      <c r="E29" s="30">
        <v>0</v>
      </c>
      <c r="F29" s="33">
        <v>0</v>
      </c>
      <c r="G29" s="33">
        <v>0</v>
      </c>
      <c r="H29" s="32" t="e">
        <f t="shared" si="2"/>
        <v>#DIV/0!</v>
      </c>
      <c r="I29" s="32" t="e">
        <f t="shared" si="3"/>
        <v>#DIV/0!</v>
      </c>
      <c r="J29" s="33">
        <f t="shared" si="4"/>
        <v>0</v>
      </c>
      <c r="K29" s="33" t="e">
        <f t="shared" si="5"/>
        <v>#DIV/0!</v>
      </c>
      <c r="L29" s="30">
        <v>0</v>
      </c>
      <c r="M29" s="34" t="str">
        <f t="shared" si="6"/>
        <v>-</v>
      </c>
      <c r="N29" s="17">
        <v>1</v>
      </c>
      <c r="O29" s="35">
        <f t="shared" ref="O29:P29" si="23">D29/7</f>
        <v>0</v>
      </c>
      <c r="P29" s="35">
        <f t="shared" si="23"/>
        <v>0</v>
      </c>
      <c r="Q29" s="30" t="e">
        <f t="shared" si="8"/>
        <v>#DIV/0!</v>
      </c>
      <c r="R29" s="30"/>
      <c r="S29" s="22">
        <v>0</v>
      </c>
      <c r="T29" s="29">
        <v>0</v>
      </c>
      <c r="U29" s="37" t="s">
        <v>33</v>
      </c>
      <c r="V29" s="38" t="s">
        <v>33</v>
      </c>
      <c r="W29" s="15">
        <v>0</v>
      </c>
      <c r="X29" s="39">
        <f t="shared" si="9"/>
        <v>0</v>
      </c>
      <c r="Y29" s="40">
        <f t="shared" si="10"/>
        <v>0</v>
      </c>
      <c r="Z29" s="15">
        <v>0</v>
      </c>
      <c r="AA29" s="29" t="s">
        <v>56</v>
      </c>
      <c r="AB29" s="41">
        <f t="shared" si="11"/>
        <v>-0.48</v>
      </c>
      <c r="AC29" s="42">
        <v>0.75712528935185186</v>
      </c>
      <c r="AD29" s="40">
        <f t="shared" si="12"/>
        <v>0</v>
      </c>
      <c r="AE29" s="40">
        <v>-11.68</v>
      </c>
      <c r="AF29" s="40">
        <v>-19.077618181818099</v>
      </c>
      <c r="AG29" s="40">
        <v>0</v>
      </c>
    </row>
    <row r="30" spans="1:33" ht="15.75" customHeight="1" x14ac:dyDescent="0.2">
      <c r="A30" s="15" t="s">
        <v>84</v>
      </c>
      <c r="B30" s="15" t="s">
        <v>112</v>
      </c>
      <c r="C30" s="16" t="str">
        <f t="shared" si="1"/>
        <v xml:space="preserve"> - </v>
      </c>
      <c r="D30" s="17">
        <v>0</v>
      </c>
      <c r="E30" s="17">
        <v>0</v>
      </c>
      <c r="F30" s="18">
        <v>0</v>
      </c>
      <c r="G30" s="18">
        <v>0</v>
      </c>
      <c r="H30" s="32" t="e">
        <f t="shared" si="2"/>
        <v>#DIV/0!</v>
      </c>
      <c r="I30" s="32" t="e">
        <f t="shared" si="3"/>
        <v>#DIV/0!</v>
      </c>
      <c r="J30" s="33">
        <f t="shared" si="4"/>
        <v>0</v>
      </c>
      <c r="K30" s="33" t="e">
        <f t="shared" si="5"/>
        <v>#DIV/0!</v>
      </c>
      <c r="L30" s="17">
        <v>0</v>
      </c>
      <c r="M30" s="34" t="str">
        <f t="shared" si="6"/>
        <v>-</v>
      </c>
      <c r="N30" s="17">
        <v>1</v>
      </c>
      <c r="O30" s="35">
        <f t="shared" ref="O30:P30" si="24">D30/7</f>
        <v>0</v>
      </c>
      <c r="P30" s="35">
        <f t="shared" si="24"/>
        <v>0</v>
      </c>
      <c r="Q30" s="30" t="e">
        <f t="shared" si="8"/>
        <v>#DIV/0!</v>
      </c>
      <c r="R30" s="30"/>
      <c r="S30" s="22">
        <v>0</v>
      </c>
      <c r="T30" s="29">
        <v>0</v>
      </c>
      <c r="U30" s="37" t="s">
        <v>33</v>
      </c>
      <c r="V30" s="38" t="s">
        <v>33</v>
      </c>
      <c r="W30" s="15">
        <v>0</v>
      </c>
      <c r="X30" s="39">
        <f t="shared" si="9"/>
        <v>0</v>
      </c>
      <c r="Y30" s="40">
        <f t="shared" si="10"/>
        <v>0</v>
      </c>
      <c r="Z30" s="15">
        <v>0</v>
      </c>
      <c r="AA30" s="29" t="s">
        <v>56</v>
      </c>
      <c r="AB30" s="41">
        <f t="shared" si="11"/>
        <v>-0.48</v>
      </c>
      <c r="AC30" s="42">
        <v>0.75712528935185186</v>
      </c>
      <c r="AD30" s="40">
        <f t="shared" si="12"/>
        <v>0</v>
      </c>
      <c r="AE30" s="26">
        <v>-11.68</v>
      </c>
      <c r="AF30" s="40">
        <v>-19.077618181818099</v>
      </c>
      <c r="AG30" s="26">
        <v>0</v>
      </c>
    </row>
    <row r="31" spans="1:33" ht="15.75" customHeight="1" x14ac:dyDescent="0.2">
      <c r="A31" s="15" t="s">
        <v>86</v>
      </c>
      <c r="B31" s="15"/>
      <c r="C31" s="16" t="str">
        <f t="shared" si="1"/>
        <v xml:space="preserve"> - </v>
      </c>
      <c r="D31" s="17">
        <v>0</v>
      </c>
      <c r="E31" s="17">
        <v>0</v>
      </c>
      <c r="F31" s="18">
        <v>0</v>
      </c>
      <c r="G31" s="43">
        <v>0</v>
      </c>
      <c r="H31" s="32" t="e">
        <f t="shared" si="2"/>
        <v>#DIV/0!</v>
      </c>
      <c r="I31" s="32" t="e">
        <f t="shared" si="3"/>
        <v>#DIV/0!</v>
      </c>
      <c r="J31" s="33">
        <f t="shared" si="4"/>
        <v>0</v>
      </c>
      <c r="K31" s="33" t="e">
        <f t="shared" si="5"/>
        <v>#DIV/0!</v>
      </c>
      <c r="L31" s="17">
        <v>0</v>
      </c>
      <c r="M31" s="34" t="str">
        <f t="shared" si="6"/>
        <v>-</v>
      </c>
      <c r="N31" s="17">
        <v>1</v>
      </c>
      <c r="O31" s="35">
        <f t="shared" ref="O31:P31" si="25">D31/7</f>
        <v>0</v>
      </c>
      <c r="P31" s="35">
        <f t="shared" si="25"/>
        <v>0</v>
      </c>
      <c r="Q31" s="30" t="e">
        <f t="shared" si="8"/>
        <v>#DIV/0!</v>
      </c>
      <c r="R31" s="30"/>
      <c r="S31" s="22" t="e">
        <v>#N/A</v>
      </c>
      <c r="T31" s="15" t="s">
        <v>33</v>
      </c>
      <c r="U31" s="23" t="s">
        <v>33</v>
      </c>
      <c r="V31" s="1" t="s">
        <v>88</v>
      </c>
      <c r="W31" s="15">
        <v>0</v>
      </c>
      <c r="X31" s="39">
        <f t="shared" si="9"/>
        <v>0</v>
      </c>
      <c r="Y31" s="40">
        <f t="shared" si="10"/>
        <v>0</v>
      </c>
      <c r="Z31" s="15">
        <v>0</v>
      </c>
      <c r="AA31" s="15" t="s">
        <v>56</v>
      </c>
      <c r="AB31" s="41">
        <f t="shared" si="11"/>
        <v>-0.48</v>
      </c>
      <c r="AC31" s="28">
        <v>0.75712528935185186</v>
      </c>
      <c r="AD31" s="40">
        <f t="shared" si="12"/>
        <v>0</v>
      </c>
      <c r="AE31" s="44">
        <v>-11.68</v>
      </c>
      <c r="AF31" s="44">
        <v>-20.615961600000002</v>
      </c>
      <c r="AG31" s="26">
        <v>0</v>
      </c>
    </row>
    <row r="32" spans="1:33" ht="15.75" customHeight="1" x14ac:dyDescent="0.2">
      <c r="A32" s="15" t="s">
        <v>89</v>
      </c>
      <c r="B32" s="15"/>
      <c r="C32" s="16" t="str">
        <f t="shared" si="1"/>
        <v xml:space="preserve"> - </v>
      </c>
      <c r="D32" s="17">
        <v>0</v>
      </c>
      <c r="E32" s="17">
        <v>0</v>
      </c>
      <c r="F32" s="18">
        <v>0</v>
      </c>
      <c r="G32" s="18">
        <v>0</v>
      </c>
      <c r="H32" s="32" t="e">
        <f t="shared" si="2"/>
        <v>#DIV/0!</v>
      </c>
      <c r="I32" s="32" t="e">
        <f t="shared" si="3"/>
        <v>#DIV/0!</v>
      </c>
      <c r="J32" s="33">
        <f t="shared" si="4"/>
        <v>0</v>
      </c>
      <c r="K32" s="33" t="e">
        <f t="shared" si="5"/>
        <v>#DIV/0!</v>
      </c>
      <c r="L32" s="17">
        <v>0</v>
      </c>
      <c r="M32" s="34" t="str">
        <f t="shared" si="6"/>
        <v>-</v>
      </c>
      <c r="N32" s="17">
        <v>1</v>
      </c>
      <c r="O32" s="35">
        <f t="shared" ref="O32:P32" si="26">D32/7</f>
        <v>0</v>
      </c>
      <c r="P32" s="35">
        <f t="shared" si="26"/>
        <v>0</v>
      </c>
      <c r="Q32" s="30" t="e">
        <f t="shared" si="8"/>
        <v>#DIV/0!</v>
      </c>
      <c r="R32" s="30" t="str">
        <f ca="1">IFERROR(VLOOKUP($B$2,IMPORTRANGE("https://docs.google.com/spreadsheets/d/1KiWZV1ko8G7lnRucBRBd29jj3Be6ltMfljMDqzOkQmI/edit#gid=1381463014","Lookup!A:F"),6,FALSE),"")</f>
        <v/>
      </c>
      <c r="S32" s="22">
        <v>0</v>
      </c>
      <c r="T32" s="15" t="str">
        <f ca="1">IFERROR(__xludf.DUMMYFUNCTION("IFERROR(VLOOKUP($B$2,IMPORTRANGE(""https://docs.google.com/spreadsheets/d/1KiWZV1ko8G7lnRucBRBd29jj3Be6ltMfljMDqzOkQmI/edit#gid=1381463014"",""Lookup!A:D""),4,FALSE),"""")"),"")</f>
        <v/>
      </c>
      <c r="U32" s="23" t="str">
        <f ca="1">IFERROR(__xludf.DUMMYFUNCTION("IFERROR(VLOOKUP($B$2,IMPORTRANGE(""https://docs.google.com/spreadsheets/d/1KiWZV1ko8G7lnRucBRBd29jj3Be6ltMfljMDqzOkQmI/edit#gid=1381463014"",""Lookup!A:D""),3,FALSE),"""")"),"")</f>
        <v/>
      </c>
      <c r="V32" s="1" t="str">
        <f ca="1">IFERROR(__xludf.DUMMYFUNCTION("IFERROR(VLOOKUP($B$2,IMPORTRANGE(""https://docs.google.com/spreadsheets/d/1KiWZV1ko8G7lnRucBRBd29jj3Be6ltMfljMDqzOkQmI/edit#gid=1381463014"",""Lookup!A:D""),2,FALSE),"""")"),"**No Inventory In The Works**")</f>
        <v>**No Inventory In The Works**</v>
      </c>
      <c r="W32" s="15">
        <v>0</v>
      </c>
      <c r="X32" s="39">
        <f t="shared" si="9"/>
        <v>0</v>
      </c>
      <c r="Y32" s="40">
        <f t="shared" si="10"/>
        <v>0</v>
      </c>
      <c r="Z32" s="15">
        <v>0</v>
      </c>
      <c r="AA32" s="15" t="s">
        <v>56</v>
      </c>
      <c r="AB32" s="41">
        <f t="shared" si="11"/>
        <v>-0.48</v>
      </c>
      <c r="AC32" s="28">
        <v>0.75712528935185186</v>
      </c>
      <c r="AD32" s="40">
        <f t="shared" si="12"/>
        <v>0</v>
      </c>
      <c r="AE32" s="26">
        <v>-11.68</v>
      </c>
      <c r="AF32" s="26">
        <v>-20.615961599999999</v>
      </c>
      <c r="AG32" s="26">
        <v>0</v>
      </c>
    </row>
    <row r="33" spans="1:33" ht="15.75" customHeight="1" x14ac:dyDescent="0.2">
      <c r="A33" s="15"/>
      <c r="B33" s="15"/>
      <c r="C33" s="45"/>
      <c r="D33" s="17"/>
      <c r="E33" s="17"/>
      <c r="F33" s="18"/>
      <c r="G33" s="18"/>
      <c r="H33" s="18"/>
      <c r="I33" s="17"/>
      <c r="J33" s="17"/>
      <c r="K33" s="17"/>
      <c r="L33" s="17"/>
      <c r="M33" s="20"/>
      <c r="N33" s="17"/>
      <c r="O33" s="17"/>
      <c r="P33" s="17"/>
      <c r="Q33" s="17"/>
      <c r="R33" s="17"/>
      <c r="S33" s="22"/>
      <c r="T33" s="15"/>
      <c r="U33" s="23"/>
      <c r="V33" s="1"/>
      <c r="W33" s="15"/>
      <c r="X33" s="15"/>
      <c r="Y33" s="15"/>
      <c r="Z33" s="15"/>
      <c r="AA33" s="2"/>
      <c r="AB33" s="15"/>
      <c r="AC33" s="15"/>
      <c r="AD33" s="15"/>
      <c r="AE33" s="26"/>
      <c r="AF33" s="26"/>
      <c r="AG33" s="26"/>
    </row>
    <row r="34" spans="1:33" ht="15.75" customHeight="1" x14ac:dyDescent="0.2">
      <c r="A34" s="15"/>
      <c r="B34" s="15"/>
      <c r="C34" s="45"/>
      <c r="D34" s="17"/>
      <c r="E34" s="17"/>
      <c r="F34" s="18"/>
      <c r="G34" s="18"/>
      <c r="H34" s="18"/>
      <c r="I34" s="17"/>
      <c r="J34" s="17"/>
      <c r="K34" s="17"/>
      <c r="L34" s="17"/>
      <c r="M34" s="20"/>
      <c r="N34" s="17"/>
      <c r="O34" s="17"/>
      <c r="P34" s="17"/>
      <c r="Q34" s="17"/>
      <c r="R34" s="17"/>
      <c r="S34" s="22"/>
      <c r="T34" s="15"/>
      <c r="U34" s="23"/>
      <c r="V34" s="1"/>
      <c r="W34" s="15"/>
      <c r="X34" s="15"/>
      <c r="Y34" s="15"/>
      <c r="Z34" s="15"/>
      <c r="AA34" s="2"/>
      <c r="AB34" s="15"/>
      <c r="AC34" s="15"/>
      <c r="AD34" s="15"/>
      <c r="AE34" s="26"/>
      <c r="AF34" s="26"/>
      <c r="AG34" s="26"/>
    </row>
    <row r="35" spans="1:33" ht="15.75" customHeight="1" x14ac:dyDescent="0.2">
      <c r="A35" s="15"/>
      <c r="B35" s="15"/>
      <c r="C35" s="45"/>
      <c r="D35" s="17"/>
      <c r="E35" s="17"/>
      <c r="F35" s="18"/>
      <c r="G35" s="18"/>
      <c r="H35" s="18"/>
      <c r="I35" s="17"/>
      <c r="J35" s="17"/>
      <c r="K35" s="17"/>
      <c r="L35" s="17"/>
      <c r="M35" s="20"/>
      <c r="N35" s="17"/>
      <c r="O35" s="17"/>
      <c r="P35" s="17"/>
      <c r="Q35" s="17"/>
      <c r="R35" s="17"/>
      <c r="S35" s="22"/>
      <c r="T35" s="15"/>
      <c r="U35" s="23"/>
      <c r="V35" s="1"/>
      <c r="W35" s="15"/>
      <c r="X35" s="15"/>
      <c r="Y35" s="15"/>
      <c r="Z35" s="15"/>
      <c r="AA35" s="2"/>
      <c r="AB35" s="15"/>
      <c r="AC35" s="15"/>
      <c r="AD35" s="15"/>
      <c r="AE35" s="26"/>
      <c r="AF35" s="26"/>
      <c r="AG35" s="26"/>
    </row>
    <row r="36" spans="1:33" ht="15.75" customHeight="1" x14ac:dyDescent="0.2">
      <c r="A36" s="15"/>
      <c r="B36" s="15"/>
      <c r="C36" s="45"/>
      <c r="D36" s="17"/>
      <c r="E36" s="17"/>
      <c r="F36" s="18"/>
      <c r="G36" s="18"/>
      <c r="H36" s="18"/>
      <c r="I36" s="17"/>
      <c r="J36" s="17"/>
      <c r="K36" s="17"/>
      <c r="L36" s="17"/>
      <c r="M36" s="20"/>
      <c r="N36" s="17"/>
      <c r="O36" s="17"/>
      <c r="P36" s="17"/>
      <c r="Q36" s="17"/>
      <c r="R36" s="17"/>
      <c r="S36" s="22"/>
      <c r="T36" s="15"/>
      <c r="U36" s="23"/>
      <c r="V36" s="1"/>
      <c r="W36" s="15"/>
      <c r="X36" s="15"/>
      <c r="Y36" s="15"/>
      <c r="Z36" s="15"/>
      <c r="AA36" s="2"/>
      <c r="AB36" s="15"/>
      <c r="AC36" s="15"/>
      <c r="AD36" s="15"/>
      <c r="AE36" s="26"/>
      <c r="AF36" s="26"/>
      <c r="AG36" s="26"/>
    </row>
    <row r="37" spans="1:33" ht="15.75" customHeight="1" x14ac:dyDescent="0.2">
      <c r="A37" s="15"/>
      <c r="B37" s="15"/>
      <c r="C37" s="45"/>
      <c r="D37" s="17"/>
      <c r="E37" s="17"/>
      <c r="F37" s="18"/>
      <c r="G37" s="18"/>
      <c r="H37" s="18"/>
      <c r="I37" s="17"/>
      <c r="J37" s="17"/>
      <c r="K37" s="17"/>
      <c r="L37" s="17"/>
      <c r="M37" s="20"/>
      <c r="N37" s="17"/>
      <c r="O37" s="17"/>
      <c r="P37" s="17"/>
      <c r="Q37" s="17"/>
      <c r="R37" s="17"/>
      <c r="S37" s="22"/>
      <c r="T37" s="15"/>
      <c r="U37" s="23"/>
      <c r="V37" s="1"/>
      <c r="W37" s="15"/>
      <c r="X37" s="15"/>
      <c r="Y37" s="15"/>
      <c r="Z37" s="15"/>
      <c r="AA37" s="2"/>
      <c r="AB37" s="15"/>
      <c r="AC37" s="15"/>
      <c r="AD37" s="15"/>
      <c r="AE37" s="26"/>
      <c r="AF37" s="26"/>
      <c r="AG37" s="26"/>
    </row>
    <row r="38" spans="1:33" ht="15.75" customHeight="1" x14ac:dyDescent="0.2">
      <c r="A38" s="15"/>
      <c r="B38" s="15"/>
      <c r="C38" s="45"/>
      <c r="D38" s="17"/>
      <c r="E38" s="17"/>
      <c r="F38" s="18"/>
      <c r="G38" s="18"/>
      <c r="H38" s="18"/>
      <c r="I38" s="17"/>
      <c r="J38" s="17"/>
      <c r="K38" s="17"/>
      <c r="L38" s="17"/>
      <c r="M38" s="20"/>
      <c r="N38" s="17"/>
      <c r="O38" s="17"/>
      <c r="P38" s="17"/>
      <c r="Q38" s="17"/>
      <c r="R38" s="17"/>
      <c r="S38" s="22"/>
      <c r="T38" s="15"/>
      <c r="U38" s="23"/>
      <c r="V38" s="1"/>
      <c r="W38" s="15"/>
      <c r="X38" s="15"/>
      <c r="Y38" s="15"/>
      <c r="Z38" s="15"/>
      <c r="AA38" s="2"/>
      <c r="AB38" s="15"/>
      <c r="AC38" s="15"/>
      <c r="AD38" s="15"/>
      <c r="AE38" s="26"/>
      <c r="AF38" s="26"/>
      <c r="AG38" s="26"/>
    </row>
    <row r="39" spans="1:33" ht="15.75" customHeight="1" x14ac:dyDescent="0.2">
      <c r="A39" s="15"/>
      <c r="B39" s="15"/>
      <c r="C39" s="45"/>
      <c r="D39" s="17"/>
      <c r="E39" s="17"/>
      <c r="F39" s="18"/>
      <c r="G39" s="18"/>
      <c r="H39" s="18"/>
      <c r="I39" s="17"/>
      <c r="J39" s="17"/>
      <c r="K39" s="17"/>
      <c r="L39" s="17"/>
      <c r="M39" s="20"/>
      <c r="N39" s="17"/>
      <c r="O39" s="17"/>
      <c r="P39" s="17"/>
      <c r="Q39" s="17"/>
      <c r="R39" s="17"/>
      <c r="S39" s="22"/>
      <c r="T39" s="15"/>
      <c r="U39" s="23"/>
      <c r="V39" s="1"/>
      <c r="W39" s="15"/>
      <c r="X39" s="15"/>
      <c r="Y39" s="15"/>
      <c r="Z39" s="15"/>
      <c r="AA39" s="2"/>
      <c r="AB39" s="15"/>
      <c r="AC39" s="15"/>
      <c r="AD39" s="15"/>
      <c r="AE39" s="26"/>
      <c r="AF39" s="26"/>
      <c r="AG39" s="26"/>
    </row>
    <row r="40" spans="1:33" ht="15.75" customHeight="1" x14ac:dyDescent="0.2">
      <c r="A40" s="15"/>
      <c r="B40" s="15"/>
      <c r="C40" s="45"/>
      <c r="D40" s="17"/>
      <c r="E40" s="17"/>
      <c r="F40" s="18"/>
      <c r="G40" s="18"/>
      <c r="H40" s="18"/>
      <c r="I40" s="17"/>
      <c r="J40" s="17"/>
      <c r="K40" s="17"/>
      <c r="L40" s="17"/>
      <c r="M40" s="20"/>
      <c r="N40" s="17"/>
      <c r="O40" s="17"/>
      <c r="P40" s="17"/>
      <c r="Q40" s="17"/>
      <c r="R40" s="17"/>
      <c r="S40" s="22"/>
      <c r="T40" s="15"/>
      <c r="U40" s="23"/>
      <c r="V40" s="1"/>
      <c r="W40" s="15"/>
      <c r="X40" s="15"/>
      <c r="Y40" s="15"/>
      <c r="Z40" s="15"/>
      <c r="AA40" s="2"/>
      <c r="AB40" s="15"/>
      <c r="AC40" s="15"/>
      <c r="AD40" s="15"/>
      <c r="AE40" s="26"/>
      <c r="AF40" s="26"/>
      <c r="AG40" s="26"/>
    </row>
    <row r="41" spans="1:33" ht="15.75" customHeight="1" x14ac:dyDescent="0.2">
      <c r="A41" s="15"/>
      <c r="B41" s="15"/>
      <c r="C41" s="45"/>
      <c r="D41" s="17"/>
      <c r="E41" s="17"/>
      <c r="F41" s="18"/>
      <c r="G41" s="18"/>
      <c r="H41" s="18"/>
      <c r="I41" s="17"/>
      <c r="J41" s="17"/>
      <c r="K41" s="17"/>
      <c r="L41" s="17"/>
      <c r="M41" s="20"/>
      <c r="N41" s="17"/>
      <c r="O41" s="17"/>
      <c r="P41" s="17"/>
      <c r="Q41" s="17"/>
      <c r="R41" s="17"/>
      <c r="S41" s="22"/>
      <c r="T41" s="15"/>
      <c r="U41" s="23"/>
      <c r="V41" s="1"/>
      <c r="W41" s="15"/>
      <c r="X41" s="15"/>
      <c r="Y41" s="15"/>
      <c r="Z41" s="15"/>
      <c r="AA41" s="2"/>
      <c r="AB41" s="15"/>
      <c r="AC41" s="15"/>
      <c r="AD41" s="15"/>
      <c r="AE41" s="26"/>
      <c r="AF41" s="26"/>
      <c r="AG41" s="26"/>
    </row>
    <row r="42" spans="1:33" ht="15.75" customHeight="1" x14ac:dyDescent="0.2">
      <c r="A42" s="15"/>
      <c r="B42" s="15"/>
      <c r="C42" s="45"/>
      <c r="D42" s="17"/>
      <c r="E42" s="17"/>
      <c r="F42" s="18"/>
      <c r="G42" s="18"/>
      <c r="H42" s="18"/>
      <c r="I42" s="17"/>
      <c r="J42" s="17"/>
      <c r="K42" s="17"/>
      <c r="L42" s="17"/>
      <c r="M42" s="20"/>
      <c r="N42" s="17"/>
      <c r="O42" s="17"/>
      <c r="P42" s="17"/>
      <c r="Q42" s="17"/>
      <c r="R42" s="17"/>
      <c r="S42" s="22"/>
      <c r="T42" s="15"/>
      <c r="U42" s="23"/>
      <c r="V42" s="1"/>
      <c r="W42" s="15"/>
      <c r="X42" s="15"/>
      <c r="Y42" s="15"/>
      <c r="Z42" s="15"/>
      <c r="AA42" s="2"/>
      <c r="AB42" s="15"/>
      <c r="AC42" s="15"/>
      <c r="AD42" s="15"/>
      <c r="AE42" s="26"/>
      <c r="AF42" s="26"/>
      <c r="AG42" s="26"/>
    </row>
    <row r="43" spans="1:33" ht="15.75" customHeight="1" x14ac:dyDescent="0.2">
      <c r="A43" s="15"/>
      <c r="B43" s="15"/>
      <c r="C43" s="45"/>
      <c r="D43" s="17"/>
      <c r="E43" s="17"/>
      <c r="F43" s="18"/>
      <c r="G43" s="18"/>
      <c r="H43" s="18"/>
      <c r="I43" s="17"/>
      <c r="J43" s="17"/>
      <c r="K43" s="17"/>
      <c r="L43" s="17"/>
      <c r="M43" s="20"/>
      <c r="N43" s="17"/>
      <c r="O43" s="17"/>
      <c r="P43" s="17"/>
      <c r="Q43" s="17"/>
      <c r="R43" s="17"/>
      <c r="S43" s="22"/>
      <c r="T43" s="15"/>
      <c r="U43" s="23"/>
      <c r="V43" s="1"/>
      <c r="W43" s="15"/>
      <c r="X43" s="15"/>
      <c r="Y43" s="15"/>
      <c r="Z43" s="15"/>
      <c r="AA43" s="2"/>
      <c r="AB43" s="15"/>
      <c r="AC43" s="15"/>
      <c r="AD43" s="15"/>
      <c r="AE43" s="26"/>
      <c r="AF43" s="26"/>
      <c r="AG43" s="26"/>
    </row>
    <row r="44" spans="1:33" ht="15.75" customHeight="1" x14ac:dyDescent="0.2">
      <c r="A44" s="15"/>
      <c r="B44" s="15"/>
      <c r="C44" s="45"/>
      <c r="D44" s="17"/>
      <c r="E44" s="17"/>
      <c r="F44" s="18"/>
      <c r="G44" s="18"/>
      <c r="H44" s="18"/>
      <c r="I44" s="17"/>
      <c r="J44" s="17"/>
      <c r="K44" s="17"/>
      <c r="L44" s="17"/>
      <c r="M44" s="20"/>
      <c r="N44" s="17"/>
      <c r="O44" s="17"/>
      <c r="P44" s="17"/>
      <c r="Q44" s="17"/>
      <c r="R44" s="17"/>
      <c r="S44" s="22"/>
      <c r="T44" s="15"/>
      <c r="U44" s="23"/>
      <c r="V44" s="1"/>
      <c r="W44" s="15"/>
      <c r="X44" s="15"/>
      <c r="Y44" s="15"/>
      <c r="Z44" s="15"/>
      <c r="AA44" s="2"/>
      <c r="AB44" s="15"/>
      <c r="AC44" s="15"/>
      <c r="AD44" s="15"/>
      <c r="AE44" s="26"/>
      <c r="AF44" s="26"/>
      <c r="AG44" s="26"/>
    </row>
    <row r="45" spans="1:33" ht="15.75" customHeight="1" x14ac:dyDescent="0.2">
      <c r="A45" s="15"/>
      <c r="B45" s="15"/>
      <c r="C45" s="45"/>
      <c r="D45" s="17"/>
      <c r="E45" s="17"/>
      <c r="F45" s="18"/>
      <c r="G45" s="18"/>
      <c r="H45" s="18"/>
      <c r="I45" s="17"/>
      <c r="J45" s="17"/>
      <c r="K45" s="17"/>
      <c r="L45" s="17"/>
      <c r="M45" s="20"/>
      <c r="N45" s="17"/>
      <c r="O45" s="17"/>
      <c r="P45" s="17"/>
      <c r="Q45" s="17"/>
      <c r="R45" s="17"/>
      <c r="S45" s="22"/>
      <c r="T45" s="15"/>
      <c r="U45" s="23"/>
      <c r="V45" s="1"/>
      <c r="W45" s="15"/>
      <c r="X45" s="15"/>
      <c r="Y45" s="15"/>
      <c r="Z45" s="15"/>
      <c r="AA45" s="2"/>
      <c r="AB45" s="15"/>
      <c r="AC45" s="15"/>
      <c r="AD45" s="15"/>
      <c r="AE45" s="26"/>
      <c r="AF45" s="26"/>
      <c r="AG45" s="26"/>
    </row>
    <row r="46" spans="1:33" ht="15.75" customHeight="1" x14ac:dyDescent="0.2">
      <c r="A46" s="15"/>
      <c r="B46" s="15"/>
      <c r="C46" s="45"/>
      <c r="D46" s="17"/>
      <c r="E46" s="17"/>
      <c r="F46" s="18"/>
      <c r="G46" s="18"/>
      <c r="H46" s="18"/>
      <c r="I46" s="17"/>
      <c r="J46" s="17"/>
      <c r="K46" s="17"/>
      <c r="L46" s="17"/>
      <c r="M46" s="20"/>
      <c r="N46" s="17"/>
      <c r="O46" s="17"/>
      <c r="P46" s="17"/>
      <c r="Q46" s="17"/>
      <c r="R46" s="17"/>
      <c r="S46" s="22"/>
      <c r="T46" s="15"/>
      <c r="U46" s="23"/>
      <c r="V46" s="1"/>
      <c r="W46" s="15"/>
      <c r="X46" s="15"/>
      <c r="Y46" s="15"/>
      <c r="Z46" s="15"/>
      <c r="AA46" s="2"/>
      <c r="AB46" s="15"/>
      <c r="AC46" s="15"/>
      <c r="AD46" s="15"/>
      <c r="AE46" s="26"/>
      <c r="AF46" s="26"/>
      <c r="AG46" s="26"/>
    </row>
    <row r="47" spans="1:33" ht="15.75" customHeight="1" x14ac:dyDescent="0.2">
      <c r="A47" s="15"/>
      <c r="B47" s="15"/>
      <c r="C47" s="45"/>
      <c r="D47" s="17"/>
      <c r="E47" s="17"/>
      <c r="F47" s="18"/>
      <c r="G47" s="18"/>
      <c r="H47" s="18"/>
      <c r="I47" s="17"/>
      <c r="J47" s="17"/>
      <c r="K47" s="17"/>
      <c r="L47" s="17"/>
      <c r="M47" s="20"/>
      <c r="N47" s="17"/>
      <c r="O47" s="17"/>
      <c r="P47" s="17"/>
      <c r="Q47" s="17"/>
      <c r="R47" s="17"/>
      <c r="S47" s="22"/>
      <c r="T47" s="15"/>
      <c r="U47" s="23"/>
      <c r="V47" s="1"/>
      <c r="W47" s="15"/>
      <c r="X47" s="15"/>
      <c r="Y47" s="15"/>
      <c r="Z47" s="15"/>
      <c r="AA47" s="2"/>
      <c r="AB47" s="15"/>
      <c r="AC47" s="15"/>
      <c r="AD47" s="15"/>
      <c r="AE47" s="26"/>
      <c r="AF47" s="26"/>
      <c r="AG47" s="26"/>
    </row>
    <row r="48" spans="1:33" ht="15.75" customHeight="1" x14ac:dyDescent="0.2">
      <c r="A48" s="15"/>
      <c r="B48" s="15"/>
      <c r="C48" s="45"/>
      <c r="D48" s="17"/>
      <c r="E48" s="17"/>
      <c r="F48" s="18"/>
      <c r="G48" s="18"/>
      <c r="H48" s="18"/>
      <c r="I48" s="17"/>
      <c r="J48" s="17"/>
      <c r="K48" s="17"/>
      <c r="L48" s="17"/>
      <c r="M48" s="20"/>
      <c r="N48" s="17"/>
      <c r="O48" s="17"/>
      <c r="P48" s="17"/>
      <c r="Q48" s="17"/>
      <c r="R48" s="17"/>
      <c r="S48" s="22"/>
      <c r="T48" s="15"/>
      <c r="U48" s="23"/>
      <c r="V48" s="1"/>
      <c r="W48" s="15"/>
      <c r="X48" s="15"/>
      <c r="Y48" s="15"/>
      <c r="Z48" s="15"/>
      <c r="AA48" s="2"/>
      <c r="AB48" s="15"/>
      <c r="AC48" s="15"/>
      <c r="AD48" s="15"/>
      <c r="AE48" s="26"/>
      <c r="AF48" s="26"/>
      <c r="AG48" s="26"/>
    </row>
    <row r="49" spans="1:33" ht="15.75" customHeight="1" x14ac:dyDescent="0.2">
      <c r="A49" s="15"/>
      <c r="B49" s="15"/>
      <c r="C49" s="45"/>
      <c r="D49" s="17"/>
      <c r="E49" s="17"/>
      <c r="F49" s="18"/>
      <c r="G49" s="18"/>
      <c r="H49" s="18"/>
      <c r="I49" s="17"/>
      <c r="J49" s="17"/>
      <c r="K49" s="17"/>
      <c r="L49" s="17"/>
      <c r="M49" s="20"/>
      <c r="N49" s="17"/>
      <c r="O49" s="17"/>
      <c r="P49" s="17"/>
      <c r="Q49" s="17"/>
      <c r="R49" s="17"/>
      <c r="S49" s="22"/>
      <c r="T49" s="15"/>
      <c r="U49" s="23"/>
      <c r="V49" s="1"/>
      <c r="W49" s="15"/>
      <c r="X49" s="15"/>
      <c r="Y49" s="15"/>
      <c r="Z49" s="15"/>
      <c r="AA49" s="2"/>
      <c r="AB49" s="15"/>
      <c r="AC49" s="15"/>
      <c r="AD49" s="15"/>
      <c r="AE49" s="26"/>
      <c r="AF49" s="26"/>
      <c r="AG49" s="26"/>
    </row>
    <row r="50" spans="1:33" ht="15.75" customHeight="1" x14ac:dyDescent="0.2">
      <c r="A50" s="15"/>
      <c r="B50" s="15"/>
      <c r="C50" s="45"/>
      <c r="D50" s="17"/>
      <c r="E50" s="17"/>
      <c r="F50" s="18"/>
      <c r="G50" s="18"/>
      <c r="H50" s="18"/>
      <c r="I50" s="17"/>
      <c r="J50" s="17"/>
      <c r="K50" s="17"/>
      <c r="L50" s="17"/>
      <c r="M50" s="20"/>
      <c r="N50" s="17"/>
      <c r="O50" s="17"/>
      <c r="P50" s="17"/>
      <c r="Q50" s="17"/>
      <c r="R50" s="17"/>
      <c r="S50" s="22"/>
      <c r="T50" s="15"/>
      <c r="U50" s="23"/>
      <c r="V50" s="1"/>
      <c r="W50" s="15"/>
      <c r="X50" s="15"/>
      <c r="Y50" s="15"/>
      <c r="Z50" s="15"/>
      <c r="AA50" s="2"/>
      <c r="AB50" s="15"/>
      <c r="AC50" s="15"/>
      <c r="AD50" s="15"/>
      <c r="AE50" s="26"/>
      <c r="AF50" s="26"/>
      <c r="AG50" s="26"/>
    </row>
    <row r="51" spans="1:33" ht="15.75" customHeight="1" x14ac:dyDescent="0.2">
      <c r="A51" s="15"/>
      <c r="B51" s="15"/>
      <c r="C51" s="45"/>
      <c r="D51" s="17"/>
      <c r="E51" s="17"/>
      <c r="F51" s="18"/>
      <c r="G51" s="18"/>
      <c r="H51" s="18"/>
      <c r="I51" s="17"/>
      <c r="J51" s="17"/>
      <c r="K51" s="17"/>
      <c r="L51" s="17"/>
      <c r="M51" s="20"/>
      <c r="N51" s="17"/>
      <c r="O51" s="17"/>
      <c r="P51" s="17"/>
      <c r="Q51" s="17"/>
      <c r="R51" s="17"/>
      <c r="S51" s="22"/>
      <c r="T51" s="15"/>
      <c r="U51" s="23"/>
      <c r="V51" s="1"/>
      <c r="W51" s="15"/>
      <c r="X51" s="15"/>
      <c r="Y51" s="15"/>
      <c r="Z51" s="15"/>
      <c r="AA51" s="2"/>
      <c r="AB51" s="15"/>
      <c r="AC51" s="15"/>
      <c r="AD51" s="15"/>
      <c r="AE51" s="26"/>
      <c r="AF51" s="26"/>
      <c r="AG51" s="26"/>
    </row>
    <row r="52" spans="1:33" ht="15.75" customHeight="1" x14ac:dyDescent="0.2">
      <c r="A52" s="15"/>
      <c r="B52" s="15"/>
      <c r="C52" s="45"/>
      <c r="D52" s="17"/>
      <c r="E52" s="17"/>
      <c r="F52" s="18"/>
      <c r="G52" s="18"/>
      <c r="H52" s="18"/>
      <c r="I52" s="17"/>
      <c r="J52" s="17"/>
      <c r="K52" s="17"/>
      <c r="L52" s="17"/>
      <c r="M52" s="20"/>
      <c r="N52" s="17"/>
      <c r="O52" s="17"/>
      <c r="P52" s="17"/>
      <c r="Q52" s="17"/>
      <c r="R52" s="17"/>
      <c r="S52" s="22"/>
      <c r="T52" s="15"/>
      <c r="U52" s="23"/>
      <c r="V52" s="1"/>
      <c r="W52" s="15"/>
      <c r="X52" s="15"/>
      <c r="Y52" s="15"/>
      <c r="Z52" s="15"/>
      <c r="AA52" s="2"/>
      <c r="AB52" s="15"/>
      <c r="AC52" s="15"/>
      <c r="AD52" s="15"/>
      <c r="AE52" s="26"/>
      <c r="AF52" s="26"/>
      <c r="AG52" s="26"/>
    </row>
    <row r="53" spans="1:33" ht="15.75" customHeight="1" x14ac:dyDescent="0.2">
      <c r="A53" s="15"/>
      <c r="B53" s="15"/>
      <c r="C53" s="45"/>
      <c r="D53" s="17"/>
      <c r="E53" s="17"/>
      <c r="F53" s="18"/>
      <c r="G53" s="18"/>
      <c r="H53" s="18"/>
      <c r="I53" s="17"/>
      <c r="J53" s="17"/>
      <c r="K53" s="17"/>
      <c r="L53" s="17"/>
      <c r="M53" s="20"/>
      <c r="N53" s="17"/>
      <c r="O53" s="17"/>
      <c r="P53" s="17"/>
      <c r="Q53" s="17"/>
      <c r="R53" s="17"/>
      <c r="S53" s="22"/>
      <c r="T53" s="15"/>
      <c r="U53" s="23"/>
      <c r="V53" s="1"/>
      <c r="W53" s="15"/>
      <c r="X53" s="15"/>
      <c r="Y53" s="15"/>
      <c r="Z53" s="15"/>
      <c r="AA53" s="2"/>
      <c r="AB53" s="15"/>
      <c r="AC53" s="15"/>
      <c r="AD53" s="15"/>
      <c r="AE53" s="26"/>
      <c r="AF53" s="26"/>
      <c r="AG53" s="26"/>
    </row>
    <row r="54" spans="1:33" ht="15.75" customHeight="1" x14ac:dyDescent="0.2">
      <c r="A54" s="15"/>
      <c r="B54" s="15"/>
      <c r="C54" s="45"/>
      <c r="D54" s="17"/>
      <c r="E54" s="17"/>
      <c r="F54" s="18"/>
      <c r="G54" s="18"/>
      <c r="H54" s="18"/>
      <c r="I54" s="17"/>
      <c r="J54" s="17"/>
      <c r="K54" s="17"/>
      <c r="L54" s="17"/>
      <c r="M54" s="20"/>
      <c r="N54" s="17"/>
      <c r="O54" s="17"/>
      <c r="P54" s="17"/>
      <c r="Q54" s="17"/>
      <c r="R54" s="17"/>
      <c r="S54" s="22"/>
      <c r="T54" s="15"/>
      <c r="U54" s="23"/>
      <c r="V54" s="1"/>
      <c r="W54" s="15"/>
      <c r="X54" s="15"/>
      <c r="Y54" s="15"/>
      <c r="Z54" s="15"/>
      <c r="AA54" s="2"/>
      <c r="AB54" s="15"/>
      <c r="AC54" s="15"/>
      <c r="AD54" s="15"/>
      <c r="AE54" s="26"/>
      <c r="AF54" s="26"/>
      <c r="AG54" s="26"/>
    </row>
    <row r="55" spans="1:33" ht="15.75" customHeight="1" x14ac:dyDescent="0.2">
      <c r="A55" s="15"/>
      <c r="B55" s="15"/>
      <c r="C55" s="45"/>
      <c r="D55" s="17"/>
      <c r="E55" s="17"/>
      <c r="F55" s="18"/>
      <c r="G55" s="18"/>
      <c r="H55" s="18"/>
      <c r="I55" s="17"/>
      <c r="J55" s="17"/>
      <c r="K55" s="17"/>
      <c r="L55" s="17"/>
      <c r="M55" s="20"/>
      <c r="N55" s="17"/>
      <c r="O55" s="17"/>
      <c r="P55" s="17"/>
      <c r="Q55" s="17"/>
      <c r="R55" s="17"/>
      <c r="S55" s="22"/>
      <c r="T55" s="15"/>
      <c r="U55" s="23"/>
      <c r="V55" s="1"/>
      <c r="W55" s="15"/>
      <c r="X55" s="15"/>
      <c r="Y55" s="15"/>
      <c r="Z55" s="15"/>
      <c r="AA55" s="2"/>
      <c r="AB55" s="15"/>
      <c r="AC55" s="15"/>
      <c r="AD55" s="15"/>
      <c r="AE55" s="26"/>
      <c r="AF55" s="26"/>
      <c r="AG55" s="26"/>
    </row>
    <row r="56" spans="1:33" ht="15.75" customHeight="1" x14ac:dyDescent="0.2">
      <c r="A56" s="15"/>
      <c r="B56" s="15"/>
      <c r="C56" s="45"/>
      <c r="D56" s="17"/>
      <c r="E56" s="17"/>
      <c r="F56" s="18"/>
      <c r="G56" s="18"/>
      <c r="H56" s="18"/>
      <c r="I56" s="17"/>
      <c r="J56" s="17"/>
      <c r="K56" s="17"/>
      <c r="L56" s="17"/>
      <c r="M56" s="20"/>
      <c r="N56" s="17"/>
      <c r="O56" s="17"/>
      <c r="P56" s="17"/>
      <c r="Q56" s="17"/>
      <c r="R56" s="17"/>
      <c r="S56" s="22"/>
      <c r="T56" s="15"/>
      <c r="U56" s="23"/>
      <c r="V56" s="1"/>
      <c r="W56" s="15"/>
      <c r="X56" s="15"/>
      <c r="Y56" s="15"/>
      <c r="Z56" s="15"/>
      <c r="AA56" s="2"/>
      <c r="AB56" s="15"/>
      <c r="AC56" s="15"/>
      <c r="AD56" s="15"/>
      <c r="AE56" s="26"/>
      <c r="AF56" s="26"/>
      <c r="AG56" s="26"/>
    </row>
    <row r="57" spans="1:33" ht="15.75" customHeight="1" x14ac:dyDescent="0.2">
      <c r="A57" s="15"/>
      <c r="B57" s="15"/>
      <c r="C57" s="45"/>
      <c r="D57" s="17"/>
      <c r="E57" s="17"/>
      <c r="F57" s="18"/>
      <c r="G57" s="18"/>
      <c r="H57" s="18"/>
      <c r="I57" s="17"/>
      <c r="J57" s="17"/>
      <c r="K57" s="17"/>
      <c r="L57" s="17"/>
      <c r="M57" s="20"/>
      <c r="N57" s="17"/>
      <c r="O57" s="17"/>
      <c r="P57" s="17"/>
      <c r="Q57" s="17"/>
      <c r="R57" s="17"/>
      <c r="S57" s="22"/>
      <c r="T57" s="15"/>
      <c r="U57" s="23"/>
      <c r="V57" s="1"/>
      <c r="W57" s="15"/>
      <c r="X57" s="15"/>
      <c r="Y57" s="15"/>
      <c r="Z57" s="15"/>
      <c r="AA57" s="2"/>
      <c r="AB57" s="15"/>
      <c r="AC57" s="15"/>
      <c r="AD57" s="15"/>
      <c r="AE57" s="26"/>
      <c r="AF57" s="26"/>
      <c r="AG57" s="26"/>
    </row>
    <row r="58" spans="1:33" ht="15.75" customHeight="1" x14ac:dyDescent="0.2">
      <c r="A58" s="15"/>
      <c r="B58" s="15"/>
      <c r="C58" s="45"/>
      <c r="D58" s="17"/>
      <c r="E58" s="17"/>
      <c r="F58" s="18"/>
      <c r="G58" s="18"/>
      <c r="H58" s="18"/>
      <c r="I58" s="17"/>
      <c r="J58" s="17"/>
      <c r="K58" s="17"/>
      <c r="L58" s="17"/>
      <c r="M58" s="20"/>
      <c r="N58" s="17"/>
      <c r="O58" s="17"/>
      <c r="P58" s="17"/>
      <c r="Q58" s="17"/>
      <c r="R58" s="17"/>
      <c r="S58" s="22"/>
      <c r="T58" s="15"/>
      <c r="U58" s="23"/>
      <c r="V58" s="1"/>
      <c r="W58" s="15"/>
      <c r="X58" s="15"/>
      <c r="Y58" s="15"/>
      <c r="Z58" s="15"/>
      <c r="AA58" s="2"/>
      <c r="AB58" s="15"/>
      <c r="AC58" s="15"/>
      <c r="AD58" s="15"/>
      <c r="AE58" s="26"/>
      <c r="AF58" s="26"/>
      <c r="AG58" s="26"/>
    </row>
    <row r="59" spans="1:33" ht="15.75" customHeight="1" x14ac:dyDescent="0.2">
      <c r="A59" s="15"/>
      <c r="B59" s="15"/>
      <c r="C59" s="45"/>
      <c r="D59" s="17"/>
      <c r="E59" s="17"/>
      <c r="F59" s="18"/>
      <c r="G59" s="18"/>
      <c r="H59" s="18"/>
      <c r="I59" s="17"/>
      <c r="J59" s="17"/>
      <c r="K59" s="17"/>
      <c r="L59" s="17"/>
      <c r="M59" s="20"/>
      <c r="N59" s="17"/>
      <c r="O59" s="17"/>
      <c r="P59" s="17"/>
      <c r="Q59" s="17"/>
      <c r="R59" s="17"/>
      <c r="S59" s="22"/>
      <c r="T59" s="15"/>
      <c r="U59" s="23"/>
      <c r="V59" s="1"/>
      <c r="W59" s="15"/>
      <c r="X59" s="15"/>
      <c r="Y59" s="15"/>
      <c r="Z59" s="15"/>
      <c r="AA59" s="2"/>
      <c r="AB59" s="15"/>
      <c r="AC59" s="15"/>
      <c r="AD59" s="15"/>
      <c r="AE59" s="26"/>
      <c r="AF59" s="26"/>
      <c r="AG59" s="26"/>
    </row>
    <row r="60" spans="1:33" ht="15.75" customHeight="1" x14ac:dyDescent="0.2">
      <c r="A60" s="15"/>
      <c r="B60" s="15"/>
      <c r="C60" s="45"/>
      <c r="D60" s="17"/>
      <c r="E60" s="17"/>
      <c r="F60" s="18"/>
      <c r="G60" s="18"/>
      <c r="H60" s="18"/>
      <c r="I60" s="17"/>
      <c r="J60" s="17"/>
      <c r="K60" s="17"/>
      <c r="L60" s="17"/>
      <c r="M60" s="20"/>
      <c r="N60" s="17"/>
      <c r="O60" s="17"/>
      <c r="P60" s="17"/>
      <c r="Q60" s="17"/>
      <c r="R60" s="17"/>
      <c r="S60" s="22"/>
      <c r="T60" s="15"/>
      <c r="U60" s="23"/>
      <c r="V60" s="1"/>
      <c r="W60" s="15"/>
      <c r="X60" s="15"/>
      <c r="Y60" s="15"/>
      <c r="Z60" s="15"/>
      <c r="AA60" s="2"/>
      <c r="AB60" s="15"/>
      <c r="AC60" s="15"/>
      <c r="AD60" s="15"/>
      <c r="AE60" s="26"/>
      <c r="AF60" s="26"/>
      <c r="AG60" s="26"/>
    </row>
    <row r="61" spans="1:33" ht="15.75" customHeight="1" x14ac:dyDescent="0.2">
      <c r="A61" s="15"/>
      <c r="B61" s="15"/>
      <c r="C61" s="45"/>
      <c r="D61" s="17"/>
      <c r="E61" s="17"/>
      <c r="F61" s="18"/>
      <c r="G61" s="18"/>
      <c r="H61" s="18"/>
      <c r="I61" s="17"/>
      <c r="J61" s="17"/>
      <c r="K61" s="17"/>
      <c r="L61" s="17"/>
      <c r="M61" s="20"/>
      <c r="N61" s="17"/>
      <c r="O61" s="17"/>
      <c r="P61" s="17"/>
      <c r="Q61" s="17"/>
      <c r="R61" s="17"/>
      <c r="S61" s="22"/>
      <c r="T61" s="15"/>
      <c r="U61" s="23"/>
      <c r="V61" s="1"/>
      <c r="W61" s="15"/>
      <c r="X61" s="15"/>
      <c r="Y61" s="15"/>
      <c r="Z61" s="15"/>
      <c r="AA61" s="2"/>
      <c r="AB61" s="15"/>
      <c r="AC61" s="15"/>
      <c r="AD61" s="15"/>
      <c r="AE61" s="26"/>
      <c r="AF61" s="26"/>
      <c r="AG61" s="26"/>
    </row>
    <row r="62" spans="1:33" ht="15.75" customHeight="1" x14ac:dyDescent="0.2">
      <c r="A62" s="15"/>
      <c r="B62" s="15"/>
      <c r="C62" s="45"/>
      <c r="D62" s="17"/>
      <c r="E62" s="17"/>
      <c r="F62" s="18"/>
      <c r="G62" s="18"/>
      <c r="H62" s="18"/>
      <c r="I62" s="17"/>
      <c r="J62" s="17"/>
      <c r="K62" s="17"/>
      <c r="L62" s="17"/>
      <c r="M62" s="20"/>
      <c r="N62" s="17"/>
      <c r="O62" s="17"/>
      <c r="P62" s="17"/>
      <c r="Q62" s="17"/>
      <c r="R62" s="17"/>
      <c r="S62" s="22"/>
      <c r="T62" s="15"/>
      <c r="U62" s="23"/>
      <c r="V62" s="1"/>
      <c r="W62" s="15"/>
      <c r="X62" s="15"/>
      <c r="Y62" s="15"/>
      <c r="Z62" s="15"/>
      <c r="AA62" s="2"/>
      <c r="AB62" s="15"/>
      <c r="AC62" s="15"/>
      <c r="AD62" s="15"/>
      <c r="AE62" s="26"/>
      <c r="AF62" s="26"/>
      <c r="AG62" s="26"/>
    </row>
    <row r="63" spans="1:33" ht="15.75" customHeight="1" x14ac:dyDescent="0.2">
      <c r="A63" s="15"/>
      <c r="B63" s="15"/>
      <c r="C63" s="45"/>
      <c r="D63" s="17"/>
      <c r="E63" s="17"/>
      <c r="F63" s="18"/>
      <c r="G63" s="18"/>
      <c r="H63" s="18"/>
      <c r="I63" s="17"/>
      <c r="J63" s="17"/>
      <c r="K63" s="17"/>
      <c r="L63" s="17"/>
      <c r="M63" s="20"/>
      <c r="N63" s="17"/>
      <c r="O63" s="17"/>
      <c r="P63" s="17"/>
      <c r="Q63" s="17"/>
      <c r="R63" s="17"/>
      <c r="S63" s="22"/>
      <c r="T63" s="15"/>
      <c r="U63" s="23"/>
      <c r="V63" s="1"/>
      <c r="W63" s="15"/>
      <c r="X63" s="15"/>
      <c r="Y63" s="15"/>
      <c r="Z63" s="15"/>
      <c r="AA63" s="2"/>
      <c r="AB63" s="15"/>
      <c r="AC63" s="15"/>
      <c r="AD63" s="15"/>
      <c r="AE63" s="26"/>
      <c r="AF63" s="26"/>
      <c r="AG63" s="26"/>
    </row>
    <row r="64" spans="1:33" ht="15.75" customHeight="1" x14ac:dyDescent="0.2">
      <c r="A64" s="15"/>
      <c r="B64" s="15"/>
      <c r="C64" s="45"/>
      <c r="D64" s="17"/>
      <c r="E64" s="17"/>
      <c r="F64" s="18"/>
      <c r="G64" s="18"/>
      <c r="H64" s="18"/>
      <c r="I64" s="17"/>
      <c r="J64" s="17"/>
      <c r="K64" s="17"/>
      <c r="L64" s="17"/>
      <c r="M64" s="20"/>
      <c r="N64" s="17"/>
      <c r="O64" s="17"/>
      <c r="P64" s="17"/>
      <c r="Q64" s="17"/>
      <c r="R64" s="17"/>
      <c r="S64" s="22"/>
      <c r="T64" s="15"/>
      <c r="U64" s="23"/>
      <c r="V64" s="1"/>
      <c r="W64" s="15"/>
      <c r="X64" s="15"/>
      <c r="Y64" s="15"/>
      <c r="Z64" s="15"/>
      <c r="AA64" s="2"/>
      <c r="AB64" s="15"/>
      <c r="AC64" s="15"/>
      <c r="AD64" s="15"/>
      <c r="AE64" s="26"/>
      <c r="AF64" s="26"/>
      <c r="AG64" s="26"/>
    </row>
    <row r="65" spans="1:33" ht="15.75" customHeight="1" x14ac:dyDescent="0.2">
      <c r="A65" s="15"/>
      <c r="B65" s="15"/>
      <c r="C65" s="45"/>
      <c r="D65" s="17"/>
      <c r="E65" s="17"/>
      <c r="F65" s="18"/>
      <c r="G65" s="18"/>
      <c r="H65" s="18"/>
      <c r="I65" s="17"/>
      <c r="J65" s="17"/>
      <c r="K65" s="17"/>
      <c r="L65" s="17"/>
      <c r="M65" s="20"/>
      <c r="N65" s="17"/>
      <c r="O65" s="17"/>
      <c r="P65" s="17"/>
      <c r="Q65" s="17"/>
      <c r="R65" s="17"/>
      <c r="S65" s="22"/>
      <c r="T65" s="15"/>
      <c r="U65" s="23"/>
      <c r="V65" s="1"/>
      <c r="W65" s="15"/>
      <c r="X65" s="15"/>
      <c r="Y65" s="15"/>
      <c r="Z65" s="15"/>
      <c r="AA65" s="2"/>
      <c r="AB65" s="15"/>
      <c r="AC65" s="15"/>
      <c r="AD65" s="15"/>
      <c r="AE65" s="26"/>
      <c r="AF65" s="26"/>
      <c r="AG65" s="26"/>
    </row>
    <row r="66" spans="1:33" ht="15.75" customHeight="1" x14ac:dyDescent="0.2">
      <c r="A66" s="15"/>
      <c r="B66" s="15"/>
      <c r="C66" s="45"/>
      <c r="D66" s="17"/>
      <c r="E66" s="17"/>
      <c r="F66" s="18"/>
      <c r="G66" s="18"/>
      <c r="H66" s="18"/>
      <c r="I66" s="17"/>
      <c r="J66" s="17"/>
      <c r="K66" s="17"/>
      <c r="L66" s="17"/>
      <c r="M66" s="20"/>
      <c r="N66" s="17"/>
      <c r="O66" s="17"/>
      <c r="P66" s="17"/>
      <c r="Q66" s="17"/>
      <c r="R66" s="17"/>
      <c r="S66" s="22"/>
      <c r="T66" s="15"/>
      <c r="U66" s="23"/>
      <c r="V66" s="1"/>
      <c r="W66" s="15"/>
      <c r="X66" s="15"/>
      <c r="Y66" s="15"/>
      <c r="Z66" s="15"/>
      <c r="AA66" s="2"/>
      <c r="AB66" s="15"/>
      <c r="AC66" s="15"/>
      <c r="AD66" s="15"/>
      <c r="AE66" s="26"/>
      <c r="AF66" s="26"/>
      <c r="AG66" s="26"/>
    </row>
    <row r="67" spans="1:33" ht="15.75" customHeight="1" x14ac:dyDescent="0.2">
      <c r="A67" s="15"/>
      <c r="B67" s="15"/>
      <c r="C67" s="45"/>
      <c r="D67" s="17"/>
      <c r="E67" s="17"/>
      <c r="F67" s="18"/>
      <c r="G67" s="18"/>
      <c r="H67" s="18"/>
      <c r="I67" s="17"/>
      <c r="J67" s="17"/>
      <c r="K67" s="17"/>
      <c r="L67" s="17"/>
      <c r="M67" s="20"/>
      <c r="N67" s="17"/>
      <c r="O67" s="17"/>
      <c r="P67" s="17"/>
      <c r="Q67" s="17"/>
      <c r="R67" s="17"/>
      <c r="S67" s="22"/>
      <c r="T67" s="15"/>
      <c r="U67" s="23"/>
      <c r="V67" s="1"/>
      <c r="W67" s="15"/>
      <c r="X67" s="15"/>
      <c r="Y67" s="15"/>
      <c r="Z67" s="15"/>
      <c r="AA67" s="2"/>
      <c r="AB67" s="15"/>
      <c r="AC67" s="15"/>
      <c r="AD67" s="15"/>
      <c r="AE67" s="26"/>
      <c r="AF67" s="26"/>
      <c r="AG67" s="26"/>
    </row>
    <row r="68" spans="1:33" ht="15.75" customHeight="1" x14ac:dyDescent="0.2">
      <c r="A68" s="15"/>
      <c r="B68" s="15"/>
      <c r="C68" s="45"/>
      <c r="D68" s="17"/>
      <c r="E68" s="17"/>
      <c r="F68" s="18"/>
      <c r="G68" s="18"/>
      <c r="H68" s="18"/>
      <c r="I68" s="17"/>
      <c r="J68" s="17"/>
      <c r="K68" s="17"/>
      <c r="L68" s="17"/>
      <c r="M68" s="20"/>
      <c r="N68" s="17"/>
      <c r="O68" s="17"/>
      <c r="P68" s="17"/>
      <c r="Q68" s="17"/>
      <c r="R68" s="17"/>
      <c r="S68" s="22"/>
      <c r="T68" s="15"/>
      <c r="U68" s="23"/>
      <c r="V68" s="1"/>
      <c r="W68" s="15"/>
      <c r="X68" s="15"/>
      <c r="Y68" s="15"/>
      <c r="Z68" s="15"/>
      <c r="AA68" s="2"/>
      <c r="AB68" s="15"/>
      <c r="AC68" s="15"/>
      <c r="AD68" s="15"/>
      <c r="AE68" s="26"/>
      <c r="AF68" s="26"/>
      <c r="AG68" s="26"/>
    </row>
    <row r="69" spans="1:33" ht="15.75" customHeight="1" x14ac:dyDescent="0.2">
      <c r="A69" s="15"/>
      <c r="B69" s="15"/>
      <c r="C69" s="45"/>
      <c r="D69" s="17"/>
      <c r="E69" s="17"/>
      <c r="F69" s="18"/>
      <c r="G69" s="18"/>
      <c r="H69" s="18"/>
      <c r="I69" s="17"/>
      <c r="J69" s="17"/>
      <c r="K69" s="17"/>
      <c r="L69" s="17"/>
      <c r="M69" s="20"/>
      <c r="N69" s="17"/>
      <c r="O69" s="17"/>
      <c r="P69" s="17"/>
      <c r="Q69" s="17"/>
      <c r="R69" s="17"/>
      <c r="S69" s="22"/>
      <c r="T69" s="15"/>
      <c r="U69" s="23"/>
      <c r="V69" s="1"/>
      <c r="W69" s="15"/>
      <c r="X69" s="15"/>
      <c r="Y69" s="15"/>
      <c r="Z69" s="15"/>
      <c r="AA69" s="2"/>
      <c r="AB69" s="15"/>
      <c r="AC69" s="15"/>
      <c r="AD69" s="15"/>
      <c r="AE69" s="26"/>
      <c r="AF69" s="26"/>
      <c r="AG69" s="26"/>
    </row>
    <row r="70" spans="1:33" ht="15.75" customHeight="1" x14ac:dyDescent="0.2">
      <c r="A70" s="15"/>
      <c r="B70" s="15"/>
      <c r="C70" s="45"/>
      <c r="D70" s="17"/>
      <c r="E70" s="17"/>
      <c r="F70" s="18"/>
      <c r="G70" s="18"/>
      <c r="H70" s="18"/>
      <c r="I70" s="17"/>
      <c r="J70" s="17"/>
      <c r="K70" s="17"/>
      <c r="L70" s="17"/>
      <c r="M70" s="20"/>
      <c r="N70" s="17"/>
      <c r="O70" s="17"/>
      <c r="P70" s="17"/>
      <c r="Q70" s="17"/>
      <c r="R70" s="17"/>
      <c r="S70" s="22"/>
      <c r="T70" s="15"/>
      <c r="U70" s="23"/>
      <c r="V70" s="1"/>
      <c r="W70" s="15"/>
      <c r="X70" s="15"/>
      <c r="Y70" s="15"/>
      <c r="Z70" s="15"/>
      <c r="AA70" s="2"/>
      <c r="AB70" s="15"/>
      <c r="AC70" s="15"/>
      <c r="AD70" s="15"/>
      <c r="AE70" s="26"/>
      <c r="AF70" s="26"/>
      <c r="AG70" s="26"/>
    </row>
    <row r="71" spans="1:33" ht="15.75" customHeight="1" x14ac:dyDescent="0.2">
      <c r="A71" s="15"/>
      <c r="B71" s="15"/>
      <c r="C71" s="45"/>
      <c r="D71" s="17"/>
      <c r="E71" s="17"/>
      <c r="F71" s="18"/>
      <c r="G71" s="18"/>
      <c r="H71" s="18"/>
      <c r="I71" s="17"/>
      <c r="J71" s="17"/>
      <c r="K71" s="17"/>
      <c r="L71" s="17"/>
      <c r="M71" s="20"/>
      <c r="N71" s="17"/>
      <c r="O71" s="17"/>
      <c r="P71" s="17"/>
      <c r="Q71" s="17"/>
      <c r="R71" s="17"/>
      <c r="S71" s="22"/>
      <c r="T71" s="15"/>
      <c r="U71" s="23"/>
      <c r="V71" s="1"/>
      <c r="W71" s="15"/>
      <c r="X71" s="15"/>
      <c r="Y71" s="15"/>
      <c r="Z71" s="15"/>
      <c r="AA71" s="2"/>
      <c r="AB71" s="15"/>
      <c r="AC71" s="15"/>
      <c r="AD71" s="15"/>
      <c r="AE71" s="26"/>
      <c r="AF71" s="26"/>
      <c r="AG71" s="26"/>
    </row>
    <row r="72" spans="1:33" ht="15.75" customHeight="1" x14ac:dyDescent="0.2">
      <c r="A72" s="15"/>
      <c r="B72" s="15"/>
      <c r="C72" s="45"/>
      <c r="D72" s="17"/>
      <c r="E72" s="17"/>
      <c r="F72" s="18"/>
      <c r="G72" s="18"/>
      <c r="H72" s="18"/>
      <c r="I72" s="17"/>
      <c r="J72" s="17"/>
      <c r="K72" s="17"/>
      <c r="L72" s="17"/>
      <c r="M72" s="20"/>
      <c r="N72" s="17"/>
      <c r="O72" s="17"/>
      <c r="P72" s="17"/>
      <c r="Q72" s="17"/>
      <c r="R72" s="17"/>
      <c r="S72" s="22"/>
      <c r="T72" s="15"/>
      <c r="U72" s="23"/>
      <c r="V72" s="1"/>
      <c r="W72" s="15"/>
      <c r="X72" s="15"/>
      <c r="Y72" s="15"/>
      <c r="Z72" s="15"/>
      <c r="AA72" s="2"/>
      <c r="AB72" s="15"/>
      <c r="AC72" s="15"/>
      <c r="AD72" s="15"/>
      <c r="AE72" s="26"/>
      <c r="AF72" s="26"/>
      <c r="AG72" s="26"/>
    </row>
    <row r="73" spans="1:33" ht="15.75" customHeight="1" x14ac:dyDescent="0.2">
      <c r="A73" s="15"/>
      <c r="B73" s="15"/>
      <c r="C73" s="45"/>
      <c r="D73" s="17"/>
      <c r="E73" s="17"/>
      <c r="F73" s="18"/>
      <c r="G73" s="18"/>
      <c r="H73" s="18"/>
      <c r="I73" s="17"/>
      <c r="J73" s="17"/>
      <c r="K73" s="17"/>
      <c r="L73" s="17"/>
      <c r="M73" s="20"/>
      <c r="N73" s="17"/>
      <c r="O73" s="17"/>
      <c r="P73" s="17"/>
      <c r="Q73" s="17"/>
      <c r="R73" s="17"/>
      <c r="S73" s="22"/>
      <c r="T73" s="15"/>
      <c r="U73" s="23"/>
      <c r="V73" s="1"/>
      <c r="W73" s="15"/>
      <c r="X73" s="15"/>
      <c r="Y73" s="15"/>
      <c r="Z73" s="15"/>
      <c r="AA73" s="2"/>
      <c r="AB73" s="15"/>
      <c r="AC73" s="15"/>
      <c r="AD73" s="15"/>
      <c r="AE73" s="26"/>
      <c r="AF73" s="26"/>
      <c r="AG73" s="26"/>
    </row>
    <row r="74" spans="1:33" ht="15.75" customHeight="1" x14ac:dyDescent="0.2">
      <c r="A74" s="15"/>
      <c r="B74" s="15"/>
      <c r="C74" s="45"/>
      <c r="D74" s="17"/>
      <c r="E74" s="17"/>
      <c r="F74" s="18"/>
      <c r="G74" s="18"/>
      <c r="H74" s="18"/>
      <c r="I74" s="17"/>
      <c r="J74" s="17"/>
      <c r="K74" s="17"/>
      <c r="L74" s="17"/>
      <c r="M74" s="20"/>
      <c r="N74" s="17"/>
      <c r="O74" s="17"/>
      <c r="P74" s="17"/>
      <c r="Q74" s="17"/>
      <c r="R74" s="17"/>
      <c r="S74" s="22"/>
      <c r="T74" s="15"/>
      <c r="U74" s="23"/>
      <c r="V74" s="1"/>
      <c r="W74" s="15"/>
      <c r="X74" s="15"/>
      <c r="Y74" s="15"/>
      <c r="Z74" s="15"/>
      <c r="AA74" s="2"/>
      <c r="AB74" s="15"/>
      <c r="AC74" s="15"/>
      <c r="AD74" s="15"/>
      <c r="AE74" s="26"/>
      <c r="AF74" s="26"/>
      <c r="AG74" s="26"/>
    </row>
    <row r="75" spans="1:33" ht="15.75" customHeight="1" x14ac:dyDescent="0.2">
      <c r="A75" s="15"/>
      <c r="B75" s="15"/>
      <c r="C75" s="45"/>
      <c r="D75" s="17"/>
      <c r="E75" s="17"/>
      <c r="F75" s="18"/>
      <c r="G75" s="18"/>
      <c r="H75" s="18"/>
      <c r="I75" s="17"/>
      <c r="J75" s="17"/>
      <c r="K75" s="17"/>
      <c r="L75" s="17"/>
      <c r="M75" s="20"/>
      <c r="N75" s="17"/>
      <c r="O75" s="17"/>
      <c r="P75" s="17"/>
      <c r="Q75" s="17"/>
      <c r="R75" s="17"/>
      <c r="S75" s="22"/>
      <c r="T75" s="15"/>
      <c r="U75" s="23"/>
      <c r="V75" s="1"/>
      <c r="W75" s="15"/>
      <c r="X75" s="15"/>
      <c r="Y75" s="15"/>
      <c r="Z75" s="15"/>
      <c r="AA75" s="2"/>
      <c r="AB75" s="15"/>
      <c r="AC75" s="15"/>
      <c r="AD75" s="15"/>
      <c r="AE75" s="26"/>
      <c r="AF75" s="26"/>
      <c r="AG75" s="26"/>
    </row>
    <row r="76" spans="1:33" ht="15.75" customHeight="1" x14ac:dyDescent="0.2">
      <c r="A76" s="15"/>
      <c r="B76" s="15"/>
      <c r="C76" s="45"/>
      <c r="D76" s="17"/>
      <c r="E76" s="17"/>
      <c r="F76" s="18"/>
      <c r="G76" s="18"/>
      <c r="H76" s="18"/>
      <c r="I76" s="17"/>
      <c r="J76" s="17"/>
      <c r="K76" s="17"/>
      <c r="L76" s="17"/>
      <c r="M76" s="20"/>
      <c r="N76" s="17"/>
      <c r="O76" s="17"/>
      <c r="P76" s="17"/>
      <c r="Q76" s="17"/>
      <c r="R76" s="17"/>
      <c r="S76" s="22"/>
      <c r="T76" s="15"/>
      <c r="U76" s="23"/>
      <c r="V76" s="1"/>
      <c r="W76" s="15"/>
      <c r="X76" s="15"/>
      <c r="Y76" s="15"/>
      <c r="Z76" s="15"/>
      <c r="AA76" s="2"/>
      <c r="AB76" s="15"/>
      <c r="AC76" s="15"/>
      <c r="AD76" s="15"/>
      <c r="AE76" s="26"/>
      <c r="AF76" s="26"/>
      <c r="AG76" s="26"/>
    </row>
    <row r="77" spans="1:33" ht="15.75" customHeight="1" x14ac:dyDescent="0.2">
      <c r="A77" s="15"/>
      <c r="B77" s="15"/>
      <c r="C77" s="45"/>
      <c r="D77" s="17"/>
      <c r="E77" s="17"/>
      <c r="F77" s="18"/>
      <c r="G77" s="18"/>
      <c r="H77" s="18"/>
      <c r="I77" s="17"/>
      <c r="J77" s="17"/>
      <c r="K77" s="17"/>
      <c r="L77" s="17"/>
      <c r="M77" s="20"/>
      <c r="N77" s="17"/>
      <c r="O77" s="17"/>
      <c r="P77" s="17"/>
      <c r="Q77" s="17"/>
      <c r="R77" s="17"/>
      <c r="S77" s="22"/>
      <c r="T77" s="15"/>
      <c r="U77" s="23"/>
      <c r="V77" s="1"/>
      <c r="W77" s="15"/>
      <c r="X77" s="15"/>
      <c r="Y77" s="15"/>
      <c r="Z77" s="15"/>
      <c r="AA77" s="2"/>
      <c r="AB77" s="15"/>
      <c r="AC77" s="15"/>
      <c r="AD77" s="15"/>
      <c r="AE77" s="26"/>
      <c r="AF77" s="26"/>
      <c r="AG77" s="26"/>
    </row>
    <row r="78" spans="1:33" ht="15.75" customHeight="1" x14ac:dyDescent="0.2">
      <c r="A78" s="15"/>
      <c r="B78" s="15"/>
      <c r="C78" s="45"/>
      <c r="D78" s="17"/>
      <c r="E78" s="17"/>
      <c r="F78" s="18"/>
      <c r="G78" s="18"/>
      <c r="H78" s="18"/>
      <c r="I78" s="17"/>
      <c r="J78" s="17"/>
      <c r="K78" s="17"/>
      <c r="L78" s="17"/>
      <c r="M78" s="20"/>
      <c r="N78" s="17"/>
      <c r="O78" s="17"/>
      <c r="P78" s="17"/>
      <c r="Q78" s="17"/>
      <c r="R78" s="17"/>
      <c r="S78" s="22"/>
      <c r="T78" s="15"/>
      <c r="U78" s="23"/>
      <c r="V78" s="1"/>
      <c r="W78" s="15"/>
      <c r="X78" s="15"/>
      <c r="Y78" s="15"/>
      <c r="Z78" s="15"/>
      <c r="AA78" s="2"/>
      <c r="AB78" s="15"/>
      <c r="AC78" s="15"/>
      <c r="AD78" s="15"/>
      <c r="AE78" s="26"/>
      <c r="AF78" s="26"/>
      <c r="AG78" s="26"/>
    </row>
    <row r="79" spans="1:33" ht="15.75" customHeight="1" x14ac:dyDescent="0.2">
      <c r="A79" s="15"/>
      <c r="B79" s="15"/>
      <c r="C79" s="45"/>
      <c r="D79" s="17"/>
      <c r="E79" s="17"/>
      <c r="F79" s="18"/>
      <c r="G79" s="18"/>
      <c r="H79" s="18"/>
      <c r="I79" s="17"/>
      <c r="J79" s="17"/>
      <c r="K79" s="17"/>
      <c r="L79" s="17"/>
      <c r="M79" s="20"/>
      <c r="N79" s="17"/>
      <c r="O79" s="17"/>
      <c r="P79" s="17"/>
      <c r="Q79" s="17"/>
      <c r="R79" s="17"/>
      <c r="S79" s="22"/>
      <c r="T79" s="15"/>
      <c r="U79" s="23"/>
      <c r="V79" s="1"/>
      <c r="W79" s="15"/>
      <c r="X79" s="15"/>
      <c r="Y79" s="15"/>
      <c r="Z79" s="15"/>
      <c r="AA79" s="2"/>
      <c r="AB79" s="15"/>
      <c r="AC79" s="15"/>
      <c r="AD79" s="15"/>
      <c r="AE79" s="26"/>
      <c r="AF79" s="26"/>
      <c r="AG79" s="26"/>
    </row>
    <row r="80" spans="1:33" ht="15.75" customHeight="1" x14ac:dyDescent="0.2">
      <c r="A80" s="15"/>
      <c r="B80" s="15"/>
      <c r="C80" s="45"/>
      <c r="D80" s="17"/>
      <c r="E80" s="17"/>
      <c r="F80" s="18"/>
      <c r="G80" s="18"/>
      <c r="H80" s="18"/>
      <c r="I80" s="17"/>
      <c r="J80" s="17"/>
      <c r="K80" s="17"/>
      <c r="L80" s="17"/>
      <c r="M80" s="20"/>
      <c r="N80" s="17"/>
      <c r="O80" s="17"/>
      <c r="P80" s="17"/>
      <c r="Q80" s="17"/>
      <c r="R80" s="17"/>
      <c r="S80" s="22"/>
      <c r="T80" s="15"/>
      <c r="U80" s="23"/>
      <c r="V80" s="1"/>
      <c r="W80" s="15"/>
      <c r="X80" s="15"/>
      <c r="Y80" s="15"/>
      <c r="Z80" s="15"/>
      <c r="AA80" s="2"/>
      <c r="AB80" s="15"/>
      <c r="AC80" s="15"/>
      <c r="AD80" s="15"/>
      <c r="AE80" s="26"/>
      <c r="AF80" s="26"/>
      <c r="AG80" s="26"/>
    </row>
    <row r="81" spans="1:33" ht="15.75" customHeight="1" x14ac:dyDescent="0.2">
      <c r="A81" s="15"/>
      <c r="B81" s="15"/>
      <c r="C81" s="45"/>
      <c r="D81" s="17"/>
      <c r="E81" s="17"/>
      <c r="F81" s="18"/>
      <c r="G81" s="18"/>
      <c r="H81" s="18"/>
      <c r="I81" s="17"/>
      <c r="J81" s="17"/>
      <c r="K81" s="17"/>
      <c r="L81" s="17"/>
      <c r="M81" s="20"/>
      <c r="N81" s="17"/>
      <c r="O81" s="17"/>
      <c r="P81" s="17"/>
      <c r="Q81" s="17"/>
      <c r="R81" s="17"/>
      <c r="S81" s="22"/>
      <c r="T81" s="15"/>
      <c r="U81" s="23"/>
      <c r="V81" s="1"/>
      <c r="W81" s="15"/>
      <c r="X81" s="15"/>
      <c r="Y81" s="15"/>
      <c r="Z81" s="15"/>
      <c r="AA81" s="2"/>
      <c r="AB81" s="15"/>
      <c r="AC81" s="15"/>
      <c r="AD81" s="15"/>
      <c r="AE81" s="26"/>
      <c r="AF81" s="26"/>
      <c r="AG81" s="26"/>
    </row>
    <row r="82" spans="1:33" ht="15.75" customHeight="1" x14ac:dyDescent="0.2">
      <c r="A82" s="15"/>
      <c r="B82" s="15"/>
      <c r="C82" s="45"/>
      <c r="D82" s="17"/>
      <c r="E82" s="17"/>
      <c r="F82" s="18"/>
      <c r="G82" s="18"/>
      <c r="H82" s="18"/>
      <c r="I82" s="17"/>
      <c r="J82" s="17"/>
      <c r="K82" s="17"/>
      <c r="L82" s="17"/>
      <c r="M82" s="20"/>
      <c r="N82" s="17"/>
      <c r="O82" s="17"/>
      <c r="P82" s="17"/>
      <c r="Q82" s="17"/>
      <c r="R82" s="17"/>
      <c r="S82" s="22"/>
      <c r="T82" s="15"/>
      <c r="U82" s="23"/>
      <c r="V82" s="1"/>
      <c r="W82" s="15"/>
      <c r="X82" s="15"/>
      <c r="Y82" s="15"/>
      <c r="Z82" s="15"/>
      <c r="AA82" s="2"/>
      <c r="AB82" s="15"/>
      <c r="AC82" s="15"/>
      <c r="AD82" s="15"/>
      <c r="AE82" s="26"/>
      <c r="AF82" s="26"/>
      <c r="AG82" s="26"/>
    </row>
    <row r="83" spans="1:33" ht="15.75" customHeight="1" x14ac:dyDescent="0.2">
      <c r="A83" s="15"/>
      <c r="B83" s="15"/>
      <c r="C83" s="45"/>
      <c r="D83" s="17"/>
      <c r="E83" s="17"/>
      <c r="F83" s="18"/>
      <c r="G83" s="18"/>
      <c r="H83" s="18"/>
      <c r="I83" s="17"/>
      <c r="J83" s="17"/>
      <c r="K83" s="17"/>
      <c r="L83" s="17"/>
      <c r="M83" s="20"/>
      <c r="N83" s="17"/>
      <c r="O83" s="17"/>
      <c r="P83" s="17"/>
      <c r="Q83" s="17"/>
      <c r="R83" s="17"/>
      <c r="S83" s="22"/>
      <c r="T83" s="15"/>
      <c r="U83" s="23"/>
      <c r="V83" s="1"/>
      <c r="W83" s="15"/>
      <c r="X83" s="15"/>
      <c r="Y83" s="15"/>
      <c r="Z83" s="15"/>
      <c r="AA83" s="2"/>
      <c r="AB83" s="15"/>
      <c r="AC83" s="15"/>
      <c r="AD83" s="15"/>
      <c r="AE83" s="26"/>
      <c r="AF83" s="26"/>
      <c r="AG83" s="26"/>
    </row>
    <row r="84" spans="1:33" ht="15.75" customHeight="1" x14ac:dyDescent="0.2">
      <c r="A84" s="15"/>
      <c r="B84" s="15"/>
      <c r="C84" s="45"/>
      <c r="D84" s="17"/>
      <c r="E84" s="17"/>
      <c r="F84" s="18"/>
      <c r="G84" s="18"/>
      <c r="H84" s="18"/>
      <c r="I84" s="17"/>
      <c r="J84" s="17"/>
      <c r="K84" s="17"/>
      <c r="L84" s="17"/>
      <c r="M84" s="20"/>
      <c r="N84" s="17"/>
      <c r="O84" s="17"/>
      <c r="P84" s="17"/>
      <c r="Q84" s="17"/>
      <c r="R84" s="17"/>
      <c r="S84" s="22"/>
      <c r="T84" s="15"/>
      <c r="U84" s="23"/>
      <c r="V84" s="1"/>
      <c r="W84" s="15"/>
      <c r="X84" s="15"/>
      <c r="Y84" s="15"/>
      <c r="Z84" s="15"/>
      <c r="AA84" s="2"/>
      <c r="AB84" s="15"/>
      <c r="AC84" s="15"/>
      <c r="AD84" s="15"/>
      <c r="AE84" s="26"/>
      <c r="AF84" s="26"/>
      <c r="AG84" s="26"/>
    </row>
    <row r="85" spans="1:33" ht="15.75" customHeight="1" x14ac:dyDescent="0.2">
      <c r="A85" s="15"/>
      <c r="B85" s="15"/>
      <c r="C85" s="45"/>
      <c r="D85" s="17"/>
      <c r="E85" s="17"/>
      <c r="F85" s="18"/>
      <c r="G85" s="18"/>
      <c r="H85" s="18"/>
      <c r="I85" s="17"/>
      <c r="J85" s="17"/>
      <c r="K85" s="17"/>
      <c r="L85" s="17"/>
      <c r="M85" s="20"/>
      <c r="N85" s="17"/>
      <c r="O85" s="17"/>
      <c r="P85" s="17"/>
      <c r="Q85" s="17"/>
      <c r="R85" s="17"/>
      <c r="S85" s="22"/>
      <c r="T85" s="15"/>
      <c r="U85" s="23"/>
      <c r="V85" s="1"/>
      <c r="W85" s="15"/>
      <c r="X85" s="15"/>
      <c r="Y85" s="15"/>
      <c r="Z85" s="15"/>
      <c r="AA85" s="2"/>
      <c r="AB85" s="15"/>
      <c r="AC85" s="15"/>
      <c r="AD85" s="15"/>
      <c r="AE85" s="26"/>
      <c r="AF85" s="26"/>
      <c r="AG85" s="26"/>
    </row>
    <row r="86" spans="1:33" ht="15.75" customHeight="1" x14ac:dyDescent="0.2">
      <c r="A86" s="15"/>
      <c r="B86" s="15"/>
      <c r="C86" s="45"/>
      <c r="D86" s="17"/>
      <c r="E86" s="17"/>
      <c r="F86" s="18"/>
      <c r="G86" s="18"/>
      <c r="H86" s="18"/>
      <c r="I86" s="17"/>
      <c r="J86" s="17"/>
      <c r="K86" s="17"/>
      <c r="L86" s="17"/>
      <c r="M86" s="20"/>
      <c r="N86" s="17"/>
      <c r="O86" s="17"/>
      <c r="P86" s="17"/>
      <c r="Q86" s="17"/>
      <c r="R86" s="17"/>
      <c r="S86" s="22"/>
      <c r="T86" s="15"/>
      <c r="U86" s="23"/>
      <c r="V86" s="1"/>
      <c r="W86" s="15"/>
      <c r="X86" s="15"/>
      <c r="Y86" s="15"/>
      <c r="Z86" s="15"/>
      <c r="AA86" s="2"/>
      <c r="AB86" s="15"/>
      <c r="AC86" s="15"/>
      <c r="AD86" s="15"/>
      <c r="AE86" s="26"/>
      <c r="AF86" s="26"/>
      <c r="AG86" s="26"/>
    </row>
    <row r="87" spans="1:33" ht="15.75" customHeight="1" x14ac:dyDescent="0.2">
      <c r="A87" s="15"/>
      <c r="B87" s="15"/>
      <c r="C87" s="45"/>
      <c r="D87" s="17"/>
      <c r="E87" s="17"/>
      <c r="F87" s="18"/>
      <c r="G87" s="18"/>
      <c r="H87" s="18"/>
      <c r="I87" s="17"/>
      <c r="J87" s="17"/>
      <c r="K87" s="17"/>
      <c r="L87" s="17"/>
      <c r="M87" s="20"/>
      <c r="N87" s="17"/>
      <c r="O87" s="17"/>
      <c r="P87" s="17"/>
      <c r="Q87" s="17"/>
      <c r="R87" s="17"/>
      <c r="S87" s="22"/>
      <c r="T87" s="15"/>
      <c r="U87" s="23"/>
      <c r="V87" s="1"/>
      <c r="W87" s="15"/>
      <c r="X87" s="15"/>
      <c r="Y87" s="15"/>
      <c r="Z87" s="15"/>
      <c r="AA87" s="2"/>
      <c r="AB87" s="15"/>
      <c r="AC87" s="15"/>
      <c r="AD87" s="15"/>
      <c r="AE87" s="26"/>
      <c r="AF87" s="26"/>
      <c r="AG87" s="26"/>
    </row>
    <row r="88" spans="1:33" ht="15.75" customHeight="1" x14ac:dyDescent="0.2">
      <c r="A88" s="15"/>
      <c r="B88" s="15"/>
      <c r="C88" s="45"/>
      <c r="D88" s="17"/>
      <c r="E88" s="17"/>
      <c r="F88" s="18"/>
      <c r="G88" s="18"/>
      <c r="H88" s="18"/>
      <c r="I88" s="17"/>
      <c r="J88" s="17"/>
      <c r="K88" s="17"/>
      <c r="L88" s="17"/>
      <c r="M88" s="20"/>
      <c r="N88" s="17"/>
      <c r="O88" s="17"/>
      <c r="P88" s="17"/>
      <c r="Q88" s="17"/>
      <c r="R88" s="17"/>
      <c r="S88" s="22"/>
      <c r="T88" s="15"/>
      <c r="U88" s="23"/>
      <c r="V88" s="1"/>
      <c r="W88" s="15"/>
      <c r="X88" s="15"/>
      <c r="Y88" s="15"/>
      <c r="Z88" s="15"/>
      <c r="AA88" s="2"/>
      <c r="AB88" s="15"/>
      <c r="AC88" s="15"/>
      <c r="AD88" s="15"/>
      <c r="AE88" s="26"/>
      <c r="AF88" s="26"/>
      <c r="AG88" s="26"/>
    </row>
    <row r="89" spans="1:33" ht="15.75" customHeight="1" x14ac:dyDescent="0.2">
      <c r="A89" s="15"/>
      <c r="B89" s="15"/>
      <c r="C89" s="45"/>
      <c r="D89" s="17"/>
      <c r="E89" s="17"/>
      <c r="F89" s="18"/>
      <c r="G89" s="18"/>
      <c r="H89" s="18"/>
      <c r="I89" s="17"/>
      <c r="J89" s="17"/>
      <c r="K89" s="17"/>
      <c r="L89" s="17"/>
      <c r="M89" s="20"/>
      <c r="N89" s="17"/>
      <c r="O89" s="17"/>
      <c r="P89" s="17"/>
      <c r="Q89" s="17"/>
      <c r="R89" s="17"/>
      <c r="S89" s="22"/>
      <c r="T89" s="15"/>
      <c r="U89" s="23"/>
      <c r="V89" s="1"/>
      <c r="W89" s="15"/>
      <c r="X89" s="15"/>
      <c r="Y89" s="15"/>
      <c r="Z89" s="15"/>
      <c r="AA89" s="2"/>
      <c r="AB89" s="15"/>
      <c r="AC89" s="15"/>
      <c r="AD89" s="15"/>
      <c r="AE89" s="26"/>
      <c r="AF89" s="26"/>
      <c r="AG89" s="26"/>
    </row>
    <row r="90" spans="1:33" ht="15.75" customHeight="1" x14ac:dyDescent="0.2">
      <c r="A90" s="15"/>
      <c r="B90" s="15"/>
      <c r="C90" s="45"/>
      <c r="D90" s="17"/>
      <c r="E90" s="17"/>
      <c r="F90" s="18"/>
      <c r="G90" s="18"/>
      <c r="H90" s="18"/>
      <c r="I90" s="17"/>
      <c r="J90" s="17"/>
      <c r="K90" s="17"/>
      <c r="L90" s="17"/>
      <c r="M90" s="20"/>
      <c r="N90" s="17"/>
      <c r="O90" s="17"/>
      <c r="P90" s="17"/>
      <c r="Q90" s="17"/>
      <c r="R90" s="17"/>
      <c r="S90" s="22"/>
      <c r="T90" s="15"/>
      <c r="U90" s="23"/>
      <c r="V90" s="1"/>
      <c r="W90" s="15"/>
      <c r="X90" s="15"/>
      <c r="Y90" s="15"/>
      <c r="Z90" s="15"/>
      <c r="AA90" s="2"/>
      <c r="AB90" s="15"/>
      <c r="AC90" s="15"/>
      <c r="AD90" s="15"/>
      <c r="AE90" s="26"/>
      <c r="AF90" s="26"/>
      <c r="AG90" s="26"/>
    </row>
    <row r="91" spans="1:33" ht="15.75" customHeight="1" x14ac:dyDescent="0.2">
      <c r="A91" s="15"/>
      <c r="B91" s="15"/>
      <c r="C91" s="45"/>
      <c r="D91" s="17"/>
      <c r="E91" s="17"/>
      <c r="F91" s="18"/>
      <c r="G91" s="18"/>
      <c r="H91" s="18"/>
      <c r="I91" s="17"/>
      <c r="J91" s="17"/>
      <c r="K91" s="17"/>
      <c r="L91" s="17"/>
      <c r="M91" s="20"/>
      <c r="N91" s="17"/>
      <c r="O91" s="17"/>
      <c r="P91" s="17"/>
      <c r="Q91" s="17"/>
      <c r="R91" s="17"/>
      <c r="S91" s="22"/>
      <c r="T91" s="15"/>
      <c r="U91" s="23"/>
      <c r="V91" s="1"/>
      <c r="W91" s="15"/>
      <c r="X91" s="15"/>
      <c r="Y91" s="15"/>
      <c r="Z91" s="15"/>
      <c r="AA91" s="2"/>
      <c r="AB91" s="15"/>
      <c r="AC91" s="15"/>
      <c r="AD91" s="15"/>
      <c r="AE91" s="26"/>
      <c r="AF91" s="26"/>
      <c r="AG91" s="26"/>
    </row>
    <row r="92" spans="1:33" ht="15.75" customHeight="1" x14ac:dyDescent="0.2">
      <c r="A92" s="15"/>
      <c r="B92" s="15"/>
      <c r="C92" s="45"/>
      <c r="D92" s="17"/>
      <c r="E92" s="17"/>
      <c r="F92" s="18"/>
      <c r="G92" s="18"/>
      <c r="H92" s="18"/>
      <c r="I92" s="17"/>
      <c r="J92" s="17"/>
      <c r="K92" s="17"/>
      <c r="L92" s="17"/>
      <c r="M92" s="20"/>
      <c r="N92" s="17"/>
      <c r="O92" s="17"/>
      <c r="P92" s="17"/>
      <c r="Q92" s="17"/>
      <c r="R92" s="17"/>
      <c r="S92" s="22"/>
      <c r="T92" s="15"/>
      <c r="U92" s="23"/>
      <c r="V92" s="1"/>
      <c r="W92" s="15"/>
      <c r="X92" s="15"/>
      <c r="Y92" s="15"/>
      <c r="Z92" s="15"/>
      <c r="AA92" s="2"/>
      <c r="AB92" s="15"/>
      <c r="AC92" s="15"/>
      <c r="AD92" s="15"/>
      <c r="AE92" s="26"/>
      <c r="AF92" s="26"/>
      <c r="AG92" s="26"/>
    </row>
    <row r="93" spans="1:33" ht="15.75" customHeight="1" x14ac:dyDescent="0.2">
      <c r="A93" s="15"/>
      <c r="B93" s="15"/>
      <c r="C93" s="45"/>
      <c r="D93" s="17"/>
      <c r="E93" s="17"/>
      <c r="F93" s="18"/>
      <c r="G93" s="18"/>
      <c r="H93" s="18"/>
      <c r="I93" s="17"/>
      <c r="J93" s="17"/>
      <c r="K93" s="17"/>
      <c r="L93" s="17"/>
      <c r="M93" s="20"/>
      <c r="N93" s="17"/>
      <c r="O93" s="17"/>
      <c r="P93" s="17"/>
      <c r="Q93" s="17"/>
      <c r="R93" s="17"/>
      <c r="S93" s="22"/>
      <c r="T93" s="15"/>
      <c r="U93" s="23"/>
      <c r="V93" s="1"/>
      <c r="W93" s="15"/>
      <c r="X93" s="15"/>
      <c r="Y93" s="15"/>
      <c r="Z93" s="15"/>
      <c r="AA93" s="2"/>
      <c r="AB93" s="15"/>
      <c r="AC93" s="15"/>
      <c r="AD93" s="15"/>
      <c r="AE93" s="26"/>
      <c r="AF93" s="26"/>
      <c r="AG93" s="26"/>
    </row>
    <row r="94" spans="1:33" ht="15.75" customHeight="1" x14ac:dyDescent="0.2">
      <c r="A94" s="15"/>
      <c r="B94" s="15"/>
      <c r="C94" s="45"/>
      <c r="D94" s="17"/>
      <c r="E94" s="17"/>
      <c r="F94" s="18"/>
      <c r="G94" s="18"/>
      <c r="H94" s="18"/>
      <c r="I94" s="17"/>
      <c r="J94" s="17"/>
      <c r="K94" s="17"/>
      <c r="L94" s="17"/>
      <c r="M94" s="20"/>
      <c r="N94" s="17"/>
      <c r="O94" s="17"/>
      <c r="P94" s="17"/>
      <c r="Q94" s="17"/>
      <c r="R94" s="17"/>
      <c r="S94" s="22"/>
      <c r="T94" s="15"/>
      <c r="U94" s="23"/>
      <c r="V94" s="1"/>
      <c r="W94" s="15"/>
      <c r="X94" s="15"/>
      <c r="Y94" s="15"/>
      <c r="Z94" s="15"/>
      <c r="AA94" s="2"/>
      <c r="AB94" s="15"/>
      <c r="AC94" s="15"/>
      <c r="AD94" s="15"/>
      <c r="AE94" s="26"/>
      <c r="AF94" s="26"/>
      <c r="AG94" s="26"/>
    </row>
    <row r="95" spans="1:33" ht="15.75" customHeight="1" x14ac:dyDescent="0.2">
      <c r="A95" s="15"/>
      <c r="B95" s="15"/>
      <c r="C95" s="45"/>
      <c r="D95" s="17"/>
      <c r="E95" s="17"/>
      <c r="F95" s="18"/>
      <c r="G95" s="18"/>
      <c r="H95" s="18"/>
      <c r="I95" s="17"/>
      <c r="J95" s="17"/>
      <c r="K95" s="17"/>
      <c r="L95" s="17"/>
      <c r="M95" s="20"/>
      <c r="N95" s="17"/>
      <c r="O95" s="17"/>
      <c r="P95" s="17"/>
      <c r="Q95" s="17"/>
      <c r="R95" s="17"/>
      <c r="S95" s="22"/>
      <c r="T95" s="15"/>
      <c r="U95" s="23"/>
      <c r="V95" s="1"/>
      <c r="W95" s="15"/>
      <c r="X95" s="15"/>
      <c r="Y95" s="15"/>
      <c r="Z95" s="15"/>
      <c r="AA95" s="2"/>
      <c r="AB95" s="15"/>
      <c r="AC95" s="15"/>
      <c r="AD95" s="15"/>
      <c r="AE95" s="26"/>
      <c r="AF95" s="26"/>
      <c r="AG95" s="26"/>
    </row>
    <row r="96" spans="1:33" ht="15.75" customHeight="1" x14ac:dyDescent="0.2">
      <c r="A96" s="15"/>
      <c r="B96" s="15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46"/>
      <c r="R96" s="46"/>
      <c r="S96" s="22"/>
      <c r="T96" s="15"/>
      <c r="U96" s="15"/>
      <c r="V96" s="15"/>
      <c r="W96" s="15"/>
      <c r="X96" s="15"/>
      <c r="Y96" s="15"/>
      <c r="Z96" s="15"/>
      <c r="AA96" s="2"/>
      <c r="AB96" s="15"/>
      <c r="AC96" s="15"/>
      <c r="AD96" s="15"/>
      <c r="AE96" s="15"/>
      <c r="AF96" s="15"/>
      <c r="AG96" s="15"/>
    </row>
    <row r="97" spans="1:33" ht="15.75" customHeight="1" x14ac:dyDescent="0.2">
      <c r="A97" s="15"/>
      <c r="B97" s="15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46"/>
      <c r="R97" s="46"/>
      <c r="S97" s="22"/>
      <c r="T97" s="15"/>
      <c r="U97" s="15"/>
      <c r="V97" s="15"/>
      <c r="W97" s="15"/>
      <c r="X97" s="15"/>
      <c r="Y97" s="15"/>
      <c r="Z97" s="15"/>
      <c r="AA97" s="2"/>
      <c r="AB97" s="15"/>
      <c r="AC97" s="15"/>
      <c r="AD97" s="15"/>
      <c r="AE97" s="15"/>
      <c r="AF97" s="15"/>
      <c r="AG97" s="15"/>
    </row>
    <row r="98" spans="1:33" ht="15.75" customHeight="1" x14ac:dyDescent="0.2">
      <c r="A98" s="15"/>
      <c r="B98" s="15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46"/>
      <c r="R98" s="46"/>
      <c r="S98" s="22"/>
      <c r="T98" s="15"/>
      <c r="U98" s="15"/>
      <c r="V98" s="15"/>
      <c r="W98" s="15"/>
      <c r="X98" s="15"/>
      <c r="Y98" s="15"/>
      <c r="Z98" s="15"/>
      <c r="AA98" s="2"/>
      <c r="AB98" s="15"/>
      <c r="AC98" s="15"/>
      <c r="AD98" s="15"/>
      <c r="AE98" s="15"/>
      <c r="AF98" s="15"/>
      <c r="AG98" s="15"/>
    </row>
    <row r="99" spans="1:33" ht="15.75" customHeight="1" x14ac:dyDescent="0.2">
      <c r="A99" s="15"/>
      <c r="B99" s="15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46"/>
      <c r="R99" s="46"/>
      <c r="S99" s="22"/>
      <c r="T99" s="15"/>
      <c r="U99" s="15"/>
      <c r="V99" s="15"/>
      <c r="W99" s="15"/>
      <c r="X99" s="15"/>
      <c r="Y99" s="15"/>
      <c r="Z99" s="15"/>
      <c r="AA99" s="2"/>
      <c r="AB99" s="15"/>
      <c r="AC99" s="15"/>
      <c r="AD99" s="15"/>
      <c r="AE99" s="15"/>
      <c r="AF99" s="15"/>
      <c r="AG99" s="15"/>
    </row>
    <row r="100" spans="1:33" ht="15.75" customHeight="1" x14ac:dyDescent="0.2">
      <c r="A100" s="15"/>
      <c r="B100" s="15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46"/>
      <c r="R100" s="46"/>
      <c r="S100" s="22"/>
      <c r="T100" s="15"/>
      <c r="U100" s="15"/>
      <c r="V100" s="15"/>
      <c r="W100" s="15"/>
      <c r="X100" s="15"/>
      <c r="Y100" s="15"/>
      <c r="Z100" s="15"/>
      <c r="AA100" s="2"/>
      <c r="AB100" s="15"/>
      <c r="AC100" s="15"/>
      <c r="AD100" s="15"/>
      <c r="AE100" s="15"/>
      <c r="AF100" s="15"/>
      <c r="AG100" s="15"/>
    </row>
    <row r="101" spans="1:33" ht="15.75" customHeight="1" x14ac:dyDescent="0.2">
      <c r="A101" s="15"/>
      <c r="B101" s="15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46"/>
      <c r="R101" s="46"/>
      <c r="S101" s="22"/>
      <c r="T101" s="15"/>
      <c r="U101" s="15"/>
      <c r="V101" s="15"/>
      <c r="W101" s="15"/>
      <c r="X101" s="15"/>
      <c r="Y101" s="15"/>
      <c r="Z101" s="15"/>
      <c r="AA101" s="2"/>
      <c r="AB101" s="15"/>
      <c r="AC101" s="15"/>
      <c r="AD101" s="15"/>
      <c r="AE101" s="15"/>
      <c r="AF101" s="15"/>
      <c r="AG101" s="15"/>
    </row>
    <row r="102" spans="1:33" ht="15.75" customHeight="1" x14ac:dyDescent="0.2">
      <c r="A102" s="15"/>
      <c r="B102" s="15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46"/>
      <c r="R102" s="46"/>
      <c r="S102" s="22"/>
      <c r="T102" s="15"/>
      <c r="U102" s="15"/>
      <c r="V102" s="15"/>
      <c r="W102" s="15"/>
      <c r="X102" s="15"/>
      <c r="Y102" s="15"/>
      <c r="Z102" s="15"/>
      <c r="AA102" s="2"/>
      <c r="AB102" s="15"/>
      <c r="AC102" s="15"/>
      <c r="AD102" s="15"/>
      <c r="AE102" s="15"/>
      <c r="AF102" s="15"/>
      <c r="AG102" s="15"/>
    </row>
    <row r="103" spans="1:33" ht="15.75" customHeight="1" x14ac:dyDescent="0.2">
      <c r="A103" s="15"/>
      <c r="B103" s="15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46"/>
      <c r="R103" s="46"/>
      <c r="S103" s="22"/>
      <c r="T103" s="15"/>
      <c r="U103" s="15"/>
      <c r="V103" s="15"/>
      <c r="W103" s="15"/>
      <c r="X103" s="15"/>
      <c r="Y103" s="15"/>
      <c r="Z103" s="15"/>
      <c r="AA103" s="2"/>
      <c r="AB103" s="15"/>
      <c r="AC103" s="15"/>
      <c r="AD103" s="15"/>
      <c r="AE103" s="15"/>
      <c r="AF103" s="15"/>
      <c r="AG103" s="15"/>
    </row>
    <row r="104" spans="1:33" ht="15.75" customHeight="1" x14ac:dyDescent="0.2">
      <c r="A104" s="15"/>
      <c r="B104" s="15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46"/>
      <c r="R104" s="46"/>
      <c r="S104" s="22"/>
      <c r="T104" s="15"/>
      <c r="U104" s="15"/>
      <c r="V104" s="15"/>
      <c r="W104" s="15"/>
      <c r="X104" s="15"/>
      <c r="Y104" s="15"/>
      <c r="Z104" s="15"/>
      <c r="AA104" s="2"/>
      <c r="AB104" s="15"/>
      <c r="AC104" s="15"/>
      <c r="AD104" s="15"/>
      <c r="AE104" s="15"/>
      <c r="AF104" s="15"/>
      <c r="AG104" s="15"/>
    </row>
    <row r="105" spans="1:33" ht="15.75" customHeight="1" x14ac:dyDescent="0.2">
      <c r="A105" s="15"/>
      <c r="B105" s="15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46"/>
      <c r="R105" s="46"/>
      <c r="S105" s="22"/>
      <c r="T105" s="15"/>
      <c r="U105" s="15"/>
      <c r="V105" s="15"/>
      <c r="W105" s="15"/>
      <c r="X105" s="15"/>
      <c r="Y105" s="15"/>
      <c r="Z105" s="15"/>
      <c r="AA105" s="2"/>
      <c r="AB105" s="15"/>
      <c r="AC105" s="15"/>
      <c r="AD105" s="15"/>
      <c r="AE105" s="15"/>
      <c r="AF105" s="15"/>
      <c r="AG105" s="15"/>
    </row>
    <row r="106" spans="1:33" ht="15.75" customHeight="1" x14ac:dyDescent="0.2">
      <c r="A106" s="15"/>
      <c r="B106" s="15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46"/>
      <c r="R106" s="46"/>
      <c r="S106" s="22"/>
      <c r="T106" s="15"/>
      <c r="U106" s="15"/>
      <c r="V106" s="15"/>
      <c r="W106" s="15"/>
      <c r="X106" s="15"/>
      <c r="Y106" s="15"/>
      <c r="Z106" s="15"/>
      <c r="AA106" s="2"/>
      <c r="AB106" s="15"/>
      <c r="AC106" s="15"/>
      <c r="AD106" s="15"/>
      <c r="AE106" s="15"/>
      <c r="AF106" s="15"/>
      <c r="AG106" s="15"/>
    </row>
    <row r="107" spans="1:33" ht="15.75" customHeight="1" x14ac:dyDescent="0.2">
      <c r="A107" s="15"/>
      <c r="B107" s="15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46"/>
      <c r="R107" s="46"/>
      <c r="S107" s="22"/>
      <c r="T107" s="15"/>
      <c r="U107" s="15"/>
      <c r="V107" s="15"/>
      <c r="W107" s="15"/>
      <c r="X107" s="15"/>
      <c r="Y107" s="15"/>
      <c r="Z107" s="15"/>
      <c r="AA107" s="2"/>
      <c r="AB107" s="15"/>
      <c r="AC107" s="15"/>
      <c r="AD107" s="15"/>
      <c r="AE107" s="15"/>
      <c r="AF107" s="15"/>
      <c r="AG107" s="15"/>
    </row>
    <row r="108" spans="1:33" ht="15.75" customHeight="1" x14ac:dyDescent="0.2">
      <c r="A108" s="15"/>
      <c r="B108" s="15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46"/>
      <c r="R108" s="46"/>
      <c r="S108" s="22"/>
      <c r="T108" s="15"/>
      <c r="U108" s="15"/>
      <c r="V108" s="15"/>
      <c r="W108" s="15"/>
      <c r="X108" s="15"/>
      <c r="Y108" s="15"/>
      <c r="Z108" s="15"/>
      <c r="AA108" s="2"/>
      <c r="AB108" s="15"/>
      <c r="AC108" s="15"/>
      <c r="AD108" s="15"/>
      <c r="AE108" s="15"/>
      <c r="AF108" s="15"/>
      <c r="AG108" s="15"/>
    </row>
    <row r="109" spans="1:33" ht="15.75" customHeight="1" x14ac:dyDescent="0.2">
      <c r="A109" s="15"/>
      <c r="B109" s="15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46"/>
      <c r="R109" s="46"/>
      <c r="S109" s="22"/>
      <c r="T109" s="15"/>
      <c r="U109" s="15"/>
      <c r="V109" s="15"/>
      <c r="W109" s="15"/>
      <c r="X109" s="15"/>
      <c r="Y109" s="15"/>
      <c r="Z109" s="15"/>
      <c r="AA109" s="2"/>
      <c r="AB109" s="15"/>
      <c r="AC109" s="15"/>
      <c r="AD109" s="15"/>
      <c r="AE109" s="15"/>
      <c r="AF109" s="15"/>
      <c r="AG109" s="15"/>
    </row>
    <row r="110" spans="1:33" ht="15.75" customHeight="1" x14ac:dyDescent="0.2">
      <c r="A110" s="15"/>
      <c r="B110" s="15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46"/>
      <c r="R110" s="46"/>
      <c r="S110" s="22"/>
      <c r="T110" s="15"/>
      <c r="U110" s="15"/>
      <c r="V110" s="15"/>
      <c r="W110" s="15"/>
      <c r="X110" s="15"/>
      <c r="Y110" s="15"/>
      <c r="Z110" s="15"/>
      <c r="AA110" s="2"/>
      <c r="AB110" s="15"/>
      <c r="AC110" s="15"/>
      <c r="AD110" s="15"/>
      <c r="AE110" s="15"/>
      <c r="AF110" s="15"/>
      <c r="AG110" s="15"/>
    </row>
    <row r="111" spans="1:33" ht="15.75" customHeight="1" x14ac:dyDescent="0.2">
      <c r="A111" s="15"/>
      <c r="B111" s="15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46"/>
      <c r="R111" s="46"/>
      <c r="S111" s="22"/>
      <c r="T111" s="15"/>
      <c r="U111" s="15"/>
      <c r="V111" s="15"/>
      <c r="W111" s="15"/>
      <c r="X111" s="15"/>
      <c r="Y111" s="15"/>
      <c r="Z111" s="15"/>
      <c r="AA111" s="2"/>
      <c r="AB111" s="15"/>
      <c r="AC111" s="15"/>
      <c r="AD111" s="15"/>
      <c r="AE111" s="15"/>
      <c r="AF111" s="15"/>
      <c r="AG111" s="15"/>
    </row>
    <row r="112" spans="1:33" ht="15.75" customHeight="1" x14ac:dyDescent="0.2">
      <c r="A112" s="15"/>
      <c r="B112" s="15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46"/>
      <c r="R112" s="46"/>
      <c r="S112" s="22"/>
      <c r="T112" s="15"/>
      <c r="U112" s="15"/>
      <c r="V112" s="15"/>
      <c r="W112" s="15"/>
      <c r="X112" s="15"/>
      <c r="Y112" s="15"/>
      <c r="Z112" s="15"/>
      <c r="AA112" s="2"/>
      <c r="AB112" s="15"/>
      <c r="AC112" s="15"/>
      <c r="AD112" s="15"/>
      <c r="AE112" s="15"/>
      <c r="AF112" s="15"/>
      <c r="AG112" s="15"/>
    </row>
    <row r="113" spans="1:33" ht="15.75" customHeight="1" x14ac:dyDescent="0.2">
      <c r="A113" s="15"/>
      <c r="B113" s="15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46"/>
      <c r="R113" s="46"/>
      <c r="S113" s="22"/>
      <c r="T113" s="15"/>
      <c r="U113" s="15"/>
      <c r="V113" s="15"/>
      <c r="W113" s="15"/>
      <c r="X113" s="15"/>
      <c r="Y113" s="15"/>
      <c r="Z113" s="15"/>
      <c r="AA113" s="2"/>
      <c r="AB113" s="15"/>
      <c r="AC113" s="15"/>
      <c r="AD113" s="15"/>
      <c r="AE113" s="15"/>
      <c r="AF113" s="15"/>
      <c r="AG113" s="15"/>
    </row>
    <row r="114" spans="1:33" ht="15.75" customHeight="1" x14ac:dyDescent="0.2">
      <c r="A114" s="15"/>
      <c r="B114" s="15"/>
      <c r="C114" s="46"/>
      <c r="D114" s="46"/>
      <c r="E114" s="46"/>
      <c r="F114" s="46"/>
      <c r="G114" s="46"/>
      <c r="H114" s="46"/>
      <c r="I114" s="46"/>
      <c r="J114" s="46"/>
      <c r="K114" s="46"/>
      <c r="L114" s="46"/>
      <c r="M114" s="46"/>
      <c r="N114" s="46"/>
      <c r="O114" s="46"/>
      <c r="P114" s="46"/>
      <c r="Q114" s="46"/>
      <c r="R114" s="46"/>
      <c r="S114" s="22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</row>
    <row r="115" spans="1:33" ht="15.75" customHeight="1" x14ac:dyDescent="0.2">
      <c r="A115" s="15"/>
      <c r="B115" s="15"/>
      <c r="C115" s="46"/>
      <c r="D115" s="46"/>
      <c r="E115" s="46"/>
      <c r="F115" s="46"/>
      <c r="G115" s="46"/>
      <c r="H115" s="46"/>
      <c r="I115" s="46"/>
      <c r="J115" s="46"/>
      <c r="K115" s="46"/>
      <c r="L115" s="46"/>
      <c r="M115" s="46"/>
      <c r="N115" s="46"/>
      <c r="O115" s="46"/>
      <c r="P115" s="46"/>
      <c r="Q115" s="46"/>
      <c r="R115" s="46"/>
      <c r="S115" s="22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  <c r="AD115" s="15"/>
      <c r="AE115" s="15"/>
      <c r="AF115" s="15"/>
      <c r="AG115" s="15"/>
    </row>
    <row r="116" spans="1:33" ht="15.75" customHeight="1" x14ac:dyDescent="0.2">
      <c r="A116" s="15"/>
      <c r="B116" s="15"/>
      <c r="C116" s="46"/>
      <c r="D116" s="46"/>
      <c r="E116" s="46"/>
      <c r="F116" s="46"/>
      <c r="G116" s="46"/>
      <c r="H116" s="46"/>
      <c r="I116" s="46"/>
      <c r="J116" s="46"/>
      <c r="K116" s="46"/>
      <c r="L116" s="46"/>
      <c r="M116" s="46"/>
      <c r="N116" s="46"/>
      <c r="O116" s="46"/>
      <c r="P116" s="46"/>
      <c r="Q116" s="46"/>
      <c r="R116" s="46"/>
      <c r="S116" s="22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</row>
    <row r="117" spans="1:33" ht="15.75" customHeight="1" x14ac:dyDescent="0.2">
      <c r="A117" s="15"/>
      <c r="B117" s="15"/>
      <c r="C117" s="46"/>
      <c r="D117" s="46"/>
      <c r="E117" s="46"/>
      <c r="F117" s="46"/>
      <c r="G117" s="46"/>
      <c r="H117" s="46"/>
      <c r="I117" s="46"/>
      <c r="J117" s="46"/>
      <c r="K117" s="46"/>
      <c r="L117" s="46"/>
      <c r="M117" s="46"/>
      <c r="N117" s="46"/>
      <c r="O117" s="46"/>
      <c r="P117" s="46"/>
      <c r="Q117" s="46"/>
      <c r="R117" s="46"/>
      <c r="S117" s="22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  <c r="AD117" s="15"/>
      <c r="AE117" s="15"/>
      <c r="AF117" s="15"/>
      <c r="AG117" s="15"/>
    </row>
    <row r="118" spans="1:33" ht="15.75" customHeight="1" x14ac:dyDescent="0.2">
      <c r="A118" s="15"/>
      <c r="B118" s="15"/>
      <c r="C118" s="46"/>
      <c r="D118" s="46"/>
      <c r="E118" s="46"/>
      <c r="F118" s="46"/>
      <c r="G118" s="46"/>
      <c r="H118" s="46"/>
      <c r="I118" s="46"/>
      <c r="J118" s="46"/>
      <c r="K118" s="46"/>
      <c r="L118" s="46"/>
      <c r="M118" s="46"/>
      <c r="N118" s="46"/>
      <c r="O118" s="46"/>
      <c r="P118" s="46"/>
      <c r="Q118" s="46"/>
      <c r="R118" s="46"/>
      <c r="S118" s="22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</row>
    <row r="119" spans="1:33" ht="15.75" customHeight="1" x14ac:dyDescent="0.2">
      <c r="A119" s="15"/>
      <c r="B119" s="15"/>
      <c r="C119" s="46"/>
      <c r="D119" s="46"/>
      <c r="E119" s="46"/>
      <c r="F119" s="46"/>
      <c r="G119" s="46"/>
      <c r="H119" s="46"/>
      <c r="I119" s="46"/>
      <c r="J119" s="46"/>
      <c r="K119" s="46"/>
      <c r="L119" s="46"/>
      <c r="M119" s="46"/>
      <c r="N119" s="46"/>
      <c r="O119" s="46"/>
      <c r="P119" s="46"/>
      <c r="Q119" s="46"/>
      <c r="R119" s="46"/>
      <c r="S119" s="22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  <c r="AD119" s="15"/>
      <c r="AE119" s="15"/>
      <c r="AF119" s="15"/>
      <c r="AG119" s="15"/>
    </row>
    <row r="120" spans="1:33" ht="15.75" customHeight="1" x14ac:dyDescent="0.2">
      <c r="A120" s="15"/>
      <c r="B120" s="15"/>
      <c r="C120" s="46"/>
      <c r="D120" s="46"/>
      <c r="E120" s="46"/>
      <c r="F120" s="46"/>
      <c r="G120" s="46"/>
      <c r="H120" s="46"/>
      <c r="I120" s="46"/>
      <c r="J120" s="46"/>
      <c r="K120" s="46"/>
      <c r="L120" s="46"/>
      <c r="M120" s="46"/>
      <c r="N120" s="46"/>
      <c r="O120" s="46"/>
      <c r="P120" s="46"/>
      <c r="Q120" s="46"/>
      <c r="R120" s="46"/>
      <c r="S120" s="22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</row>
    <row r="121" spans="1:33" ht="15.75" customHeight="1" x14ac:dyDescent="0.2">
      <c r="A121" s="15"/>
      <c r="B121" s="15"/>
      <c r="C121" s="46"/>
      <c r="D121" s="46"/>
      <c r="E121" s="46"/>
      <c r="F121" s="46"/>
      <c r="G121" s="46"/>
      <c r="H121" s="46"/>
      <c r="I121" s="46"/>
      <c r="J121" s="46"/>
      <c r="K121" s="46"/>
      <c r="L121" s="46"/>
      <c r="M121" s="46"/>
      <c r="N121" s="46"/>
      <c r="O121" s="46"/>
      <c r="P121" s="46"/>
      <c r="Q121" s="46"/>
      <c r="R121" s="46"/>
      <c r="S121" s="22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  <c r="AD121" s="15"/>
      <c r="AE121" s="15"/>
      <c r="AF121" s="15"/>
      <c r="AG121" s="15"/>
    </row>
    <row r="122" spans="1:33" ht="15.75" customHeight="1" x14ac:dyDescent="0.2">
      <c r="A122" s="15"/>
      <c r="B122" s="15"/>
      <c r="C122" s="46"/>
      <c r="D122" s="46"/>
      <c r="E122" s="46"/>
      <c r="F122" s="46"/>
      <c r="G122" s="46"/>
      <c r="H122" s="46"/>
      <c r="I122" s="46"/>
      <c r="J122" s="46"/>
      <c r="K122" s="46"/>
      <c r="L122" s="46"/>
      <c r="M122" s="46"/>
      <c r="N122" s="46"/>
      <c r="O122" s="46"/>
      <c r="P122" s="46"/>
      <c r="Q122" s="46"/>
      <c r="R122" s="46"/>
      <c r="S122" s="22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</row>
    <row r="123" spans="1:33" ht="15.75" customHeight="1" x14ac:dyDescent="0.2">
      <c r="A123" s="15"/>
      <c r="B123" s="15"/>
      <c r="C123" s="46"/>
      <c r="D123" s="46"/>
      <c r="E123" s="46"/>
      <c r="F123" s="46"/>
      <c r="G123" s="46"/>
      <c r="H123" s="46"/>
      <c r="I123" s="46"/>
      <c r="J123" s="46"/>
      <c r="K123" s="46"/>
      <c r="L123" s="46"/>
      <c r="M123" s="46"/>
      <c r="N123" s="46"/>
      <c r="O123" s="46"/>
      <c r="P123" s="46"/>
      <c r="Q123" s="46"/>
      <c r="R123" s="46"/>
      <c r="S123" s="22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  <c r="AD123" s="15"/>
      <c r="AE123" s="15"/>
      <c r="AF123" s="15"/>
      <c r="AG123" s="15"/>
    </row>
    <row r="124" spans="1:33" ht="15.75" customHeight="1" x14ac:dyDescent="0.2">
      <c r="A124" s="15"/>
      <c r="B124" s="15"/>
      <c r="C124" s="46"/>
      <c r="D124" s="46"/>
      <c r="E124" s="46"/>
      <c r="F124" s="46"/>
      <c r="G124" s="46"/>
      <c r="H124" s="46"/>
      <c r="I124" s="46"/>
      <c r="J124" s="46"/>
      <c r="K124" s="46"/>
      <c r="L124" s="46"/>
      <c r="M124" s="46"/>
      <c r="N124" s="46"/>
      <c r="O124" s="46"/>
      <c r="P124" s="46"/>
      <c r="Q124" s="46"/>
      <c r="R124" s="46"/>
      <c r="S124" s="22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  <c r="AG124" s="15"/>
    </row>
    <row r="125" spans="1:33" ht="15.75" customHeight="1" x14ac:dyDescent="0.2">
      <c r="A125" s="15"/>
      <c r="B125" s="15"/>
      <c r="C125" s="46"/>
      <c r="D125" s="46"/>
      <c r="E125" s="46"/>
      <c r="F125" s="46"/>
      <c r="G125" s="46"/>
      <c r="H125" s="46"/>
      <c r="I125" s="46"/>
      <c r="J125" s="46"/>
      <c r="K125" s="46"/>
      <c r="L125" s="46"/>
      <c r="M125" s="46"/>
      <c r="N125" s="46"/>
      <c r="O125" s="46"/>
      <c r="P125" s="46"/>
      <c r="Q125" s="46"/>
      <c r="R125" s="46"/>
      <c r="S125" s="22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  <c r="AD125" s="15"/>
      <c r="AE125" s="15"/>
      <c r="AF125" s="15"/>
      <c r="AG125" s="15"/>
    </row>
    <row r="126" spans="1:33" ht="15.75" customHeight="1" x14ac:dyDescent="0.2">
      <c r="A126" s="15"/>
      <c r="B126" s="15"/>
      <c r="C126" s="46"/>
      <c r="D126" s="46"/>
      <c r="E126" s="46"/>
      <c r="F126" s="46"/>
      <c r="G126" s="46"/>
      <c r="H126" s="46"/>
      <c r="I126" s="46"/>
      <c r="J126" s="46"/>
      <c r="K126" s="46"/>
      <c r="L126" s="46"/>
      <c r="M126" s="46"/>
      <c r="N126" s="46"/>
      <c r="O126" s="46"/>
      <c r="P126" s="46"/>
      <c r="Q126" s="46"/>
      <c r="R126" s="46"/>
      <c r="S126" s="22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</row>
    <row r="127" spans="1:33" ht="15.75" customHeight="1" x14ac:dyDescent="0.2">
      <c r="A127" s="15"/>
      <c r="B127" s="15"/>
      <c r="C127" s="46"/>
      <c r="D127" s="46"/>
      <c r="E127" s="46"/>
      <c r="F127" s="46"/>
      <c r="G127" s="46"/>
      <c r="H127" s="46"/>
      <c r="I127" s="46"/>
      <c r="J127" s="46"/>
      <c r="K127" s="46"/>
      <c r="L127" s="46"/>
      <c r="M127" s="46"/>
      <c r="N127" s="46"/>
      <c r="O127" s="46"/>
      <c r="P127" s="46"/>
      <c r="Q127" s="46"/>
      <c r="R127" s="46"/>
      <c r="S127" s="22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  <c r="AD127" s="15"/>
      <c r="AE127" s="15"/>
      <c r="AF127" s="15"/>
      <c r="AG127" s="15"/>
    </row>
    <row r="128" spans="1:33" ht="15.75" customHeight="1" x14ac:dyDescent="0.2">
      <c r="A128" s="15"/>
      <c r="B128" s="15"/>
      <c r="C128" s="46"/>
      <c r="D128" s="46"/>
      <c r="E128" s="46"/>
      <c r="F128" s="46"/>
      <c r="G128" s="46"/>
      <c r="H128" s="46"/>
      <c r="I128" s="46"/>
      <c r="J128" s="46"/>
      <c r="K128" s="46"/>
      <c r="L128" s="46"/>
      <c r="M128" s="46"/>
      <c r="N128" s="46"/>
      <c r="O128" s="46"/>
      <c r="P128" s="46"/>
      <c r="Q128" s="46"/>
      <c r="R128" s="46"/>
      <c r="S128" s="22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  <c r="AG128" s="15"/>
    </row>
    <row r="129" spans="1:33" ht="15.75" customHeight="1" x14ac:dyDescent="0.2">
      <c r="A129" s="15"/>
      <c r="B129" s="15"/>
      <c r="C129" s="46"/>
      <c r="D129" s="46"/>
      <c r="E129" s="46"/>
      <c r="F129" s="46"/>
      <c r="G129" s="46"/>
      <c r="H129" s="46"/>
      <c r="I129" s="46"/>
      <c r="J129" s="46"/>
      <c r="K129" s="46"/>
      <c r="L129" s="46"/>
      <c r="M129" s="46"/>
      <c r="N129" s="46"/>
      <c r="O129" s="46"/>
      <c r="P129" s="46"/>
      <c r="Q129" s="46"/>
      <c r="R129" s="46"/>
      <c r="S129" s="22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  <c r="AD129" s="15"/>
      <c r="AE129" s="15"/>
      <c r="AF129" s="15"/>
      <c r="AG129" s="15"/>
    </row>
    <row r="130" spans="1:33" ht="15.75" customHeight="1" x14ac:dyDescent="0.2">
      <c r="A130" s="15"/>
      <c r="B130" s="15"/>
      <c r="C130" s="46"/>
      <c r="D130" s="46"/>
      <c r="E130" s="46"/>
      <c r="F130" s="46"/>
      <c r="G130" s="46"/>
      <c r="H130" s="46"/>
      <c r="I130" s="46"/>
      <c r="J130" s="46"/>
      <c r="K130" s="46"/>
      <c r="L130" s="46"/>
      <c r="M130" s="46"/>
      <c r="N130" s="46"/>
      <c r="O130" s="46"/>
      <c r="P130" s="46"/>
      <c r="Q130" s="46"/>
      <c r="R130" s="46"/>
      <c r="S130" s="22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  <c r="AG130" s="15"/>
    </row>
    <row r="131" spans="1:33" ht="15.75" customHeight="1" x14ac:dyDescent="0.2">
      <c r="A131" s="15"/>
      <c r="B131" s="15"/>
      <c r="C131" s="46"/>
      <c r="D131" s="46"/>
      <c r="E131" s="46"/>
      <c r="F131" s="46"/>
      <c r="G131" s="46"/>
      <c r="H131" s="46"/>
      <c r="I131" s="46"/>
      <c r="J131" s="46"/>
      <c r="K131" s="46"/>
      <c r="L131" s="46"/>
      <c r="M131" s="46"/>
      <c r="N131" s="46"/>
      <c r="O131" s="46"/>
      <c r="P131" s="46"/>
      <c r="Q131" s="46"/>
      <c r="R131" s="46"/>
      <c r="S131" s="22"/>
      <c r="T131" s="15"/>
      <c r="U131" s="15"/>
      <c r="V131" s="15"/>
      <c r="W131" s="15"/>
      <c r="X131" s="15"/>
      <c r="Y131" s="15"/>
      <c r="Z131" s="15"/>
      <c r="AA131" s="15"/>
      <c r="AB131" s="15"/>
      <c r="AC131" s="15"/>
      <c r="AD131" s="15"/>
      <c r="AE131" s="15"/>
      <c r="AF131" s="15"/>
      <c r="AG131" s="15"/>
    </row>
    <row r="132" spans="1:33" ht="15.75" customHeight="1" x14ac:dyDescent="0.2">
      <c r="A132" s="15"/>
      <c r="B132" s="15"/>
      <c r="C132" s="46"/>
      <c r="D132" s="46"/>
      <c r="E132" s="46"/>
      <c r="F132" s="46"/>
      <c r="G132" s="46"/>
      <c r="H132" s="46"/>
      <c r="I132" s="46"/>
      <c r="J132" s="46"/>
      <c r="K132" s="46"/>
      <c r="L132" s="46"/>
      <c r="M132" s="46"/>
      <c r="N132" s="46"/>
      <c r="O132" s="46"/>
      <c r="P132" s="46"/>
      <c r="Q132" s="46"/>
      <c r="R132" s="46"/>
      <c r="S132" s="22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  <c r="AF132" s="15"/>
      <c r="AG132" s="15"/>
    </row>
    <row r="133" spans="1:33" ht="15.75" customHeight="1" x14ac:dyDescent="0.2">
      <c r="A133" s="15"/>
      <c r="B133" s="15"/>
      <c r="C133" s="46"/>
      <c r="D133" s="46"/>
      <c r="E133" s="46"/>
      <c r="F133" s="46"/>
      <c r="G133" s="46"/>
      <c r="H133" s="46"/>
      <c r="I133" s="46"/>
      <c r="J133" s="46"/>
      <c r="K133" s="46"/>
      <c r="L133" s="46"/>
      <c r="M133" s="46"/>
      <c r="N133" s="46"/>
      <c r="O133" s="46"/>
      <c r="P133" s="46"/>
      <c r="Q133" s="46"/>
      <c r="R133" s="46"/>
      <c r="S133" s="22"/>
      <c r="T133" s="15"/>
      <c r="U133" s="15"/>
      <c r="V133" s="15"/>
      <c r="W133" s="15"/>
      <c r="X133" s="15"/>
      <c r="Y133" s="15"/>
      <c r="Z133" s="15"/>
      <c r="AA133" s="15"/>
      <c r="AB133" s="15"/>
      <c r="AC133" s="15"/>
      <c r="AD133" s="15"/>
      <c r="AE133" s="15"/>
      <c r="AF133" s="15"/>
      <c r="AG133" s="15"/>
    </row>
    <row r="134" spans="1:33" ht="15.75" customHeight="1" x14ac:dyDescent="0.2">
      <c r="A134" s="15"/>
      <c r="B134" s="15"/>
      <c r="C134" s="46"/>
      <c r="D134" s="46"/>
      <c r="E134" s="46"/>
      <c r="F134" s="46"/>
      <c r="G134" s="46"/>
      <c r="H134" s="46"/>
      <c r="I134" s="46"/>
      <c r="J134" s="46"/>
      <c r="K134" s="46"/>
      <c r="L134" s="46"/>
      <c r="M134" s="46"/>
      <c r="N134" s="46"/>
      <c r="O134" s="46"/>
      <c r="P134" s="46"/>
      <c r="Q134" s="46"/>
      <c r="R134" s="46"/>
      <c r="S134" s="22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  <c r="AF134" s="15"/>
      <c r="AG134" s="15"/>
    </row>
    <row r="135" spans="1:33" ht="15.75" customHeight="1" x14ac:dyDescent="0.2">
      <c r="A135" s="15"/>
      <c r="B135" s="15"/>
      <c r="C135" s="46"/>
      <c r="D135" s="46"/>
      <c r="E135" s="46"/>
      <c r="F135" s="46"/>
      <c r="G135" s="46"/>
      <c r="H135" s="46"/>
      <c r="I135" s="46"/>
      <c r="J135" s="46"/>
      <c r="K135" s="46"/>
      <c r="L135" s="46"/>
      <c r="M135" s="46"/>
      <c r="N135" s="46"/>
      <c r="O135" s="46"/>
      <c r="P135" s="46"/>
      <c r="Q135" s="46"/>
      <c r="R135" s="46"/>
      <c r="S135" s="22"/>
      <c r="T135" s="15"/>
      <c r="U135" s="15"/>
      <c r="V135" s="15"/>
      <c r="W135" s="15"/>
      <c r="X135" s="15"/>
      <c r="Y135" s="15"/>
      <c r="Z135" s="15"/>
      <c r="AA135" s="15"/>
      <c r="AB135" s="15"/>
      <c r="AC135" s="15"/>
      <c r="AD135" s="15"/>
      <c r="AE135" s="15"/>
      <c r="AF135" s="15"/>
      <c r="AG135" s="15"/>
    </row>
    <row r="136" spans="1:33" ht="15.75" customHeight="1" x14ac:dyDescent="0.2">
      <c r="A136" s="15"/>
      <c r="B136" s="15"/>
      <c r="C136" s="46"/>
      <c r="D136" s="46"/>
      <c r="E136" s="46"/>
      <c r="F136" s="46"/>
      <c r="G136" s="46"/>
      <c r="H136" s="46"/>
      <c r="I136" s="46"/>
      <c r="J136" s="46"/>
      <c r="K136" s="46"/>
      <c r="L136" s="46"/>
      <c r="M136" s="46"/>
      <c r="N136" s="46"/>
      <c r="O136" s="46"/>
      <c r="P136" s="46"/>
      <c r="Q136" s="46"/>
      <c r="R136" s="46"/>
      <c r="S136" s="22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  <c r="AE136" s="15"/>
      <c r="AF136" s="15"/>
      <c r="AG136" s="15"/>
    </row>
    <row r="137" spans="1:33" ht="15.75" customHeight="1" x14ac:dyDescent="0.2">
      <c r="A137" s="15"/>
      <c r="B137" s="15"/>
      <c r="C137" s="46"/>
      <c r="D137" s="46"/>
      <c r="E137" s="46"/>
      <c r="F137" s="46"/>
      <c r="G137" s="46"/>
      <c r="H137" s="46"/>
      <c r="I137" s="46"/>
      <c r="J137" s="46"/>
      <c r="K137" s="46"/>
      <c r="L137" s="46"/>
      <c r="M137" s="46"/>
      <c r="N137" s="46"/>
      <c r="O137" s="46"/>
      <c r="P137" s="46"/>
      <c r="Q137" s="46"/>
      <c r="R137" s="46"/>
      <c r="S137" s="22"/>
      <c r="T137" s="15"/>
      <c r="U137" s="15"/>
      <c r="V137" s="15"/>
      <c r="W137" s="15"/>
      <c r="X137" s="15"/>
      <c r="Y137" s="15"/>
      <c r="Z137" s="15"/>
      <c r="AA137" s="15"/>
      <c r="AB137" s="15"/>
      <c r="AC137" s="15"/>
      <c r="AD137" s="15"/>
      <c r="AE137" s="15"/>
      <c r="AF137" s="15"/>
      <c r="AG137" s="15"/>
    </row>
    <row r="138" spans="1:33" ht="15.75" customHeight="1" x14ac:dyDescent="0.2">
      <c r="A138" s="15"/>
      <c r="B138" s="15"/>
      <c r="C138" s="46"/>
      <c r="D138" s="46"/>
      <c r="E138" s="46"/>
      <c r="F138" s="46"/>
      <c r="G138" s="46"/>
      <c r="H138" s="46"/>
      <c r="I138" s="46"/>
      <c r="J138" s="46"/>
      <c r="K138" s="46"/>
      <c r="L138" s="46"/>
      <c r="M138" s="46"/>
      <c r="N138" s="46"/>
      <c r="O138" s="46"/>
      <c r="P138" s="46"/>
      <c r="Q138" s="46"/>
      <c r="R138" s="46"/>
      <c r="S138" s="22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  <c r="AE138" s="15"/>
      <c r="AF138" s="15"/>
      <c r="AG138" s="15"/>
    </row>
    <row r="139" spans="1:33" ht="15.75" customHeight="1" x14ac:dyDescent="0.2">
      <c r="A139" s="15"/>
      <c r="B139" s="15"/>
      <c r="C139" s="46"/>
      <c r="D139" s="46"/>
      <c r="E139" s="46"/>
      <c r="F139" s="46"/>
      <c r="G139" s="46"/>
      <c r="H139" s="46"/>
      <c r="I139" s="46"/>
      <c r="J139" s="46"/>
      <c r="K139" s="46"/>
      <c r="L139" s="46"/>
      <c r="M139" s="46"/>
      <c r="N139" s="46"/>
      <c r="O139" s="46"/>
      <c r="P139" s="46"/>
      <c r="Q139" s="46"/>
      <c r="R139" s="46"/>
      <c r="S139" s="22"/>
      <c r="T139" s="15"/>
      <c r="U139" s="15"/>
      <c r="V139" s="15"/>
      <c r="W139" s="15"/>
      <c r="X139" s="15"/>
      <c r="Y139" s="15"/>
      <c r="Z139" s="15"/>
      <c r="AA139" s="15"/>
      <c r="AB139" s="15"/>
      <c r="AC139" s="15"/>
      <c r="AD139" s="15"/>
      <c r="AE139" s="15"/>
      <c r="AF139" s="15"/>
      <c r="AG139" s="15"/>
    </row>
    <row r="140" spans="1:33" ht="15.75" customHeight="1" x14ac:dyDescent="0.2">
      <c r="A140" s="15"/>
      <c r="B140" s="15"/>
      <c r="C140" s="46"/>
      <c r="D140" s="46"/>
      <c r="E140" s="46"/>
      <c r="F140" s="46"/>
      <c r="G140" s="46"/>
      <c r="H140" s="46"/>
      <c r="I140" s="46"/>
      <c r="J140" s="46"/>
      <c r="K140" s="46"/>
      <c r="L140" s="46"/>
      <c r="M140" s="46"/>
      <c r="N140" s="46"/>
      <c r="O140" s="46"/>
      <c r="P140" s="46"/>
      <c r="Q140" s="46"/>
      <c r="R140" s="46"/>
      <c r="S140" s="22"/>
      <c r="T140" s="15"/>
      <c r="U140" s="15"/>
      <c r="V140" s="15"/>
      <c r="W140" s="15"/>
      <c r="X140" s="15"/>
      <c r="Y140" s="15"/>
      <c r="Z140" s="15"/>
      <c r="AA140" s="15"/>
      <c r="AB140" s="15"/>
      <c r="AC140" s="15"/>
      <c r="AD140" s="15"/>
      <c r="AE140" s="15"/>
      <c r="AF140" s="15"/>
      <c r="AG140" s="15"/>
    </row>
    <row r="141" spans="1:33" ht="15.75" customHeight="1" x14ac:dyDescent="0.2">
      <c r="A141" s="15"/>
      <c r="B141" s="15"/>
      <c r="C141" s="46"/>
      <c r="D141" s="46"/>
      <c r="E141" s="46"/>
      <c r="F141" s="46"/>
      <c r="G141" s="46"/>
      <c r="H141" s="46"/>
      <c r="I141" s="46"/>
      <c r="J141" s="46"/>
      <c r="K141" s="46"/>
      <c r="L141" s="46"/>
      <c r="M141" s="46"/>
      <c r="N141" s="46"/>
      <c r="O141" s="46"/>
      <c r="P141" s="46"/>
      <c r="Q141" s="46"/>
      <c r="R141" s="46"/>
      <c r="S141" s="22"/>
      <c r="T141" s="15"/>
      <c r="U141" s="15"/>
      <c r="V141" s="15"/>
      <c r="W141" s="15"/>
      <c r="X141" s="15"/>
      <c r="Y141" s="15"/>
      <c r="Z141" s="15"/>
      <c r="AA141" s="15"/>
      <c r="AB141" s="15"/>
      <c r="AC141" s="15"/>
      <c r="AD141" s="15"/>
      <c r="AE141" s="15"/>
      <c r="AF141" s="15"/>
      <c r="AG141" s="15"/>
    </row>
    <row r="142" spans="1:33" ht="15.75" customHeight="1" x14ac:dyDescent="0.2">
      <c r="A142" s="15"/>
      <c r="B142" s="15"/>
      <c r="C142" s="46"/>
      <c r="D142" s="46"/>
      <c r="E142" s="46"/>
      <c r="F142" s="46"/>
      <c r="G142" s="46"/>
      <c r="H142" s="46"/>
      <c r="I142" s="46"/>
      <c r="J142" s="46"/>
      <c r="K142" s="46"/>
      <c r="L142" s="46"/>
      <c r="M142" s="46"/>
      <c r="N142" s="46"/>
      <c r="O142" s="46"/>
      <c r="P142" s="46"/>
      <c r="Q142" s="46"/>
      <c r="R142" s="46"/>
      <c r="S142" s="22"/>
      <c r="T142" s="15"/>
      <c r="U142" s="15"/>
      <c r="V142" s="15"/>
      <c r="W142" s="15"/>
      <c r="X142" s="15"/>
      <c r="Y142" s="15"/>
      <c r="Z142" s="15"/>
      <c r="AA142" s="15"/>
      <c r="AB142" s="15"/>
      <c r="AC142" s="15"/>
      <c r="AD142" s="15"/>
      <c r="AE142" s="15"/>
      <c r="AF142" s="15"/>
      <c r="AG142" s="15"/>
    </row>
    <row r="143" spans="1:33" ht="15.75" customHeight="1" x14ac:dyDescent="0.2">
      <c r="A143" s="15"/>
      <c r="B143" s="15"/>
      <c r="C143" s="46"/>
      <c r="D143" s="46"/>
      <c r="E143" s="46"/>
      <c r="F143" s="46"/>
      <c r="G143" s="46"/>
      <c r="H143" s="46"/>
      <c r="I143" s="46"/>
      <c r="J143" s="46"/>
      <c r="K143" s="46"/>
      <c r="L143" s="46"/>
      <c r="M143" s="46"/>
      <c r="N143" s="46"/>
      <c r="O143" s="46"/>
      <c r="P143" s="46"/>
      <c r="Q143" s="46"/>
      <c r="R143" s="46"/>
      <c r="S143" s="22"/>
      <c r="T143" s="15"/>
      <c r="U143" s="15"/>
      <c r="V143" s="15"/>
      <c r="W143" s="15"/>
      <c r="X143" s="15"/>
      <c r="Y143" s="15"/>
      <c r="Z143" s="15"/>
      <c r="AA143" s="15"/>
      <c r="AB143" s="15"/>
      <c r="AC143" s="15"/>
      <c r="AD143" s="15"/>
      <c r="AE143" s="15"/>
      <c r="AF143" s="15"/>
      <c r="AG143" s="15"/>
    </row>
    <row r="144" spans="1:33" ht="15.75" customHeight="1" x14ac:dyDescent="0.2">
      <c r="A144" s="15"/>
      <c r="B144" s="15"/>
      <c r="C144" s="46"/>
      <c r="D144" s="46"/>
      <c r="E144" s="46"/>
      <c r="F144" s="46"/>
      <c r="G144" s="46"/>
      <c r="H144" s="46"/>
      <c r="I144" s="46"/>
      <c r="J144" s="46"/>
      <c r="K144" s="46"/>
      <c r="L144" s="46"/>
      <c r="M144" s="46"/>
      <c r="N144" s="46"/>
      <c r="O144" s="46"/>
      <c r="P144" s="46"/>
      <c r="Q144" s="46"/>
      <c r="R144" s="46"/>
      <c r="S144" s="22"/>
      <c r="T144" s="15"/>
      <c r="U144" s="15"/>
      <c r="V144" s="15"/>
      <c r="W144" s="15"/>
      <c r="X144" s="15"/>
      <c r="Y144" s="15"/>
      <c r="Z144" s="15"/>
      <c r="AA144" s="15"/>
      <c r="AB144" s="15"/>
      <c r="AC144" s="15"/>
      <c r="AD144" s="15"/>
      <c r="AE144" s="15"/>
      <c r="AF144" s="15"/>
      <c r="AG144" s="15"/>
    </row>
    <row r="145" spans="1:33" ht="15.75" customHeight="1" x14ac:dyDescent="0.2">
      <c r="A145" s="15"/>
      <c r="B145" s="15"/>
      <c r="C145" s="46"/>
      <c r="D145" s="46"/>
      <c r="E145" s="46"/>
      <c r="F145" s="46"/>
      <c r="G145" s="46"/>
      <c r="H145" s="46"/>
      <c r="I145" s="46"/>
      <c r="J145" s="46"/>
      <c r="K145" s="46"/>
      <c r="L145" s="46"/>
      <c r="M145" s="46"/>
      <c r="N145" s="46"/>
      <c r="O145" s="46"/>
      <c r="P145" s="46"/>
      <c r="Q145" s="46"/>
      <c r="R145" s="46"/>
      <c r="S145" s="22"/>
      <c r="T145" s="15"/>
      <c r="U145" s="15"/>
      <c r="V145" s="15"/>
      <c r="W145" s="15"/>
      <c r="X145" s="15"/>
      <c r="Y145" s="15"/>
      <c r="Z145" s="15"/>
      <c r="AA145" s="15"/>
      <c r="AB145" s="15"/>
      <c r="AC145" s="15"/>
      <c r="AD145" s="15"/>
      <c r="AE145" s="15"/>
      <c r="AF145" s="15"/>
      <c r="AG145" s="15"/>
    </row>
    <row r="146" spans="1:33" ht="15.75" customHeight="1" x14ac:dyDescent="0.2">
      <c r="A146" s="15"/>
      <c r="B146" s="15"/>
      <c r="C146" s="46"/>
      <c r="D146" s="46"/>
      <c r="E146" s="46"/>
      <c r="F146" s="46"/>
      <c r="G146" s="46"/>
      <c r="H146" s="46"/>
      <c r="I146" s="46"/>
      <c r="J146" s="46"/>
      <c r="K146" s="46"/>
      <c r="L146" s="46"/>
      <c r="M146" s="46"/>
      <c r="N146" s="46"/>
      <c r="O146" s="46"/>
      <c r="P146" s="46"/>
      <c r="Q146" s="46"/>
      <c r="R146" s="46"/>
      <c r="S146" s="22"/>
      <c r="T146" s="15"/>
      <c r="U146" s="15"/>
      <c r="V146" s="15"/>
      <c r="W146" s="15"/>
      <c r="X146" s="15"/>
      <c r="Y146" s="15"/>
      <c r="Z146" s="15"/>
      <c r="AA146" s="15"/>
      <c r="AB146" s="15"/>
      <c r="AC146" s="15"/>
      <c r="AD146" s="15"/>
      <c r="AE146" s="15"/>
      <c r="AF146" s="15"/>
      <c r="AG146" s="15"/>
    </row>
    <row r="147" spans="1:33" ht="15.75" customHeight="1" x14ac:dyDescent="0.2">
      <c r="A147" s="15"/>
      <c r="B147" s="15"/>
      <c r="C147" s="46"/>
      <c r="D147" s="46"/>
      <c r="E147" s="46"/>
      <c r="F147" s="46"/>
      <c r="G147" s="46"/>
      <c r="H147" s="46"/>
      <c r="I147" s="46"/>
      <c r="J147" s="46"/>
      <c r="K147" s="46"/>
      <c r="L147" s="46"/>
      <c r="M147" s="46"/>
      <c r="N147" s="46"/>
      <c r="O147" s="46"/>
      <c r="P147" s="46"/>
      <c r="Q147" s="46"/>
      <c r="R147" s="46"/>
      <c r="S147" s="22"/>
      <c r="T147" s="15"/>
      <c r="U147" s="15"/>
      <c r="V147" s="15"/>
      <c r="W147" s="15"/>
      <c r="X147" s="15"/>
      <c r="Y147" s="15"/>
      <c r="Z147" s="15"/>
      <c r="AA147" s="15"/>
      <c r="AB147" s="15"/>
      <c r="AC147" s="15"/>
      <c r="AD147" s="15"/>
      <c r="AE147" s="15"/>
      <c r="AF147" s="15"/>
      <c r="AG147" s="15"/>
    </row>
    <row r="148" spans="1:33" ht="15.75" customHeight="1" x14ac:dyDescent="0.2">
      <c r="A148" s="15"/>
      <c r="B148" s="15"/>
      <c r="C148" s="46"/>
      <c r="D148" s="46"/>
      <c r="E148" s="46"/>
      <c r="F148" s="46"/>
      <c r="G148" s="46"/>
      <c r="H148" s="46"/>
      <c r="I148" s="46"/>
      <c r="J148" s="46"/>
      <c r="K148" s="46"/>
      <c r="L148" s="46"/>
      <c r="M148" s="46"/>
      <c r="N148" s="46"/>
      <c r="O148" s="46"/>
      <c r="P148" s="46"/>
      <c r="Q148" s="46"/>
      <c r="R148" s="46"/>
      <c r="S148" s="22"/>
      <c r="T148" s="15"/>
      <c r="U148" s="15"/>
      <c r="V148" s="15"/>
      <c r="W148" s="15"/>
      <c r="X148" s="15"/>
      <c r="Y148" s="15"/>
      <c r="Z148" s="15"/>
      <c r="AA148" s="15"/>
      <c r="AB148" s="15"/>
      <c r="AC148" s="15"/>
      <c r="AD148" s="15"/>
      <c r="AE148" s="15"/>
      <c r="AF148" s="15"/>
      <c r="AG148" s="15"/>
    </row>
    <row r="149" spans="1:33" ht="15.75" customHeight="1" x14ac:dyDescent="0.2">
      <c r="A149" s="15"/>
      <c r="B149" s="15"/>
      <c r="C149" s="46"/>
      <c r="D149" s="46"/>
      <c r="E149" s="46"/>
      <c r="F149" s="46"/>
      <c r="G149" s="46"/>
      <c r="H149" s="46"/>
      <c r="I149" s="46"/>
      <c r="J149" s="46"/>
      <c r="K149" s="46"/>
      <c r="L149" s="46"/>
      <c r="M149" s="46"/>
      <c r="N149" s="46"/>
      <c r="O149" s="46"/>
      <c r="P149" s="46"/>
      <c r="Q149" s="46"/>
      <c r="R149" s="46"/>
      <c r="S149" s="22"/>
      <c r="T149" s="15"/>
      <c r="U149" s="15"/>
      <c r="V149" s="15"/>
      <c r="W149" s="15"/>
      <c r="X149" s="15"/>
      <c r="Y149" s="15"/>
      <c r="Z149" s="15"/>
      <c r="AA149" s="15"/>
      <c r="AB149" s="15"/>
      <c r="AC149" s="15"/>
      <c r="AD149" s="15"/>
      <c r="AE149" s="15"/>
      <c r="AF149" s="15"/>
      <c r="AG149" s="15"/>
    </row>
    <row r="150" spans="1:33" ht="15.75" customHeight="1" x14ac:dyDescent="0.2">
      <c r="A150" s="15"/>
      <c r="B150" s="15"/>
      <c r="C150" s="46"/>
      <c r="D150" s="46"/>
      <c r="E150" s="46"/>
      <c r="F150" s="46"/>
      <c r="G150" s="46"/>
      <c r="H150" s="46"/>
      <c r="I150" s="46"/>
      <c r="J150" s="46"/>
      <c r="K150" s="46"/>
      <c r="L150" s="46"/>
      <c r="M150" s="46"/>
      <c r="N150" s="46"/>
      <c r="O150" s="46"/>
      <c r="P150" s="46"/>
      <c r="Q150" s="46"/>
      <c r="R150" s="46"/>
      <c r="S150" s="22"/>
      <c r="T150" s="15"/>
      <c r="U150" s="15"/>
      <c r="V150" s="15"/>
      <c r="W150" s="15"/>
      <c r="X150" s="15"/>
      <c r="Y150" s="15"/>
      <c r="Z150" s="15"/>
      <c r="AA150" s="15"/>
      <c r="AB150" s="15"/>
      <c r="AC150" s="15"/>
      <c r="AD150" s="15"/>
      <c r="AE150" s="15"/>
      <c r="AF150" s="15"/>
      <c r="AG150" s="15"/>
    </row>
    <row r="151" spans="1:33" ht="15.75" customHeight="1" x14ac:dyDescent="0.2">
      <c r="A151" s="15"/>
      <c r="B151" s="15"/>
      <c r="C151" s="46"/>
      <c r="D151" s="46"/>
      <c r="E151" s="46"/>
      <c r="F151" s="46"/>
      <c r="G151" s="46"/>
      <c r="H151" s="46"/>
      <c r="I151" s="46"/>
      <c r="J151" s="46"/>
      <c r="K151" s="46"/>
      <c r="L151" s="46"/>
      <c r="M151" s="46"/>
      <c r="N151" s="46"/>
      <c r="O151" s="46"/>
      <c r="P151" s="46"/>
      <c r="Q151" s="46"/>
      <c r="R151" s="46"/>
      <c r="S151" s="22"/>
      <c r="T151" s="15"/>
      <c r="U151" s="15"/>
      <c r="V151" s="15"/>
      <c r="W151" s="15"/>
      <c r="X151" s="15"/>
      <c r="Y151" s="15"/>
      <c r="Z151" s="15"/>
      <c r="AA151" s="15"/>
      <c r="AB151" s="15"/>
      <c r="AC151" s="15"/>
      <c r="AD151" s="15"/>
      <c r="AE151" s="15"/>
      <c r="AF151" s="15"/>
      <c r="AG151" s="15"/>
    </row>
    <row r="152" spans="1:33" ht="15.75" customHeight="1" x14ac:dyDescent="0.2">
      <c r="A152" s="15"/>
      <c r="B152" s="15"/>
      <c r="C152" s="46"/>
      <c r="D152" s="46"/>
      <c r="E152" s="46"/>
      <c r="F152" s="46"/>
      <c r="G152" s="46"/>
      <c r="H152" s="46"/>
      <c r="I152" s="46"/>
      <c r="J152" s="46"/>
      <c r="K152" s="46"/>
      <c r="L152" s="46"/>
      <c r="M152" s="46"/>
      <c r="N152" s="46"/>
      <c r="O152" s="46"/>
      <c r="P152" s="46"/>
      <c r="Q152" s="46"/>
      <c r="R152" s="46"/>
      <c r="S152" s="22"/>
      <c r="T152" s="15"/>
      <c r="U152" s="15"/>
      <c r="V152" s="15"/>
      <c r="W152" s="15"/>
      <c r="X152" s="15"/>
      <c r="Y152" s="15"/>
      <c r="Z152" s="15"/>
      <c r="AA152" s="15"/>
      <c r="AB152" s="15"/>
      <c r="AC152" s="15"/>
      <c r="AD152" s="15"/>
      <c r="AE152" s="15"/>
      <c r="AF152" s="15"/>
      <c r="AG152" s="15"/>
    </row>
    <row r="153" spans="1:33" ht="15.75" customHeight="1" x14ac:dyDescent="0.2">
      <c r="A153" s="15"/>
      <c r="B153" s="15"/>
      <c r="C153" s="46"/>
      <c r="D153" s="46"/>
      <c r="E153" s="46"/>
      <c r="F153" s="46"/>
      <c r="G153" s="46"/>
      <c r="H153" s="46"/>
      <c r="I153" s="46"/>
      <c r="J153" s="46"/>
      <c r="K153" s="46"/>
      <c r="L153" s="46"/>
      <c r="M153" s="46"/>
      <c r="N153" s="46"/>
      <c r="O153" s="46"/>
      <c r="P153" s="46"/>
      <c r="Q153" s="46"/>
      <c r="R153" s="46"/>
      <c r="S153" s="22"/>
      <c r="T153" s="15"/>
      <c r="U153" s="15"/>
      <c r="V153" s="15"/>
      <c r="W153" s="15"/>
      <c r="X153" s="15"/>
      <c r="Y153" s="15"/>
      <c r="Z153" s="15"/>
      <c r="AA153" s="15"/>
      <c r="AB153" s="15"/>
      <c r="AC153" s="15"/>
      <c r="AD153" s="15"/>
      <c r="AE153" s="15"/>
      <c r="AF153" s="15"/>
      <c r="AG153" s="15"/>
    </row>
    <row r="154" spans="1:33" ht="15.75" customHeight="1" x14ac:dyDescent="0.2">
      <c r="A154" s="15"/>
      <c r="B154" s="15"/>
      <c r="C154" s="46"/>
      <c r="D154" s="46"/>
      <c r="E154" s="46"/>
      <c r="F154" s="46"/>
      <c r="G154" s="46"/>
      <c r="H154" s="46"/>
      <c r="I154" s="46"/>
      <c r="J154" s="46"/>
      <c r="K154" s="46"/>
      <c r="L154" s="46"/>
      <c r="M154" s="46"/>
      <c r="N154" s="46"/>
      <c r="O154" s="46"/>
      <c r="P154" s="46"/>
      <c r="Q154" s="46"/>
      <c r="R154" s="46"/>
      <c r="S154" s="22"/>
      <c r="T154" s="15"/>
      <c r="U154" s="15"/>
      <c r="V154" s="15"/>
      <c r="W154" s="15"/>
      <c r="X154" s="15"/>
      <c r="Y154" s="15"/>
      <c r="Z154" s="15"/>
      <c r="AA154" s="15"/>
      <c r="AB154" s="15"/>
      <c r="AC154" s="15"/>
      <c r="AD154" s="15"/>
      <c r="AE154" s="15"/>
      <c r="AF154" s="15"/>
      <c r="AG154" s="15"/>
    </row>
    <row r="155" spans="1:33" ht="15.75" customHeight="1" x14ac:dyDescent="0.2">
      <c r="A155" s="15"/>
      <c r="B155" s="15"/>
      <c r="C155" s="46"/>
      <c r="D155" s="46"/>
      <c r="E155" s="46"/>
      <c r="F155" s="46"/>
      <c r="G155" s="46"/>
      <c r="H155" s="46"/>
      <c r="I155" s="46"/>
      <c r="J155" s="46"/>
      <c r="K155" s="46"/>
      <c r="L155" s="46"/>
      <c r="M155" s="46"/>
      <c r="N155" s="46"/>
      <c r="O155" s="46"/>
      <c r="P155" s="46"/>
      <c r="Q155" s="46"/>
      <c r="R155" s="46"/>
      <c r="S155" s="22"/>
      <c r="T155" s="15"/>
      <c r="U155" s="15"/>
      <c r="V155" s="15"/>
      <c r="W155" s="15"/>
      <c r="X155" s="15"/>
      <c r="Y155" s="15"/>
      <c r="Z155" s="15"/>
      <c r="AA155" s="15"/>
      <c r="AB155" s="15"/>
      <c r="AC155" s="15"/>
      <c r="AD155" s="15"/>
      <c r="AE155" s="15"/>
      <c r="AF155" s="15"/>
      <c r="AG155" s="15"/>
    </row>
    <row r="156" spans="1:33" ht="15.75" customHeight="1" x14ac:dyDescent="0.2">
      <c r="A156" s="15"/>
      <c r="B156" s="15"/>
      <c r="C156" s="46"/>
      <c r="D156" s="46"/>
      <c r="E156" s="46"/>
      <c r="F156" s="46"/>
      <c r="G156" s="46"/>
      <c r="H156" s="46"/>
      <c r="I156" s="46"/>
      <c r="J156" s="46"/>
      <c r="K156" s="46"/>
      <c r="L156" s="46"/>
      <c r="M156" s="46"/>
      <c r="N156" s="46"/>
      <c r="O156" s="46"/>
      <c r="P156" s="46"/>
      <c r="Q156" s="46"/>
      <c r="R156" s="46"/>
      <c r="S156" s="22"/>
      <c r="T156" s="15"/>
      <c r="U156" s="15"/>
      <c r="V156" s="15"/>
      <c r="W156" s="15"/>
      <c r="X156" s="15"/>
      <c r="Y156" s="15"/>
      <c r="Z156" s="15"/>
      <c r="AA156" s="15"/>
      <c r="AB156" s="15"/>
      <c r="AC156" s="15"/>
      <c r="AD156" s="15"/>
      <c r="AE156" s="15"/>
      <c r="AF156" s="15"/>
      <c r="AG156" s="15"/>
    </row>
    <row r="157" spans="1:33" ht="15.75" customHeight="1" x14ac:dyDescent="0.2">
      <c r="A157" s="15"/>
      <c r="B157" s="15"/>
      <c r="C157" s="46"/>
      <c r="D157" s="46"/>
      <c r="E157" s="46"/>
      <c r="F157" s="46"/>
      <c r="G157" s="46"/>
      <c r="H157" s="46"/>
      <c r="I157" s="46"/>
      <c r="J157" s="46"/>
      <c r="K157" s="46"/>
      <c r="L157" s="46"/>
      <c r="M157" s="46"/>
      <c r="N157" s="46"/>
      <c r="O157" s="46"/>
      <c r="P157" s="46"/>
      <c r="Q157" s="46"/>
      <c r="R157" s="46"/>
      <c r="S157" s="22"/>
      <c r="T157" s="15"/>
      <c r="U157" s="15"/>
      <c r="V157" s="15"/>
      <c r="W157" s="15"/>
      <c r="X157" s="15"/>
      <c r="Y157" s="15"/>
      <c r="Z157" s="15"/>
      <c r="AA157" s="15"/>
      <c r="AB157" s="15"/>
      <c r="AC157" s="15"/>
      <c r="AD157" s="15"/>
      <c r="AE157" s="15"/>
      <c r="AF157" s="15"/>
      <c r="AG157" s="15"/>
    </row>
    <row r="158" spans="1:33" ht="15.75" customHeight="1" x14ac:dyDescent="0.2">
      <c r="A158" s="15"/>
      <c r="B158" s="15"/>
      <c r="C158" s="46"/>
      <c r="D158" s="46"/>
      <c r="E158" s="46"/>
      <c r="F158" s="46"/>
      <c r="G158" s="46"/>
      <c r="H158" s="46"/>
      <c r="I158" s="46"/>
      <c r="J158" s="46"/>
      <c r="K158" s="46"/>
      <c r="L158" s="46"/>
      <c r="M158" s="46"/>
      <c r="N158" s="46"/>
      <c r="O158" s="46"/>
      <c r="P158" s="46"/>
      <c r="Q158" s="46"/>
      <c r="R158" s="46"/>
      <c r="S158" s="22"/>
      <c r="T158" s="15"/>
      <c r="U158" s="15"/>
      <c r="V158" s="15"/>
      <c r="W158" s="15"/>
      <c r="X158" s="15"/>
      <c r="Y158" s="15"/>
      <c r="Z158" s="15"/>
      <c r="AA158" s="15"/>
      <c r="AB158" s="15"/>
      <c r="AC158" s="15"/>
      <c r="AD158" s="15"/>
      <c r="AE158" s="15"/>
      <c r="AF158" s="15"/>
      <c r="AG158" s="15"/>
    </row>
    <row r="159" spans="1:33" ht="15.75" customHeight="1" x14ac:dyDescent="0.2">
      <c r="A159" s="15"/>
      <c r="B159" s="15"/>
      <c r="C159" s="46"/>
      <c r="D159" s="46"/>
      <c r="E159" s="46"/>
      <c r="F159" s="46"/>
      <c r="G159" s="46"/>
      <c r="H159" s="46"/>
      <c r="I159" s="46"/>
      <c r="J159" s="46"/>
      <c r="K159" s="46"/>
      <c r="L159" s="46"/>
      <c r="M159" s="46"/>
      <c r="N159" s="46"/>
      <c r="O159" s="46"/>
      <c r="P159" s="46"/>
      <c r="Q159" s="46"/>
      <c r="R159" s="46"/>
      <c r="S159" s="22"/>
      <c r="T159" s="15"/>
      <c r="U159" s="15"/>
      <c r="V159" s="15"/>
      <c r="W159" s="15"/>
      <c r="X159" s="15"/>
      <c r="Y159" s="15"/>
      <c r="Z159" s="15"/>
      <c r="AA159" s="15"/>
      <c r="AB159" s="15"/>
      <c r="AC159" s="15"/>
      <c r="AD159" s="15"/>
      <c r="AE159" s="15"/>
      <c r="AF159" s="15"/>
      <c r="AG159" s="15"/>
    </row>
    <row r="160" spans="1:33" ht="15.75" customHeight="1" x14ac:dyDescent="0.2">
      <c r="A160" s="15"/>
      <c r="B160" s="15"/>
      <c r="C160" s="46"/>
      <c r="D160" s="46"/>
      <c r="E160" s="46"/>
      <c r="F160" s="46"/>
      <c r="G160" s="46"/>
      <c r="H160" s="46"/>
      <c r="I160" s="46"/>
      <c r="J160" s="46"/>
      <c r="K160" s="46"/>
      <c r="L160" s="46"/>
      <c r="M160" s="46"/>
      <c r="N160" s="46"/>
      <c r="O160" s="46"/>
      <c r="P160" s="46"/>
      <c r="Q160" s="46"/>
      <c r="R160" s="46"/>
      <c r="S160" s="22"/>
      <c r="T160" s="15"/>
      <c r="U160" s="15"/>
      <c r="V160" s="15"/>
      <c r="W160" s="15"/>
      <c r="X160" s="15"/>
      <c r="Y160" s="15"/>
      <c r="Z160" s="15"/>
      <c r="AA160" s="15"/>
      <c r="AB160" s="15"/>
      <c r="AC160" s="15"/>
      <c r="AD160" s="15"/>
      <c r="AE160" s="15"/>
      <c r="AF160" s="15"/>
      <c r="AG160" s="15"/>
    </row>
    <row r="161" spans="1:33" ht="15.75" customHeight="1" x14ac:dyDescent="0.2">
      <c r="A161" s="15"/>
      <c r="B161" s="15"/>
      <c r="C161" s="46"/>
      <c r="D161" s="46"/>
      <c r="E161" s="46"/>
      <c r="F161" s="46"/>
      <c r="G161" s="46"/>
      <c r="H161" s="46"/>
      <c r="I161" s="46"/>
      <c r="J161" s="46"/>
      <c r="K161" s="46"/>
      <c r="L161" s="46"/>
      <c r="M161" s="46"/>
      <c r="N161" s="46"/>
      <c r="O161" s="46"/>
      <c r="P161" s="46"/>
      <c r="Q161" s="46"/>
      <c r="R161" s="46"/>
      <c r="S161" s="22"/>
      <c r="T161" s="15"/>
      <c r="U161" s="15"/>
      <c r="V161" s="15"/>
      <c r="W161" s="15"/>
      <c r="X161" s="15"/>
      <c r="Y161" s="15"/>
      <c r="Z161" s="15"/>
      <c r="AA161" s="15"/>
      <c r="AB161" s="15"/>
      <c r="AC161" s="15"/>
      <c r="AD161" s="15"/>
      <c r="AE161" s="15"/>
      <c r="AF161" s="15"/>
      <c r="AG161" s="15"/>
    </row>
    <row r="162" spans="1:33" ht="15.75" customHeight="1" x14ac:dyDescent="0.2">
      <c r="A162" s="15"/>
      <c r="B162" s="15"/>
      <c r="C162" s="46"/>
      <c r="D162" s="46"/>
      <c r="E162" s="46"/>
      <c r="F162" s="46"/>
      <c r="G162" s="46"/>
      <c r="H162" s="46"/>
      <c r="I162" s="46"/>
      <c r="J162" s="46"/>
      <c r="K162" s="46"/>
      <c r="L162" s="46"/>
      <c r="M162" s="46"/>
      <c r="N162" s="46"/>
      <c r="O162" s="46"/>
      <c r="P162" s="46"/>
      <c r="Q162" s="46"/>
      <c r="R162" s="46"/>
      <c r="S162" s="22"/>
      <c r="T162" s="15"/>
      <c r="U162" s="15"/>
      <c r="V162" s="15"/>
      <c r="W162" s="15"/>
      <c r="X162" s="15"/>
      <c r="Y162" s="15"/>
      <c r="Z162" s="15"/>
      <c r="AA162" s="15"/>
      <c r="AB162" s="15"/>
      <c r="AC162" s="15"/>
      <c r="AD162" s="15"/>
      <c r="AE162" s="15"/>
      <c r="AF162" s="15"/>
      <c r="AG162" s="15"/>
    </row>
    <row r="163" spans="1:33" ht="15.75" customHeight="1" x14ac:dyDescent="0.2">
      <c r="A163" s="15"/>
      <c r="B163" s="15"/>
      <c r="C163" s="46"/>
      <c r="D163" s="46"/>
      <c r="E163" s="46"/>
      <c r="F163" s="46"/>
      <c r="G163" s="46"/>
      <c r="H163" s="46"/>
      <c r="I163" s="46"/>
      <c r="J163" s="46"/>
      <c r="K163" s="46"/>
      <c r="L163" s="46"/>
      <c r="M163" s="46"/>
      <c r="N163" s="46"/>
      <c r="O163" s="46"/>
      <c r="P163" s="46"/>
      <c r="Q163" s="46"/>
      <c r="R163" s="46"/>
      <c r="S163" s="22"/>
      <c r="T163" s="15"/>
      <c r="U163" s="15"/>
      <c r="V163" s="15"/>
      <c r="W163" s="15"/>
      <c r="X163" s="15"/>
      <c r="Y163" s="15"/>
      <c r="Z163" s="15"/>
      <c r="AA163" s="15"/>
      <c r="AB163" s="15"/>
      <c r="AC163" s="15"/>
      <c r="AD163" s="15"/>
      <c r="AE163" s="15"/>
      <c r="AF163" s="15"/>
      <c r="AG163" s="15"/>
    </row>
    <row r="164" spans="1:33" ht="15.75" customHeight="1" x14ac:dyDescent="0.2">
      <c r="A164" s="15"/>
      <c r="B164" s="15"/>
      <c r="C164" s="46"/>
      <c r="D164" s="46"/>
      <c r="E164" s="46"/>
      <c r="F164" s="46"/>
      <c r="G164" s="46"/>
      <c r="H164" s="46"/>
      <c r="I164" s="46"/>
      <c r="J164" s="46"/>
      <c r="K164" s="46"/>
      <c r="L164" s="46"/>
      <c r="M164" s="46"/>
      <c r="N164" s="46"/>
      <c r="O164" s="46"/>
      <c r="P164" s="46"/>
      <c r="Q164" s="46"/>
      <c r="R164" s="46"/>
      <c r="S164" s="22"/>
      <c r="T164" s="15"/>
      <c r="U164" s="15"/>
      <c r="V164" s="15"/>
      <c r="W164" s="15"/>
      <c r="X164" s="15"/>
      <c r="Y164" s="15"/>
      <c r="Z164" s="15"/>
      <c r="AA164" s="15"/>
      <c r="AB164" s="15"/>
      <c r="AC164" s="15"/>
      <c r="AD164" s="15"/>
      <c r="AE164" s="15"/>
      <c r="AF164" s="15"/>
      <c r="AG164" s="15"/>
    </row>
    <row r="165" spans="1:33" ht="15.75" customHeight="1" x14ac:dyDescent="0.2">
      <c r="A165" s="15"/>
      <c r="B165" s="15"/>
      <c r="C165" s="46"/>
      <c r="D165" s="46"/>
      <c r="E165" s="46"/>
      <c r="F165" s="46"/>
      <c r="G165" s="46"/>
      <c r="H165" s="46"/>
      <c r="I165" s="46"/>
      <c r="J165" s="46"/>
      <c r="K165" s="46"/>
      <c r="L165" s="46"/>
      <c r="M165" s="46"/>
      <c r="N165" s="46"/>
      <c r="O165" s="46"/>
      <c r="P165" s="46"/>
      <c r="Q165" s="46"/>
      <c r="R165" s="46"/>
      <c r="S165" s="22"/>
      <c r="T165" s="15"/>
      <c r="U165" s="15"/>
      <c r="V165" s="15"/>
      <c r="W165" s="15"/>
      <c r="X165" s="15"/>
      <c r="Y165" s="15"/>
      <c r="Z165" s="15"/>
      <c r="AA165" s="15"/>
      <c r="AB165" s="15"/>
      <c r="AC165" s="15"/>
      <c r="AD165" s="15"/>
      <c r="AE165" s="15"/>
      <c r="AF165" s="15"/>
      <c r="AG165" s="15"/>
    </row>
    <row r="166" spans="1:33" ht="15.75" customHeight="1" x14ac:dyDescent="0.2">
      <c r="A166" s="15"/>
      <c r="B166" s="15"/>
      <c r="C166" s="46"/>
      <c r="D166" s="46"/>
      <c r="E166" s="46"/>
      <c r="F166" s="46"/>
      <c r="G166" s="46"/>
      <c r="H166" s="46"/>
      <c r="I166" s="46"/>
      <c r="J166" s="46"/>
      <c r="K166" s="46"/>
      <c r="L166" s="46"/>
      <c r="M166" s="46"/>
      <c r="N166" s="46"/>
      <c r="O166" s="46"/>
      <c r="P166" s="46"/>
      <c r="Q166" s="46"/>
      <c r="R166" s="46"/>
      <c r="S166" s="22"/>
      <c r="T166" s="15"/>
      <c r="U166" s="15"/>
      <c r="V166" s="15"/>
      <c r="W166" s="15"/>
      <c r="X166" s="15"/>
      <c r="Y166" s="15"/>
      <c r="Z166" s="15"/>
      <c r="AA166" s="15"/>
      <c r="AB166" s="15"/>
      <c r="AC166" s="15"/>
      <c r="AD166" s="15"/>
      <c r="AE166" s="15"/>
      <c r="AF166" s="15"/>
      <c r="AG166" s="15"/>
    </row>
    <row r="167" spans="1:33" ht="15.75" customHeight="1" x14ac:dyDescent="0.2">
      <c r="A167" s="15"/>
      <c r="B167" s="15"/>
      <c r="C167" s="46"/>
      <c r="D167" s="46"/>
      <c r="E167" s="46"/>
      <c r="F167" s="46"/>
      <c r="G167" s="46"/>
      <c r="H167" s="46"/>
      <c r="I167" s="46"/>
      <c r="J167" s="46"/>
      <c r="K167" s="46"/>
      <c r="L167" s="46"/>
      <c r="M167" s="46"/>
      <c r="N167" s="46"/>
      <c r="O167" s="46"/>
      <c r="P167" s="46"/>
      <c r="Q167" s="46"/>
      <c r="R167" s="46"/>
      <c r="S167" s="22"/>
      <c r="T167" s="15"/>
      <c r="U167" s="15"/>
      <c r="V167" s="15"/>
      <c r="W167" s="15"/>
      <c r="X167" s="15"/>
      <c r="Y167" s="15"/>
      <c r="Z167" s="15"/>
      <c r="AA167" s="15"/>
      <c r="AB167" s="15"/>
      <c r="AC167" s="15"/>
      <c r="AD167" s="15"/>
      <c r="AE167" s="15"/>
      <c r="AF167" s="15"/>
      <c r="AG167" s="15"/>
    </row>
    <row r="168" spans="1:33" ht="15.75" customHeight="1" x14ac:dyDescent="0.2">
      <c r="A168" s="15"/>
      <c r="B168" s="15"/>
      <c r="C168" s="46"/>
      <c r="D168" s="46"/>
      <c r="E168" s="46"/>
      <c r="F168" s="46"/>
      <c r="G168" s="46"/>
      <c r="H168" s="46"/>
      <c r="I168" s="46"/>
      <c r="J168" s="46"/>
      <c r="K168" s="46"/>
      <c r="L168" s="46"/>
      <c r="M168" s="46"/>
      <c r="N168" s="46"/>
      <c r="O168" s="46"/>
      <c r="P168" s="46"/>
      <c r="Q168" s="46"/>
      <c r="R168" s="46"/>
      <c r="S168" s="22"/>
      <c r="T168" s="15"/>
      <c r="U168" s="15"/>
      <c r="V168" s="15"/>
      <c r="W168" s="15"/>
      <c r="X168" s="15"/>
      <c r="Y168" s="15"/>
      <c r="Z168" s="15"/>
      <c r="AA168" s="15"/>
      <c r="AB168" s="15"/>
      <c r="AC168" s="15"/>
      <c r="AD168" s="15"/>
      <c r="AE168" s="15"/>
      <c r="AF168" s="15"/>
      <c r="AG168" s="15"/>
    </row>
    <row r="169" spans="1:33" ht="15.75" customHeight="1" x14ac:dyDescent="0.2">
      <c r="A169" s="15"/>
      <c r="B169" s="15"/>
      <c r="C169" s="46"/>
      <c r="D169" s="46"/>
      <c r="E169" s="46"/>
      <c r="F169" s="46"/>
      <c r="G169" s="46"/>
      <c r="H169" s="46"/>
      <c r="I169" s="46"/>
      <c r="J169" s="46"/>
      <c r="K169" s="46"/>
      <c r="L169" s="46"/>
      <c r="M169" s="46"/>
      <c r="N169" s="46"/>
      <c r="O169" s="46"/>
      <c r="P169" s="46"/>
      <c r="Q169" s="46"/>
      <c r="R169" s="46"/>
      <c r="S169" s="22"/>
      <c r="T169" s="15"/>
      <c r="U169" s="15"/>
      <c r="V169" s="15"/>
      <c r="W169" s="15"/>
      <c r="X169" s="15"/>
      <c r="Y169" s="15"/>
      <c r="Z169" s="15"/>
      <c r="AA169" s="15"/>
      <c r="AB169" s="15"/>
      <c r="AC169" s="15"/>
      <c r="AD169" s="15"/>
      <c r="AE169" s="15"/>
      <c r="AF169" s="15"/>
      <c r="AG169" s="15"/>
    </row>
    <row r="170" spans="1:33" ht="15.75" customHeight="1" x14ac:dyDescent="0.2">
      <c r="A170" s="15"/>
      <c r="B170" s="15"/>
      <c r="C170" s="46"/>
      <c r="D170" s="46"/>
      <c r="E170" s="46"/>
      <c r="F170" s="46"/>
      <c r="G170" s="46"/>
      <c r="H170" s="46"/>
      <c r="I170" s="46"/>
      <c r="J170" s="46"/>
      <c r="K170" s="46"/>
      <c r="L170" s="46"/>
      <c r="M170" s="46"/>
      <c r="N170" s="46"/>
      <c r="O170" s="46"/>
      <c r="P170" s="46"/>
      <c r="Q170" s="46"/>
      <c r="R170" s="46"/>
      <c r="S170" s="22"/>
      <c r="T170" s="15"/>
      <c r="U170" s="15"/>
      <c r="V170" s="15"/>
      <c r="W170" s="15"/>
      <c r="X170" s="15"/>
      <c r="Y170" s="15"/>
      <c r="Z170" s="15"/>
      <c r="AA170" s="15"/>
      <c r="AB170" s="15"/>
      <c r="AC170" s="15"/>
      <c r="AD170" s="15"/>
      <c r="AE170" s="15"/>
      <c r="AF170" s="15"/>
      <c r="AG170" s="15"/>
    </row>
    <row r="171" spans="1:33" ht="15.75" customHeight="1" x14ac:dyDescent="0.2">
      <c r="A171" s="15"/>
      <c r="B171" s="15"/>
      <c r="C171" s="46"/>
      <c r="D171" s="46"/>
      <c r="E171" s="46"/>
      <c r="F171" s="46"/>
      <c r="G171" s="46"/>
      <c r="H171" s="46"/>
      <c r="I171" s="46"/>
      <c r="J171" s="46"/>
      <c r="K171" s="46"/>
      <c r="L171" s="46"/>
      <c r="M171" s="46"/>
      <c r="N171" s="46"/>
      <c r="O171" s="46"/>
      <c r="P171" s="46"/>
      <c r="Q171" s="46"/>
      <c r="R171" s="46"/>
      <c r="S171" s="22"/>
      <c r="T171" s="15"/>
      <c r="U171" s="15"/>
      <c r="V171" s="15"/>
      <c r="W171" s="15"/>
      <c r="X171" s="15"/>
      <c r="Y171" s="15"/>
      <c r="Z171" s="15"/>
      <c r="AA171" s="15"/>
      <c r="AB171" s="15"/>
      <c r="AC171" s="15"/>
      <c r="AD171" s="15"/>
      <c r="AE171" s="15"/>
      <c r="AF171" s="15"/>
      <c r="AG171" s="15"/>
    </row>
    <row r="172" spans="1:33" ht="15.75" customHeight="1" x14ac:dyDescent="0.2">
      <c r="A172" s="15"/>
      <c r="B172" s="15"/>
      <c r="C172" s="46"/>
      <c r="D172" s="46"/>
      <c r="E172" s="46"/>
      <c r="F172" s="46"/>
      <c r="G172" s="46"/>
      <c r="H172" s="46"/>
      <c r="I172" s="46"/>
      <c r="J172" s="46"/>
      <c r="K172" s="46"/>
      <c r="L172" s="46"/>
      <c r="M172" s="46"/>
      <c r="N172" s="46"/>
      <c r="O172" s="46"/>
      <c r="P172" s="46"/>
      <c r="Q172" s="46"/>
      <c r="R172" s="46"/>
      <c r="S172" s="22"/>
      <c r="T172" s="15"/>
      <c r="U172" s="15"/>
      <c r="V172" s="15"/>
      <c r="W172" s="15"/>
      <c r="X172" s="15"/>
      <c r="Y172" s="15"/>
      <c r="Z172" s="15"/>
      <c r="AA172" s="15"/>
      <c r="AB172" s="15"/>
      <c r="AC172" s="15"/>
      <c r="AD172" s="15"/>
      <c r="AE172" s="15"/>
      <c r="AF172" s="15"/>
      <c r="AG172" s="15"/>
    </row>
    <row r="173" spans="1:33" ht="15.75" customHeight="1" x14ac:dyDescent="0.2">
      <c r="A173" s="15"/>
      <c r="B173" s="15"/>
      <c r="C173" s="46"/>
      <c r="D173" s="46"/>
      <c r="E173" s="46"/>
      <c r="F173" s="46"/>
      <c r="G173" s="46"/>
      <c r="H173" s="46"/>
      <c r="I173" s="46"/>
      <c r="J173" s="46"/>
      <c r="K173" s="46"/>
      <c r="L173" s="46"/>
      <c r="M173" s="46"/>
      <c r="N173" s="46"/>
      <c r="O173" s="46"/>
      <c r="P173" s="46"/>
      <c r="Q173" s="46"/>
      <c r="R173" s="46"/>
      <c r="S173" s="22"/>
      <c r="T173" s="15"/>
      <c r="U173" s="15"/>
      <c r="V173" s="15"/>
      <c r="W173" s="15"/>
      <c r="X173" s="15"/>
      <c r="Y173" s="15"/>
      <c r="Z173" s="15"/>
      <c r="AA173" s="15"/>
      <c r="AB173" s="15"/>
      <c r="AC173" s="15"/>
      <c r="AD173" s="15"/>
      <c r="AE173" s="15"/>
      <c r="AF173" s="15"/>
      <c r="AG173" s="15"/>
    </row>
    <row r="174" spans="1:33" ht="15.75" customHeight="1" x14ac:dyDescent="0.2">
      <c r="A174" s="15"/>
      <c r="B174" s="15"/>
      <c r="C174" s="46"/>
      <c r="D174" s="46"/>
      <c r="E174" s="46"/>
      <c r="F174" s="46"/>
      <c r="G174" s="46"/>
      <c r="H174" s="46"/>
      <c r="I174" s="46"/>
      <c r="J174" s="46"/>
      <c r="K174" s="46"/>
      <c r="L174" s="46"/>
      <c r="M174" s="46"/>
      <c r="N174" s="46"/>
      <c r="O174" s="46"/>
      <c r="P174" s="46"/>
      <c r="Q174" s="46"/>
      <c r="R174" s="46"/>
      <c r="S174" s="22"/>
      <c r="T174" s="15"/>
      <c r="U174" s="15"/>
      <c r="V174" s="15"/>
      <c r="W174" s="15"/>
      <c r="X174" s="15"/>
      <c r="Y174" s="15"/>
      <c r="Z174" s="15"/>
      <c r="AA174" s="15"/>
      <c r="AB174" s="15"/>
      <c r="AC174" s="15"/>
      <c r="AD174" s="15"/>
      <c r="AE174" s="15"/>
      <c r="AF174" s="15"/>
      <c r="AG174" s="15"/>
    </row>
    <row r="175" spans="1:33" ht="15.75" customHeight="1" x14ac:dyDescent="0.2">
      <c r="A175" s="15"/>
      <c r="B175" s="15"/>
      <c r="C175" s="46"/>
      <c r="D175" s="46"/>
      <c r="E175" s="46"/>
      <c r="F175" s="46"/>
      <c r="G175" s="46"/>
      <c r="H175" s="46"/>
      <c r="I175" s="46"/>
      <c r="J175" s="46"/>
      <c r="K175" s="46"/>
      <c r="L175" s="46"/>
      <c r="M175" s="46"/>
      <c r="N175" s="46"/>
      <c r="O175" s="46"/>
      <c r="P175" s="46"/>
      <c r="Q175" s="46"/>
      <c r="R175" s="46"/>
      <c r="S175" s="22"/>
      <c r="T175" s="15"/>
      <c r="U175" s="15"/>
      <c r="V175" s="15"/>
      <c r="W175" s="15"/>
      <c r="X175" s="15"/>
      <c r="Y175" s="15"/>
      <c r="Z175" s="15"/>
      <c r="AA175" s="15"/>
      <c r="AB175" s="15"/>
      <c r="AC175" s="15"/>
      <c r="AD175" s="15"/>
      <c r="AE175" s="15"/>
      <c r="AF175" s="15"/>
      <c r="AG175" s="15"/>
    </row>
    <row r="176" spans="1:33" ht="15.75" customHeight="1" x14ac:dyDescent="0.2">
      <c r="A176" s="15"/>
      <c r="B176" s="15"/>
      <c r="C176" s="46"/>
      <c r="D176" s="46"/>
      <c r="E176" s="46"/>
      <c r="F176" s="46"/>
      <c r="G176" s="46"/>
      <c r="H176" s="46"/>
      <c r="I176" s="46"/>
      <c r="J176" s="46"/>
      <c r="K176" s="46"/>
      <c r="L176" s="46"/>
      <c r="M176" s="46"/>
      <c r="N176" s="46"/>
      <c r="O176" s="46"/>
      <c r="P176" s="46"/>
      <c r="Q176" s="46"/>
      <c r="R176" s="46"/>
      <c r="S176" s="22"/>
      <c r="T176" s="15"/>
      <c r="U176" s="15"/>
      <c r="V176" s="15"/>
      <c r="W176" s="15"/>
      <c r="X176" s="15"/>
      <c r="Y176" s="15"/>
      <c r="Z176" s="15"/>
      <c r="AA176" s="15"/>
      <c r="AB176" s="15"/>
      <c r="AC176" s="15"/>
      <c r="AD176" s="15"/>
      <c r="AE176" s="15"/>
      <c r="AF176" s="15"/>
      <c r="AG176" s="15"/>
    </row>
    <row r="177" spans="1:33" ht="15.75" customHeight="1" x14ac:dyDescent="0.2">
      <c r="A177" s="15"/>
      <c r="B177" s="15"/>
      <c r="C177" s="46"/>
      <c r="D177" s="46"/>
      <c r="E177" s="46"/>
      <c r="F177" s="46"/>
      <c r="G177" s="46"/>
      <c r="H177" s="46"/>
      <c r="I177" s="46"/>
      <c r="J177" s="46"/>
      <c r="K177" s="46"/>
      <c r="L177" s="46"/>
      <c r="M177" s="46"/>
      <c r="N177" s="46"/>
      <c r="O177" s="46"/>
      <c r="P177" s="46"/>
      <c r="Q177" s="46"/>
      <c r="R177" s="46"/>
      <c r="S177" s="22"/>
      <c r="T177" s="15"/>
      <c r="U177" s="15"/>
      <c r="V177" s="15"/>
      <c r="W177" s="15"/>
      <c r="X177" s="15"/>
      <c r="Y177" s="15"/>
      <c r="Z177" s="15"/>
      <c r="AA177" s="15"/>
      <c r="AB177" s="15"/>
      <c r="AC177" s="15"/>
      <c r="AD177" s="15"/>
      <c r="AE177" s="15"/>
      <c r="AF177" s="15"/>
      <c r="AG177" s="15"/>
    </row>
    <row r="178" spans="1:33" ht="15.75" customHeight="1" x14ac:dyDescent="0.2">
      <c r="A178" s="15"/>
      <c r="B178" s="15"/>
      <c r="C178" s="46"/>
      <c r="D178" s="46"/>
      <c r="E178" s="46"/>
      <c r="F178" s="46"/>
      <c r="G178" s="46"/>
      <c r="H178" s="46"/>
      <c r="I178" s="46"/>
      <c r="J178" s="46"/>
      <c r="K178" s="46"/>
      <c r="L178" s="46"/>
      <c r="M178" s="46"/>
      <c r="N178" s="46"/>
      <c r="O178" s="46"/>
      <c r="P178" s="46"/>
      <c r="Q178" s="46"/>
      <c r="R178" s="46"/>
      <c r="S178" s="22"/>
      <c r="T178" s="15"/>
      <c r="U178" s="15"/>
      <c r="V178" s="15"/>
      <c r="W178" s="15"/>
      <c r="X178" s="15"/>
      <c r="Y178" s="15"/>
      <c r="Z178" s="15"/>
      <c r="AA178" s="15"/>
      <c r="AB178" s="15"/>
      <c r="AC178" s="15"/>
      <c r="AD178" s="15"/>
      <c r="AE178" s="15"/>
      <c r="AF178" s="15"/>
      <c r="AG178" s="15"/>
    </row>
    <row r="179" spans="1:33" ht="15.75" customHeight="1" x14ac:dyDescent="0.2">
      <c r="A179" s="15"/>
      <c r="B179" s="15"/>
      <c r="C179" s="46"/>
      <c r="D179" s="46"/>
      <c r="E179" s="46"/>
      <c r="F179" s="46"/>
      <c r="G179" s="46"/>
      <c r="H179" s="46"/>
      <c r="I179" s="46"/>
      <c r="J179" s="46"/>
      <c r="K179" s="46"/>
      <c r="L179" s="46"/>
      <c r="M179" s="46"/>
      <c r="N179" s="46"/>
      <c r="O179" s="46"/>
      <c r="P179" s="46"/>
      <c r="Q179" s="46"/>
      <c r="R179" s="46"/>
      <c r="S179" s="22"/>
      <c r="T179" s="15"/>
      <c r="U179" s="15"/>
      <c r="V179" s="15"/>
      <c r="W179" s="15"/>
      <c r="X179" s="15"/>
      <c r="Y179" s="15"/>
      <c r="Z179" s="15"/>
      <c r="AA179" s="15"/>
      <c r="AB179" s="15"/>
      <c r="AC179" s="15"/>
      <c r="AD179" s="15"/>
      <c r="AE179" s="15"/>
      <c r="AF179" s="15"/>
      <c r="AG179" s="15"/>
    </row>
    <row r="180" spans="1:33" ht="15.75" customHeight="1" x14ac:dyDescent="0.2">
      <c r="A180" s="15"/>
      <c r="B180" s="15"/>
      <c r="C180" s="46"/>
      <c r="D180" s="46"/>
      <c r="E180" s="46"/>
      <c r="F180" s="46"/>
      <c r="G180" s="46"/>
      <c r="H180" s="46"/>
      <c r="I180" s="46"/>
      <c r="J180" s="46"/>
      <c r="K180" s="46"/>
      <c r="L180" s="46"/>
      <c r="M180" s="46"/>
      <c r="N180" s="46"/>
      <c r="O180" s="46"/>
      <c r="P180" s="46"/>
      <c r="Q180" s="46"/>
      <c r="R180" s="46"/>
      <c r="S180" s="22"/>
      <c r="T180" s="15"/>
      <c r="U180" s="15"/>
      <c r="V180" s="15"/>
      <c r="W180" s="15"/>
      <c r="X180" s="15"/>
      <c r="Y180" s="15"/>
      <c r="Z180" s="15"/>
      <c r="AA180" s="15"/>
      <c r="AB180" s="15"/>
      <c r="AC180" s="15"/>
      <c r="AD180" s="15"/>
      <c r="AE180" s="15"/>
      <c r="AF180" s="15"/>
      <c r="AG180" s="15"/>
    </row>
    <row r="181" spans="1:33" ht="15.75" customHeight="1" x14ac:dyDescent="0.2">
      <c r="A181" s="15"/>
      <c r="B181" s="15"/>
      <c r="C181" s="46"/>
      <c r="D181" s="46"/>
      <c r="E181" s="46"/>
      <c r="F181" s="46"/>
      <c r="G181" s="46"/>
      <c r="H181" s="46"/>
      <c r="I181" s="46"/>
      <c r="J181" s="46"/>
      <c r="K181" s="46"/>
      <c r="L181" s="46"/>
      <c r="M181" s="46"/>
      <c r="N181" s="46"/>
      <c r="O181" s="46"/>
      <c r="P181" s="46"/>
      <c r="Q181" s="46"/>
      <c r="R181" s="46"/>
      <c r="S181" s="22"/>
      <c r="T181" s="15"/>
      <c r="U181" s="15"/>
      <c r="V181" s="15"/>
      <c r="W181" s="15"/>
      <c r="X181" s="15"/>
      <c r="Y181" s="15"/>
      <c r="Z181" s="15"/>
      <c r="AA181" s="15"/>
      <c r="AB181" s="15"/>
      <c r="AC181" s="15"/>
      <c r="AD181" s="15"/>
      <c r="AE181" s="15"/>
      <c r="AF181" s="15"/>
      <c r="AG181" s="15"/>
    </row>
    <row r="182" spans="1:33" ht="15.75" customHeight="1" x14ac:dyDescent="0.2">
      <c r="A182" s="15"/>
      <c r="B182" s="15"/>
      <c r="C182" s="46"/>
      <c r="D182" s="46"/>
      <c r="E182" s="46"/>
      <c r="F182" s="46"/>
      <c r="G182" s="46"/>
      <c r="H182" s="46"/>
      <c r="I182" s="46"/>
      <c r="J182" s="46"/>
      <c r="K182" s="46"/>
      <c r="L182" s="46"/>
      <c r="M182" s="46"/>
      <c r="N182" s="46"/>
      <c r="O182" s="46"/>
      <c r="P182" s="46"/>
      <c r="Q182" s="46"/>
      <c r="R182" s="46"/>
      <c r="S182" s="22"/>
      <c r="T182" s="15"/>
      <c r="U182" s="15"/>
      <c r="V182" s="15"/>
      <c r="W182" s="15"/>
      <c r="X182" s="15"/>
      <c r="Y182" s="15"/>
      <c r="Z182" s="15"/>
      <c r="AA182" s="15"/>
      <c r="AB182" s="15"/>
      <c r="AC182" s="15"/>
      <c r="AD182" s="15"/>
      <c r="AE182" s="15"/>
      <c r="AF182" s="15"/>
      <c r="AG182" s="15"/>
    </row>
    <row r="183" spans="1:33" ht="15.75" customHeight="1" x14ac:dyDescent="0.2">
      <c r="A183" s="15"/>
      <c r="B183" s="15"/>
      <c r="C183" s="46"/>
      <c r="D183" s="46"/>
      <c r="E183" s="46"/>
      <c r="F183" s="46"/>
      <c r="G183" s="46"/>
      <c r="H183" s="46"/>
      <c r="I183" s="46"/>
      <c r="J183" s="46"/>
      <c r="K183" s="46"/>
      <c r="L183" s="46"/>
      <c r="M183" s="46"/>
      <c r="N183" s="46"/>
      <c r="O183" s="46"/>
      <c r="P183" s="46"/>
      <c r="Q183" s="46"/>
      <c r="R183" s="46"/>
      <c r="S183" s="22"/>
      <c r="T183" s="15"/>
      <c r="U183" s="15"/>
      <c r="V183" s="15"/>
      <c r="W183" s="15"/>
      <c r="X183" s="15"/>
      <c r="Y183" s="15"/>
      <c r="Z183" s="15"/>
      <c r="AA183" s="15"/>
      <c r="AB183" s="15"/>
      <c r="AC183" s="15"/>
      <c r="AD183" s="15"/>
      <c r="AE183" s="15"/>
      <c r="AF183" s="15"/>
      <c r="AG183" s="15"/>
    </row>
    <row r="184" spans="1:33" ht="15.75" customHeight="1" x14ac:dyDescent="0.2">
      <c r="A184" s="15"/>
      <c r="B184" s="15"/>
      <c r="C184" s="46"/>
      <c r="D184" s="46"/>
      <c r="E184" s="46"/>
      <c r="F184" s="46"/>
      <c r="G184" s="46"/>
      <c r="H184" s="46"/>
      <c r="I184" s="46"/>
      <c r="J184" s="46"/>
      <c r="K184" s="46"/>
      <c r="L184" s="46"/>
      <c r="M184" s="46"/>
      <c r="N184" s="46"/>
      <c r="O184" s="46"/>
      <c r="P184" s="46"/>
      <c r="Q184" s="46"/>
      <c r="R184" s="46"/>
      <c r="S184" s="22"/>
      <c r="T184" s="15"/>
      <c r="U184" s="15"/>
      <c r="V184" s="15"/>
      <c r="W184" s="15"/>
      <c r="X184" s="15"/>
      <c r="Y184" s="15"/>
      <c r="Z184" s="15"/>
      <c r="AA184" s="15"/>
      <c r="AB184" s="15"/>
      <c r="AC184" s="15"/>
      <c r="AD184" s="15"/>
      <c r="AE184" s="15"/>
      <c r="AF184" s="15"/>
      <c r="AG184" s="15"/>
    </row>
    <row r="185" spans="1:33" ht="15.75" customHeight="1" x14ac:dyDescent="0.2">
      <c r="A185" s="15"/>
      <c r="B185" s="15"/>
      <c r="C185" s="46"/>
      <c r="D185" s="46"/>
      <c r="E185" s="46"/>
      <c r="F185" s="46"/>
      <c r="G185" s="46"/>
      <c r="H185" s="46"/>
      <c r="I185" s="46"/>
      <c r="J185" s="46"/>
      <c r="K185" s="46"/>
      <c r="L185" s="46"/>
      <c r="M185" s="46"/>
      <c r="N185" s="46"/>
      <c r="O185" s="46"/>
      <c r="P185" s="46"/>
      <c r="Q185" s="46"/>
      <c r="R185" s="46"/>
      <c r="S185" s="22"/>
      <c r="T185" s="15"/>
      <c r="U185" s="15"/>
      <c r="V185" s="15"/>
      <c r="W185" s="15"/>
      <c r="X185" s="15"/>
      <c r="Y185" s="15"/>
      <c r="Z185" s="15"/>
      <c r="AA185" s="15"/>
      <c r="AB185" s="15"/>
      <c r="AC185" s="15"/>
      <c r="AD185" s="15"/>
      <c r="AE185" s="15"/>
      <c r="AF185" s="15"/>
      <c r="AG185" s="15"/>
    </row>
    <row r="186" spans="1:33" ht="15.75" customHeight="1" x14ac:dyDescent="0.2">
      <c r="A186" s="15"/>
      <c r="B186" s="15"/>
      <c r="C186" s="46"/>
      <c r="D186" s="46"/>
      <c r="E186" s="46"/>
      <c r="F186" s="46"/>
      <c r="G186" s="46"/>
      <c r="H186" s="46"/>
      <c r="I186" s="46"/>
      <c r="J186" s="46"/>
      <c r="K186" s="46"/>
      <c r="L186" s="46"/>
      <c r="M186" s="46"/>
      <c r="N186" s="46"/>
      <c r="O186" s="46"/>
      <c r="P186" s="46"/>
      <c r="Q186" s="46"/>
      <c r="R186" s="46"/>
      <c r="S186" s="22"/>
      <c r="T186" s="15"/>
      <c r="U186" s="15"/>
      <c r="V186" s="15"/>
      <c r="W186" s="15"/>
      <c r="X186" s="15"/>
      <c r="Y186" s="15"/>
      <c r="Z186" s="15"/>
      <c r="AA186" s="15"/>
      <c r="AB186" s="15"/>
      <c r="AC186" s="15"/>
      <c r="AD186" s="15"/>
      <c r="AE186" s="15"/>
      <c r="AF186" s="15"/>
      <c r="AG186" s="15"/>
    </row>
    <row r="187" spans="1:33" ht="15.75" customHeight="1" x14ac:dyDescent="0.2">
      <c r="A187" s="15"/>
      <c r="B187" s="15"/>
      <c r="C187" s="46"/>
      <c r="D187" s="46"/>
      <c r="E187" s="46"/>
      <c r="F187" s="46"/>
      <c r="G187" s="46"/>
      <c r="H187" s="46"/>
      <c r="I187" s="46"/>
      <c r="J187" s="46"/>
      <c r="K187" s="46"/>
      <c r="L187" s="46"/>
      <c r="M187" s="46"/>
      <c r="N187" s="46"/>
      <c r="O187" s="46"/>
      <c r="P187" s="46"/>
      <c r="Q187" s="46"/>
      <c r="R187" s="46"/>
      <c r="S187" s="22"/>
      <c r="T187" s="15"/>
      <c r="U187" s="15"/>
      <c r="V187" s="15"/>
      <c r="W187" s="15"/>
      <c r="X187" s="15"/>
      <c r="Y187" s="15"/>
      <c r="Z187" s="15"/>
      <c r="AA187" s="15"/>
      <c r="AB187" s="15"/>
      <c r="AC187" s="15"/>
      <c r="AD187" s="15"/>
      <c r="AE187" s="15"/>
      <c r="AF187" s="15"/>
      <c r="AG187" s="15"/>
    </row>
    <row r="188" spans="1:33" ht="15.75" customHeight="1" x14ac:dyDescent="0.2">
      <c r="A188" s="15"/>
      <c r="B188" s="15"/>
      <c r="C188" s="46"/>
      <c r="D188" s="46"/>
      <c r="E188" s="46"/>
      <c r="F188" s="46"/>
      <c r="G188" s="46"/>
      <c r="H188" s="46"/>
      <c r="I188" s="46"/>
      <c r="J188" s="46"/>
      <c r="K188" s="46"/>
      <c r="L188" s="46"/>
      <c r="M188" s="46"/>
      <c r="N188" s="46"/>
      <c r="O188" s="46"/>
      <c r="P188" s="46"/>
      <c r="Q188" s="46"/>
      <c r="R188" s="46"/>
      <c r="S188" s="22"/>
      <c r="T188" s="15"/>
      <c r="U188" s="15"/>
      <c r="V188" s="15"/>
      <c r="W188" s="15"/>
      <c r="X188" s="15"/>
      <c r="Y188" s="15"/>
      <c r="Z188" s="15"/>
      <c r="AA188" s="15"/>
      <c r="AB188" s="15"/>
      <c r="AC188" s="15"/>
      <c r="AD188" s="15"/>
      <c r="AE188" s="15"/>
      <c r="AF188" s="15"/>
      <c r="AG188" s="15"/>
    </row>
    <row r="189" spans="1:33" ht="15.75" customHeight="1" x14ac:dyDescent="0.2">
      <c r="A189" s="15"/>
      <c r="B189" s="15"/>
      <c r="C189" s="46"/>
      <c r="D189" s="46"/>
      <c r="E189" s="46"/>
      <c r="F189" s="46"/>
      <c r="G189" s="46"/>
      <c r="H189" s="46"/>
      <c r="I189" s="46"/>
      <c r="J189" s="46"/>
      <c r="K189" s="46"/>
      <c r="L189" s="46"/>
      <c r="M189" s="46"/>
      <c r="N189" s="46"/>
      <c r="O189" s="46"/>
      <c r="P189" s="46"/>
      <c r="Q189" s="46"/>
      <c r="R189" s="46"/>
      <c r="S189" s="22"/>
      <c r="T189" s="15"/>
      <c r="U189" s="15"/>
      <c r="V189" s="15"/>
      <c r="W189" s="15"/>
      <c r="X189" s="15"/>
      <c r="Y189" s="15"/>
      <c r="Z189" s="15"/>
      <c r="AA189" s="15"/>
      <c r="AB189" s="15"/>
      <c r="AC189" s="15"/>
      <c r="AD189" s="15"/>
      <c r="AE189" s="15"/>
      <c r="AF189" s="15"/>
      <c r="AG189" s="15"/>
    </row>
    <row r="190" spans="1:33" ht="15.75" customHeight="1" x14ac:dyDescent="0.2">
      <c r="A190" s="15"/>
      <c r="B190" s="15"/>
      <c r="C190" s="46"/>
      <c r="D190" s="46"/>
      <c r="E190" s="46"/>
      <c r="F190" s="46"/>
      <c r="G190" s="46"/>
      <c r="H190" s="46"/>
      <c r="I190" s="46"/>
      <c r="J190" s="46"/>
      <c r="K190" s="46"/>
      <c r="L190" s="46"/>
      <c r="M190" s="46"/>
      <c r="N190" s="46"/>
      <c r="O190" s="46"/>
      <c r="P190" s="46"/>
      <c r="Q190" s="46"/>
      <c r="R190" s="46"/>
      <c r="S190" s="22"/>
      <c r="T190" s="15"/>
      <c r="U190" s="15"/>
      <c r="V190" s="15"/>
      <c r="W190" s="15"/>
      <c r="X190" s="15"/>
      <c r="Y190" s="15"/>
      <c r="Z190" s="15"/>
      <c r="AA190" s="15"/>
      <c r="AB190" s="15"/>
      <c r="AC190" s="15"/>
      <c r="AD190" s="15"/>
      <c r="AE190" s="15"/>
      <c r="AF190" s="15"/>
      <c r="AG190" s="15"/>
    </row>
    <row r="191" spans="1:33" ht="15.75" customHeight="1" x14ac:dyDescent="0.2">
      <c r="A191" s="15"/>
      <c r="B191" s="15"/>
      <c r="C191" s="46"/>
      <c r="D191" s="46"/>
      <c r="E191" s="46"/>
      <c r="F191" s="46"/>
      <c r="G191" s="46"/>
      <c r="H191" s="46"/>
      <c r="I191" s="46"/>
      <c r="J191" s="46"/>
      <c r="K191" s="46"/>
      <c r="L191" s="46"/>
      <c r="M191" s="46"/>
      <c r="N191" s="46"/>
      <c r="O191" s="46"/>
      <c r="P191" s="46"/>
      <c r="Q191" s="46"/>
      <c r="R191" s="46"/>
      <c r="S191" s="22"/>
      <c r="T191" s="15"/>
      <c r="U191" s="15"/>
      <c r="V191" s="15"/>
      <c r="W191" s="15"/>
      <c r="X191" s="15"/>
      <c r="Y191" s="15"/>
      <c r="Z191" s="15"/>
      <c r="AA191" s="15"/>
      <c r="AB191" s="15"/>
      <c r="AC191" s="15"/>
      <c r="AD191" s="15"/>
      <c r="AE191" s="15"/>
      <c r="AF191" s="15"/>
      <c r="AG191" s="15"/>
    </row>
    <row r="192" spans="1:33" ht="15.75" customHeight="1" x14ac:dyDescent="0.2">
      <c r="A192" s="15"/>
      <c r="B192" s="15"/>
      <c r="C192" s="46"/>
      <c r="D192" s="46"/>
      <c r="E192" s="46"/>
      <c r="F192" s="46"/>
      <c r="G192" s="46"/>
      <c r="H192" s="46"/>
      <c r="I192" s="46"/>
      <c r="J192" s="46"/>
      <c r="K192" s="46"/>
      <c r="L192" s="46"/>
      <c r="M192" s="46"/>
      <c r="N192" s="46"/>
      <c r="O192" s="46"/>
      <c r="P192" s="46"/>
      <c r="Q192" s="46"/>
      <c r="R192" s="46"/>
      <c r="S192" s="22"/>
      <c r="T192" s="15"/>
      <c r="U192" s="15"/>
      <c r="V192" s="15"/>
      <c r="W192" s="15"/>
      <c r="X192" s="15"/>
      <c r="Y192" s="15"/>
      <c r="Z192" s="15"/>
      <c r="AA192" s="15"/>
      <c r="AB192" s="15"/>
      <c r="AC192" s="15"/>
      <c r="AD192" s="15"/>
      <c r="AE192" s="15"/>
      <c r="AF192" s="15"/>
      <c r="AG192" s="15"/>
    </row>
    <row r="193" spans="1:33" ht="15.75" customHeight="1" x14ac:dyDescent="0.2">
      <c r="A193" s="15"/>
      <c r="B193" s="15"/>
      <c r="C193" s="46"/>
      <c r="D193" s="46"/>
      <c r="E193" s="46"/>
      <c r="F193" s="46"/>
      <c r="G193" s="46"/>
      <c r="H193" s="46"/>
      <c r="I193" s="46"/>
      <c r="J193" s="46"/>
      <c r="K193" s="46"/>
      <c r="L193" s="46"/>
      <c r="M193" s="46"/>
      <c r="N193" s="46"/>
      <c r="O193" s="46"/>
      <c r="P193" s="46"/>
      <c r="Q193" s="46"/>
      <c r="R193" s="46"/>
      <c r="S193" s="22"/>
      <c r="T193" s="15"/>
      <c r="U193" s="15"/>
      <c r="V193" s="15"/>
      <c r="W193" s="15"/>
      <c r="X193" s="15"/>
      <c r="Y193" s="15"/>
      <c r="Z193" s="15"/>
      <c r="AA193" s="15"/>
      <c r="AB193" s="15"/>
      <c r="AC193" s="15"/>
      <c r="AD193" s="15"/>
      <c r="AE193" s="15"/>
      <c r="AF193" s="15"/>
      <c r="AG193" s="15"/>
    </row>
    <row r="194" spans="1:33" ht="15.75" customHeight="1" x14ac:dyDescent="0.2">
      <c r="A194" s="15"/>
      <c r="B194" s="15"/>
      <c r="C194" s="46"/>
      <c r="D194" s="46"/>
      <c r="E194" s="46"/>
      <c r="F194" s="46"/>
      <c r="G194" s="46"/>
      <c r="H194" s="46"/>
      <c r="I194" s="46"/>
      <c r="J194" s="46"/>
      <c r="K194" s="46"/>
      <c r="L194" s="46"/>
      <c r="M194" s="46"/>
      <c r="N194" s="46"/>
      <c r="O194" s="46"/>
      <c r="P194" s="46"/>
      <c r="Q194" s="46"/>
      <c r="R194" s="46"/>
      <c r="S194" s="22"/>
      <c r="T194" s="15"/>
      <c r="U194" s="15"/>
      <c r="V194" s="15"/>
      <c r="W194" s="15"/>
      <c r="X194" s="15"/>
      <c r="Y194" s="15"/>
      <c r="Z194" s="15"/>
      <c r="AA194" s="15"/>
      <c r="AB194" s="15"/>
      <c r="AC194" s="15"/>
      <c r="AD194" s="15"/>
      <c r="AE194" s="15"/>
      <c r="AF194" s="15"/>
      <c r="AG194" s="15"/>
    </row>
    <row r="195" spans="1:33" ht="15.75" customHeight="1" x14ac:dyDescent="0.2">
      <c r="A195" s="15"/>
      <c r="B195" s="15"/>
      <c r="C195" s="46"/>
      <c r="D195" s="46"/>
      <c r="E195" s="46"/>
      <c r="F195" s="46"/>
      <c r="G195" s="46"/>
      <c r="H195" s="46"/>
      <c r="I195" s="46"/>
      <c r="J195" s="46"/>
      <c r="K195" s="46"/>
      <c r="L195" s="46"/>
      <c r="M195" s="46"/>
      <c r="N195" s="46"/>
      <c r="O195" s="46"/>
      <c r="P195" s="46"/>
      <c r="Q195" s="46"/>
      <c r="R195" s="46"/>
      <c r="S195" s="22"/>
      <c r="T195" s="15"/>
      <c r="U195" s="15"/>
      <c r="V195" s="15"/>
      <c r="W195" s="15"/>
      <c r="X195" s="15"/>
      <c r="Y195" s="15"/>
      <c r="Z195" s="15"/>
      <c r="AA195" s="15"/>
      <c r="AB195" s="15"/>
      <c r="AC195" s="15"/>
      <c r="AD195" s="15"/>
      <c r="AE195" s="15"/>
      <c r="AF195" s="15"/>
      <c r="AG195" s="15"/>
    </row>
    <row r="196" spans="1:33" ht="15.75" customHeight="1" x14ac:dyDescent="0.2">
      <c r="A196" s="15"/>
      <c r="B196" s="15"/>
      <c r="C196" s="46"/>
      <c r="D196" s="46"/>
      <c r="E196" s="46"/>
      <c r="F196" s="46"/>
      <c r="G196" s="46"/>
      <c r="H196" s="46"/>
      <c r="I196" s="46"/>
      <c r="J196" s="46"/>
      <c r="K196" s="46"/>
      <c r="L196" s="46"/>
      <c r="M196" s="46"/>
      <c r="N196" s="46"/>
      <c r="O196" s="46"/>
      <c r="P196" s="46"/>
      <c r="Q196" s="46"/>
      <c r="R196" s="46"/>
      <c r="S196" s="22"/>
      <c r="T196" s="15"/>
      <c r="U196" s="15"/>
      <c r="V196" s="15"/>
      <c r="W196" s="15"/>
      <c r="X196" s="15"/>
      <c r="Y196" s="15"/>
      <c r="Z196" s="15"/>
      <c r="AA196" s="15"/>
      <c r="AB196" s="15"/>
      <c r="AC196" s="15"/>
      <c r="AD196" s="15"/>
      <c r="AE196" s="15"/>
      <c r="AF196" s="15"/>
      <c r="AG196" s="15"/>
    </row>
    <row r="197" spans="1:33" ht="15.75" customHeight="1" x14ac:dyDescent="0.2">
      <c r="A197" s="15"/>
      <c r="B197" s="15"/>
      <c r="C197" s="46"/>
      <c r="D197" s="46"/>
      <c r="E197" s="46"/>
      <c r="F197" s="46"/>
      <c r="G197" s="46"/>
      <c r="H197" s="46"/>
      <c r="I197" s="46"/>
      <c r="J197" s="46"/>
      <c r="K197" s="46"/>
      <c r="L197" s="46"/>
      <c r="M197" s="46"/>
      <c r="N197" s="46"/>
      <c r="O197" s="46"/>
      <c r="P197" s="46"/>
      <c r="Q197" s="46"/>
      <c r="R197" s="46"/>
      <c r="S197" s="22"/>
      <c r="T197" s="15"/>
      <c r="U197" s="15"/>
      <c r="V197" s="15"/>
      <c r="W197" s="15"/>
      <c r="X197" s="15"/>
      <c r="Y197" s="15"/>
      <c r="Z197" s="15"/>
      <c r="AA197" s="15"/>
      <c r="AB197" s="15"/>
      <c r="AC197" s="15"/>
      <c r="AD197" s="15"/>
      <c r="AE197" s="15"/>
      <c r="AF197" s="15"/>
      <c r="AG197" s="15"/>
    </row>
    <row r="198" spans="1:33" ht="15.75" customHeight="1" x14ac:dyDescent="0.2">
      <c r="A198" s="15"/>
      <c r="B198" s="15"/>
      <c r="C198" s="46"/>
      <c r="D198" s="46"/>
      <c r="E198" s="46"/>
      <c r="F198" s="46"/>
      <c r="G198" s="46"/>
      <c r="H198" s="46"/>
      <c r="I198" s="46"/>
      <c r="J198" s="46"/>
      <c r="K198" s="46"/>
      <c r="L198" s="46"/>
      <c r="M198" s="46"/>
      <c r="N198" s="46"/>
      <c r="O198" s="46"/>
      <c r="P198" s="46"/>
      <c r="Q198" s="46"/>
      <c r="R198" s="46"/>
      <c r="S198" s="22"/>
      <c r="T198" s="15"/>
      <c r="U198" s="15"/>
      <c r="V198" s="15"/>
      <c r="W198" s="15"/>
      <c r="X198" s="15"/>
      <c r="Y198" s="15"/>
      <c r="Z198" s="15"/>
      <c r="AA198" s="15"/>
      <c r="AB198" s="15"/>
      <c r="AC198" s="15"/>
      <c r="AD198" s="15"/>
      <c r="AE198" s="15"/>
      <c r="AF198" s="15"/>
      <c r="AG198" s="15"/>
    </row>
    <row r="199" spans="1:33" ht="15.75" customHeight="1" x14ac:dyDescent="0.2">
      <c r="A199" s="15"/>
      <c r="B199" s="15"/>
      <c r="C199" s="46"/>
      <c r="D199" s="46"/>
      <c r="E199" s="46"/>
      <c r="F199" s="46"/>
      <c r="G199" s="46"/>
      <c r="H199" s="46"/>
      <c r="I199" s="46"/>
      <c r="J199" s="46"/>
      <c r="K199" s="46"/>
      <c r="L199" s="46"/>
      <c r="M199" s="46"/>
      <c r="N199" s="46"/>
      <c r="O199" s="46"/>
      <c r="P199" s="46"/>
      <c r="Q199" s="46"/>
      <c r="R199" s="46"/>
      <c r="S199" s="22"/>
      <c r="T199" s="15"/>
      <c r="U199" s="15"/>
      <c r="V199" s="15"/>
      <c r="W199" s="15"/>
      <c r="X199" s="15"/>
      <c r="Y199" s="15"/>
      <c r="Z199" s="15"/>
      <c r="AA199" s="15"/>
      <c r="AB199" s="15"/>
      <c r="AC199" s="15"/>
      <c r="AD199" s="15"/>
      <c r="AE199" s="15"/>
      <c r="AF199" s="15"/>
      <c r="AG199" s="15"/>
    </row>
    <row r="200" spans="1:33" ht="15.75" customHeight="1" x14ac:dyDescent="0.2">
      <c r="A200" s="15"/>
      <c r="B200" s="15"/>
      <c r="C200" s="46"/>
      <c r="D200" s="46"/>
      <c r="E200" s="46"/>
      <c r="F200" s="46"/>
      <c r="G200" s="46"/>
      <c r="H200" s="46"/>
      <c r="I200" s="46"/>
      <c r="J200" s="46"/>
      <c r="K200" s="46"/>
      <c r="L200" s="46"/>
      <c r="M200" s="46"/>
      <c r="N200" s="46"/>
      <c r="O200" s="46"/>
      <c r="P200" s="46"/>
      <c r="Q200" s="46"/>
      <c r="R200" s="46"/>
      <c r="S200" s="22"/>
      <c r="T200" s="15"/>
      <c r="U200" s="15"/>
      <c r="V200" s="15"/>
      <c r="W200" s="15"/>
      <c r="X200" s="15"/>
      <c r="Y200" s="15"/>
      <c r="Z200" s="15"/>
      <c r="AA200" s="15"/>
      <c r="AB200" s="15"/>
      <c r="AC200" s="15"/>
      <c r="AD200" s="15"/>
      <c r="AE200" s="15"/>
      <c r="AF200" s="15"/>
      <c r="AG200" s="15"/>
    </row>
    <row r="201" spans="1:33" ht="15.75" customHeight="1" x14ac:dyDescent="0.2">
      <c r="A201" s="15"/>
      <c r="B201" s="15"/>
      <c r="C201" s="46"/>
      <c r="D201" s="46"/>
      <c r="E201" s="46"/>
      <c r="F201" s="46"/>
      <c r="G201" s="46"/>
      <c r="H201" s="46"/>
      <c r="I201" s="46"/>
      <c r="J201" s="46"/>
      <c r="K201" s="46"/>
      <c r="L201" s="46"/>
      <c r="M201" s="46"/>
      <c r="N201" s="46"/>
      <c r="O201" s="46"/>
      <c r="P201" s="46"/>
      <c r="Q201" s="46"/>
      <c r="R201" s="46"/>
      <c r="S201" s="22"/>
      <c r="T201" s="15"/>
      <c r="U201" s="15"/>
      <c r="V201" s="15"/>
      <c r="W201" s="15"/>
      <c r="X201" s="15"/>
      <c r="Y201" s="15"/>
      <c r="Z201" s="15"/>
      <c r="AA201" s="15"/>
      <c r="AB201" s="15"/>
      <c r="AC201" s="15"/>
      <c r="AD201" s="15"/>
      <c r="AE201" s="15"/>
      <c r="AF201" s="15"/>
      <c r="AG201" s="15"/>
    </row>
    <row r="202" spans="1:33" ht="15.75" customHeight="1" x14ac:dyDescent="0.2">
      <c r="A202" s="15"/>
      <c r="B202" s="15"/>
      <c r="C202" s="46"/>
      <c r="D202" s="46"/>
      <c r="E202" s="46"/>
      <c r="F202" s="46"/>
      <c r="G202" s="46"/>
      <c r="H202" s="46"/>
      <c r="I202" s="46"/>
      <c r="J202" s="46"/>
      <c r="K202" s="46"/>
      <c r="L202" s="46"/>
      <c r="M202" s="46"/>
      <c r="N202" s="46"/>
      <c r="O202" s="46"/>
      <c r="P202" s="46"/>
      <c r="Q202" s="46"/>
      <c r="R202" s="46"/>
      <c r="S202" s="22"/>
      <c r="T202" s="15"/>
      <c r="U202" s="15"/>
      <c r="V202" s="15"/>
      <c r="W202" s="15"/>
      <c r="X202" s="15"/>
      <c r="Y202" s="15"/>
      <c r="Z202" s="15"/>
      <c r="AA202" s="15"/>
      <c r="AB202" s="15"/>
      <c r="AC202" s="15"/>
      <c r="AD202" s="15"/>
      <c r="AE202" s="15"/>
      <c r="AF202" s="15"/>
      <c r="AG202" s="15"/>
    </row>
    <row r="203" spans="1:33" ht="15.75" customHeight="1" x14ac:dyDescent="0.2">
      <c r="A203" s="15"/>
      <c r="B203" s="15"/>
      <c r="C203" s="46"/>
      <c r="D203" s="46"/>
      <c r="E203" s="46"/>
      <c r="F203" s="46"/>
      <c r="G203" s="46"/>
      <c r="H203" s="46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22"/>
      <c r="T203" s="15"/>
      <c r="U203" s="15"/>
      <c r="V203" s="15"/>
      <c r="W203" s="15"/>
      <c r="X203" s="15"/>
      <c r="Y203" s="15"/>
      <c r="Z203" s="15"/>
      <c r="AA203" s="15"/>
      <c r="AB203" s="15"/>
      <c r="AC203" s="15"/>
      <c r="AD203" s="15"/>
      <c r="AE203" s="15"/>
      <c r="AF203" s="15"/>
      <c r="AG203" s="15"/>
    </row>
    <row r="204" spans="1:33" ht="15.75" customHeight="1" x14ac:dyDescent="0.2">
      <c r="A204" s="15"/>
      <c r="B204" s="15"/>
      <c r="C204" s="46"/>
      <c r="D204" s="46"/>
      <c r="E204" s="46"/>
      <c r="F204" s="46"/>
      <c r="G204" s="46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22"/>
      <c r="T204" s="15"/>
      <c r="U204" s="15"/>
      <c r="V204" s="15"/>
      <c r="W204" s="15"/>
      <c r="X204" s="15"/>
      <c r="Y204" s="15"/>
      <c r="Z204" s="15"/>
      <c r="AA204" s="15"/>
      <c r="AB204" s="15"/>
      <c r="AC204" s="15"/>
      <c r="AD204" s="15"/>
      <c r="AE204" s="15"/>
      <c r="AF204" s="15"/>
      <c r="AG204" s="15"/>
    </row>
    <row r="205" spans="1:33" ht="15.75" customHeight="1" x14ac:dyDescent="0.2">
      <c r="A205" s="15"/>
      <c r="B205" s="15"/>
      <c r="C205" s="46"/>
      <c r="D205" s="46"/>
      <c r="E205" s="46"/>
      <c r="F205" s="46"/>
      <c r="G205" s="46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22"/>
      <c r="T205" s="15"/>
      <c r="U205" s="15"/>
      <c r="V205" s="15"/>
      <c r="W205" s="15"/>
      <c r="X205" s="15"/>
      <c r="Y205" s="15"/>
      <c r="Z205" s="15"/>
      <c r="AA205" s="15"/>
      <c r="AB205" s="15"/>
      <c r="AC205" s="15"/>
      <c r="AD205" s="15"/>
      <c r="AE205" s="15"/>
      <c r="AF205" s="15"/>
      <c r="AG205" s="15"/>
    </row>
    <row r="206" spans="1:33" ht="15.75" customHeight="1" x14ac:dyDescent="0.2">
      <c r="A206" s="15"/>
      <c r="B206" s="15"/>
      <c r="C206" s="46"/>
      <c r="D206" s="46"/>
      <c r="E206" s="46"/>
      <c r="F206" s="46"/>
      <c r="G206" s="46"/>
      <c r="H206" s="46"/>
      <c r="I206" s="46"/>
      <c r="J206" s="46"/>
      <c r="K206" s="46"/>
      <c r="L206" s="46"/>
      <c r="M206" s="46"/>
      <c r="N206" s="46"/>
      <c r="O206" s="46"/>
      <c r="P206" s="46"/>
      <c r="Q206" s="46"/>
      <c r="R206" s="46"/>
      <c r="S206" s="22"/>
      <c r="T206" s="15"/>
      <c r="U206" s="15"/>
      <c r="V206" s="15"/>
      <c r="W206" s="15"/>
      <c r="X206" s="15"/>
      <c r="Y206" s="15"/>
      <c r="Z206" s="15"/>
      <c r="AA206" s="15"/>
      <c r="AB206" s="15"/>
      <c r="AC206" s="15"/>
      <c r="AD206" s="15"/>
      <c r="AE206" s="15"/>
      <c r="AF206" s="15"/>
      <c r="AG206" s="15"/>
    </row>
    <row r="207" spans="1:33" ht="15.75" customHeight="1" x14ac:dyDescent="0.2">
      <c r="A207" s="15"/>
      <c r="B207" s="15"/>
      <c r="C207" s="46"/>
      <c r="D207" s="46"/>
      <c r="E207" s="46"/>
      <c r="F207" s="46"/>
      <c r="G207" s="46"/>
      <c r="H207" s="46"/>
      <c r="I207" s="46"/>
      <c r="J207" s="46"/>
      <c r="K207" s="46"/>
      <c r="L207" s="46"/>
      <c r="M207" s="46"/>
      <c r="N207" s="46"/>
      <c r="O207" s="46"/>
      <c r="P207" s="46"/>
      <c r="Q207" s="46"/>
      <c r="R207" s="46"/>
      <c r="S207" s="22"/>
      <c r="T207" s="15"/>
      <c r="U207" s="15"/>
      <c r="V207" s="15"/>
      <c r="W207" s="15"/>
      <c r="X207" s="15"/>
      <c r="Y207" s="15"/>
      <c r="Z207" s="15"/>
      <c r="AA207" s="15"/>
      <c r="AB207" s="15"/>
      <c r="AC207" s="15"/>
      <c r="AD207" s="15"/>
      <c r="AE207" s="15"/>
      <c r="AF207" s="15"/>
      <c r="AG207" s="15"/>
    </row>
    <row r="208" spans="1:33" ht="15.75" customHeight="1" x14ac:dyDescent="0.2">
      <c r="A208" s="15"/>
      <c r="B208" s="15"/>
      <c r="C208" s="46"/>
      <c r="D208" s="46"/>
      <c r="E208" s="46"/>
      <c r="F208" s="46"/>
      <c r="G208" s="46"/>
      <c r="H208" s="46"/>
      <c r="I208" s="46"/>
      <c r="J208" s="46"/>
      <c r="K208" s="46"/>
      <c r="L208" s="46"/>
      <c r="M208" s="46"/>
      <c r="N208" s="46"/>
      <c r="O208" s="46"/>
      <c r="P208" s="46"/>
      <c r="Q208" s="46"/>
      <c r="R208" s="46"/>
      <c r="S208" s="22"/>
      <c r="T208" s="15"/>
      <c r="U208" s="15"/>
      <c r="V208" s="15"/>
      <c r="W208" s="15"/>
      <c r="X208" s="15"/>
      <c r="Y208" s="15"/>
      <c r="Z208" s="15"/>
      <c r="AA208" s="15"/>
      <c r="AB208" s="15"/>
      <c r="AC208" s="15"/>
      <c r="AD208" s="15"/>
      <c r="AE208" s="15"/>
      <c r="AF208" s="15"/>
      <c r="AG208" s="15"/>
    </row>
    <row r="209" spans="1:33" ht="15.75" customHeight="1" x14ac:dyDescent="0.2">
      <c r="A209" s="15"/>
      <c r="B209" s="15"/>
      <c r="C209" s="46"/>
      <c r="D209" s="46"/>
      <c r="E209" s="46"/>
      <c r="F209" s="46"/>
      <c r="G209" s="46"/>
      <c r="H209" s="46"/>
      <c r="I209" s="46"/>
      <c r="J209" s="46"/>
      <c r="K209" s="46"/>
      <c r="L209" s="46"/>
      <c r="M209" s="46"/>
      <c r="N209" s="46"/>
      <c r="O209" s="46"/>
      <c r="P209" s="46"/>
      <c r="Q209" s="46"/>
      <c r="R209" s="46"/>
      <c r="S209" s="22"/>
      <c r="T209" s="15"/>
      <c r="U209" s="15"/>
      <c r="V209" s="15"/>
      <c r="W209" s="15"/>
      <c r="X209" s="15"/>
      <c r="Y209" s="15"/>
      <c r="Z209" s="15"/>
      <c r="AA209" s="15"/>
      <c r="AB209" s="15"/>
      <c r="AC209" s="15"/>
      <c r="AD209" s="15"/>
      <c r="AE209" s="15"/>
      <c r="AF209" s="15"/>
      <c r="AG209" s="15"/>
    </row>
    <row r="210" spans="1:33" ht="15.75" customHeight="1" x14ac:dyDescent="0.2">
      <c r="A210" s="15"/>
      <c r="B210" s="15"/>
      <c r="C210" s="46"/>
      <c r="D210" s="46"/>
      <c r="E210" s="46"/>
      <c r="F210" s="46"/>
      <c r="G210" s="46"/>
      <c r="H210" s="46"/>
      <c r="I210" s="46"/>
      <c r="J210" s="46"/>
      <c r="K210" s="46"/>
      <c r="L210" s="46"/>
      <c r="M210" s="46"/>
      <c r="N210" s="46"/>
      <c r="O210" s="46"/>
      <c r="P210" s="46"/>
      <c r="Q210" s="46"/>
      <c r="R210" s="46"/>
      <c r="S210" s="22"/>
      <c r="T210" s="15"/>
      <c r="U210" s="15"/>
      <c r="V210" s="15"/>
      <c r="W210" s="15"/>
      <c r="X210" s="15"/>
      <c r="Y210" s="15"/>
      <c r="Z210" s="15"/>
      <c r="AA210" s="15"/>
      <c r="AB210" s="15"/>
      <c r="AC210" s="15"/>
      <c r="AD210" s="15"/>
      <c r="AE210" s="15"/>
      <c r="AF210" s="15"/>
      <c r="AG210" s="15"/>
    </row>
    <row r="211" spans="1:33" ht="15.75" customHeight="1" x14ac:dyDescent="0.2">
      <c r="A211" s="15"/>
      <c r="B211" s="15"/>
      <c r="C211" s="46"/>
      <c r="D211" s="46"/>
      <c r="E211" s="46"/>
      <c r="F211" s="46"/>
      <c r="G211" s="46"/>
      <c r="H211" s="46"/>
      <c r="I211" s="46"/>
      <c r="J211" s="46"/>
      <c r="K211" s="46"/>
      <c r="L211" s="46"/>
      <c r="M211" s="46"/>
      <c r="N211" s="46"/>
      <c r="O211" s="46"/>
      <c r="P211" s="46"/>
      <c r="Q211" s="46"/>
      <c r="R211" s="46"/>
      <c r="S211" s="22"/>
      <c r="T211" s="15"/>
      <c r="U211" s="15"/>
      <c r="V211" s="15"/>
      <c r="W211" s="15"/>
      <c r="X211" s="15"/>
      <c r="Y211" s="15"/>
      <c r="Z211" s="15"/>
      <c r="AA211" s="15"/>
      <c r="AB211" s="15"/>
      <c r="AC211" s="15"/>
      <c r="AD211" s="15"/>
      <c r="AE211" s="15"/>
      <c r="AF211" s="15"/>
      <c r="AG211" s="15"/>
    </row>
    <row r="212" spans="1:33" ht="15.75" customHeight="1" x14ac:dyDescent="0.2">
      <c r="A212" s="15"/>
      <c r="B212" s="15"/>
      <c r="C212" s="46"/>
      <c r="D212" s="46"/>
      <c r="E212" s="46"/>
      <c r="F212" s="46"/>
      <c r="G212" s="46"/>
      <c r="H212" s="46"/>
      <c r="I212" s="46"/>
      <c r="J212" s="46"/>
      <c r="K212" s="46"/>
      <c r="L212" s="46"/>
      <c r="M212" s="46"/>
      <c r="N212" s="46"/>
      <c r="O212" s="46"/>
      <c r="P212" s="46"/>
      <c r="Q212" s="46"/>
      <c r="R212" s="46"/>
      <c r="S212" s="22"/>
      <c r="T212" s="15"/>
      <c r="U212" s="15"/>
      <c r="V212" s="15"/>
      <c r="W212" s="15"/>
      <c r="X212" s="15"/>
      <c r="Y212" s="15"/>
      <c r="Z212" s="15"/>
      <c r="AA212" s="15"/>
      <c r="AB212" s="15"/>
      <c r="AC212" s="15"/>
      <c r="AD212" s="15"/>
      <c r="AE212" s="15"/>
      <c r="AF212" s="15"/>
      <c r="AG212" s="15"/>
    </row>
    <row r="213" spans="1:33" ht="15.75" customHeight="1" x14ac:dyDescent="0.2">
      <c r="A213" s="15"/>
      <c r="B213" s="15"/>
      <c r="C213" s="46"/>
      <c r="D213" s="46"/>
      <c r="E213" s="46"/>
      <c r="F213" s="46"/>
      <c r="G213" s="46"/>
      <c r="H213" s="46"/>
      <c r="I213" s="46"/>
      <c r="J213" s="46"/>
      <c r="K213" s="46"/>
      <c r="L213" s="46"/>
      <c r="M213" s="46"/>
      <c r="N213" s="46"/>
      <c r="O213" s="46"/>
      <c r="P213" s="46"/>
      <c r="Q213" s="46"/>
      <c r="R213" s="46"/>
      <c r="S213" s="22"/>
      <c r="T213" s="15"/>
      <c r="U213" s="15"/>
      <c r="V213" s="15"/>
      <c r="W213" s="15"/>
      <c r="X213" s="15"/>
      <c r="Y213" s="15"/>
      <c r="Z213" s="15"/>
      <c r="AA213" s="15"/>
      <c r="AB213" s="15"/>
      <c r="AC213" s="15"/>
      <c r="AD213" s="15"/>
      <c r="AE213" s="15"/>
      <c r="AF213" s="15"/>
      <c r="AG213" s="15"/>
    </row>
    <row r="214" spans="1:33" ht="15.75" customHeight="1" x14ac:dyDescent="0.2">
      <c r="A214" s="15"/>
      <c r="B214" s="15"/>
      <c r="C214" s="46"/>
      <c r="D214" s="46"/>
      <c r="E214" s="46"/>
      <c r="F214" s="46"/>
      <c r="G214" s="46"/>
      <c r="H214" s="46"/>
      <c r="I214" s="46"/>
      <c r="J214" s="46"/>
      <c r="K214" s="46"/>
      <c r="L214" s="46"/>
      <c r="M214" s="46"/>
      <c r="N214" s="46"/>
      <c r="O214" s="46"/>
      <c r="P214" s="46"/>
      <c r="Q214" s="46"/>
      <c r="R214" s="46"/>
      <c r="S214" s="22"/>
      <c r="T214" s="15"/>
      <c r="U214" s="15"/>
      <c r="V214" s="15"/>
      <c r="W214" s="15"/>
      <c r="X214" s="15"/>
      <c r="Y214" s="15"/>
      <c r="Z214" s="15"/>
      <c r="AA214" s="15"/>
      <c r="AB214" s="15"/>
      <c r="AC214" s="15"/>
      <c r="AD214" s="15"/>
      <c r="AE214" s="15"/>
      <c r="AF214" s="15"/>
      <c r="AG214" s="15"/>
    </row>
    <row r="215" spans="1:33" ht="15.75" customHeight="1" x14ac:dyDescent="0.2">
      <c r="A215" s="15"/>
      <c r="B215" s="15"/>
      <c r="C215" s="46"/>
      <c r="D215" s="46"/>
      <c r="E215" s="46"/>
      <c r="F215" s="46"/>
      <c r="G215" s="46"/>
      <c r="H215" s="46"/>
      <c r="I215" s="46"/>
      <c r="J215" s="46"/>
      <c r="K215" s="46"/>
      <c r="L215" s="46"/>
      <c r="M215" s="46"/>
      <c r="N215" s="46"/>
      <c r="O215" s="46"/>
      <c r="P215" s="46"/>
      <c r="Q215" s="46"/>
      <c r="R215" s="46"/>
      <c r="S215" s="22"/>
      <c r="T215" s="15"/>
      <c r="U215" s="15"/>
      <c r="V215" s="15"/>
      <c r="W215" s="15"/>
      <c r="X215" s="15"/>
      <c r="Y215" s="15"/>
      <c r="Z215" s="15"/>
      <c r="AA215" s="15"/>
      <c r="AB215" s="15"/>
      <c r="AC215" s="15"/>
      <c r="AD215" s="15"/>
      <c r="AE215" s="15"/>
      <c r="AF215" s="15"/>
      <c r="AG215" s="15"/>
    </row>
    <row r="216" spans="1:33" ht="15.75" customHeight="1" x14ac:dyDescent="0.2">
      <c r="A216" s="15"/>
      <c r="B216" s="15"/>
      <c r="C216" s="46"/>
      <c r="D216" s="46"/>
      <c r="E216" s="46"/>
      <c r="F216" s="46"/>
      <c r="G216" s="46"/>
      <c r="H216" s="46"/>
      <c r="I216" s="46"/>
      <c r="J216" s="46"/>
      <c r="K216" s="46"/>
      <c r="L216" s="46"/>
      <c r="M216" s="46"/>
      <c r="N216" s="46"/>
      <c r="O216" s="46"/>
      <c r="P216" s="46"/>
      <c r="Q216" s="46"/>
      <c r="R216" s="46"/>
      <c r="S216" s="22"/>
      <c r="T216" s="15"/>
      <c r="U216" s="15"/>
      <c r="V216" s="15"/>
      <c r="W216" s="15"/>
      <c r="X216" s="15"/>
      <c r="Y216" s="15"/>
      <c r="Z216" s="15"/>
      <c r="AA216" s="15"/>
      <c r="AB216" s="15"/>
      <c r="AC216" s="15"/>
      <c r="AD216" s="15"/>
      <c r="AE216" s="15"/>
      <c r="AF216" s="15"/>
      <c r="AG216" s="15"/>
    </row>
    <row r="217" spans="1:33" ht="15.75" customHeight="1" x14ac:dyDescent="0.2">
      <c r="A217" s="15"/>
      <c r="B217" s="15"/>
      <c r="C217" s="46"/>
      <c r="D217" s="46"/>
      <c r="E217" s="46"/>
      <c r="F217" s="46"/>
      <c r="G217" s="46"/>
      <c r="H217" s="46"/>
      <c r="I217" s="46"/>
      <c r="J217" s="46"/>
      <c r="K217" s="46"/>
      <c r="L217" s="46"/>
      <c r="M217" s="46"/>
      <c r="N217" s="46"/>
      <c r="O217" s="46"/>
      <c r="P217" s="46"/>
      <c r="Q217" s="46"/>
      <c r="R217" s="46"/>
      <c r="S217" s="22"/>
      <c r="T217" s="15"/>
      <c r="U217" s="15"/>
      <c r="V217" s="15"/>
      <c r="W217" s="15"/>
      <c r="X217" s="15"/>
      <c r="Y217" s="15"/>
      <c r="Z217" s="15"/>
      <c r="AA217" s="15"/>
      <c r="AB217" s="15"/>
      <c r="AC217" s="15"/>
      <c r="AD217" s="15"/>
      <c r="AE217" s="15"/>
      <c r="AF217" s="15"/>
      <c r="AG217" s="15"/>
    </row>
    <row r="218" spans="1:33" ht="15.75" customHeight="1" x14ac:dyDescent="0.2">
      <c r="A218" s="15"/>
      <c r="B218" s="15"/>
      <c r="C218" s="46"/>
      <c r="D218" s="46"/>
      <c r="E218" s="46"/>
      <c r="F218" s="46"/>
      <c r="G218" s="46"/>
      <c r="H218" s="46"/>
      <c r="I218" s="46"/>
      <c r="J218" s="46"/>
      <c r="K218" s="46"/>
      <c r="L218" s="46"/>
      <c r="M218" s="46"/>
      <c r="N218" s="46"/>
      <c r="O218" s="46"/>
      <c r="P218" s="46"/>
      <c r="Q218" s="46"/>
      <c r="R218" s="46"/>
      <c r="S218" s="22"/>
      <c r="T218" s="15"/>
      <c r="U218" s="15"/>
      <c r="V218" s="15"/>
      <c r="W218" s="15"/>
      <c r="X218" s="15"/>
      <c r="Y218" s="15"/>
      <c r="Z218" s="15"/>
      <c r="AA218" s="15"/>
      <c r="AB218" s="15"/>
      <c r="AC218" s="15"/>
      <c r="AD218" s="15"/>
      <c r="AE218" s="15"/>
      <c r="AF218" s="15"/>
      <c r="AG218" s="15"/>
    </row>
    <row r="219" spans="1:33" ht="15.75" customHeight="1" x14ac:dyDescent="0.2">
      <c r="A219" s="15"/>
      <c r="B219" s="15"/>
      <c r="C219" s="46"/>
      <c r="D219" s="46"/>
      <c r="E219" s="46"/>
      <c r="F219" s="46"/>
      <c r="G219" s="46"/>
      <c r="H219" s="46"/>
      <c r="I219" s="46"/>
      <c r="J219" s="46"/>
      <c r="K219" s="46"/>
      <c r="L219" s="46"/>
      <c r="M219" s="46"/>
      <c r="N219" s="46"/>
      <c r="O219" s="46"/>
      <c r="P219" s="46"/>
      <c r="Q219" s="46"/>
      <c r="R219" s="46"/>
      <c r="S219" s="22"/>
      <c r="T219" s="15"/>
      <c r="U219" s="15"/>
      <c r="V219" s="15"/>
      <c r="W219" s="15"/>
      <c r="X219" s="15"/>
      <c r="Y219" s="15"/>
      <c r="Z219" s="15"/>
      <c r="AA219" s="15"/>
      <c r="AB219" s="15"/>
      <c r="AC219" s="15"/>
      <c r="AD219" s="15"/>
      <c r="AE219" s="15"/>
      <c r="AF219" s="15"/>
      <c r="AG219" s="15"/>
    </row>
    <row r="220" spans="1:33" ht="15.75" customHeight="1" x14ac:dyDescent="0.2">
      <c r="A220" s="15"/>
      <c r="B220" s="15"/>
      <c r="C220" s="46"/>
      <c r="D220" s="46"/>
      <c r="E220" s="46"/>
      <c r="F220" s="46"/>
      <c r="G220" s="46"/>
      <c r="H220" s="46"/>
      <c r="I220" s="46"/>
      <c r="J220" s="46"/>
      <c r="K220" s="46"/>
      <c r="L220" s="46"/>
      <c r="M220" s="46"/>
      <c r="N220" s="46"/>
      <c r="O220" s="46"/>
      <c r="P220" s="46"/>
      <c r="Q220" s="46"/>
      <c r="R220" s="46"/>
      <c r="S220" s="22"/>
      <c r="T220" s="15"/>
      <c r="U220" s="15"/>
      <c r="V220" s="15"/>
      <c r="W220" s="15"/>
      <c r="X220" s="15"/>
      <c r="Y220" s="15"/>
      <c r="Z220" s="15"/>
      <c r="AA220" s="15"/>
      <c r="AB220" s="15"/>
      <c r="AC220" s="15"/>
      <c r="AD220" s="15"/>
      <c r="AE220" s="15"/>
      <c r="AF220" s="15"/>
      <c r="AG220" s="15"/>
    </row>
    <row r="221" spans="1:33" ht="15.75" customHeight="1" x14ac:dyDescent="0.2">
      <c r="R221" s="15"/>
      <c r="S221" s="22"/>
    </row>
    <row r="222" spans="1:33" ht="15.75" customHeight="1" x14ac:dyDescent="0.2">
      <c r="R222" s="15"/>
      <c r="S222" s="22"/>
    </row>
    <row r="223" spans="1:33" ht="15.75" customHeight="1" x14ac:dyDescent="0.2">
      <c r="R223" s="15"/>
      <c r="S223" s="22"/>
    </row>
    <row r="224" spans="1:33" ht="15.75" customHeight="1" x14ac:dyDescent="0.2">
      <c r="R224" s="15"/>
      <c r="S224" s="22"/>
    </row>
    <row r="225" spans="18:18" ht="15.75" customHeight="1" x14ac:dyDescent="0.2">
      <c r="R225" s="15"/>
    </row>
    <row r="226" spans="18:18" ht="15.75" customHeight="1" x14ac:dyDescent="0.2">
      <c r="R226" s="15"/>
    </row>
    <row r="227" spans="18:18" ht="15.75" customHeight="1" x14ac:dyDescent="0.2">
      <c r="R227" s="15"/>
    </row>
    <row r="228" spans="18:18" ht="15.75" customHeight="1" x14ac:dyDescent="0.2">
      <c r="R228" s="15"/>
    </row>
    <row r="229" spans="18:18" ht="15.75" customHeight="1" x14ac:dyDescent="0.2">
      <c r="R229" s="15"/>
    </row>
    <row r="230" spans="18:18" ht="15.75" customHeight="1" x14ac:dyDescent="0.2">
      <c r="R230" s="15"/>
    </row>
    <row r="231" spans="18:18" ht="15.75" customHeight="1" x14ac:dyDescent="0.2">
      <c r="R231" s="15"/>
    </row>
    <row r="232" spans="18:18" ht="15.75" customHeight="1" x14ac:dyDescent="0.2">
      <c r="R232" s="15"/>
    </row>
    <row r="233" spans="18:18" ht="15.75" customHeight="1" x14ac:dyDescent="0.2">
      <c r="R233" s="15"/>
    </row>
    <row r="234" spans="18:18" ht="15.75" customHeight="1" x14ac:dyDescent="0.2">
      <c r="R234" s="15"/>
    </row>
    <row r="235" spans="18:18" ht="15.75" customHeight="1" x14ac:dyDescent="0.2">
      <c r="R235" s="15"/>
    </row>
    <row r="236" spans="18:18" ht="15.75" customHeight="1" x14ac:dyDescent="0.2">
      <c r="R236" s="15"/>
    </row>
    <row r="237" spans="18:18" ht="15.75" customHeight="1" x14ac:dyDescent="0.2">
      <c r="R237" s="15"/>
    </row>
    <row r="238" spans="18:18" ht="15.75" customHeight="1" x14ac:dyDescent="0.2">
      <c r="R238" s="15"/>
    </row>
    <row r="239" spans="18:18" ht="15.75" customHeight="1" x14ac:dyDescent="0.2">
      <c r="R239" s="15"/>
    </row>
    <row r="240" spans="18:18" ht="15.75" customHeight="1" x14ac:dyDescent="0.2">
      <c r="R240" s="15"/>
    </row>
    <row r="241" spans="18:18" ht="15.75" customHeight="1" x14ac:dyDescent="0.2">
      <c r="R241" s="15"/>
    </row>
    <row r="242" spans="18:18" ht="15.75" customHeight="1" x14ac:dyDescent="0.2">
      <c r="R242" s="15"/>
    </row>
    <row r="243" spans="18:18" ht="15.75" customHeight="1" x14ac:dyDescent="0.2">
      <c r="R243" s="15"/>
    </row>
    <row r="244" spans="18:18" ht="15.75" customHeight="1" x14ac:dyDescent="0.2">
      <c r="R244" s="15"/>
    </row>
    <row r="245" spans="18:18" ht="15.75" customHeight="1" x14ac:dyDescent="0.2">
      <c r="R245" s="15"/>
    </row>
    <row r="246" spans="18:18" ht="15.75" customHeight="1" x14ac:dyDescent="0.2">
      <c r="R246" s="15"/>
    </row>
    <row r="247" spans="18:18" ht="15.75" customHeight="1" x14ac:dyDescent="0.2">
      <c r="R247" s="15"/>
    </row>
    <row r="248" spans="18:18" ht="15.75" customHeight="1" x14ac:dyDescent="0.2">
      <c r="R248" s="15"/>
    </row>
    <row r="249" spans="18:18" ht="15.75" customHeight="1" x14ac:dyDescent="0.2">
      <c r="R249" s="15"/>
    </row>
    <row r="250" spans="18:18" ht="15.75" customHeight="1" x14ac:dyDescent="0.2">
      <c r="R250" s="15"/>
    </row>
    <row r="251" spans="18:18" ht="15.75" customHeight="1" x14ac:dyDescent="0.2">
      <c r="R251" s="15"/>
    </row>
    <row r="252" spans="18:18" ht="15.75" customHeight="1" x14ac:dyDescent="0.2">
      <c r="R252" s="15"/>
    </row>
    <row r="253" spans="18:18" ht="15.75" customHeight="1" x14ac:dyDescent="0.2">
      <c r="R253" s="15"/>
    </row>
    <row r="254" spans="18:18" ht="15.75" customHeight="1" x14ac:dyDescent="0.2">
      <c r="R254" s="15"/>
    </row>
    <row r="255" spans="18:18" ht="15.75" customHeight="1" x14ac:dyDescent="0.2">
      <c r="R255" s="15"/>
    </row>
    <row r="256" spans="18:18" ht="15.75" customHeight="1" x14ac:dyDescent="0.2">
      <c r="R256" s="15"/>
    </row>
    <row r="257" spans="18:18" ht="15.75" customHeight="1" x14ac:dyDescent="0.2">
      <c r="R257" s="15"/>
    </row>
    <row r="258" spans="18:18" ht="15.75" customHeight="1" x14ac:dyDescent="0.2">
      <c r="R258" s="15"/>
    </row>
    <row r="259" spans="18:18" ht="15.75" customHeight="1" x14ac:dyDescent="0.2">
      <c r="R259" s="15"/>
    </row>
    <row r="260" spans="18:18" ht="15.75" customHeight="1" x14ac:dyDescent="0.2">
      <c r="R260" s="15"/>
    </row>
    <row r="261" spans="18:18" ht="15.75" customHeight="1" x14ac:dyDescent="0.2">
      <c r="R261" s="15"/>
    </row>
    <row r="262" spans="18:18" ht="15.75" customHeight="1" x14ac:dyDescent="0.2">
      <c r="R262" s="15"/>
    </row>
    <row r="263" spans="18:18" ht="15.75" customHeight="1" x14ac:dyDescent="0.2">
      <c r="R263" s="15"/>
    </row>
    <row r="264" spans="18:18" ht="15.75" customHeight="1" x14ac:dyDescent="0.2">
      <c r="R264" s="15"/>
    </row>
    <row r="265" spans="18:18" ht="15.75" customHeight="1" x14ac:dyDescent="0.2">
      <c r="R265" s="15"/>
    </row>
    <row r="266" spans="18:18" ht="15.75" customHeight="1" x14ac:dyDescent="0.2">
      <c r="R266" s="15"/>
    </row>
    <row r="267" spans="18:18" ht="15.75" customHeight="1" x14ac:dyDescent="0.2">
      <c r="R267" s="15"/>
    </row>
    <row r="268" spans="18:18" ht="15.75" customHeight="1" x14ac:dyDescent="0.2">
      <c r="R268" s="15"/>
    </row>
    <row r="269" spans="18:18" ht="15.75" customHeight="1" x14ac:dyDescent="0.2">
      <c r="R269" s="15"/>
    </row>
    <row r="270" spans="18:18" ht="15.75" customHeight="1" x14ac:dyDescent="0.2">
      <c r="R270" s="15"/>
    </row>
    <row r="271" spans="18:18" ht="15.75" customHeight="1" x14ac:dyDescent="0.2">
      <c r="R271" s="15"/>
    </row>
    <row r="272" spans="18:18" ht="15.75" customHeight="1" x14ac:dyDescent="0.2">
      <c r="R272" s="15"/>
    </row>
    <row r="273" spans="18:18" ht="15.75" customHeight="1" x14ac:dyDescent="0.2">
      <c r="R273" s="15"/>
    </row>
    <row r="274" spans="18:18" ht="15.75" customHeight="1" x14ac:dyDescent="0.2">
      <c r="R274" s="15"/>
    </row>
    <row r="275" spans="18:18" ht="15.75" customHeight="1" x14ac:dyDescent="0.2">
      <c r="R275" s="15"/>
    </row>
    <row r="276" spans="18:18" ht="15.75" customHeight="1" x14ac:dyDescent="0.2">
      <c r="R276" s="15"/>
    </row>
    <row r="277" spans="18:18" ht="15.75" customHeight="1" x14ac:dyDescent="0.2">
      <c r="R277" s="15"/>
    </row>
    <row r="278" spans="18:18" ht="15.75" customHeight="1" x14ac:dyDescent="0.2">
      <c r="R278" s="15"/>
    </row>
    <row r="279" spans="18:18" ht="15.75" customHeight="1" x14ac:dyDescent="0.2">
      <c r="R279" s="15"/>
    </row>
    <row r="280" spans="18:18" ht="15.75" customHeight="1" x14ac:dyDescent="0.2">
      <c r="R280" s="15"/>
    </row>
    <row r="281" spans="18:18" ht="15.75" customHeight="1" x14ac:dyDescent="0.2">
      <c r="R281" s="15"/>
    </row>
    <row r="282" spans="18:18" ht="15.75" customHeight="1" x14ac:dyDescent="0.2">
      <c r="R282" s="15"/>
    </row>
    <row r="283" spans="18:18" ht="15.75" customHeight="1" x14ac:dyDescent="0.2">
      <c r="R283" s="15"/>
    </row>
    <row r="284" spans="18:18" ht="15.75" customHeight="1" x14ac:dyDescent="0.2">
      <c r="R284" s="15"/>
    </row>
    <row r="285" spans="18:18" ht="15.75" customHeight="1" x14ac:dyDescent="0.2">
      <c r="R285" s="15"/>
    </row>
    <row r="286" spans="18:18" ht="15.75" customHeight="1" x14ac:dyDescent="0.2">
      <c r="R286" s="15"/>
    </row>
    <row r="287" spans="18:18" ht="15.75" customHeight="1" x14ac:dyDescent="0.2">
      <c r="R287" s="15"/>
    </row>
    <row r="288" spans="18:18" ht="15.75" customHeight="1" x14ac:dyDescent="0.2">
      <c r="R288" s="15"/>
    </row>
    <row r="289" spans="18:18" ht="15.75" customHeight="1" x14ac:dyDescent="0.2">
      <c r="R289" s="15"/>
    </row>
    <row r="290" spans="18:18" ht="15.75" customHeight="1" x14ac:dyDescent="0.2">
      <c r="R290" s="15"/>
    </row>
    <row r="291" spans="18:18" ht="15.75" customHeight="1" x14ac:dyDescent="0.2">
      <c r="R291" s="15"/>
    </row>
    <row r="292" spans="18:18" ht="15.75" customHeight="1" x14ac:dyDescent="0.2">
      <c r="R292" s="15"/>
    </row>
    <row r="293" spans="18:18" ht="15.75" customHeight="1" x14ac:dyDescent="0.2">
      <c r="R293" s="15"/>
    </row>
    <row r="294" spans="18:18" ht="15.75" customHeight="1" x14ac:dyDescent="0.2">
      <c r="R294" s="15"/>
    </row>
    <row r="295" spans="18:18" ht="15.75" customHeight="1" x14ac:dyDescent="0.2">
      <c r="R295" s="15"/>
    </row>
    <row r="296" spans="18:18" ht="15.75" customHeight="1" x14ac:dyDescent="0.2">
      <c r="R296" s="15"/>
    </row>
    <row r="297" spans="18:18" ht="15.75" customHeight="1" x14ac:dyDescent="0.2">
      <c r="R297" s="15"/>
    </row>
    <row r="298" spans="18:18" ht="15.75" customHeight="1" x14ac:dyDescent="0.2">
      <c r="R298" s="15"/>
    </row>
    <row r="299" spans="18:18" ht="15.75" customHeight="1" x14ac:dyDescent="0.2">
      <c r="R299" s="15"/>
    </row>
    <row r="300" spans="18:18" ht="15.75" customHeight="1" x14ac:dyDescent="0.2">
      <c r="R300" s="15"/>
    </row>
    <row r="301" spans="18:18" ht="15.75" customHeight="1" x14ac:dyDescent="0.2">
      <c r="R301" s="15"/>
    </row>
    <row r="302" spans="18:18" ht="15.75" customHeight="1" x14ac:dyDescent="0.2">
      <c r="R302" s="15"/>
    </row>
    <row r="303" spans="18:18" ht="15.75" customHeight="1" x14ac:dyDescent="0.2">
      <c r="R303" s="15"/>
    </row>
    <row r="304" spans="18:18" ht="15.75" customHeight="1" x14ac:dyDescent="0.2">
      <c r="R304" s="15"/>
    </row>
    <row r="305" spans="18:18" ht="15.75" customHeight="1" x14ac:dyDescent="0.2">
      <c r="R305" s="15"/>
    </row>
    <row r="306" spans="18:18" ht="15.75" customHeight="1" x14ac:dyDescent="0.2">
      <c r="R306" s="15"/>
    </row>
    <row r="307" spans="18:18" ht="15.75" customHeight="1" x14ac:dyDescent="0.2">
      <c r="R307" s="15"/>
    </row>
    <row r="308" spans="18:18" ht="15.75" customHeight="1" x14ac:dyDescent="0.2">
      <c r="R308" s="15"/>
    </row>
    <row r="309" spans="18:18" ht="15.75" customHeight="1" x14ac:dyDescent="0.2">
      <c r="R309" s="15"/>
    </row>
    <row r="310" spans="18:18" ht="15.75" customHeight="1" x14ac:dyDescent="0.2">
      <c r="R310" s="15"/>
    </row>
    <row r="311" spans="18:18" ht="15.75" customHeight="1" x14ac:dyDescent="0.2">
      <c r="R311" s="15"/>
    </row>
    <row r="312" spans="18:18" ht="15.75" customHeight="1" x14ac:dyDescent="0.2">
      <c r="R312" s="15"/>
    </row>
    <row r="313" spans="18:18" ht="15.75" customHeight="1" x14ac:dyDescent="0.2">
      <c r="R313" s="15"/>
    </row>
    <row r="314" spans="18:18" ht="15.75" customHeight="1" x14ac:dyDescent="0.2">
      <c r="R314" s="15"/>
    </row>
    <row r="315" spans="18:18" ht="15.75" customHeight="1" x14ac:dyDescent="0.2">
      <c r="R315" s="15"/>
    </row>
    <row r="316" spans="18:18" ht="15.75" customHeight="1" x14ac:dyDescent="0.2">
      <c r="R316" s="15"/>
    </row>
    <row r="317" spans="18:18" ht="15.75" customHeight="1" x14ac:dyDescent="0.2">
      <c r="R317" s="15"/>
    </row>
    <row r="318" spans="18:18" ht="15.75" customHeight="1" x14ac:dyDescent="0.2">
      <c r="R318" s="15"/>
    </row>
    <row r="319" spans="18:18" ht="15.75" customHeight="1" x14ac:dyDescent="0.2">
      <c r="R319" s="15"/>
    </row>
    <row r="320" spans="18:18" ht="15.75" customHeight="1" x14ac:dyDescent="0.2">
      <c r="R320" s="15"/>
    </row>
    <row r="321" spans="18:18" ht="15.75" customHeight="1" x14ac:dyDescent="0.2">
      <c r="R321" s="15"/>
    </row>
    <row r="322" spans="18:18" ht="15.75" customHeight="1" x14ac:dyDescent="0.2">
      <c r="R322" s="15"/>
    </row>
    <row r="323" spans="18:18" ht="15.75" customHeight="1" x14ac:dyDescent="0.2">
      <c r="R323" s="15"/>
    </row>
    <row r="324" spans="18:18" ht="15.75" customHeight="1" x14ac:dyDescent="0.2">
      <c r="R324" s="15"/>
    </row>
    <row r="325" spans="18:18" ht="15.75" customHeight="1" x14ac:dyDescent="0.2">
      <c r="R325" s="15"/>
    </row>
    <row r="326" spans="18:18" ht="15.75" customHeight="1" x14ac:dyDescent="0.2">
      <c r="R326" s="15"/>
    </row>
    <row r="327" spans="18:18" ht="15.75" customHeight="1" x14ac:dyDescent="0.2">
      <c r="R327" s="15"/>
    </row>
    <row r="328" spans="18:18" ht="15.75" customHeight="1" x14ac:dyDescent="0.2">
      <c r="R328" s="15"/>
    </row>
    <row r="329" spans="18:18" ht="15.75" customHeight="1" x14ac:dyDescent="0.2">
      <c r="R329" s="15"/>
    </row>
    <row r="330" spans="18:18" ht="15.75" customHeight="1" x14ac:dyDescent="0.2">
      <c r="R330" s="15"/>
    </row>
    <row r="331" spans="18:18" ht="15.75" customHeight="1" x14ac:dyDescent="0.2">
      <c r="R331" s="15"/>
    </row>
    <row r="332" spans="18:18" ht="15.75" customHeight="1" x14ac:dyDescent="0.2">
      <c r="R332" s="15"/>
    </row>
    <row r="333" spans="18:18" ht="15.75" customHeight="1" x14ac:dyDescent="0.2">
      <c r="R333" s="15"/>
    </row>
    <row r="334" spans="18:18" ht="15.75" customHeight="1" x14ac:dyDescent="0.2">
      <c r="R334" s="15"/>
    </row>
    <row r="335" spans="18:18" ht="15.75" customHeight="1" x14ac:dyDescent="0.2">
      <c r="R335" s="15"/>
    </row>
    <row r="336" spans="18:18" ht="15.75" customHeight="1" x14ac:dyDescent="0.2">
      <c r="R336" s="15"/>
    </row>
    <row r="337" spans="18:18" ht="15.75" customHeight="1" x14ac:dyDescent="0.2">
      <c r="R337" s="15"/>
    </row>
    <row r="338" spans="18:18" ht="15.75" customHeight="1" x14ac:dyDescent="0.2">
      <c r="R338" s="15"/>
    </row>
    <row r="339" spans="18:18" ht="15.75" customHeight="1" x14ac:dyDescent="0.2">
      <c r="R339" s="15"/>
    </row>
    <row r="340" spans="18:18" ht="15.75" customHeight="1" x14ac:dyDescent="0.2">
      <c r="R340" s="15"/>
    </row>
    <row r="341" spans="18:18" ht="15.75" customHeight="1" x14ac:dyDescent="0.2">
      <c r="R341" s="15"/>
    </row>
    <row r="342" spans="18:18" ht="15.75" customHeight="1" x14ac:dyDescent="0.2">
      <c r="R342" s="15"/>
    </row>
    <row r="343" spans="18:18" ht="15.75" customHeight="1" x14ac:dyDescent="0.2">
      <c r="R343" s="15"/>
    </row>
    <row r="344" spans="18:18" ht="15.75" customHeight="1" x14ac:dyDescent="0.2">
      <c r="R344" s="15"/>
    </row>
    <row r="345" spans="18:18" ht="15.75" customHeight="1" x14ac:dyDescent="0.2">
      <c r="R345" s="15"/>
    </row>
    <row r="346" spans="18:18" ht="15.75" customHeight="1" x14ac:dyDescent="0.2">
      <c r="R346" s="15"/>
    </row>
    <row r="347" spans="18:18" ht="15.75" customHeight="1" x14ac:dyDescent="0.2">
      <c r="R347" s="15"/>
    </row>
    <row r="348" spans="18:18" ht="15.75" customHeight="1" x14ac:dyDescent="0.2">
      <c r="R348" s="15"/>
    </row>
    <row r="349" spans="18:18" ht="15.75" customHeight="1" x14ac:dyDescent="0.2">
      <c r="R349" s="15"/>
    </row>
    <row r="350" spans="18:18" ht="15.75" customHeight="1" x14ac:dyDescent="0.2">
      <c r="R350" s="15"/>
    </row>
    <row r="351" spans="18:18" ht="15.75" customHeight="1" x14ac:dyDescent="0.2">
      <c r="R351" s="15"/>
    </row>
    <row r="352" spans="18:18" ht="15.75" customHeight="1" x14ac:dyDescent="0.2">
      <c r="R352" s="15"/>
    </row>
    <row r="353" spans="18:18" ht="15.75" customHeight="1" x14ac:dyDescent="0.2">
      <c r="R353" s="15"/>
    </row>
    <row r="354" spans="18:18" ht="15.75" customHeight="1" x14ac:dyDescent="0.2">
      <c r="R354" s="15"/>
    </row>
    <row r="355" spans="18:18" ht="15.75" customHeight="1" x14ac:dyDescent="0.2">
      <c r="R355" s="15"/>
    </row>
    <row r="356" spans="18:18" ht="15.75" customHeight="1" x14ac:dyDescent="0.2">
      <c r="R356" s="15"/>
    </row>
    <row r="357" spans="18:18" ht="15.75" customHeight="1" x14ac:dyDescent="0.2">
      <c r="R357" s="15"/>
    </row>
    <row r="358" spans="18:18" ht="15.75" customHeight="1" x14ac:dyDescent="0.2">
      <c r="R358" s="15"/>
    </row>
    <row r="359" spans="18:18" ht="15.75" customHeight="1" x14ac:dyDescent="0.2">
      <c r="R359" s="15"/>
    </row>
    <row r="360" spans="18:18" ht="15.75" customHeight="1" x14ac:dyDescent="0.2">
      <c r="R360" s="15"/>
    </row>
    <row r="361" spans="18:18" ht="15.75" customHeight="1" x14ac:dyDescent="0.2">
      <c r="R361" s="15"/>
    </row>
    <row r="362" spans="18:18" ht="15.75" customHeight="1" x14ac:dyDescent="0.2">
      <c r="R362" s="15"/>
    </row>
    <row r="363" spans="18:18" ht="15.75" customHeight="1" x14ac:dyDescent="0.2">
      <c r="R363" s="15"/>
    </row>
    <row r="364" spans="18:18" ht="15.75" customHeight="1" x14ac:dyDescent="0.2">
      <c r="R364" s="15"/>
    </row>
    <row r="365" spans="18:18" ht="15.75" customHeight="1" x14ac:dyDescent="0.2">
      <c r="R365" s="15"/>
    </row>
    <row r="366" spans="18:18" ht="15.75" customHeight="1" x14ac:dyDescent="0.2">
      <c r="R366" s="15"/>
    </row>
    <row r="367" spans="18:18" ht="15.75" customHeight="1" x14ac:dyDescent="0.2">
      <c r="R367" s="15"/>
    </row>
    <row r="368" spans="18:18" ht="15.75" customHeight="1" x14ac:dyDescent="0.2">
      <c r="R368" s="15"/>
    </row>
    <row r="369" spans="18:18" ht="15.75" customHeight="1" x14ac:dyDescent="0.2">
      <c r="R369" s="15"/>
    </row>
    <row r="370" spans="18:18" ht="15.75" customHeight="1" x14ac:dyDescent="0.2">
      <c r="R370" s="15"/>
    </row>
    <row r="371" spans="18:18" ht="15.75" customHeight="1" x14ac:dyDescent="0.2">
      <c r="R371" s="15"/>
    </row>
    <row r="372" spans="18:18" ht="15.75" customHeight="1" x14ac:dyDescent="0.2">
      <c r="R372" s="15"/>
    </row>
    <row r="373" spans="18:18" ht="15.75" customHeight="1" x14ac:dyDescent="0.2">
      <c r="R373" s="15"/>
    </row>
    <row r="374" spans="18:18" ht="15.75" customHeight="1" x14ac:dyDescent="0.2">
      <c r="R374" s="15"/>
    </row>
    <row r="375" spans="18:18" ht="15.75" customHeight="1" x14ac:dyDescent="0.2">
      <c r="R375" s="15"/>
    </row>
    <row r="376" spans="18:18" ht="15.75" customHeight="1" x14ac:dyDescent="0.2">
      <c r="R376" s="15"/>
    </row>
    <row r="377" spans="18:18" ht="15.75" customHeight="1" x14ac:dyDescent="0.2">
      <c r="R377" s="15"/>
    </row>
    <row r="378" spans="18:18" ht="15.75" customHeight="1" x14ac:dyDescent="0.2">
      <c r="R378" s="15"/>
    </row>
    <row r="379" spans="18:18" ht="15.75" customHeight="1" x14ac:dyDescent="0.2">
      <c r="R379" s="15"/>
    </row>
    <row r="380" spans="18:18" ht="15.75" customHeight="1" x14ac:dyDescent="0.2">
      <c r="R380" s="15"/>
    </row>
    <row r="381" spans="18:18" ht="15.75" customHeight="1" x14ac:dyDescent="0.2">
      <c r="R381" s="15"/>
    </row>
    <row r="382" spans="18:18" ht="15.75" customHeight="1" x14ac:dyDescent="0.2">
      <c r="R382" s="15"/>
    </row>
    <row r="383" spans="18:18" ht="15.75" customHeight="1" x14ac:dyDescent="0.2">
      <c r="R383" s="15"/>
    </row>
    <row r="384" spans="18:18" ht="15.75" customHeight="1" x14ac:dyDescent="0.2">
      <c r="R384" s="15"/>
    </row>
    <row r="385" spans="18:18" ht="15.75" customHeight="1" x14ac:dyDescent="0.2">
      <c r="R385" s="15"/>
    </row>
    <row r="386" spans="18:18" ht="15.75" customHeight="1" x14ac:dyDescent="0.2">
      <c r="R386" s="15"/>
    </row>
    <row r="387" spans="18:18" ht="15.75" customHeight="1" x14ac:dyDescent="0.2">
      <c r="R387" s="15"/>
    </row>
    <row r="388" spans="18:18" ht="15.75" customHeight="1" x14ac:dyDescent="0.2">
      <c r="R388" s="15"/>
    </row>
    <row r="389" spans="18:18" ht="15.75" customHeight="1" x14ac:dyDescent="0.2">
      <c r="R389" s="15"/>
    </row>
    <row r="390" spans="18:18" ht="15.75" customHeight="1" x14ac:dyDescent="0.2">
      <c r="R390" s="15"/>
    </row>
    <row r="391" spans="18:18" ht="15.75" customHeight="1" x14ac:dyDescent="0.2">
      <c r="R391" s="15"/>
    </row>
    <row r="392" spans="18:18" ht="15.75" customHeight="1" x14ac:dyDescent="0.2">
      <c r="R392" s="15"/>
    </row>
    <row r="393" spans="18:18" ht="15.75" customHeight="1" x14ac:dyDescent="0.2">
      <c r="R393" s="15"/>
    </row>
    <row r="394" spans="18:18" ht="15.75" customHeight="1" x14ac:dyDescent="0.2">
      <c r="R394" s="15"/>
    </row>
    <row r="395" spans="18:18" ht="15.75" customHeight="1" x14ac:dyDescent="0.2">
      <c r="R395" s="15"/>
    </row>
    <row r="396" spans="18:18" ht="15.75" customHeight="1" x14ac:dyDescent="0.2">
      <c r="R396" s="15"/>
    </row>
    <row r="397" spans="18:18" ht="15.75" customHeight="1" x14ac:dyDescent="0.2">
      <c r="R397" s="15"/>
    </row>
    <row r="398" spans="18:18" ht="15.75" customHeight="1" x14ac:dyDescent="0.2">
      <c r="R398" s="15"/>
    </row>
    <row r="399" spans="18:18" ht="15.75" customHeight="1" x14ac:dyDescent="0.2">
      <c r="R399" s="15"/>
    </row>
    <row r="400" spans="18:18" ht="15.75" customHeight="1" x14ac:dyDescent="0.2">
      <c r="R400" s="15"/>
    </row>
    <row r="401" spans="18:18" ht="15.75" customHeight="1" x14ac:dyDescent="0.2">
      <c r="R401" s="15"/>
    </row>
    <row r="402" spans="18:18" ht="15.75" customHeight="1" x14ac:dyDescent="0.2">
      <c r="R402" s="15"/>
    </row>
    <row r="403" spans="18:18" ht="15.75" customHeight="1" x14ac:dyDescent="0.2">
      <c r="R403" s="15"/>
    </row>
    <row r="404" spans="18:18" ht="15.75" customHeight="1" x14ac:dyDescent="0.2">
      <c r="R404" s="15"/>
    </row>
    <row r="405" spans="18:18" ht="15.75" customHeight="1" x14ac:dyDescent="0.2">
      <c r="R405" s="15"/>
    </row>
    <row r="406" spans="18:18" ht="15.75" customHeight="1" x14ac:dyDescent="0.2">
      <c r="R406" s="15"/>
    </row>
    <row r="407" spans="18:18" ht="15.75" customHeight="1" x14ac:dyDescent="0.2">
      <c r="R407" s="15"/>
    </row>
    <row r="408" spans="18:18" ht="15.75" customHeight="1" x14ac:dyDescent="0.2">
      <c r="R408" s="15"/>
    </row>
    <row r="409" spans="18:18" ht="15.75" customHeight="1" x14ac:dyDescent="0.2">
      <c r="R409" s="15"/>
    </row>
    <row r="410" spans="18:18" ht="15.75" customHeight="1" x14ac:dyDescent="0.2">
      <c r="R410" s="15"/>
    </row>
    <row r="411" spans="18:18" ht="15.75" customHeight="1" x14ac:dyDescent="0.2">
      <c r="R411" s="15"/>
    </row>
    <row r="412" spans="18:18" ht="15.75" customHeight="1" x14ac:dyDescent="0.2">
      <c r="R412" s="15"/>
    </row>
    <row r="413" spans="18:18" ht="15.75" customHeight="1" x14ac:dyDescent="0.2">
      <c r="R413" s="15"/>
    </row>
    <row r="414" spans="18:18" ht="15.75" customHeight="1" x14ac:dyDescent="0.2">
      <c r="R414" s="15"/>
    </row>
    <row r="415" spans="18:18" ht="15.75" customHeight="1" x14ac:dyDescent="0.2">
      <c r="R415" s="15"/>
    </row>
    <row r="416" spans="18:18" ht="15.75" customHeight="1" x14ac:dyDescent="0.2">
      <c r="R416" s="15"/>
    </row>
    <row r="417" spans="18:18" ht="15.75" customHeight="1" x14ac:dyDescent="0.2">
      <c r="R417" s="15"/>
    </row>
    <row r="418" spans="18:18" ht="15.75" customHeight="1" x14ac:dyDescent="0.2">
      <c r="R418" s="15"/>
    </row>
    <row r="419" spans="18:18" ht="15.75" customHeight="1" x14ac:dyDescent="0.2">
      <c r="R419" s="15"/>
    </row>
    <row r="420" spans="18:18" ht="15.75" customHeight="1" x14ac:dyDescent="0.2">
      <c r="R420" s="15"/>
    </row>
    <row r="421" spans="18:18" ht="15.75" customHeight="1" x14ac:dyDescent="0.2">
      <c r="R421" s="15"/>
    </row>
    <row r="422" spans="18:18" ht="15.75" customHeight="1" x14ac:dyDescent="0.2">
      <c r="R422" s="15"/>
    </row>
    <row r="423" spans="18:18" ht="15.75" customHeight="1" x14ac:dyDescent="0.2">
      <c r="R423" s="15"/>
    </row>
    <row r="424" spans="18:18" ht="15.75" customHeight="1" x14ac:dyDescent="0.2">
      <c r="R424" s="15"/>
    </row>
    <row r="425" spans="18:18" ht="15.75" customHeight="1" x14ac:dyDescent="0.2">
      <c r="R425" s="15"/>
    </row>
    <row r="426" spans="18:18" ht="15.75" customHeight="1" x14ac:dyDescent="0.2">
      <c r="R426" s="15"/>
    </row>
    <row r="427" spans="18:18" ht="15.75" customHeight="1" x14ac:dyDescent="0.2">
      <c r="R427" s="15"/>
    </row>
    <row r="428" spans="18:18" ht="15.75" customHeight="1" x14ac:dyDescent="0.2">
      <c r="R428" s="15"/>
    </row>
    <row r="429" spans="18:18" ht="15.75" customHeight="1" x14ac:dyDescent="0.2">
      <c r="R429" s="15"/>
    </row>
    <row r="430" spans="18:18" ht="15.75" customHeight="1" x14ac:dyDescent="0.2">
      <c r="R430" s="15"/>
    </row>
    <row r="431" spans="18:18" ht="15.75" customHeight="1" x14ac:dyDescent="0.2">
      <c r="R431" s="15"/>
    </row>
    <row r="432" spans="18:18" ht="15.75" customHeight="1" x14ac:dyDescent="0.2">
      <c r="R432" s="15"/>
    </row>
    <row r="433" spans="18:18" ht="15.75" customHeight="1" x14ac:dyDescent="0.2">
      <c r="R433" s="15"/>
    </row>
    <row r="434" spans="18:18" ht="15.75" customHeight="1" x14ac:dyDescent="0.2">
      <c r="R434" s="15"/>
    </row>
    <row r="435" spans="18:18" ht="15.75" customHeight="1" x14ac:dyDescent="0.2">
      <c r="R435" s="15"/>
    </row>
    <row r="436" spans="18:18" ht="15.75" customHeight="1" x14ac:dyDescent="0.2">
      <c r="R436" s="15"/>
    </row>
    <row r="437" spans="18:18" ht="15.75" customHeight="1" x14ac:dyDescent="0.2">
      <c r="R437" s="15"/>
    </row>
    <row r="438" spans="18:18" ht="15.75" customHeight="1" x14ac:dyDescent="0.2">
      <c r="R438" s="15"/>
    </row>
    <row r="439" spans="18:18" ht="15.75" customHeight="1" x14ac:dyDescent="0.2">
      <c r="R439" s="15"/>
    </row>
    <row r="440" spans="18:18" ht="15.75" customHeight="1" x14ac:dyDescent="0.2">
      <c r="R440" s="15"/>
    </row>
    <row r="441" spans="18:18" ht="15.75" customHeight="1" x14ac:dyDescent="0.2">
      <c r="R441" s="15"/>
    </row>
    <row r="442" spans="18:18" ht="15.75" customHeight="1" x14ac:dyDescent="0.2">
      <c r="R442" s="15"/>
    </row>
    <row r="443" spans="18:18" ht="15.75" customHeight="1" x14ac:dyDescent="0.2">
      <c r="R443" s="15"/>
    </row>
    <row r="444" spans="18:18" ht="15.75" customHeight="1" x14ac:dyDescent="0.2">
      <c r="R444" s="15"/>
    </row>
    <row r="445" spans="18:18" ht="15.75" customHeight="1" x14ac:dyDescent="0.2">
      <c r="R445" s="15"/>
    </row>
    <row r="446" spans="18:18" ht="15.75" customHeight="1" x14ac:dyDescent="0.2">
      <c r="R446" s="15"/>
    </row>
    <row r="447" spans="18:18" ht="15.75" customHeight="1" x14ac:dyDescent="0.2">
      <c r="R447" s="15"/>
    </row>
    <row r="448" spans="18:18" ht="15.75" customHeight="1" x14ac:dyDescent="0.2">
      <c r="R448" s="15"/>
    </row>
    <row r="449" spans="18:18" ht="15.75" customHeight="1" x14ac:dyDescent="0.2">
      <c r="R449" s="15"/>
    </row>
    <row r="450" spans="18:18" ht="15.75" customHeight="1" x14ac:dyDescent="0.2">
      <c r="R450" s="15"/>
    </row>
    <row r="451" spans="18:18" ht="15.75" customHeight="1" x14ac:dyDescent="0.2">
      <c r="R451" s="15"/>
    </row>
    <row r="452" spans="18:18" ht="15.75" customHeight="1" x14ac:dyDescent="0.2">
      <c r="R452" s="15"/>
    </row>
    <row r="453" spans="18:18" ht="15.75" customHeight="1" x14ac:dyDescent="0.2">
      <c r="R453" s="15"/>
    </row>
    <row r="454" spans="18:18" ht="15.75" customHeight="1" x14ac:dyDescent="0.2">
      <c r="R454" s="15"/>
    </row>
    <row r="455" spans="18:18" ht="15.75" customHeight="1" x14ac:dyDescent="0.2">
      <c r="R455" s="15"/>
    </row>
    <row r="456" spans="18:18" ht="15.75" customHeight="1" x14ac:dyDescent="0.2">
      <c r="R456" s="15"/>
    </row>
    <row r="457" spans="18:18" ht="15.75" customHeight="1" x14ac:dyDescent="0.2">
      <c r="R457" s="15"/>
    </row>
    <row r="458" spans="18:18" ht="15.75" customHeight="1" x14ac:dyDescent="0.2">
      <c r="R458" s="15"/>
    </row>
    <row r="459" spans="18:18" ht="15.75" customHeight="1" x14ac:dyDescent="0.2">
      <c r="R459" s="15"/>
    </row>
    <row r="460" spans="18:18" ht="15.75" customHeight="1" x14ac:dyDescent="0.2">
      <c r="R460" s="15"/>
    </row>
    <row r="461" spans="18:18" ht="15.75" customHeight="1" x14ac:dyDescent="0.2">
      <c r="R461" s="15"/>
    </row>
    <row r="462" spans="18:18" ht="15.75" customHeight="1" x14ac:dyDescent="0.2">
      <c r="R462" s="15"/>
    </row>
    <row r="463" spans="18:18" ht="15.75" customHeight="1" x14ac:dyDescent="0.2">
      <c r="R463" s="15"/>
    </row>
    <row r="464" spans="18:18" ht="15.75" customHeight="1" x14ac:dyDescent="0.2">
      <c r="R464" s="15"/>
    </row>
    <row r="465" spans="18:18" ht="15.75" customHeight="1" x14ac:dyDescent="0.2">
      <c r="R465" s="15"/>
    </row>
    <row r="466" spans="18:18" ht="15.75" customHeight="1" x14ac:dyDescent="0.2">
      <c r="R466" s="15"/>
    </row>
    <row r="467" spans="18:18" ht="15.75" customHeight="1" x14ac:dyDescent="0.2">
      <c r="R467" s="15"/>
    </row>
    <row r="468" spans="18:18" ht="15.75" customHeight="1" x14ac:dyDescent="0.2">
      <c r="R468" s="15"/>
    </row>
    <row r="469" spans="18:18" ht="15.75" customHeight="1" x14ac:dyDescent="0.2">
      <c r="R469" s="15"/>
    </row>
    <row r="470" spans="18:18" ht="15.75" customHeight="1" x14ac:dyDescent="0.2">
      <c r="R470" s="15"/>
    </row>
    <row r="471" spans="18:18" ht="15.75" customHeight="1" x14ac:dyDescent="0.2">
      <c r="R471" s="15"/>
    </row>
    <row r="472" spans="18:18" ht="15.75" customHeight="1" x14ac:dyDescent="0.2">
      <c r="R472" s="15"/>
    </row>
    <row r="473" spans="18:18" ht="15.75" customHeight="1" x14ac:dyDescent="0.2">
      <c r="R473" s="15"/>
    </row>
    <row r="474" spans="18:18" ht="15.75" customHeight="1" x14ac:dyDescent="0.2">
      <c r="R474" s="15"/>
    </row>
    <row r="475" spans="18:18" ht="15.75" customHeight="1" x14ac:dyDescent="0.2">
      <c r="R475" s="15"/>
    </row>
    <row r="476" spans="18:18" ht="15.75" customHeight="1" x14ac:dyDescent="0.2">
      <c r="R476" s="15"/>
    </row>
    <row r="477" spans="18:18" ht="15.75" customHeight="1" x14ac:dyDescent="0.2">
      <c r="R477" s="15"/>
    </row>
    <row r="478" spans="18:18" ht="15.75" customHeight="1" x14ac:dyDescent="0.2">
      <c r="R478" s="15"/>
    </row>
    <row r="479" spans="18:18" ht="15.75" customHeight="1" x14ac:dyDescent="0.2">
      <c r="R479" s="15"/>
    </row>
    <row r="480" spans="18:18" ht="15.75" customHeight="1" x14ac:dyDescent="0.2">
      <c r="R480" s="15"/>
    </row>
    <row r="481" spans="18:18" ht="15.75" customHeight="1" x14ac:dyDescent="0.2">
      <c r="R481" s="15"/>
    </row>
    <row r="482" spans="18:18" ht="15.75" customHeight="1" x14ac:dyDescent="0.2">
      <c r="R482" s="15"/>
    </row>
    <row r="483" spans="18:18" ht="15.75" customHeight="1" x14ac:dyDescent="0.2">
      <c r="R483" s="15"/>
    </row>
    <row r="484" spans="18:18" ht="15.75" customHeight="1" x14ac:dyDescent="0.2">
      <c r="R484" s="15"/>
    </row>
    <row r="485" spans="18:18" ht="15.75" customHeight="1" x14ac:dyDescent="0.2">
      <c r="R485" s="15"/>
    </row>
    <row r="486" spans="18:18" ht="15.75" customHeight="1" x14ac:dyDescent="0.2">
      <c r="R486" s="15"/>
    </row>
    <row r="487" spans="18:18" ht="15.75" customHeight="1" x14ac:dyDescent="0.2">
      <c r="R487" s="15"/>
    </row>
    <row r="488" spans="18:18" ht="15.75" customHeight="1" x14ac:dyDescent="0.2">
      <c r="R488" s="15"/>
    </row>
    <row r="489" spans="18:18" ht="15.75" customHeight="1" x14ac:dyDescent="0.2">
      <c r="R489" s="15"/>
    </row>
    <row r="490" spans="18:18" ht="15.75" customHeight="1" x14ac:dyDescent="0.2">
      <c r="R490" s="15"/>
    </row>
    <row r="491" spans="18:18" ht="15.75" customHeight="1" x14ac:dyDescent="0.2">
      <c r="R491" s="15"/>
    </row>
    <row r="492" spans="18:18" ht="15.75" customHeight="1" x14ac:dyDescent="0.2">
      <c r="R492" s="15"/>
    </row>
    <row r="493" spans="18:18" ht="15.75" customHeight="1" x14ac:dyDescent="0.2">
      <c r="R493" s="15"/>
    </row>
    <row r="494" spans="18:18" ht="15.75" customHeight="1" x14ac:dyDescent="0.2">
      <c r="R494" s="15"/>
    </row>
    <row r="495" spans="18:18" ht="15.75" customHeight="1" x14ac:dyDescent="0.2">
      <c r="R495" s="15"/>
    </row>
    <row r="496" spans="18:18" ht="15.75" customHeight="1" x14ac:dyDescent="0.2">
      <c r="R496" s="15"/>
    </row>
    <row r="497" spans="18:18" ht="15.75" customHeight="1" x14ac:dyDescent="0.2">
      <c r="R497" s="15"/>
    </row>
    <row r="498" spans="18:18" ht="15.75" customHeight="1" x14ac:dyDescent="0.2">
      <c r="R498" s="15"/>
    </row>
    <row r="499" spans="18:18" ht="15.75" customHeight="1" x14ac:dyDescent="0.2">
      <c r="R499" s="15"/>
    </row>
    <row r="500" spans="18:18" ht="15.75" customHeight="1" x14ac:dyDescent="0.2">
      <c r="R500" s="15"/>
    </row>
    <row r="501" spans="18:18" ht="15.75" customHeight="1" x14ac:dyDescent="0.2">
      <c r="R501" s="15"/>
    </row>
    <row r="502" spans="18:18" ht="15.75" customHeight="1" x14ac:dyDescent="0.2">
      <c r="R502" s="15"/>
    </row>
    <row r="503" spans="18:18" ht="15.75" customHeight="1" x14ac:dyDescent="0.2">
      <c r="R503" s="15"/>
    </row>
    <row r="504" spans="18:18" ht="15.75" customHeight="1" x14ac:dyDescent="0.2">
      <c r="R504" s="15"/>
    </row>
    <row r="505" spans="18:18" ht="15.75" customHeight="1" x14ac:dyDescent="0.2">
      <c r="R505" s="15"/>
    </row>
    <row r="506" spans="18:18" ht="15.75" customHeight="1" x14ac:dyDescent="0.2">
      <c r="R506" s="15"/>
    </row>
    <row r="507" spans="18:18" ht="15.75" customHeight="1" x14ac:dyDescent="0.2">
      <c r="R507" s="15"/>
    </row>
    <row r="508" spans="18:18" ht="15.75" customHeight="1" x14ac:dyDescent="0.2">
      <c r="R508" s="15"/>
    </row>
    <row r="509" spans="18:18" ht="15.75" customHeight="1" x14ac:dyDescent="0.2">
      <c r="R509" s="15"/>
    </row>
    <row r="510" spans="18:18" ht="15.75" customHeight="1" x14ac:dyDescent="0.2">
      <c r="R510" s="15"/>
    </row>
    <row r="511" spans="18:18" ht="15.75" customHeight="1" x14ac:dyDescent="0.2">
      <c r="R511" s="15"/>
    </row>
    <row r="512" spans="18:18" ht="15.75" customHeight="1" x14ac:dyDescent="0.2">
      <c r="R512" s="15"/>
    </row>
    <row r="513" spans="18:18" ht="15.75" customHeight="1" x14ac:dyDescent="0.2">
      <c r="R513" s="15"/>
    </row>
    <row r="514" spans="18:18" ht="15.75" customHeight="1" x14ac:dyDescent="0.2">
      <c r="R514" s="15"/>
    </row>
    <row r="515" spans="18:18" ht="15.75" customHeight="1" x14ac:dyDescent="0.2">
      <c r="R515" s="15"/>
    </row>
    <row r="516" spans="18:18" ht="15.75" customHeight="1" x14ac:dyDescent="0.2">
      <c r="R516" s="15"/>
    </row>
    <row r="517" spans="18:18" ht="15.75" customHeight="1" x14ac:dyDescent="0.2">
      <c r="R517" s="15"/>
    </row>
    <row r="518" spans="18:18" ht="15.75" customHeight="1" x14ac:dyDescent="0.2">
      <c r="R518" s="15"/>
    </row>
    <row r="519" spans="18:18" ht="15.75" customHeight="1" x14ac:dyDescent="0.2">
      <c r="R519" s="15"/>
    </row>
    <row r="520" spans="18:18" ht="15.75" customHeight="1" x14ac:dyDescent="0.2">
      <c r="R520" s="15"/>
    </row>
    <row r="521" spans="18:18" ht="15.75" customHeight="1" x14ac:dyDescent="0.2">
      <c r="R521" s="15"/>
    </row>
    <row r="522" spans="18:18" ht="15.75" customHeight="1" x14ac:dyDescent="0.2">
      <c r="R522" s="15"/>
    </row>
    <row r="523" spans="18:18" ht="15.75" customHeight="1" x14ac:dyDescent="0.2">
      <c r="R523" s="15"/>
    </row>
    <row r="524" spans="18:18" ht="15.75" customHeight="1" x14ac:dyDescent="0.2">
      <c r="R524" s="15"/>
    </row>
    <row r="525" spans="18:18" ht="15.75" customHeight="1" x14ac:dyDescent="0.2">
      <c r="R525" s="15"/>
    </row>
    <row r="526" spans="18:18" ht="15.75" customHeight="1" x14ac:dyDescent="0.2">
      <c r="R526" s="15"/>
    </row>
    <row r="527" spans="18:18" ht="15.75" customHeight="1" x14ac:dyDescent="0.2">
      <c r="R527" s="15"/>
    </row>
    <row r="528" spans="18:18" ht="15.75" customHeight="1" x14ac:dyDescent="0.2">
      <c r="R528" s="15"/>
    </row>
    <row r="529" spans="18:18" ht="15.75" customHeight="1" x14ac:dyDescent="0.2">
      <c r="R529" s="15"/>
    </row>
    <row r="530" spans="18:18" ht="15.75" customHeight="1" x14ac:dyDescent="0.2">
      <c r="R530" s="15"/>
    </row>
    <row r="531" spans="18:18" ht="15.75" customHeight="1" x14ac:dyDescent="0.2">
      <c r="R531" s="15"/>
    </row>
    <row r="532" spans="18:18" ht="15.75" customHeight="1" x14ac:dyDescent="0.2">
      <c r="R532" s="15"/>
    </row>
    <row r="533" spans="18:18" ht="15.75" customHeight="1" x14ac:dyDescent="0.2">
      <c r="R533" s="15"/>
    </row>
    <row r="534" spans="18:18" ht="15.75" customHeight="1" x14ac:dyDescent="0.2">
      <c r="R534" s="15"/>
    </row>
    <row r="535" spans="18:18" ht="15.75" customHeight="1" x14ac:dyDescent="0.2">
      <c r="R535" s="15"/>
    </row>
    <row r="536" spans="18:18" ht="15.75" customHeight="1" x14ac:dyDescent="0.2">
      <c r="R536" s="15"/>
    </row>
    <row r="537" spans="18:18" ht="15.75" customHeight="1" x14ac:dyDescent="0.2">
      <c r="R537" s="15"/>
    </row>
    <row r="538" spans="18:18" ht="15.75" customHeight="1" x14ac:dyDescent="0.2">
      <c r="R538" s="15"/>
    </row>
    <row r="539" spans="18:18" ht="15.75" customHeight="1" x14ac:dyDescent="0.2">
      <c r="R539" s="15"/>
    </row>
    <row r="540" spans="18:18" ht="15.75" customHeight="1" x14ac:dyDescent="0.2">
      <c r="R540" s="15"/>
    </row>
    <row r="541" spans="18:18" ht="15.75" customHeight="1" x14ac:dyDescent="0.2">
      <c r="R541" s="15"/>
    </row>
    <row r="542" spans="18:18" ht="15.75" customHeight="1" x14ac:dyDescent="0.2">
      <c r="R542" s="15"/>
    </row>
    <row r="543" spans="18:18" ht="15.75" customHeight="1" x14ac:dyDescent="0.2">
      <c r="R543" s="15"/>
    </row>
    <row r="544" spans="18:18" ht="15.75" customHeight="1" x14ac:dyDescent="0.2">
      <c r="R544" s="15"/>
    </row>
    <row r="545" spans="18:18" ht="15.75" customHeight="1" x14ac:dyDescent="0.2">
      <c r="R545" s="15"/>
    </row>
    <row r="546" spans="18:18" ht="15.75" customHeight="1" x14ac:dyDescent="0.2">
      <c r="R546" s="15"/>
    </row>
    <row r="547" spans="18:18" ht="15.75" customHeight="1" x14ac:dyDescent="0.2">
      <c r="R547" s="15"/>
    </row>
    <row r="548" spans="18:18" ht="15.75" customHeight="1" x14ac:dyDescent="0.2">
      <c r="R548" s="15"/>
    </row>
    <row r="549" spans="18:18" ht="15.75" customHeight="1" x14ac:dyDescent="0.2">
      <c r="R549" s="15"/>
    </row>
    <row r="550" spans="18:18" ht="15.75" customHeight="1" x14ac:dyDescent="0.2">
      <c r="R550" s="15"/>
    </row>
    <row r="551" spans="18:18" ht="15.75" customHeight="1" x14ac:dyDescent="0.2">
      <c r="R551" s="15"/>
    </row>
    <row r="552" spans="18:18" ht="15.75" customHeight="1" x14ac:dyDescent="0.2">
      <c r="R552" s="15"/>
    </row>
    <row r="553" spans="18:18" ht="15.75" customHeight="1" x14ac:dyDescent="0.2">
      <c r="R553" s="15"/>
    </row>
    <row r="554" spans="18:18" ht="15.75" customHeight="1" x14ac:dyDescent="0.2">
      <c r="R554" s="15"/>
    </row>
    <row r="555" spans="18:18" ht="15.75" customHeight="1" x14ac:dyDescent="0.2">
      <c r="R555" s="15"/>
    </row>
    <row r="556" spans="18:18" ht="15.75" customHeight="1" x14ac:dyDescent="0.2">
      <c r="R556" s="15"/>
    </row>
    <row r="557" spans="18:18" ht="15.75" customHeight="1" x14ac:dyDescent="0.2">
      <c r="R557" s="15"/>
    </row>
    <row r="558" spans="18:18" ht="15.75" customHeight="1" x14ac:dyDescent="0.2">
      <c r="R558" s="15"/>
    </row>
    <row r="559" spans="18:18" ht="15.75" customHeight="1" x14ac:dyDescent="0.2">
      <c r="R559" s="15"/>
    </row>
    <row r="560" spans="18:18" ht="15.75" customHeight="1" x14ac:dyDescent="0.2">
      <c r="R560" s="15"/>
    </row>
    <row r="561" spans="18:18" ht="15.75" customHeight="1" x14ac:dyDescent="0.2">
      <c r="R561" s="15"/>
    </row>
    <row r="562" spans="18:18" ht="15.75" customHeight="1" x14ac:dyDescent="0.2">
      <c r="R562" s="15"/>
    </row>
    <row r="563" spans="18:18" ht="15.75" customHeight="1" x14ac:dyDescent="0.2">
      <c r="R563" s="15"/>
    </row>
    <row r="564" spans="18:18" ht="15.75" customHeight="1" x14ac:dyDescent="0.2">
      <c r="R564" s="15"/>
    </row>
    <row r="565" spans="18:18" ht="15.75" customHeight="1" x14ac:dyDescent="0.2">
      <c r="R565" s="15"/>
    </row>
    <row r="566" spans="18:18" ht="15.75" customHeight="1" x14ac:dyDescent="0.2">
      <c r="R566" s="15"/>
    </row>
    <row r="567" spans="18:18" ht="15.75" customHeight="1" x14ac:dyDescent="0.2">
      <c r="R567" s="15"/>
    </row>
    <row r="568" spans="18:18" ht="15.75" customHeight="1" x14ac:dyDescent="0.2">
      <c r="R568" s="15"/>
    </row>
    <row r="569" spans="18:18" ht="15.75" customHeight="1" x14ac:dyDescent="0.2">
      <c r="R569" s="15"/>
    </row>
    <row r="570" spans="18:18" ht="15.75" customHeight="1" x14ac:dyDescent="0.2">
      <c r="R570" s="15"/>
    </row>
    <row r="571" spans="18:18" ht="15.75" customHeight="1" x14ac:dyDescent="0.2">
      <c r="R571" s="15"/>
    </row>
    <row r="572" spans="18:18" ht="15.75" customHeight="1" x14ac:dyDescent="0.2">
      <c r="R572" s="15"/>
    </row>
    <row r="573" spans="18:18" ht="15.75" customHeight="1" x14ac:dyDescent="0.2">
      <c r="R573" s="15"/>
    </row>
    <row r="574" spans="18:18" ht="15.75" customHeight="1" x14ac:dyDescent="0.2">
      <c r="R574" s="15"/>
    </row>
    <row r="575" spans="18:18" ht="15.75" customHeight="1" x14ac:dyDescent="0.2">
      <c r="R575" s="15"/>
    </row>
    <row r="576" spans="18:18" ht="15.75" customHeight="1" x14ac:dyDescent="0.2">
      <c r="R576" s="15"/>
    </row>
    <row r="577" spans="18:18" ht="15.75" customHeight="1" x14ac:dyDescent="0.2">
      <c r="R577" s="15"/>
    </row>
    <row r="578" spans="18:18" ht="15.75" customHeight="1" x14ac:dyDescent="0.2">
      <c r="R578" s="15"/>
    </row>
    <row r="579" spans="18:18" ht="15.75" customHeight="1" x14ac:dyDescent="0.2">
      <c r="R579" s="15"/>
    </row>
    <row r="580" spans="18:18" ht="15.75" customHeight="1" x14ac:dyDescent="0.2">
      <c r="R580" s="15"/>
    </row>
    <row r="581" spans="18:18" ht="15.75" customHeight="1" x14ac:dyDescent="0.2">
      <c r="R581" s="15"/>
    </row>
    <row r="582" spans="18:18" ht="15.75" customHeight="1" x14ac:dyDescent="0.2">
      <c r="R582" s="15"/>
    </row>
    <row r="583" spans="18:18" ht="15.75" customHeight="1" x14ac:dyDescent="0.2">
      <c r="R583" s="15"/>
    </row>
    <row r="584" spans="18:18" ht="15.75" customHeight="1" x14ac:dyDescent="0.2">
      <c r="R584" s="15"/>
    </row>
    <row r="585" spans="18:18" ht="15.75" customHeight="1" x14ac:dyDescent="0.2">
      <c r="R585" s="15"/>
    </row>
    <row r="586" spans="18:18" ht="15.75" customHeight="1" x14ac:dyDescent="0.2">
      <c r="R586" s="15"/>
    </row>
    <row r="587" spans="18:18" ht="15.75" customHeight="1" x14ac:dyDescent="0.2">
      <c r="R587" s="15"/>
    </row>
    <row r="588" spans="18:18" ht="15.75" customHeight="1" x14ac:dyDescent="0.2">
      <c r="R588" s="15"/>
    </row>
    <row r="589" spans="18:18" ht="15.75" customHeight="1" x14ac:dyDescent="0.2">
      <c r="R589" s="15"/>
    </row>
    <row r="590" spans="18:18" ht="15.75" customHeight="1" x14ac:dyDescent="0.2">
      <c r="R590" s="15"/>
    </row>
    <row r="591" spans="18:18" ht="15.75" customHeight="1" x14ac:dyDescent="0.2">
      <c r="R591" s="15"/>
    </row>
    <row r="592" spans="18:18" ht="15.75" customHeight="1" x14ac:dyDescent="0.2">
      <c r="R592" s="15"/>
    </row>
    <row r="593" spans="18:18" ht="15.75" customHeight="1" x14ac:dyDescent="0.2">
      <c r="R593" s="15"/>
    </row>
    <row r="594" spans="18:18" ht="15.75" customHeight="1" x14ac:dyDescent="0.2">
      <c r="R594" s="15"/>
    </row>
    <row r="595" spans="18:18" ht="15.75" customHeight="1" x14ac:dyDescent="0.2">
      <c r="R595" s="15"/>
    </row>
    <row r="596" spans="18:18" ht="15.75" customHeight="1" x14ac:dyDescent="0.2">
      <c r="R596" s="15"/>
    </row>
    <row r="597" spans="18:18" ht="15.75" customHeight="1" x14ac:dyDescent="0.2">
      <c r="R597" s="15"/>
    </row>
    <row r="598" spans="18:18" ht="15.75" customHeight="1" x14ac:dyDescent="0.2">
      <c r="R598" s="15"/>
    </row>
    <row r="599" spans="18:18" ht="15.75" customHeight="1" x14ac:dyDescent="0.2">
      <c r="R599" s="15"/>
    </row>
    <row r="600" spans="18:18" ht="15.75" customHeight="1" x14ac:dyDescent="0.2">
      <c r="R600" s="15"/>
    </row>
    <row r="601" spans="18:18" ht="15.75" customHeight="1" x14ac:dyDescent="0.2">
      <c r="R601" s="15"/>
    </row>
    <row r="602" spans="18:18" ht="15.75" customHeight="1" x14ac:dyDescent="0.2">
      <c r="R602" s="15"/>
    </row>
    <row r="603" spans="18:18" ht="15.75" customHeight="1" x14ac:dyDescent="0.2">
      <c r="R603" s="15"/>
    </row>
    <row r="604" spans="18:18" ht="15.75" customHeight="1" x14ac:dyDescent="0.2">
      <c r="R604" s="15"/>
    </row>
    <row r="605" spans="18:18" ht="15.75" customHeight="1" x14ac:dyDescent="0.2">
      <c r="R605" s="15"/>
    </row>
    <row r="606" spans="18:18" ht="15.75" customHeight="1" x14ac:dyDescent="0.2">
      <c r="R606" s="15"/>
    </row>
    <row r="607" spans="18:18" ht="15.75" customHeight="1" x14ac:dyDescent="0.2">
      <c r="R607" s="15"/>
    </row>
    <row r="608" spans="18:18" ht="15.75" customHeight="1" x14ac:dyDescent="0.2">
      <c r="R608" s="15"/>
    </row>
    <row r="609" spans="18:18" ht="15.75" customHeight="1" x14ac:dyDescent="0.2">
      <c r="R609" s="15"/>
    </row>
    <row r="610" spans="18:18" ht="15.75" customHeight="1" x14ac:dyDescent="0.2">
      <c r="R610" s="15"/>
    </row>
    <row r="611" spans="18:18" ht="15.75" customHeight="1" x14ac:dyDescent="0.2">
      <c r="R611" s="15"/>
    </row>
    <row r="612" spans="18:18" ht="15.75" customHeight="1" x14ac:dyDescent="0.2">
      <c r="R612" s="15"/>
    </row>
    <row r="613" spans="18:18" ht="15.75" customHeight="1" x14ac:dyDescent="0.2">
      <c r="R613" s="15"/>
    </row>
    <row r="614" spans="18:18" ht="15.75" customHeight="1" x14ac:dyDescent="0.2">
      <c r="R614" s="15"/>
    </row>
    <row r="615" spans="18:18" ht="15.75" customHeight="1" x14ac:dyDescent="0.2">
      <c r="R615" s="15"/>
    </row>
    <row r="616" spans="18:18" ht="15.75" customHeight="1" x14ac:dyDescent="0.2">
      <c r="R616" s="15"/>
    </row>
    <row r="617" spans="18:18" ht="15.75" customHeight="1" x14ac:dyDescent="0.2">
      <c r="R617" s="15"/>
    </row>
    <row r="618" spans="18:18" ht="15.75" customHeight="1" x14ac:dyDescent="0.2">
      <c r="R618" s="15"/>
    </row>
    <row r="619" spans="18:18" ht="15.75" customHeight="1" x14ac:dyDescent="0.2">
      <c r="R619" s="15"/>
    </row>
    <row r="620" spans="18:18" ht="15.75" customHeight="1" x14ac:dyDescent="0.2">
      <c r="R620" s="15"/>
    </row>
    <row r="621" spans="18:18" ht="15.75" customHeight="1" x14ac:dyDescent="0.2">
      <c r="R621" s="15"/>
    </row>
    <row r="622" spans="18:18" ht="15.75" customHeight="1" x14ac:dyDescent="0.2">
      <c r="R622" s="15"/>
    </row>
    <row r="623" spans="18:18" ht="15.75" customHeight="1" x14ac:dyDescent="0.2">
      <c r="R623" s="15"/>
    </row>
    <row r="624" spans="18:18" ht="15.75" customHeight="1" x14ac:dyDescent="0.2">
      <c r="R624" s="15"/>
    </row>
    <row r="625" spans="18:18" ht="15.75" customHeight="1" x14ac:dyDescent="0.2">
      <c r="R625" s="15"/>
    </row>
    <row r="626" spans="18:18" ht="15.75" customHeight="1" x14ac:dyDescent="0.2">
      <c r="R626" s="15"/>
    </row>
    <row r="627" spans="18:18" ht="15.75" customHeight="1" x14ac:dyDescent="0.2">
      <c r="R627" s="15"/>
    </row>
    <row r="628" spans="18:18" ht="15.75" customHeight="1" x14ac:dyDescent="0.2">
      <c r="R628" s="15"/>
    </row>
    <row r="629" spans="18:18" ht="15.75" customHeight="1" x14ac:dyDescent="0.2">
      <c r="R629" s="15"/>
    </row>
    <row r="630" spans="18:18" ht="15.75" customHeight="1" x14ac:dyDescent="0.2">
      <c r="R630" s="15"/>
    </row>
    <row r="631" spans="18:18" ht="15.75" customHeight="1" x14ac:dyDescent="0.2">
      <c r="R631" s="15"/>
    </row>
    <row r="632" spans="18:18" ht="15.75" customHeight="1" x14ac:dyDescent="0.2">
      <c r="R632" s="15"/>
    </row>
    <row r="633" spans="18:18" ht="15.75" customHeight="1" x14ac:dyDescent="0.2">
      <c r="R633" s="15"/>
    </row>
    <row r="634" spans="18:18" ht="15.75" customHeight="1" x14ac:dyDescent="0.2">
      <c r="R634" s="15"/>
    </row>
    <row r="635" spans="18:18" ht="15.75" customHeight="1" x14ac:dyDescent="0.2">
      <c r="R635" s="15"/>
    </row>
    <row r="636" spans="18:18" ht="15.75" customHeight="1" x14ac:dyDescent="0.2">
      <c r="R636" s="15"/>
    </row>
    <row r="637" spans="18:18" ht="15.75" customHeight="1" x14ac:dyDescent="0.2">
      <c r="R637" s="15"/>
    </row>
    <row r="638" spans="18:18" ht="15.75" customHeight="1" x14ac:dyDescent="0.2">
      <c r="R638" s="15"/>
    </row>
    <row r="639" spans="18:18" ht="15.75" customHeight="1" x14ac:dyDescent="0.2">
      <c r="R639" s="15"/>
    </row>
    <row r="640" spans="18:18" ht="15.75" customHeight="1" x14ac:dyDescent="0.2">
      <c r="R640" s="15"/>
    </row>
    <row r="641" spans="18:18" ht="15.75" customHeight="1" x14ac:dyDescent="0.2">
      <c r="R641" s="15"/>
    </row>
    <row r="642" spans="18:18" ht="15.75" customHeight="1" x14ac:dyDescent="0.2">
      <c r="R642" s="15"/>
    </row>
    <row r="643" spans="18:18" ht="15.75" customHeight="1" x14ac:dyDescent="0.2">
      <c r="R643" s="15"/>
    </row>
    <row r="644" spans="18:18" ht="15.75" customHeight="1" x14ac:dyDescent="0.2">
      <c r="R644" s="15"/>
    </row>
    <row r="645" spans="18:18" ht="15.75" customHeight="1" x14ac:dyDescent="0.2">
      <c r="R645" s="15"/>
    </row>
    <row r="646" spans="18:18" ht="15.75" customHeight="1" x14ac:dyDescent="0.2">
      <c r="R646" s="15"/>
    </row>
    <row r="647" spans="18:18" ht="15.75" customHeight="1" x14ac:dyDescent="0.2">
      <c r="R647" s="15"/>
    </row>
    <row r="648" spans="18:18" ht="15.75" customHeight="1" x14ac:dyDescent="0.2">
      <c r="R648" s="15"/>
    </row>
    <row r="649" spans="18:18" ht="15.75" customHeight="1" x14ac:dyDescent="0.2">
      <c r="R649" s="15"/>
    </row>
    <row r="650" spans="18:18" ht="15.75" customHeight="1" x14ac:dyDescent="0.2">
      <c r="R650" s="15"/>
    </row>
    <row r="651" spans="18:18" ht="15.75" customHeight="1" x14ac:dyDescent="0.2">
      <c r="R651" s="15"/>
    </row>
    <row r="652" spans="18:18" ht="15.75" customHeight="1" x14ac:dyDescent="0.2">
      <c r="R652" s="15"/>
    </row>
    <row r="653" spans="18:18" ht="15.75" customHeight="1" x14ac:dyDescent="0.2">
      <c r="R653" s="15"/>
    </row>
    <row r="654" spans="18:18" ht="15.75" customHeight="1" x14ac:dyDescent="0.2">
      <c r="R654" s="15"/>
    </row>
    <row r="655" spans="18:18" ht="15.75" customHeight="1" x14ac:dyDescent="0.2">
      <c r="R655" s="15"/>
    </row>
    <row r="656" spans="18:18" ht="15.75" customHeight="1" x14ac:dyDescent="0.2">
      <c r="R656" s="15"/>
    </row>
    <row r="657" spans="18:18" ht="15.75" customHeight="1" x14ac:dyDescent="0.2">
      <c r="R657" s="15"/>
    </row>
    <row r="658" spans="18:18" ht="15.75" customHeight="1" x14ac:dyDescent="0.2">
      <c r="R658" s="15"/>
    </row>
    <row r="659" spans="18:18" ht="15.75" customHeight="1" x14ac:dyDescent="0.2">
      <c r="R659" s="15"/>
    </row>
    <row r="660" spans="18:18" ht="15.75" customHeight="1" x14ac:dyDescent="0.2">
      <c r="R660" s="15"/>
    </row>
    <row r="661" spans="18:18" ht="15.75" customHeight="1" x14ac:dyDescent="0.2">
      <c r="R661" s="15"/>
    </row>
    <row r="662" spans="18:18" ht="15.75" customHeight="1" x14ac:dyDescent="0.2">
      <c r="R662" s="15"/>
    </row>
    <row r="663" spans="18:18" ht="15.75" customHeight="1" x14ac:dyDescent="0.2">
      <c r="R663" s="15"/>
    </row>
    <row r="664" spans="18:18" ht="15.75" customHeight="1" x14ac:dyDescent="0.2">
      <c r="R664" s="15"/>
    </row>
    <row r="665" spans="18:18" ht="15.75" customHeight="1" x14ac:dyDescent="0.2">
      <c r="R665" s="15"/>
    </row>
    <row r="666" spans="18:18" ht="15.75" customHeight="1" x14ac:dyDescent="0.2">
      <c r="R666" s="15"/>
    </row>
    <row r="667" spans="18:18" ht="15.75" customHeight="1" x14ac:dyDescent="0.2">
      <c r="R667" s="15"/>
    </row>
    <row r="668" spans="18:18" ht="15.75" customHeight="1" x14ac:dyDescent="0.2">
      <c r="R668" s="15"/>
    </row>
    <row r="669" spans="18:18" ht="15.75" customHeight="1" x14ac:dyDescent="0.2">
      <c r="R669" s="15"/>
    </row>
    <row r="670" spans="18:18" ht="15.75" customHeight="1" x14ac:dyDescent="0.2">
      <c r="R670" s="15"/>
    </row>
    <row r="671" spans="18:18" ht="15.75" customHeight="1" x14ac:dyDescent="0.2">
      <c r="R671" s="15"/>
    </row>
    <row r="672" spans="18:18" ht="15.75" customHeight="1" x14ac:dyDescent="0.2">
      <c r="R672" s="15"/>
    </row>
    <row r="673" spans="18:18" ht="15.75" customHeight="1" x14ac:dyDescent="0.2">
      <c r="R673" s="15"/>
    </row>
    <row r="674" spans="18:18" ht="15.75" customHeight="1" x14ac:dyDescent="0.2">
      <c r="R674" s="15"/>
    </row>
    <row r="675" spans="18:18" ht="15.75" customHeight="1" x14ac:dyDescent="0.2">
      <c r="R675" s="15"/>
    </row>
    <row r="676" spans="18:18" ht="15.75" customHeight="1" x14ac:dyDescent="0.2">
      <c r="R676" s="15"/>
    </row>
    <row r="677" spans="18:18" ht="15.75" customHeight="1" x14ac:dyDescent="0.2">
      <c r="R677" s="15"/>
    </row>
    <row r="678" spans="18:18" ht="15.75" customHeight="1" x14ac:dyDescent="0.2">
      <c r="R678" s="15"/>
    </row>
    <row r="679" spans="18:18" ht="15.75" customHeight="1" x14ac:dyDescent="0.2">
      <c r="R679" s="15"/>
    </row>
    <row r="680" spans="18:18" ht="15.75" customHeight="1" x14ac:dyDescent="0.2">
      <c r="R680" s="15"/>
    </row>
    <row r="681" spans="18:18" ht="15.75" customHeight="1" x14ac:dyDescent="0.2">
      <c r="R681" s="15"/>
    </row>
    <row r="682" spans="18:18" ht="15.75" customHeight="1" x14ac:dyDescent="0.2">
      <c r="R682" s="15"/>
    </row>
    <row r="683" spans="18:18" ht="15.75" customHeight="1" x14ac:dyDescent="0.2">
      <c r="R683" s="15"/>
    </row>
    <row r="684" spans="18:18" ht="15.75" customHeight="1" x14ac:dyDescent="0.2">
      <c r="R684" s="15"/>
    </row>
    <row r="685" spans="18:18" ht="15.75" customHeight="1" x14ac:dyDescent="0.2">
      <c r="R685" s="15"/>
    </row>
    <row r="686" spans="18:18" ht="15.75" customHeight="1" x14ac:dyDescent="0.2">
      <c r="R686" s="15"/>
    </row>
    <row r="687" spans="18:18" ht="15.75" customHeight="1" x14ac:dyDescent="0.2">
      <c r="R687" s="15"/>
    </row>
    <row r="688" spans="18:18" ht="15.75" customHeight="1" x14ac:dyDescent="0.2">
      <c r="R688" s="15"/>
    </row>
    <row r="689" spans="18:18" ht="15.75" customHeight="1" x14ac:dyDescent="0.2">
      <c r="R689" s="15"/>
    </row>
    <row r="690" spans="18:18" ht="15.75" customHeight="1" x14ac:dyDescent="0.2">
      <c r="R690" s="15"/>
    </row>
    <row r="691" spans="18:18" ht="15.75" customHeight="1" x14ac:dyDescent="0.2">
      <c r="R691" s="15"/>
    </row>
    <row r="692" spans="18:18" ht="15.75" customHeight="1" x14ac:dyDescent="0.2">
      <c r="R692" s="15"/>
    </row>
    <row r="693" spans="18:18" ht="15.75" customHeight="1" x14ac:dyDescent="0.2">
      <c r="R693" s="15"/>
    </row>
    <row r="694" spans="18:18" ht="15.75" customHeight="1" x14ac:dyDescent="0.2">
      <c r="R694" s="15"/>
    </row>
    <row r="695" spans="18:18" ht="15.75" customHeight="1" x14ac:dyDescent="0.2">
      <c r="R695" s="15"/>
    </row>
    <row r="696" spans="18:18" ht="15.75" customHeight="1" x14ac:dyDescent="0.2">
      <c r="R696" s="15"/>
    </row>
    <row r="697" spans="18:18" ht="15.75" customHeight="1" x14ac:dyDescent="0.2">
      <c r="R697" s="15"/>
    </row>
    <row r="698" spans="18:18" ht="15.75" customHeight="1" x14ac:dyDescent="0.2">
      <c r="R698" s="15"/>
    </row>
    <row r="699" spans="18:18" ht="15.75" customHeight="1" x14ac:dyDescent="0.2">
      <c r="R699" s="15"/>
    </row>
    <row r="700" spans="18:18" ht="15.75" customHeight="1" x14ac:dyDescent="0.2">
      <c r="R700" s="15"/>
    </row>
    <row r="701" spans="18:18" ht="15.75" customHeight="1" x14ac:dyDescent="0.2">
      <c r="R701" s="15"/>
    </row>
    <row r="702" spans="18:18" ht="15.75" customHeight="1" x14ac:dyDescent="0.2">
      <c r="R702" s="15"/>
    </row>
    <row r="703" spans="18:18" ht="15.75" customHeight="1" x14ac:dyDescent="0.2">
      <c r="R703" s="15"/>
    </row>
    <row r="704" spans="18:18" ht="15.75" customHeight="1" x14ac:dyDescent="0.2">
      <c r="R704" s="15"/>
    </row>
    <row r="705" spans="18:18" ht="15.75" customHeight="1" x14ac:dyDescent="0.2">
      <c r="R705" s="15"/>
    </row>
    <row r="706" spans="18:18" ht="15.75" customHeight="1" x14ac:dyDescent="0.2">
      <c r="R706" s="15"/>
    </row>
    <row r="707" spans="18:18" ht="15.75" customHeight="1" x14ac:dyDescent="0.2">
      <c r="R707" s="15"/>
    </row>
    <row r="708" spans="18:18" ht="15.75" customHeight="1" x14ac:dyDescent="0.2">
      <c r="R708" s="15"/>
    </row>
    <row r="709" spans="18:18" ht="15.75" customHeight="1" x14ac:dyDescent="0.2">
      <c r="R709" s="15"/>
    </row>
    <row r="710" spans="18:18" ht="15.75" customHeight="1" x14ac:dyDescent="0.2">
      <c r="R710" s="15"/>
    </row>
    <row r="711" spans="18:18" ht="15.75" customHeight="1" x14ac:dyDescent="0.2">
      <c r="R711" s="15"/>
    </row>
    <row r="712" spans="18:18" ht="15.75" customHeight="1" x14ac:dyDescent="0.2">
      <c r="R712" s="15"/>
    </row>
    <row r="713" spans="18:18" ht="15.75" customHeight="1" x14ac:dyDescent="0.2">
      <c r="R713" s="15"/>
    </row>
    <row r="714" spans="18:18" ht="15.75" customHeight="1" x14ac:dyDescent="0.2">
      <c r="R714" s="15"/>
    </row>
    <row r="715" spans="18:18" ht="15.75" customHeight="1" x14ac:dyDescent="0.2">
      <c r="R715" s="15"/>
    </row>
    <row r="716" spans="18:18" ht="15.75" customHeight="1" x14ac:dyDescent="0.2">
      <c r="R716" s="15"/>
    </row>
    <row r="717" spans="18:18" ht="15.75" customHeight="1" x14ac:dyDescent="0.2">
      <c r="R717" s="15"/>
    </row>
    <row r="718" spans="18:18" ht="15.75" customHeight="1" x14ac:dyDescent="0.2">
      <c r="R718" s="15"/>
    </row>
    <row r="719" spans="18:18" ht="15.75" customHeight="1" x14ac:dyDescent="0.2">
      <c r="R719" s="15"/>
    </row>
    <row r="720" spans="18:18" ht="15.75" customHeight="1" x14ac:dyDescent="0.2">
      <c r="R720" s="15"/>
    </row>
    <row r="721" spans="18:18" ht="15.75" customHeight="1" x14ac:dyDescent="0.2">
      <c r="R721" s="15"/>
    </row>
    <row r="722" spans="18:18" ht="15.75" customHeight="1" x14ac:dyDescent="0.2">
      <c r="R722" s="15"/>
    </row>
    <row r="723" spans="18:18" ht="15.75" customHeight="1" x14ac:dyDescent="0.2">
      <c r="R723" s="15"/>
    </row>
    <row r="724" spans="18:18" ht="15.75" customHeight="1" x14ac:dyDescent="0.2">
      <c r="R724" s="15"/>
    </row>
    <row r="725" spans="18:18" ht="15.75" customHeight="1" x14ac:dyDescent="0.2">
      <c r="R725" s="15"/>
    </row>
    <row r="726" spans="18:18" ht="15.75" customHeight="1" x14ac:dyDescent="0.2">
      <c r="R726" s="15"/>
    </row>
    <row r="727" spans="18:18" ht="15.75" customHeight="1" x14ac:dyDescent="0.2">
      <c r="R727" s="15"/>
    </row>
    <row r="728" spans="18:18" ht="15.75" customHeight="1" x14ac:dyDescent="0.2">
      <c r="R728" s="15"/>
    </row>
    <row r="729" spans="18:18" ht="15.75" customHeight="1" x14ac:dyDescent="0.2">
      <c r="R729" s="15"/>
    </row>
    <row r="730" spans="18:18" ht="15.75" customHeight="1" x14ac:dyDescent="0.2">
      <c r="R730" s="15"/>
    </row>
    <row r="731" spans="18:18" ht="15.75" customHeight="1" x14ac:dyDescent="0.2">
      <c r="R731" s="15"/>
    </row>
    <row r="732" spans="18:18" ht="15.75" customHeight="1" x14ac:dyDescent="0.2">
      <c r="R732" s="15"/>
    </row>
    <row r="733" spans="18:18" ht="15.75" customHeight="1" x14ac:dyDescent="0.2">
      <c r="R733" s="15"/>
    </row>
    <row r="734" spans="18:18" ht="15.75" customHeight="1" x14ac:dyDescent="0.2">
      <c r="R734" s="15"/>
    </row>
    <row r="735" spans="18:18" ht="15.75" customHeight="1" x14ac:dyDescent="0.2">
      <c r="R735" s="15"/>
    </row>
    <row r="736" spans="18:18" ht="15.75" customHeight="1" x14ac:dyDescent="0.2">
      <c r="R736" s="15"/>
    </row>
    <row r="737" spans="18:18" ht="15.75" customHeight="1" x14ac:dyDescent="0.2">
      <c r="R737" s="15"/>
    </row>
    <row r="738" spans="18:18" ht="15.75" customHeight="1" x14ac:dyDescent="0.2">
      <c r="R738" s="15"/>
    </row>
    <row r="739" spans="18:18" ht="15.75" customHeight="1" x14ac:dyDescent="0.2">
      <c r="R739" s="15"/>
    </row>
    <row r="740" spans="18:18" ht="15.75" customHeight="1" x14ac:dyDescent="0.2">
      <c r="R740" s="15"/>
    </row>
    <row r="741" spans="18:18" ht="15.75" customHeight="1" x14ac:dyDescent="0.2">
      <c r="R741" s="15"/>
    </row>
    <row r="742" spans="18:18" ht="15.75" customHeight="1" x14ac:dyDescent="0.2">
      <c r="R742" s="15"/>
    </row>
    <row r="743" spans="18:18" ht="15.75" customHeight="1" x14ac:dyDescent="0.2">
      <c r="R743" s="15"/>
    </row>
    <row r="744" spans="18:18" ht="15.75" customHeight="1" x14ac:dyDescent="0.2">
      <c r="R744" s="15"/>
    </row>
    <row r="745" spans="18:18" ht="15.75" customHeight="1" x14ac:dyDescent="0.2">
      <c r="R745" s="15"/>
    </row>
    <row r="746" spans="18:18" ht="15.75" customHeight="1" x14ac:dyDescent="0.2">
      <c r="R746" s="15"/>
    </row>
    <row r="747" spans="18:18" ht="15.75" customHeight="1" x14ac:dyDescent="0.2">
      <c r="R747" s="15"/>
    </row>
    <row r="748" spans="18:18" ht="15.75" customHeight="1" x14ac:dyDescent="0.2">
      <c r="R748" s="15"/>
    </row>
    <row r="749" spans="18:18" ht="15.75" customHeight="1" x14ac:dyDescent="0.2">
      <c r="R749" s="15"/>
    </row>
    <row r="750" spans="18:18" ht="15.75" customHeight="1" x14ac:dyDescent="0.2">
      <c r="R750" s="15"/>
    </row>
    <row r="751" spans="18:18" ht="15.75" customHeight="1" x14ac:dyDescent="0.2">
      <c r="R751" s="15"/>
    </row>
    <row r="752" spans="18:18" ht="15.75" customHeight="1" x14ac:dyDescent="0.2">
      <c r="R752" s="15"/>
    </row>
    <row r="753" spans="18:18" ht="15.75" customHeight="1" x14ac:dyDescent="0.2">
      <c r="R753" s="15"/>
    </row>
    <row r="754" spans="18:18" ht="15.75" customHeight="1" x14ac:dyDescent="0.2">
      <c r="R754" s="15"/>
    </row>
    <row r="755" spans="18:18" ht="15.75" customHeight="1" x14ac:dyDescent="0.2">
      <c r="R755" s="15"/>
    </row>
    <row r="756" spans="18:18" ht="15.75" customHeight="1" x14ac:dyDescent="0.2">
      <c r="R756" s="15"/>
    </row>
    <row r="757" spans="18:18" ht="15.75" customHeight="1" x14ac:dyDescent="0.2">
      <c r="R757" s="15"/>
    </row>
    <row r="758" spans="18:18" ht="15.75" customHeight="1" x14ac:dyDescent="0.2">
      <c r="R758" s="15"/>
    </row>
    <row r="759" spans="18:18" ht="15.75" customHeight="1" x14ac:dyDescent="0.2">
      <c r="R759" s="15"/>
    </row>
    <row r="760" spans="18:18" ht="15.75" customHeight="1" x14ac:dyDescent="0.2">
      <c r="R760" s="15"/>
    </row>
    <row r="761" spans="18:18" ht="15.75" customHeight="1" x14ac:dyDescent="0.2">
      <c r="R761" s="15"/>
    </row>
    <row r="762" spans="18:18" ht="15.75" customHeight="1" x14ac:dyDescent="0.2">
      <c r="R762" s="15"/>
    </row>
    <row r="763" spans="18:18" ht="15.75" customHeight="1" x14ac:dyDescent="0.2">
      <c r="R763" s="15"/>
    </row>
    <row r="764" spans="18:18" ht="15.75" customHeight="1" x14ac:dyDescent="0.2">
      <c r="R764" s="15"/>
    </row>
    <row r="765" spans="18:18" ht="15.75" customHeight="1" x14ac:dyDescent="0.2">
      <c r="R765" s="15"/>
    </row>
    <row r="766" spans="18:18" ht="15.75" customHeight="1" x14ac:dyDescent="0.2">
      <c r="R766" s="15"/>
    </row>
    <row r="767" spans="18:18" ht="15.75" customHeight="1" x14ac:dyDescent="0.2">
      <c r="R767" s="15"/>
    </row>
    <row r="768" spans="18:18" ht="15.75" customHeight="1" x14ac:dyDescent="0.2">
      <c r="R768" s="15"/>
    </row>
    <row r="769" spans="18:18" ht="15.75" customHeight="1" x14ac:dyDescent="0.2">
      <c r="R769" s="15"/>
    </row>
    <row r="770" spans="18:18" ht="15.75" customHeight="1" x14ac:dyDescent="0.2">
      <c r="R770" s="15"/>
    </row>
    <row r="771" spans="18:18" ht="15.75" customHeight="1" x14ac:dyDescent="0.2">
      <c r="R771" s="15"/>
    </row>
    <row r="772" spans="18:18" ht="15.75" customHeight="1" x14ac:dyDescent="0.2">
      <c r="R772" s="15"/>
    </row>
    <row r="773" spans="18:18" ht="15.75" customHeight="1" x14ac:dyDescent="0.2">
      <c r="R773" s="15"/>
    </row>
    <row r="774" spans="18:18" ht="15.75" customHeight="1" x14ac:dyDescent="0.2">
      <c r="R774" s="15"/>
    </row>
    <row r="775" spans="18:18" ht="15.75" customHeight="1" x14ac:dyDescent="0.2">
      <c r="R775" s="15"/>
    </row>
    <row r="776" spans="18:18" ht="15.75" customHeight="1" x14ac:dyDescent="0.2">
      <c r="R776" s="15"/>
    </row>
    <row r="777" spans="18:18" ht="15.75" customHeight="1" x14ac:dyDescent="0.2">
      <c r="R777" s="15"/>
    </row>
    <row r="778" spans="18:18" ht="15.75" customHeight="1" x14ac:dyDescent="0.2">
      <c r="R778" s="15"/>
    </row>
    <row r="779" spans="18:18" ht="15.75" customHeight="1" x14ac:dyDescent="0.2">
      <c r="R779" s="15"/>
    </row>
    <row r="780" spans="18:18" ht="15.75" customHeight="1" x14ac:dyDescent="0.2">
      <c r="R780" s="15"/>
    </row>
    <row r="781" spans="18:18" ht="15.75" customHeight="1" x14ac:dyDescent="0.2">
      <c r="R781" s="15"/>
    </row>
    <row r="782" spans="18:18" ht="15.75" customHeight="1" x14ac:dyDescent="0.2">
      <c r="R782" s="15"/>
    </row>
    <row r="783" spans="18:18" ht="15.75" customHeight="1" x14ac:dyDescent="0.2">
      <c r="R783" s="15"/>
    </row>
    <row r="784" spans="18:18" ht="15.75" customHeight="1" x14ac:dyDescent="0.2">
      <c r="R784" s="15"/>
    </row>
    <row r="785" spans="18:18" ht="15.75" customHeight="1" x14ac:dyDescent="0.2">
      <c r="R785" s="15"/>
    </row>
    <row r="786" spans="18:18" ht="15.75" customHeight="1" x14ac:dyDescent="0.2">
      <c r="R786" s="15"/>
    </row>
    <row r="787" spans="18:18" ht="15.75" customHeight="1" x14ac:dyDescent="0.2">
      <c r="R787" s="15"/>
    </row>
    <row r="788" spans="18:18" ht="15.75" customHeight="1" x14ac:dyDescent="0.2">
      <c r="R788" s="15"/>
    </row>
    <row r="789" spans="18:18" ht="15.75" customHeight="1" x14ac:dyDescent="0.2">
      <c r="R789" s="15"/>
    </row>
    <row r="790" spans="18:18" ht="15.75" customHeight="1" x14ac:dyDescent="0.2">
      <c r="R790" s="15"/>
    </row>
    <row r="791" spans="18:18" ht="15.75" customHeight="1" x14ac:dyDescent="0.2">
      <c r="R791" s="15"/>
    </row>
    <row r="792" spans="18:18" ht="15.75" customHeight="1" x14ac:dyDescent="0.2">
      <c r="R792" s="15"/>
    </row>
    <row r="793" spans="18:18" ht="15.75" customHeight="1" x14ac:dyDescent="0.2">
      <c r="R793" s="15"/>
    </row>
    <row r="794" spans="18:18" ht="15.75" customHeight="1" x14ac:dyDescent="0.2">
      <c r="R794" s="15"/>
    </row>
    <row r="795" spans="18:18" ht="15.75" customHeight="1" x14ac:dyDescent="0.2">
      <c r="R795" s="15"/>
    </row>
    <row r="796" spans="18:18" ht="15.75" customHeight="1" x14ac:dyDescent="0.2">
      <c r="R796" s="15"/>
    </row>
    <row r="797" spans="18:18" ht="15.75" customHeight="1" x14ac:dyDescent="0.2">
      <c r="R797" s="15"/>
    </row>
    <row r="798" spans="18:18" ht="15.75" customHeight="1" x14ac:dyDescent="0.2">
      <c r="R798" s="15"/>
    </row>
    <row r="799" spans="18:18" ht="15.75" customHeight="1" x14ac:dyDescent="0.2">
      <c r="R799" s="15"/>
    </row>
    <row r="800" spans="18:18" ht="15.75" customHeight="1" x14ac:dyDescent="0.2">
      <c r="R800" s="15"/>
    </row>
    <row r="801" spans="18:18" ht="15.75" customHeight="1" x14ac:dyDescent="0.2">
      <c r="R801" s="15"/>
    </row>
    <row r="802" spans="18:18" ht="15.75" customHeight="1" x14ac:dyDescent="0.2">
      <c r="R802" s="15"/>
    </row>
    <row r="803" spans="18:18" ht="15.75" customHeight="1" x14ac:dyDescent="0.2">
      <c r="R803" s="15"/>
    </row>
    <row r="804" spans="18:18" ht="15.75" customHeight="1" x14ac:dyDescent="0.2">
      <c r="R804" s="15"/>
    </row>
    <row r="805" spans="18:18" ht="15.75" customHeight="1" x14ac:dyDescent="0.2">
      <c r="R805" s="15"/>
    </row>
    <row r="806" spans="18:18" ht="15.75" customHeight="1" x14ac:dyDescent="0.2">
      <c r="R806" s="15"/>
    </row>
    <row r="807" spans="18:18" ht="15.75" customHeight="1" x14ac:dyDescent="0.2">
      <c r="R807" s="15"/>
    </row>
    <row r="808" spans="18:18" ht="15.75" customHeight="1" x14ac:dyDescent="0.2">
      <c r="R808" s="15"/>
    </row>
    <row r="809" spans="18:18" ht="15.75" customHeight="1" x14ac:dyDescent="0.2">
      <c r="R809" s="15"/>
    </row>
    <row r="810" spans="18:18" ht="15.75" customHeight="1" x14ac:dyDescent="0.2">
      <c r="R810" s="15"/>
    </row>
    <row r="811" spans="18:18" ht="15.75" customHeight="1" x14ac:dyDescent="0.2">
      <c r="R811" s="15"/>
    </row>
    <row r="812" spans="18:18" ht="15.75" customHeight="1" x14ac:dyDescent="0.2">
      <c r="R812" s="15"/>
    </row>
    <row r="813" spans="18:18" ht="15.75" customHeight="1" x14ac:dyDescent="0.2">
      <c r="R813" s="15"/>
    </row>
    <row r="814" spans="18:18" ht="15.75" customHeight="1" x14ac:dyDescent="0.2">
      <c r="R814" s="15"/>
    </row>
    <row r="815" spans="18:18" ht="15.75" customHeight="1" x14ac:dyDescent="0.2">
      <c r="R815" s="15"/>
    </row>
    <row r="816" spans="18:18" ht="15.75" customHeight="1" x14ac:dyDescent="0.2">
      <c r="R816" s="15"/>
    </row>
    <row r="817" spans="18:18" ht="15.75" customHeight="1" x14ac:dyDescent="0.2">
      <c r="R817" s="15"/>
    </row>
    <row r="818" spans="18:18" ht="15.75" customHeight="1" x14ac:dyDescent="0.2">
      <c r="R818" s="15"/>
    </row>
    <row r="819" spans="18:18" ht="15.75" customHeight="1" x14ac:dyDescent="0.2">
      <c r="R819" s="15"/>
    </row>
    <row r="820" spans="18:18" ht="15.75" customHeight="1" x14ac:dyDescent="0.2">
      <c r="R820" s="15"/>
    </row>
    <row r="821" spans="18:18" ht="15.75" customHeight="1" x14ac:dyDescent="0.2">
      <c r="R821" s="15"/>
    </row>
    <row r="822" spans="18:18" ht="15.75" customHeight="1" x14ac:dyDescent="0.2">
      <c r="R822" s="15"/>
    </row>
    <row r="823" spans="18:18" ht="15.75" customHeight="1" x14ac:dyDescent="0.2">
      <c r="R823" s="15"/>
    </row>
    <row r="824" spans="18:18" ht="15.75" customHeight="1" x14ac:dyDescent="0.2">
      <c r="R824" s="15"/>
    </row>
    <row r="825" spans="18:18" ht="15.75" customHeight="1" x14ac:dyDescent="0.2">
      <c r="R825" s="15"/>
    </row>
    <row r="826" spans="18:18" ht="15.75" customHeight="1" x14ac:dyDescent="0.2">
      <c r="R826" s="15"/>
    </row>
    <row r="827" spans="18:18" ht="15.75" customHeight="1" x14ac:dyDescent="0.2">
      <c r="R827" s="15"/>
    </row>
    <row r="828" spans="18:18" ht="15.75" customHeight="1" x14ac:dyDescent="0.2">
      <c r="R828" s="15"/>
    </row>
    <row r="829" spans="18:18" ht="15.75" customHeight="1" x14ac:dyDescent="0.2">
      <c r="R829" s="15"/>
    </row>
    <row r="830" spans="18:18" ht="15.75" customHeight="1" x14ac:dyDescent="0.2">
      <c r="R830" s="15"/>
    </row>
    <row r="831" spans="18:18" ht="15.75" customHeight="1" x14ac:dyDescent="0.2">
      <c r="R831" s="15"/>
    </row>
    <row r="832" spans="18:18" ht="15.75" customHeight="1" x14ac:dyDescent="0.2">
      <c r="R832" s="15"/>
    </row>
    <row r="833" spans="18:18" ht="15.75" customHeight="1" x14ac:dyDescent="0.2">
      <c r="R833" s="15"/>
    </row>
    <row r="834" spans="18:18" ht="15.75" customHeight="1" x14ac:dyDescent="0.2">
      <c r="R834" s="15"/>
    </row>
    <row r="835" spans="18:18" ht="15.75" customHeight="1" x14ac:dyDescent="0.2">
      <c r="R835" s="15"/>
    </row>
    <row r="836" spans="18:18" ht="15.75" customHeight="1" x14ac:dyDescent="0.2">
      <c r="R836" s="15"/>
    </row>
    <row r="837" spans="18:18" ht="15.75" customHeight="1" x14ac:dyDescent="0.2">
      <c r="R837" s="15"/>
    </row>
    <row r="838" spans="18:18" ht="15.75" customHeight="1" x14ac:dyDescent="0.2">
      <c r="R838" s="15"/>
    </row>
    <row r="839" spans="18:18" ht="15.75" customHeight="1" x14ac:dyDescent="0.2">
      <c r="R839" s="15"/>
    </row>
    <row r="840" spans="18:18" ht="15.75" customHeight="1" x14ac:dyDescent="0.2">
      <c r="R840" s="15"/>
    </row>
    <row r="841" spans="18:18" ht="15.75" customHeight="1" x14ac:dyDescent="0.2">
      <c r="R841" s="15"/>
    </row>
    <row r="842" spans="18:18" ht="15.75" customHeight="1" x14ac:dyDescent="0.2">
      <c r="R842" s="15"/>
    </row>
    <row r="843" spans="18:18" ht="15.75" customHeight="1" x14ac:dyDescent="0.2">
      <c r="R843" s="15"/>
    </row>
    <row r="844" spans="18:18" ht="15.75" customHeight="1" x14ac:dyDescent="0.2">
      <c r="R844" s="15"/>
    </row>
    <row r="845" spans="18:18" ht="15.75" customHeight="1" x14ac:dyDescent="0.2">
      <c r="R845" s="15"/>
    </row>
    <row r="846" spans="18:18" ht="15.75" customHeight="1" x14ac:dyDescent="0.2">
      <c r="R846" s="15"/>
    </row>
    <row r="847" spans="18:18" ht="15.75" customHeight="1" x14ac:dyDescent="0.2">
      <c r="R847" s="15"/>
    </row>
    <row r="848" spans="18:18" ht="15.75" customHeight="1" x14ac:dyDescent="0.2">
      <c r="R848" s="15"/>
    </row>
    <row r="849" spans="18:18" ht="15.75" customHeight="1" x14ac:dyDescent="0.2">
      <c r="R849" s="15"/>
    </row>
    <row r="850" spans="18:18" ht="15.75" customHeight="1" x14ac:dyDescent="0.2">
      <c r="R850" s="15"/>
    </row>
    <row r="851" spans="18:18" ht="15.75" customHeight="1" x14ac:dyDescent="0.2">
      <c r="R851" s="15"/>
    </row>
    <row r="852" spans="18:18" ht="15.75" customHeight="1" x14ac:dyDescent="0.2">
      <c r="R852" s="15"/>
    </row>
    <row r="853" spans="18:18" ht="15.75" customHeight="1" x14ac:dyDescent="0.2">
      <c r="R853" s="15"/>
    </row>
    <row r="854" spans="18:18" ht="15.75" customHeight="1" x14ac:dyDescent="0.2">
      <c r="R854" s="15"/>
    </row>
    <row r="855" spans="18:18" ht="15.75" customHeight="1" x14ac:dyDescent="0.2">
      <c r="R855" s="15"/>
    </row>
    <row r="856" spans="18:18" ht="15.75" customHeight="1" x14ac:dyDescent="0.2">
      <c r="R856" s="15"/>
    </row>
    <row r="857" spans="18:18" ht="15.75" customHeight="1" x14ac:dyDescent="0.2">
      <c r="R857" s="15"/>
    </row>
    <row r="858" spans="18:18" ht="15.75" customHeight="1" x14ac:dyDescent="0.2">
      <c r="R858" s="15"/>
    </row>
    <row r="859" spans="18:18" ht="15.75" customHeight="1" x14ac:dyDescent="0.2">
      <c r="R859" s="15"/>
    </row>
    <row r="860" spans="18:18" ht="15.75" customHeight="1" x14ac:dyDescent="0.2">
      <c r="R860" s="15"/>
    </row>
    <row r="861" spans="18:18" ht="15.75" customHeight="1" x14ac:dyDescent="0.2">
      <c r="R861" s="15"/>
    </row>
    <row r="862" spans="18:18" ht="15.75" customHeight="1" x14ac:dyDescent="0.2">
      <c r="R862" s="15"/>
    </row>
    <row r="863" spans="18:18" ht="15.75" customHeight="1" x14ac:dyDescent="0.2">
      <c r="R863" s="15"/>
    </row>
    <row r="864" spans="18:18" ht="15.75" customHeight="1" x14ac:dyDescent="0.2">
      <c r="R864" s="15"/>
    </row>
    <row r="865" spans="18:18" ht="15.75" customHeight="1" x14ac:dyDescent="0.2">
      <c r="R865" s="15"/>
    </row>
    <row r="866" spans="18:18" ht="15.75" customHeight="1" x14ac:dyDescent="0.2">
      <c r="R866" s="15"/>
    </row>
    <row r="867" spans="18:18" ht="15.75" customHeight="1" x14ac:dyDescent="0.2">
      <c r="R867" s="15"/>
    </row>
    <row r="868" spans="18:18" ht="15.75" customHeight="1" x14ac:dyDescent="0.2">
      <c r="R868" s="15"/>
    </row>
    <row r="869" spans="18:18" ht="15.75" customHeight="1" x14ac:dyDescent="0.2">
      <c r="R869" s="15"/>
    </row>
    <row r="870" spans="18:18" ht="15.75" customHeight="1" x14ac:dyDescent="0.2">
      <c r="R870" s="15"/>
    </row>
    <row r="871" spans="18:18" ht="15.75" customHeight="1" x14ac:dyDescent="0.2">
      <c r="R871" s="15"/>
    </row>
    <row r="872" spans="18:18" ht="15.75" customHeight="1" x14ac:dyDescent="0.2">
      <c r="R872" s="15"/>
    </row>
    <row r="873" spans="18:18" ht="15.75" customHeight="1" x14ac:dyDescent="0.2">
      <c r="R873" s="15"/>
    </row>
    <row r="874" spans="18:18" ht="15.75" customHeight="1" x14ac:dyDescent="0.2">
      <c r="R874" s="15"/>
    </row>
    <row r="875" spans="18:18" ht="15.75" customHeight="1" x14ac:dyDescent="0.2">
      <c r="R875" s="15"/>
    </row>
    <row r="876" spans="18:18" ht="15.75" customHeight="1" x14ac:dyDescent="0.2">
      <c r="R876" s="15"/>
    </row>
    <row r="877" spans="18:18" ht="15.75" customHeight="1" x14ac:dyDescent="0.2">
      <c r="R877" s="15"/>
    </row>
    <row r="878" spans="18:18" ht="15.75" customHeight="1" x14ac:dyDescent="0.2">
      <c r="R878" s="15"/>
    </row>
    <row r="879" spans="18:18" ht="15.75" customHeight="1" x14ac:dyDescent="0.2">
      <c r="R879" s="15"/>
    </row>
    <row r="880" spans="18:18" ht="15.75" customHeight="1" x14ac:dyDescent="0.2">
      <c r="R880" s="15"/>
    </row>
    <row r="881" spans="18:18" ht="15.75" customHeight="1" x14ac:dyDescent="0.2">
      <c r="R881" s="15"/>
    </row>
    <row r="882" spans="18:18" ht="15.75" customHeight="1" x14ac:dyDescent="0.2">
      <c r="R882" s="15"/>
    </row>
    <row r="883" spans="18:18" ht="15.75" customHeight="1" x14ac:dyDescent="0.2">
      <c r="R883" s="15"/>
    </row>
    <row r="884" spans="18:18" ht="15.75" customHeight="1" x14ac:dyDescent="0.2">
      <c r="R884" s="15"/>
    </row>
    <row r="885" spans="18:18" ht="15.75" customHeight="1" x14ac:dyDescent="0.2">
      <c r="R885" s="15"/>
    </row>
    <row r="886" spans="18:18" ht="15.75" customHeight="1" x14ac:dyDescent="0.2">
      <c r="R886" s="15"/>
    </row>
    <row r="887" spans="18:18" ht="15.75" customHeight="1" x14ac:dyDescent="0.2">
      <c r="R887" s="15"/>
    </row>
    <row r="888" spans="18:18" ht="15.75" customHeight="1" x14ac:dyDescent="0.2">
      <c r="R888" s="15"/>
    </row>
    <row r="889" spans="18:18" ht="15.75" customHeight="1" x14ac:dyDescent="0.2">
      <c r="R889" s="15"/>
    </row>
    <row r="890" spans="18:18" ht="15.75" customHeight="1" x14ac:dyDescent="0.2">
      <c r="R890" s="15"/>
    </row>
    <row r="891" spans="18:18" ht="15.75" customHeight="1" x14ac:dyDescent="0.2">
      <c r="R891" s="15"/>
    </row>
    <row r="892" spans="18:18" ht="15.75" customHeight="1" x14ac:dyDescent="0.2">
      <c r="R892" s="15"/>
    </row>
    <row r="893" spans="18:18" ht="15.75" customHeight="1" x14ac:dyDescent="0.2">
      <c r="R893" s="15"/>
    </row>
    <row r="894" spans="18:18" ht="15.75" customHeight="1" x14ac:dyDescent="0.2">
      <c r="R894" s="15"/>
    </row>
    <row r="895" spans="18:18" ht="15.75" customHeight="1" x14ac:dyDescent="0.2">
      <c r="R895" s="15"/>
    </row>
    <row r="896" spans="18:18" ht="15.75" customHeight="1" x14ac:dyDescent="0.2">
      <c r="R896" s="15"/>
    </row>
    <row r="897" spans="18:18" ht="15.75" customHeight="1" x14ac:dyDescent="0.2">
      <c r="R897" s="15"/>
    </row>
    <row r="898" spans="18:18" ht="15.75" customHeight="1" x14ac:dyDescent="0.2">
      <c r="R898" s="15"/>
    </row>
    <row r="899" spans="18:18" ht="15.75" customHeight="1" x14ac:dyDescent="0.2">
      <c r="R899" s="15"/>
    </row>
    <row r="900" spans="18:18" ht="15.75" customHeight="1" x14ac:dyDescent="0.2">
      <c r="R900" s="15"/>
    </row>
    <row r="901" spans="18:18" ht="15.75" customHeight="1" x14ac:dyDescent="0.2">
      <c r="R901" s="15"/>
    </row>
    <row r="902" spans="18:18" ht="15.75" customHeight="1" x14ac:dyDescent="0.2">
      <c r="R902" s="15"/>
    </row>
    <row r="903" spans="18:18" ht="15.75" customHeight="1" x14ac:dyDescent="0.2">
      <c r="R903" s="15"/>
    </row>
    <row r="904" spans="18:18" ht="15.75" customHeight="1" x14ac:dyDescent="0.2">
      <c r="R904" s="15"/>
    </row>
    <row r="905" spans="18:18" ht="15.75" customHeight="1" x14ac:dyDescent="0.2">
      <c r="R905" s="15"/>
    </row>
    <row r="906" spans="18:18" ht="15.75" customHeight="1" x14ac:dyDescent="0.2">
      <c r="R906" s="15"/>
    </row>
    <row r="907" spans="18:18" ht="15.75" customHeight="1" x14ac:dyDescent="0.2">
      <c r="R907" s="15"/>
    </row>
    <row r="908" spans="18:18" ht="15.75" customHeight="1" x14ac:dyDescent="0.2">
      <c r="R908" s="15"/>
    </row>
    <row r="909" spans="18:18" ht="15.75" customHeight="1" x14ac:dyDescent="0.2">
      <c r="R909" s="15"/>
    </row>
    <row r="910" spans="18:18" ht="15.75" customHeight="1" x14ac:dyDescent="0.2">
      <c r="R910" s="15"/>
    </row>
    <row r="911" spans="18:18" ht="15.75" customHeight="1" x14ac:dyDescent="0.2">
      <c r="R911" s="15"/>
    </row>
    <row r="912" spans="18:18" ht="15.75" customHeight="1" x14ac:dyDescent="0.2">
      <c r="R912" s="15"/>
    </row>
    <row r="913" spans="18:18" ht="15.75" customHeight="1" x14ac:dyDescent="0.2">
      <c r="R913" s="15"/>
    </row>
    <row r="914" spans="18:18" ht="15.75" customHeight="1" x14ac:dyDescent="0.2">
      <c r="R914" s="15"/>
    </row>
    <row r="915" spans="18:18" ht="15.75" customHeight="1" x14ac:dyDescent="0.2">
      <c r="R915" s="15"/>
    </row>
    <row r="916" spans="18:18" ht="15.75" customHeight="1" x14ac:dyDescent="0.2">
      <c r="R916" s="15"/>
    </row>
    <row r="917" spans="18:18" ht="15.75" customHeight="1" x14ac:dyDescent="0.2">
      <c r="R917" s="15"/>
    </row>
    <row r="918" spans="18:18" ht="15.75" customHeight="1" x14ac:dyDescent="0.2">
      <c r="R918" s="15"/>
    </row>
    <row r="919" spans="18:18" ht="15.75" customHeight="1" x14ac:dyDescent="0.2">
      <c r="R919" s="15"/>
    </row>
    <row r="920" spans="18:18" ht="15.75" customHeight="1" x14ac:dyDescent="0.2">
      <c r="R920" s="15"/>
    </row>
    <row r="921" spans="18:18" ht="15.75" customHeight="1" x14ac:dyDescent="0.2">
      <c r="R921" s="15"/>
    </row>
    <row r="922" spans="18:18" ht="15.75" customHeight="1" x14ac:dyDescent="0.2">
      <c r="R922" s="15"/>
    </row>
    <row r="923" spans="18:18" ht="15.75" customHeight="1" x14ac:dyDescent="0.2">
      <c r="R923" s="15"/>
    </row>
    <row r="924" spans="18:18" ht="15.75" customHeight="1" x14ac:dyDescent="0.2">
      <c r="R924" s="15"/>
    </row>
    <row r="925" spans="18:18" ht="15.75" customHeight="1" x14ac:dyDescent="0.2">
      <c r="R925" s="15"/>
    </row>
    <row r="926" spans="18:18" ht="15.75" customHeight="1" x14ac:dyDescent="0.2">
      <c r="R926" s="15"/>
    </row>
    <row r="927" spans="18:18" ht="15.75" customHeight="1" x14ac:dyDescent="0.2">
      <c r="R927" s="15"/>
    </row>
    <row r="928" spans="18:18" ht="15.75" customHeight="1" x14ac:dyDescent="0.2">
      <c r="R928" s="15"/>
    </row>
    <row r="929" spans="18:18" ht="15.75" customHeight="1" x14ac:dyDescent="0.2">
      <c r="R929" s="15"/>
    </row>
    <row r="930" spans="18:18" ht="15.75" customHeight="1" x14ac:dyDescent="0.2">
      <c r="R930" s="15"/>
    </row>
    <row r="931" spans="18:18" ht="15.75" customHeight="1" x14ac:dyDescent="0.2">
      <c r="R931" s="15"/>
    </row>
    <row r="932" spans="18:18" ht="15.75" customHeight="1" x14ac:dyDescent="0.2">
      <c r="R932" s="15"/>
    </row>
    <row r="933" spans="18:18" ht="15.75" customHeight="1" x14ac:dyDescent="0.2">
      <c r="R933" s="15"/>
    </row>
    <row r="934" spans="18:18" ht="15.75" customHeight="1" x14ac:dyDescent="0.2">
      <c r="R934" s="15"/>
    </row>
    <row r="935" spans="18:18" ht="15.75" customHeight="1" x14ac:dyDescent="0.2">
      <c r="R935" s="15"/>
    </row>
    <row r="936" spans="18:18" ht="15.75" customHeight="1" x14ac:dyDescent="0.2">
      <c r="R936" s="15"/>
    </row>
    <row r="937" spans="18:18" ht="15.75" customHeight="1" x14ac:dyDescent="0.2">
      <c r="R937" s="15"/>
    </row>
    <row r="938" spans="18:18" ht="15.75" customHeight="1" x14ac:dyDescent="0.2">
      <c r="R938" s="15"/>
    </row>
    <row r="939" spans="18:18" ht="15.75" customHeight="1" x14ac:dyDescent="0.2">
      <c r="R939" s="15"/>
    </row>
    <row r="940" spans="18:18" ht="15.75" customHeight="1" x14ac:dyDescent="0.2">
      <c r="R940" s="15"/>
    </row>
    <row r="941" spans="18:18" ht="15.75" customHeight="1" x14ac:dyDescent="0.2">
      <c r="R941" s="15"/>
    </row>
    <row r="942" spans="18:18" ht="15.75" customHeight="1" x14ac:dyDescent="0.2">
      <c r="R942" s="15"/>
    </row>
    <row r="943" spans="18:18" ht="15.75" customHeight="1" x14ac:dyDescent="0.2">
      <c r="R943" s="15"/>
    </row>
    <row r="944" spans="18:18" ht="15.75" customHeight="1" x14ac:dyDescent="0.2">
      <c r="R944" s="15"/>
    </row>
    <row r="945" spans="18:18" ht="15.75" customHeight="1" x14ac:dyDescent="0.2">
      <c r="R945" s="15"/>
    </row>
    <row r="946" spans="18:18" ht="15.75" customHeight="1" x14ac:dyDescent="0.2">
      <c r="R946" s="15"/>
    </row>
    <row r="947" spans="18:18" ht="15.75" customHeight="1" x14ac:dyDescent="0.2">
      <c r="R947" s="15"/>
    </row>
    <row r="948" spans="18:18" ht="15.75" customHeight="1" x14ac:dyDescent="0.2">
      <c r="R948" s="15"/>
    </row>
    <row r="949" spans="18:18" ht="15.75" customHeight="1" x14ac:dyDescent="0.2">
      <c r="R949" s="15"/>
    </row>
    <row r="950" spans="18:18" ht="15.75" customHeight="1" x14ac:dyDescent="0.2">
      <c r="R950" s="15"/>
    </row>
    <row r="951" spans="18:18" ht="15.75" customHeight="1" x14ac:dyDescent="0.2">
      <c r="R951" s="15"/>
    </row>
    <row r="952" spans="18:18" ht="15.75" customHeight="1" x14ac:dyDescent="0.2">
      <c r="R952" s="15"/>
    </row>
    <row r="953" spans="18:18" ht="15.75" customHeight="1" x14ac:dyDescent="0.2">
      <c r="R953" s="15"/>
    </row>
    <row r="954" spans="18:18" ht="15.75" customHeight="1" x14ac:dyDescent="0.2">
      <c r="R954" s="15"/>
    </row>
    <row r="955" spans="18:18" ht="15.75" customHeight="1" x14ac:dyDescent="0.2">
      <c r="R955" s="15"/>
    </row>
    <row r="956" spans="18:18" ht="15.75" customHeight="1" x14ac:dyDescent="0.2">
      <c r="R956" s="15"/>
    </row>
    <row r="957" spans="18:18" ht="15.75" customHeight="1" x14ac:dyDescent="0.2">
      <c r="R957" s="15"/>
    </row>
    <row r="958" spans="18:18" ht="15.75" customHeight="1" x14ac:dyDescent="0.2">
      <c r="R958" s="15"/>
    </row>
    <row r="959" spans="18:18" ht="15.75" customHeight="1" x14ac:dyDescent="0.2">
      <c r="R959" s="15"/>
    </row>
    <row r="960" spans="18:18" ht="15.75" customHeight="1" x14ac:dyDescent="0.2">
      <c r="R960" s="15"/>
    </row>
    <row r="961" spans="18:18" ht="15.75" customHeight="1" x14ac:dyDescent="0.2">
      <c r="R961" s="15"/>
    </row>
    <row r="962" spans="18:18" ht="15.75" customHeight="1" x14ac:dyDescent="0.2">
      <c r="R962" s="15"/>
    </row>
    <row r="963" spans="18:18" ht="15.75" customHeight="1" x14ac:dyDescent="0.2">
      <c r="R963" s="15"/>
    </row>
    <row r="964" spans="18:18" ht="15.75" customHeight="1" x14ac:dyDescent="0.2">
      <c r="R964" s="15"/>
    </row>
    <row r="965" spans="18:18" ht="15.75" customHeight="1" x14ac:dyDescent="0.2">
      <c r="R965" s="15"/>
    </row>
    <row r="966" spans="18:18" ht="15.75" customHeight="1" x14ac:dyDescent="0.2">
      <c r="R966" s="15"/>
    </row>
    <row r="967" spans="18:18" ht="15.75" customHeight="1" x14ac:dyDescent="0.2">
      <c r="R967" s="15"/>
    </row>
    <row r="968" spans="18:18" ht="15.75" customHeight="1" x14ac:dyDescent="0.2">
      <c r="R968" s="15"/>
    </row>
    <row r="969" spans="18:18" ht="15.75" customHeight="1" x14ac:dyDescent="0.2">
      <c r="R969" s="15"/>
    </row>
    <row r="970" spans="18:18" ht="15.75" customHeight="1" x14ac:dyDescent="0.2">
      <c r="R970" s="15"/>
    </row>
    <row r="971" spans="18:18" ht="15.75" customHeight="1" x14ac:dyDescent="0.2">
      <c r="R971" s="15"/>
    </row>
    <row r="972" spans="18:18" ht="15.75" customHeight="1" x14ac:dyDescent="0.2">
      <c r="R972" s="15"/>
    </row>
    <row r="973" spans="18:18" ht="15.75" customHeight="1" x14ac:dyDescent="0.2">
      <c r="R973" s="15"/>
    </row>
    <row r="974" spans="18:18" ht="15.75" customHeight="1" x14ac:dyDescent="0.2">
      <c r="R974" s="15"/>
    </row>
    <row r="975" spans="18:18" ht="15.75" customHeight="1" x14ac:dyDescent="0.2">
      <c r="R975" s="15"/>
    </row>
    <row r="976" spans="18:18" ht="15.75" customHeight="1" x14ac:dyDescent="0.2">
      <c r="R976" s="15"/>
    </row>
    <row r="977" spans="18:18" ht="15.75" customHeight="1" x14ac:dyDescent="0.2">
      <c r="R977" s="15"/>
    </row>
    <row r="978" spans="18:18" ht="15.75" customHeight="1" x14ac:dyDescent="0.2">
      <c r="R978" s="15"/>
    </row>
    <row r="979" spans="18:18" ht="15.75" customHeight="1" x14ac:dyDescent="0.2">
      <c r="R979" s="15"/>
    </row>
    <row r="980" spans="18:18" ht="15.75" customHeight="1" x14ac:dyDescent="0.2">
      <c r="R980" s="15"/>
    </row>
    <row r="981" spans="18:18" ht="15.75" customHeight="1" x14ac:dyDescent="0.2">
      <c r="R981" s="15"/>
    </row>
    <row r="982" spans="18:18" ht="15.75" customHeight="1" x14ac:dyDescent="0.2">
      <c r="R982" s="15"/>
    </row>
    <row r="983" spans="18:18" ht="15.75" customHeight="1" x14ac:dyDescent="0.2">
      <c r="R983" s="15"/>
    </row>
    <row r="984" spans="18:18" ht="15.75" customHeight="1" x14ac:dyDescent="0.2">
      <c r="R984" s="15"/>
    </row>
    <row r="985" spans="18:18" ht="15.75" customHeight="1" x14ac:dyDescent="0.2">
      <c r="R985" s="15"/>
    </row>
    <row r="986" spans="18:18" ht="15.75" customHeight="1" x14ac:dyDescent="0.2">
      <c r="R986" s="15"/>
    </row>
    <row r="987" spans="18:18" ht="15.75" customHeight="1" x14ac:dyDescent="0.2">
      <c r="R987" s="15"/>
    </row>
    <row r="988" spans="18:18" ht="15.75" customHeight="1" x14ac:dyDescent="0.2">
      <c r="R988" s="15"/>
    </row>
    <row r="989" spans="18:18" ht="15.75" customHeight="1" x14ac:dyDescent="0.2">
      <c r="R989" s="15"/>
    </row>
    <row r="990" spans="18:18" ht="15.75" customHeight="1" x14ac:dyDescent="0.2">
      <c r="R990" s="15"/>
    </row>
    <row r="991" spans="18:18" ht="15.75" customHeight="1" x14ac:dyDescent="0.2">
      <c r="R991" s="15"/>
    </row>
    <row r="992" spans="18:18" ht="15.75" customHeight="1" x14ac:dyDescent="0.2">
      <c r="R992" s="15"/>
    </row>
    <row r="993" spans="18:18" ht="15.75" customHeight="1" x14ac:dyDescent="0.2">
      <c r="R993" s="15"/>
    </row>
    <row r="994" spans="18:18" ht="15.75" customHeight="1" x14ac:dyDescent="0.2">
      <c r="R994" s="15"/>
    </row>
    <row r="995" spans="18:18" ht="15.75" customHeight="1" x14ac:dyDescent="0.2">
      <c r="R995" s="15"/>
    </row>
    <row r="996" spans="18:18" ht="15.75" customHeight="1" x14ac:dyDescent="0.2">
      <c r="R996" s="15"/>
    </row>
    <row r="997" spans="18:18" ht="15.75" customHeight="1" x14ac:dyDescent="0.2">
      <c r="R997" s="15"/>
    </row>
    <row r="998" spans="18:18" ht="15.75" customHeight="1" x14ac:dyDescent="0.2">
      <c r="R998" s="15"/>
    </row>
    <row r="999" spans="18:18" ht="15.75" customHeight="1" x14ac:dyDescent="0.2">
      <c r="R999" s="15"/>
    </row>
    <row r="1000" spans="18:18" ht="15.75" customHeight="1" x14ac:dyDescent="0.2">
      <c r="R1000" s="15"/>
    </row>
  </sheetData>
  <mergeCells count="33">
    <mergeCell ref="AG1:AG2"/>
    <mergeCell ref="W1:W2"/>
    <mergeCell ref="X1:X2"/>
    <mergeCell ref="Y1:Y2"/>
    <mergeCell ref="Z1:Z2"/>
    <mergeCell ref="AA1:AA2"/>
    <mergeCell ref="AB1:AB2"/>
    <mergeCell ref="AC1:AC2"/>
    <mergeCell ref="U1:U2"/>
    <mergeCell ref="V1:V2"/>
    <mergeCell ref="AD1:AD2"/>
    <mergeCell ref="AE1:AE2"/>
    <mergeCell ref="AF1:AF2"/>
    <mergeCell ref="P1:P2"/>
    <mergeCell ref="Q1:Q2"/>
    <mergeCell ref="R1:R2"/>
    <mergeCell ref="S1:S2"/>
    <mergeCell ref="T1:T2"/>
    <mergeCell ref="K1:K2"/>
    <mergeCell ref="L1:L2"/>
    <mergeCell ref="M1:M2"/>
    <mergeCell ref="N1:N2"/>
    <mergeCell ref="O1:O2"/>
    <mergeCell ref="G1:G2"/>
    <mergeCell ref="H1:H2"/>
    <mergeCell ref="A3:B3"/>
    <mergeCell ref="I1:I2"/>
    <mergeCell ref="J1:J2"/>
    <mergeCell ref="A1:B1"/>
    <mergeCell ref="C1:C2"/>
    <mergeCell ref="D1:D2"/>
    <mergeCell ref="E1:E2"/>
    <mergeCell ref="F1:F2"/>
  </mergeCells>
  <pageMargins left="0.7" right="0.7" top="0.75" bottom="0.75" header="0" footer="0"/>
  <pageSetup orientation="portrait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G1000"/>
  <sheetViews>
    <sheetView tabSelected="1" workbookViewId="0">
      <pane xSplit="2" ySplit="3" topLeftCell="C4" activePane="bottomRight" state="frozen"/>
      <selection activeCell="T3" sqref="T3"/>
      <selection pane="topRight" activeCell="T3" sqref="T3"/>
      <selection pane="bottomLeft" activeCell="T3" sqref="T3"/>
      <selection pane="bottomRight" activeCell="T3" sqref="T3"/>
    </sheetView>
  </sheetViews>
  <sheetFormatPr baseColWidth="10" defaultColWidth="14.5" defaultRowHeight="15" customHeight="1" x14ac:dyDescent="0.2"/>
  <cols>
    <col min="1" max="1" width="15.1640625" customWidth="1"/>
    <col min="2" max="2" width="21.83203125" customWidth="1"/>
    <col min="3" max="3" width="9.1640625" customWidth="1"/>
    <col min="4" max="4" width="6.5" customWidth="1"/>
    <col min="5" max="5" width="12" customWidth="1"/>
    <col min="6" max="6" width="12.1640625" customWidth="1"/>
    <col min="7" max="7" width="11.5" customWidth="1"/>
    <col min="8" max="8" width="10.33203125" customWidth="1"/>
    <col min="9" max="10" width="13.5" customWidth="1"/>
    <col min="11" max="12" width="10" customWidth="1"/>
    <col min="13" max="13" width="11" customWidth="1"/>
    <col min="14" max="14" width="5.5" customWidth="1"/>
    <col min="15" max="15" width="16" customWidth="1"/>
    <col min="16" max="16" width="11" customWidth="1"/>
    <col min="17" max="18" width="8.5" customWidth="1"/>
    <col min="19" max="19" width="8.33203125" customWidth="1"/>
    <col min="20" max="20" width="12.83203125" customWidth="1"/>
    <col min="21" max="21" width="15.5" customWidth="1"/>
    <col min="22" max="22" width="74.5" customWidth="1"/>
    <col min="23" max="23" width="8.83203125" customWidth="1"/>
    <col min="24" max="24" width="8.6640625" customWidth="1"/>
    <col min="25" max="25" width="9.33203125" customWidth="1"/>
    <col min="26" max="26" width="12.83203125" customWidth="1"/>
    <col min="27" max="27" width="17.5" customWidth="1"/>
    <col min="28" max="28" width="11.1640625" customWidth="1"/>
    <col min="29" max="29" width="8.1640625" customWidth="1"/>
    <col min="30" max="30" width="12.5" customWidth="1"/>
    <col min="31" max="31" width="8.6640625" customWidth="1"/>
    <col min="32" max="32" width="11.5" customWidth="1"/>
    <col min="33" max="33" width="10.1640625" customWidth="1"/>
  </cols>
  <sheetData>
    <row r="1" spans="1:33" ht="18.75" customHeight="1" x14ac:dyDescent="0.2">
      <c r="A1" s="51" t="str">
        <f ca="1">IFERROR(__xludf.DUMMYFUNCTION("IFERROR(VLOOKUP(B2,IMPORTRANGE(""https://docs.google.com/spreadsheets/d/1x0DhHglkXKoEBOD2MBsuK_EyIr1ouxD2ftIpqOYFa-k/edit?usp=sharing"",""Ubiquitty-SKU-Specific Info!B1:BJ5000""),3,FALSE),"""")"),"6 Ft Outdoor Patio Umbrella with Tilt - Gray Market Umbrella")</f>
        <v>6 Ft Outdoor Patio Umbrella with Tilt - Gray Market Umbrella</v>
      </c>
      <c r="B1" s="52"/>
      <c r="C1" s="53" t="s">
        <v>0</v>
      </c>
      <c r="D1" s="55" t="s">
        <v>1</v>
      </c>
      <c r="E1" s="55" t="s">
        <v>2</v>
      </c>
      <c r="F1" s="57" t="s">
        <v>3</v>
      </c>
      <c r="G1" s="57" t="s">
        <v>4</v>
      </c>
      <c r="H1" s="58" t="s">
        <v>5</v>
      </c>
      <c r="I1" s="55" t="s">
        <v>6</v>
      </c>
      <c r="J1" s="55" t="s">
        <v>7</v>
      </c>
      <c r="K1" s="55" t="s">
        <v>8</v>
      </c>
      <c r="L1" s="55" t="s">
        <v>9</v>
      </c>
      <c r="M1" s="62" t="s">
        <v>10</v>
      </c>
      <c r="N1" s="63" t="s">
        <v>11</v>
      </c>
      <c r="O1" s="55" t="s">
        <v>12</v>
      </c>
      <c r="P1" s="55" t="s">
        <v>13</v>
      </c>
      <c r="Q1" s="55" t="s">
        <v>14</v>
      </c>
      <c r="R1" s="55" t="s">
        <v>15</v>
      </c>
      <c r="S1" s="64" t="s">
        <v>16</v>
      </c>
      <c r="T1" s="66" t="s">
        <v>332</v>
      </c>
      <c r="U1" s="66" t="s">
        <v>17</v>
      </c>
      <c r="V1" s="66" t="s">
        <v>18</v>
      </c>
      <c r="W1" s="66" t="s">
        <v>19</v>
      </c>
      <c r="X1" s="66" t="s">
        <v>20</v>
      </c>
      <c r="Y1" s="66" t="s">
        <v>21</v>
      </c>
      <c r="Z1" s="66" t="s">
        <v>22</v>
      </c>
      <c r="AA1" s="66" t="s">
        <v>23</v>
      </c>
      <c r="AB1" s="66" t="s">
        <v>24</v>
      </c>
      <c r="AC1" s="66" t="s">
        <v>25</v>
      </c>
      <c r="AD1" s="68" t="s">
        <v>26</v>
      </c>
      <c r="AE1" s="69" t="s">
        <v>27</v>
      </c>
      <c r="AF1" s="70" t="s">
        <v>28</v>
      </c>
      <c r="AG1" s="69" t="s">
        <v>29</v>
      </c>
    </row>
    <row r="2" spans="1:33" ht="15.75" customHeight="1" x14ac:dyDescent="0.2">
      <c r="A2" s="2" t="str">
        <f ca="1">IFERROR(__xludf.DUMMYFUNCTION("IFERROR(VLOOKUP(B2,IMPORTRANGE(""https://docs.google.com/spreadsheets/d/1x0DhHglkXKoEBOD2MBsuK_EyIr1ouxD2ftIpqOYFa-k/edit?usp=sharing"",""Ubiquitty-SKU-Specific Info!B1:BJ5000""),2,FALSE),"""")"),"B077Z6J4J3")</f>
        <v>B077Z6J4J3</v>
      </c>
      <c r="B2" s="3" t="s">
        <v>142</v>
      </c>
      <c r="C2" s="54"/>
      <c r="D2" s="54"/>
      <c r="E2" s="56"/>
      <c r="F2" s="54"/>
      <c r="G2" s="54"/>
      <c r="H2" s="59"/>
      <c r="I2" s="54"/>
      <c r="J2" s="54"/>
      <c r="K2" s="59"/>
      <c r="L2" s="59"/>
      <c r="M2" s="59"/>
      <c r="N2" s="54"/>
      <c r="O2" s="54"/>
      <c r="P2" s="56"/>
      <c r="Q2" s="54"/>
      <c r="R2" s="54"/>
      <c r="S2" s="65"/>
      <c r="T2" s="52"/>
      <c r="U2" s="67"/>
      <c r="V2" s="67"/>
      <c r="W2" s="52"/>
      <c r="X2" s="52"/>
      <c r="Y2" s="52"/>
      <c r="Z2" s="52"/>
      <c r="AA2" s="67"/>
      <c r="AB2" s="67"/>
      <c r="AC2" s="67"/>
      <c r="AD2" s="67"/>
      <c r="AE2" s="52"/>
      <c r="AF2" s="52"/>
      <c r="AG2" s="52"/>
    </row>
    <row r="3" spans="1:33" ht="50.25" customHeight="1" x14ac:dyDescent="0.2">
      <c r="A3" s="60" t="s">
        <v>31</v>
      </c>
      <c r="B3" s="61"/>
      <c r="C3" s="4">
        <f>((AE32+AF32)/0.85)*-1</f>
        <v>35.511748941176471</v>
      </c>
      <c r="D3" s="5">
        <f>SUM(D4:D99764)</f>
        <v>721</v>
      </c>
      <c r="E3" s="5"/>
      <c r="F3" s="6">
        <f t="shared" ref="F3:G3" si="0">SUM(F4:F99764)</f>
        <v>42585.719999999979</v>
      </c>
      <c r="G3" s="6">
        <f t="shared" si="0"/>
        <v>-1444.5300000000002</v>
      </c>
      <c r="H3" s="7">
        <f t="shared" ref="H3:H32" si="1">G3/F3*-1</f>
        <v>3.3920525471918775E-2</v>
      </c>
      <c r="I3" s="8">
        <f t="shared" ref="I3:I32" si="2">J3/F3</f>
        <v>0.32351424119909655</v>
      </c>
      <c r="J3" s="6">
        <f>SUM(J4:J99764)</f>
        <v>13777.086891717183</v>
      </c>
      <c r="K3" s="6">
        <f t="shared" ref="K3:K32" si="3">J3/D3</f>
        <v>19.108303594614679</v>
      </c>
      <c r="L3" s="5"/>
      <c r="M3" s="9"/>
      <c r="N3" s="10"/>
      <c r="O3" s="5" t="str">
        <f ca="1">IFERROR(__xludf.DUMMYFUNCTION("IFERROR(VLOOKUP(B2,IMPORTRANGE(""https://docs.google.com/spreadsheets/d/1N8jvpEHDVkurDv7NrPxwI3eH6hQsvtb1QltGNCalRjU/edit#gid=865736387"",""Compiled Sheet!a1:g5000""),2,FALSE),"""")"),"")</f>
        <v/>
      </c>
      <c r="P3" s="5"/>
      <c r="Q3" s="11"/>
      <c r="R3" s="11"/>
      <c r="S3" s="12"/>
      <c r="T3" s="13" t="str">
        <f ca="1">IFERROR(__xludf.DUMMYFUNCTION("CONCATENATE(""Del QTY"", ""-"",IFERROR(VLOOKUP($B$2,IMPORTRANGE(""https://docs.google.com/spreadsheets/d/1_esbIR7_dYaLQXq3pOe98A6enPdKY7UPO5aCcj2tn1I/edit#gid=973934429"",""Inventory Input!A1:AD5000""),2,FALSE),""""))"),"Del QTY-")</f>
        <v>Del QTY-</v>
      </c>
      <c r="U3" s="13" t="str">
        <f ca="1">IFERROR(__xludf.DUMMYFUNCTION("CONCATENATE(""US QTY"", ""-"",iferror(VLOOKUP($B$2,IMPORTRANGE(""https://docs.google.com/spreadsheets/d/11afDUGgwIurytGWIAj1e7JPdtkZEoccxCski0CJdjqQ/edit#gid=1950799886"",""US Storage!a1:AD5000""),2,FALSE),""""))"),"US QTY-")</f>
        <v>US QTY-</v>
      </c>
      <c r="V3" s="13" t="str">
        <f ca="1">IFERROR(__xludf.DUMMYFUNCTION("CONCATENATE(""In Transit"", ""-"",IFERROR(VLOOKUP($B$2,IMPORTRANGE(""https://docs.google.com/spreadsheets/d/11afDUGgwIurytGWIAj1e7JPdtkZEoccxCski0CJdjqQ/edit#gid=1950799886"",""US Storage!a1:AD5000""),3,FALSE),""""))"),"In Transit-")</f>
        <v>In Transit-</v>
      </c>
      <c r="W3" s="5">
        <f>SUM(W4:W99764)</f>
        <v>56</v>
      </c>
      <c r="X3" s="7">
        <f>W3/D3</f>
        <v>7.7669902912621352E-2</v>
      </c>
      <c r="Y3" s="6"/>
      <c r="Z3" s="5"/>
      <c r="AA3" s="5"/>
      <c r="AB3" s="5"/>
      <c r="AC3" s="5"/>
      <c r="AD3" s="6">
        <f>SUM(AD4:AD99764)</f>
        <v>-512.22403555555547</v>
      </c>
      <c r="AE3" s="14"/>
      <c r="AF3" s="6">
        <f ca="1">IFERROR(__xludf.DUMMYFUNCTION("IFERROR(IFERROR(IFERROR(VLOOKUP($B$2,IMPORTRANGE(""https://docs.google.com/spreadsheets/d/1x0DhHglkXKoEBOD2MBsuK_EyIr1ouxD2ftIpqOYFa-k/edit#gid=2093395059"",""Ubiquitty-SKU-Specific Info!B2:BZ3000""),51,FALSE),VLOOKUP($B$2,IMPORTRANGE(""https://docs.googl"&amp;"e.com/spreadsheets/d/1x0DhHglkXKoEBOD2MBsuK_EyIr1ouxD2ftIpqOYFa-k/edit#gid=2093395059"",""OllieShops-SKU-Specific Info!B2:BZ3000""),36,FALSE)),VLOOKUP($B$2,IMPORTRANGE(""https://docs.google.com/spreadsheets/d/1x0DhHglkXKoEBOD2MBsuK_EyIr1ouxD2ftIpqOYFa-k/e"&amp;"dit#gid=2093395059"",""SecondStar-SKU-Specific Info!B2:BZ3000""),37,FALSE)),"""")*-1"),-18.1049866)</f>
        <v>-18.1049866</v>
      </c>
      <c r="AG3" s="6">
        <f>SUM(AG4:AG99764)</f>
        <v>0</v>
      </c>
    </row>
    <row r="4" spans="1:33" ht="15.75" hidden="1" customHeight="1" x14ac:dyDescent="0.2">
      <c r="A4" s="15" t="s">
        <v>32</v>
      </c>
      <c r="B4" s="15"/>
      <c r="C4" s="16" t="str">
        <f t="shared" ref="C4:C32" si="4">IFERROR(F4/D4," - ")</f>
        <v xml:space="preserve"> - </v>
      </c>
      <c r="D4" s="17">
        <v>0</v>
      </c>
      <c r="E4" s="17">
        <v>0</v>
      </c>
      <c r="F4" s="18">
        <v>0</v>
      </c>
      <c r="G4" s="18">
        <v>0</v>
      </c>
      <c r="H4" s="19" t="e">
        <f t="shared" si="1"/>
        <v>#DIV/0!</v>
      </c>
      <c r="I4" s="19" t="e">
        <f t="shared" si="2"/>
        <v>#DIV/0!</v>
      </c>
      <c r="J4" s="18">
        <f t="shared" ref="J4:J32" si="5">F4*0.85+G4+AF4*D4+D4*AE4+AG4+AD4</f>
        <v>0</v>
      </c>
      <c r="K4" s="18" t="e">
        <f t="shared" si="3"/>
        <v>#DIV/0!</v>
      </c>
      <c r="L4" s="17">
        <v>0</v>
      </c>
      <c r="M4" s="20" t="str">
        <f t="shared" ref="M4:M32" si="6">IFERROR(D4/L4,"-")</f>
        <v>-</v>
      </c>
      <c r="N4" s="17">
        <v>0</v>
      </c>
      <c r="O4" s="21">
        <f t="shared" ref="O4:P4" si="7">D4/7</f>
        <v>0</v>
      </c>
      <c r="P4" s="21">
        <f t="shared" si="7"/>
        <v>0</v>
      </c>
      <c r="Q4" s="17" t="e">
        <f t="shared" ref="Q4:Q32" si="8">ROUNDDOWN(N4/(O4+P4),0)</f>
        <v>#DIV/0!</v>
      </c>
      <c r="R4" s="17"/>
      <c r="S4" s="22" t="e">
        <v>#N/A</v>
      </c>
      <c r="T4" s="15">
        <v>840</v>
      </c>
      <c r="U4" s="23" t="s">
        <v>33</v>
      </c>
      <c r="V4" s="24" t="s">
        <v>33</v>
      </c>
      <c r="W4" s="15">
        <v>0</v>
      </c>
      <c r="X4" s="25">
        <f t="shared" ref="X4:X32" si="9">IFERROR(W4/D4,0)</f>
        <v>0</v>
      </c>
      <c r="Y4" s="26">
        <f t="shared" ref="Y4:Y32" si="10">IFERROR(G4/(W4+Z4)*-1,0)</f>
        <v>0</v>
      </c>
      <c r="Z4" s="15">
        <v>0</v>
      </c>
      <c r="AA4" s="2" t="e">
        <v>#N/A</v>
      </c>
      <c r="AB4" s="27" t="e">
        <f t="shared" ref="AB4:AB32" si="11">IF(OR(AA4="UsLargeStandardSize",AA4="UsSmallStandardSize"),-0.69,-0.48)</f>
        <v>#N/A</v>
      </c>
      <c r="AC4" s="28" t="e">
        <v>#N/A</v>
      </c>
      <c r="AD4" s="26">
        <f t="shared" ref="AD4:AD32" si="12">IFERROR(AB4*AC4*D4*2,0)</f>
        <v>0</v>
      </c>
      <c r="AE4" s="26">
        <v>0</v>
      </c>
      <c r="AF4" s="26">
        <v>-15.670982575757575</v>
      </c>
      <c r="AG4" s="26">
        <v>0</v>
      </c>
    </row>
    <row r="5" spans="1:33" ht="15.75" hidden="1" customHeight="1" x14ac:dyDescent="0.2">
      <c r="A5" s="29" t="s">
        <v>34</v>
      </c>
      <c r="B5" s="29"/>
      <c r="C5" s="16" t="str">
        <f t="shared" si="4"/>
        <v xml:space="preserve"> - </v>
      </c>
      <c r="D5" s="30">
        <v>0</v>
      </c>
      <c r="E5" s="30">
        <v>0</v>
      </c>
      <c r="F5" s="31">
        <v>0</v>
      </c>
      <c r="G5" s="31">
        <v>0</v>
      </c>
      <c r="H5" s="32" t="e">
        <f t="shared" si="1"/>
        <v>#DIV/0!</v>
      </c>
      <c r="I5" s="32" t="e">
        <f t="shared" si="2"/>
        <v>#DIV/0!</v>
      </c>
      <c r="J5" s="33">
        <f t="shared" si="5"/>
        <v>0</v>
      </c>
      <c r="K5" s="33" t="e">
        <f t="shared" si="3"/>
        <v>#DIV/0!</v>
      </c>
      <c r="L5" s="30">
        <v>0</v>
      </c>
      <c r="M5" s="34" t="str">
        <f t="shared" si="6"/>
        <v>-</v>
      </c>
      <c r="N5" s="30">
        <v>0</v>
      </c>
      <c r="O5" s="35">
        <f t="shared" ref="O5:P5" si="13">D5/7</f>
        <v>0</v>
      </c>
      <c r="P5" s="35">
        <f t="shared" si="13"/>
        <v>0</v>
      </c>
      <c r="Q5" s="30" t="e">
        <f t="shared" si="8"/>
        <v>#DIV/0!</v>
      </c>
      <c r="R5" s="30"/>
      <c r="S5" s="36" t="e">
        <v>#N/A</v>
      </c>
      <c r="T5" s="29">
        <v>840</v>
      </c>
      <c r="U5" s="37" t="s">
        <v>33</v>
      </c>
      <c r="V5" s="38" t="s">
        <v>33</v>
      </c>
      <c r="W5" s="29">
        <v>0</v>
      </c>
      <c r="X5" s="39">
        <f t="shared" si="9"/>
        <v>0</v>
      </c>
      <c r="Y5" s="40">
        <f t="shared" si="10"/>
        <v>0</v>
      </c>
      <c r="Z5" s="29">
        <v>0</v>
      </c>
      <c r="AA5" s="29" t="e">
        <v>#N/A</v>
      </c>
      <c r="AB5" s="41" t="e">
        <f t="shared" si="11"/>
        <v>#N/A</v>
      </c>
      <c r="AC5" s="42" t="e">
        <v>#N/A</v>
      </c>
      <c r="AD5" s="40">
        <f t="shared" si="12"/>
        <v>0</v>
      </c>
      <c r="AE5" s="40">
        <v>0</v>
      </c>
      <c r="AF5" s="40">
        <v>-15.670982575757575</v>
      </c>
      <c r="AG5" s="40">
        <v>0</v>
      </c>
    </row>
    <row r="6" spans="1:33" ht="15.75" hidden="1" customHeight="1" x14ac:dyDescent="0.2">
      <c r="A6" s="29" t="s">
        <v>35</v>
      </c>
      <c r="B6" s="29"/>
      <c r="C6" s="16" t="str">
        <f t="shared" si="4"/>
        <v xml:space="preserve"> - </v>
      </c>
      <c r="D6" s="30">
        <v>0</v>
      </c>
      <c r="E6" s="30">
        <v>0</v>
      </c>
      <c r="F6" s="31">
        <v>0</v>
      </c>
      <c r="G6" s="31">
        <v>0</v>
      </c>
      <c r="H6" s="32" t="e">
        <f t="shared" si="1"/>
        <v>#DIV/0!</v>
      </c>
      <c r="I6" s="32" t="e">
        <f t="shared" si="2"/>
        <v>#DIV/0!</v>
      </c>
      <c r="J6" s="33">
        <f t="shared" si="5"/>
        <v>0</v>
      </c>
      <c r="K6" s="33" t="e">
        <f t="shared" si="3"/>
        <v>#DIV/0!</v>
      </c>
      <c r="L6" s="30">
        <v>0</v>
      </c>
      <c r="M6" s="34" t="str">
        <f t="shared" si="6"/>
        <v>-</v>
      </c>
      <c r="N6" s="30">
        <v>0</v>
      </c>
      <c r="O6" s="35">
        <f t="shared" ref="O6:P6" si="14">D6/7</f>
        <v>0</v>
      </c>
      <c r="P6" s="35">
        <f t="shared" si="14"/>
        <v>0</v>
      </c>
      <c r="Q6" s="30" t="e">
        <f t="shared" si="8"/>
        <v>#DIV/0!</v>
      </c>
      <c r="R6" s="30"/>
      <c r="S6" s="36" t="e">
        <v>#N/A</v>
      </c>
      <c r="T6" s="29">
        <v>840</v>
      </c>
      <c r="U6" s="37" t="s">
        <v>33</v>
      </c>
      <c r="V6" s="38" t="s">
        <v>36</v>
      </c>
      <c r="W6" s="29">
        <v>0</v>
      </c>
      <c r="X6" s="39">
        <f t="shared" si="9"/>
        <v>0</v>
      </c>
      <c r="Y6" s="40">
        <f t="shared" si="10"/>
        <v>0</v>
      </c>
      <c r="Z6" s="29">
        <v>0</v>
      </c>
      <c r="AA6" s="29" t="e">
        <v>#N/A</v>
      </c>
      <c r="AB6" s="41" t="e">
        <f t="shared" si="11"/>
        <v>#N/A</v>
      </c>
      <c r="AC6" s="42" t="e">
        <v>#N/A</v>
      </c>
      <c r="AD6" s="40">
        <f t="shared" si="12"/>
        <v>0</v>
      </c>
      <c r="AE6" s="40">
        <v>0</v>
      </c>
      <c r="AF6" s="40">
        <v>-15.670982575757575</v>
      </c>
      <c r="AG6" s="40">
        <v>0</v>
      </c>
    </row>
    <row r="7" spans="1:33" ht="15.75" hidden="1" customHeight="1" x14ac:dyDescent="0.2">
      <c r="A7" s="29" t="s">
        <v>37</v>
      </c>
      <c r="B7" s="29"/>
      <c r="C7" s="16" t="str">
        <f t="shared" si="4"/>
        <v xml:space="preserve"> - </v>
      </c>
      <c r="D7" s="30">
        <v>0</v>
      </c>
      <c r="E7" s="30">
        <v>0</v>
      </c>
      <c r="F7" s="31">
        <v>0</v>
      </c>
      <c r="G7" s="31">
        <v>0</v>
      </c>
      <c r="H7" s="32" t="e">
        <f t="shared" si="1"/>
        <v>#DIV/0!</v>
      </c>
      <c r="I7" s="32" t="e">
        <f t="shared" si="2"/>
        <v>#DIV/0!</v>
      </c>
      <c r="J7" s="33">
        <f t="shared" si="5"/>
        <v>0</v>
      </c>
      <c r="K7" s="33" t="e">
        <f t="shared" si="3"/>
        <v>#DIV/0!</v>
      </c>
      <c r="L7" s="30">
        <v>0</v>
      </c>
      <c r="M7" s="34" t="str">
        <f t="shared" si="6"/>
        <v>-</v>
      </c>
      <c r="N7" s="30">
        <v>0</v>
      </c>
      <c r="O7" s="35">
        <f t="shared" ref="O7:P7" si="15">D7/7</f>
        <v>0</v>
      </c>
      <c r="P7" s="35">
        <f t="shared" si="15"/>
        <v>0</v>
      </c>
      <c r="Q7" s="30" t="e">
        <f t="shared" si="8"/>
        <v>#DIV/0!</v>
      </c>
      <c r="R7" s="30"/>
      <c r="S7" s="36" t="e">
        <v>#N/A</v>
      </c>
      <c r="T7" s="29">
        <v>1980</v>
      </c>
      <c r="U7" s="37">
        <v>540</v>
      </c>
      <c r="V7" s="38" t="s">
        <v>143</v>
      </c>
      <c r="W7" s="29">
        <v>0</v>
      </c>
      <c r="X7" s="39">
        <f t="shared" si="9"/>
        <v>0</v>
      </c>
      <c r="Y7" s="40">
        <f t="shared" si="10"/>
        <v>0</v>
      </c>
      <c r="Z7" s="29">
        <v>0</v>
      </c>
      <c r="AA7" s="29" t="e">
        <v>#N/A</v>
      </c>
      <c r="AB7" s="41" t="e">
        <f t="shared" si="11"/>
        <v>#N/A</v>
      </c>
      <c r="AC7" s="42" t="e">
        <v>#N/A</v>
      </c>
      <c r="AD7" s="40">
        <f t="shared" si="12"/>
        <v>0</v>
      </c>
      <c r="AE7" s="40">
        <v>0</v>
      </c>
      <c r="AF7" s="40">
        <v>-15.670982575757575</v>
      </c>
      <c r="AG7" s="40">
        <v>0</v>
      </c>
    </row>
    <row r="8" spans="1:33" ht="15.75" hidden="1" customHeight="1" x14ac:dyDescent="0.2">
      <c r="A8" s="29" t="s">
        <v>39</v>
      </c>
      <c r="B8" s="29"/>
      <c r="C8" s="16" t="str">
        <f t="shared" si="4"/>
        <v xml:space="preserve"> - </v>
      </c>
      <c r="D8" s="30">
        <v>0</v>
      </c>
      <c r="E8" s="30">
        <v>0</v>
      </c>
      <c r="F8" s="31">
        <v>0</v>
      </c>
      <c r="G8" s="31">
        <v>0</v>
      </c>
      <c r="H8" s="32" t="e">
        <f t="shared" si="1"/>
        <v>#DIV/0!</v>
      </c>
      <c r="I8" s="32" t="e">
        <f t="shared" si="2"/>
        <v>#DIV/0!</v>
      </c>
      <c r="J8" s="33">
        <f t="shared" si="5"/>
        <v>0</v>
      </c>
      <c r="K8" s="33" t="e">
        <f t="shared" si="3"/>
        <v>#DIV/0!</v>
      </c>
      <c r="L8" s="30">
        <v>0</v>
      </c>
      <c r="M8" s="34" t="str">
        <f t="shared" si="6"/>
        <v>-</v>
      </c>
      <c r="N8" s="30">
        <v>0</v>
      </c>
      <c r="O8" s="35">
        <f t="shared" ref="O8:P8" si="16">D8/7</f>
        <v>0</v>
      </c>
      <c r="P8" s="35">
        <f t="shared" si="16"/>
        <v>0</v>
      </c>
      <c r="Q8" s="30" t="e">
        <f t="shared" si="8"/>
        <v>#DIV/0!</v>
      </c>
      <c r="R8" s="30"/>
      <c r="S8" s="36" t="e">
        <v>#N/A</v>
      </c>
      <c r="T8" s="29">
        <v>1980</v>
      </c>
      <c r="U8" s="37">
        <v>640</v>
      </c>
      <c r="V8" s="38" t="s">
        <v>144</v>
      </c>
      <c r="W8" s="29">
        <v>0</v>
      </c>
      <c r="X8" s="39">
        <f t="shared" si="9"/>
        <v>0</v>
      </c>
      <c r="Y8" s="40">
        <f t="shared" si="10"/>
        <v>0</v>
      </c>
      <c r="Z8" s="29">
        <v>0</v>
      </c>
      <c r="AA8" s="29" t="e">
        <v>#N/A</v>
      </c>
      <c r="AB8" s="41" t="e">
        <f t="shared" si="11"/>
        <v>#N/A</v>
      </c>
      <c r="AC8" s="42" t="e">
        <v>#N/A</v>
      </c>
      <c r="AD8" s="40">
        <f t="shared" si="12"/>
        <v>0</v>
      </c>
      <c r="AE8" s="40">
        <v>0</v>
      </c>
      <c r="AF8" s="40">
        <v>-15.67</v>
      </c>
      <c r="AG8" s="40">
        <v>0</v>
      </c>
    </row>
    <row r="9" spans="1:33" ht="15.75" hidden="1" customHeight="1" x14ac:dyDescent="0.2">
      <c r="A9" s="29" t="s">
        <v>41</v>
      </c>
      <c r="B9" s="29"/>
      <c r="C9" s="16" t="str">
        <f t="shared" si="4"/>
        <v xml:space="preserve"> - </v>
      </c>
      <c r="D9" s="30">
        <v>0</v>
      </c>
      <c r="E9" s="30">
        <v>0</v>
      </c>
      <c r="F9" s="31">
        <v>0</v>
      </c>
      <c r="G9" s="31">
        <v>0</v>
      </c>
      <c r="H9" s="32" t="e">
        <f t="shared" si="1"/>
        <v>#DIV/0!</v>
      </c>
      <c r="I9" s="32" t="e">
        <f t="shared" si="2"/>
        <v>#DIV/0!</v>
      </c>
      <c r="J9" s="33">
        <f t="shared" si="5"/>
        <v>0</v>
      </c>
      <c r="K9" s="33" t="e">
        <f t="shared" si="3"/>
        <v>#DIV/0!</v>
      </c>
      <c r="L9" s="30">
        <v>0</v>
      </c>
      <c r="M9" s="34" t="str">
        <f t="shared" si="6"/>
        <v>-</v>
      </c>
      <c r="N9" s="30">
        <v>0</v>
      </c>
      <c r="O9" s="35">
        <f t="shared" ref="O9:P9" si="17">D9/7</f>
        <v>0</v>
      </c>
      <c r="P9" s="35">
        <f t="shared" si="17"/>
        <v>0</v>
      </c>
      <c r="Q9" s="30" t="e">
        <f t="shared" si="8"/>
        <v>#DIV/0!</v>
      </c>
      <c r="R9" s="30"/>
      <c r="S9" s="36" t="e">
        <v>#N/A</v>
      </c>
      <c r="T9" s="29">
        <v>1980</v>
      </c>
      <c r="U9" s="37">
        <v>640</v>
      </c>
      <c r="V9" s="38" t="s">
        <v>145</v>
      </c>
      <c r="W9" s="29">
        <v>0</v>
      </c>
      <c r="X9" s="39">
        <f t="shared" si="9"/>
        <v>0</v>
      </c>
      <c r="Y9" s="40">
        <f t="shared" si="10"/>
        <v>0</v>
      </c>
      <c r="Z9" s="29">
        <v>0</v>
      </c>
      <c r="AA9" s="29" t="e">
        <v>#N/A</v>
      </c>
      <c r="AB9" s="41" t="e">
        <f t="shared" si="11"/>
        <v>#N/A</v>
      </c>
      <c r="AC9" s="42" t="e">
        <v>#N/A</v>
      </c>
      <c r="AD9" s="40">
        <f t="shared" si="12"/>
        <v>0</v>
      </c>
      <c r="AE9" s="40">
        <v>0</v>
      </c>
      <c r="AF9" s="40">
        <v>-16.257794696969601</v>
      </c>
      <c r="AG9" s="40">
        <v>0</v>
      </c>
    </row>
    <row r="10" spans="1:33" ht="15.75" hidden="1" customHeight="1" x14ac:dyDescent="0.2">
      <c r="A10" s="29" t="s">
        <v>43</v>
      </c>
      <c r="B10" s="29"/>
      <c r="C10" s="16" t="str">
        <f t="shared" si="4"/>
        <v xml:space="preserve"> - </v>
      </c>
      <c r="D10" s="30">
        <v>0</v>
      </c>
      <c r="E10" s="30">
        <v>0</v>
      </c>
      <c r="F10" s="31">
        <v>0</v>
      </c>
      <c r="G10" s="31">
        <v>0</v>
      </c>
      <c r="H10" s="32" t="e">
        <f t="shared" si="1"/>
        <v>#DIV/0!</v>
      </c>
      <c r="I10" s="32" t="e">
        <f t="shared" si="2"/>
        <v>#DIV/0!</v>
      </c>
      <c r="J10" s="33">
        <f t="shared" si="5"/>
        <v>0</v>
      </c>
      <c r="K10" s="33" t="e">
        <f t="shared" si="3"/>
        <v>#DIV/0!</v>
      </c>
      <c r="L10" s="30">
        <v>0</v>
      </c>
      <c r="M10" s="34" t="str">
        <f t="shared" si="6"/>
        <v>-</v>
      </c>
      <c r="N10" s="30">
        <v>0</v>
      </c>
      <c r="O10" s="35">
        <f t="shared" ref="O10:P10" si="18">D10/7</f>
        <v>0</v>
      </c>
      <c r="P10" s="35">
        <f t="shared" si="18"/>
        <v>0</v>
      </c>
      <c r="Q10" s="30" t="e">
        <f t="shared" si="8"/>
        <v>#DIV/0!</v>
      </c>
      <c r="R10" s="30"/>
      <c r="S10" s="36" t="e">
        <v>#N/A</v>
      </c>
      <c r="T10" s="29">
        <v>1980</v>
      </c>
      <c r="U10" s="37">
        <v>640</v>
      </c>
      <c r="V10" s="38" t="s">
        <v>145</v>
      </c>
      <c r="W10" s="29">
        <v>0</v>
      </c>
      <c r="X10" s="39">
        <f t="shared" si="9"/>
        <v>0</v>
      </c>
      <c r="Y10" s="40">
        <f t="shared" si="10"/>
        <v>0</v>
      </c>
      <c r="Z10" s="29">
        <v>0</v>
      </c>
      <c r="AA10" s="29" t="e">
        <v>#N/A</v>
      </c>
      <c r="AB10" s="41" t="e">
        <f t="shared" si="11"/>
        <v>#N/A</v>
      </c>
      <c r="AC10" s="42" t="e">
        <v>#N/A</v>
      </c>
      <c r="AD10" s="40">
        <f t="shared" si="12"/>
        <v>0</v>
      </c>
      <c r="AE10" s="40">
        <v>0</v>
      </c>
      <c r="AF10" s="40">
        <v>-16.257794696969601</v>
      </c>
      <c r="AG10" s="40">
        <v>0</v>
      </c>
    </row>
    <row r="11" spans="1:33" ht="15.75" hidden="1" customHeight="1" x14ac:dyDescent="0.2">
      <c r="A11" s="29" t="s">
        <v>44</v>
      </c>
      <c r="B11" s="29"/>
      <c r="C11" s="16" t="str">
        <f t="shared" si="4"/>
        <v xml:space="preserve"> - </v>
      </c>
      <c r="D11" s="30">
        <v>0</v>
      </c>
      <c r="E11" s="30">
        <v>0</v>
      </c>
      <c r="F11" s="31">
        <v>0</v>
      </c>
      <c r="G11" s="31">
        <v>0</v>
      </c>
      <c r="H11" s="32" t="e">
        <f t="shared" si="1"/>
        <v>#DIV/0!</v>
      </c>
      <c r="I11" s="32" t="e">
        <f t="shared" si="2"/>
        <v>#DIV/0!</v>
      </c>
      <c r="J11" s="33">
        <f t="shared" si="5"/>
        <v>0</v>
      </c>
      <c r="K11" s="33" t="e">
        <f t="shared" si="3"/>
        <v>#DIV/0!</v>
      </c>
      <c r="L11" s="30">
        <v>0</v>
      </c>
      <c r="M11" s="34" t="str">
        <f t="shared" si="6"/>
        <v>-</v>
      </c>
      <c r="N11" s="30">
        <v>0</v>
      </c>
      <c r="O11" s="35">
        <f t="shared" ref="O11:P11" si="19">D11/7</f>
        <v>0</v>
      </c>
      <c r="P11" s="35">
        <f t="shared" si="19"/>
        <v>0</v>
      </c>
      <c r="Q11" s="30" t="e">
        <f t="shared" si="8"/>
        <v>#DIV/0!</v>
      </c>
      <c r="R11" s="30"/>
      <c r="S11" s="36" t="e">
        <v>#N/A</v>
      </c>
      <c r="T11" s="29">
        <v>1980</v>
      </c>
      <c r="U11" s="37">
        <v>640</v>
      </c>
      <c r="V11" s="38" t="s">
        <v>146</v>
      </c>
      <c r="W11" s="29">
        <v>0</v>
      </c>
      <c r="X11" s="39">
        <f t="shared" si="9"/>
        <v>0</v>
      </c>
      <c r="Y11" s="40">
        <f t="shared" si="10"/>
        <v>0</v>
      </c>
      <c r="Z11" s="29">
        <v>0</v>
      </c>
      <c r="AA11" s="29" t="e">
        <v>#N/A</v>
      </c>
      <c r="AB11" s="41" t="e">
        <f t="shared" si="11"/>
        <v>#N/A</v>
      </c>
      <c r="AC11" s="42" t="e">
        <v>#N/A</v>
      </c>
      <c r="AD11" s="40">
        <f t="shared" si="12"/>
        <v>0</v>
      </c>
      <c r="AE11" s="40">
        <v>0</v>
      </c>
      <c r="AF11" s="40">
        <v>-16.257794696969601</v>
      </c>
      <c r="AG11" s="40">
        <v>0</v>
      </c>
    </row>
    <row r="12" spans="1:33" ht="15.75" hidden="1" customHeight="1" x14ac:dyDescent="0.2">
      <c r="A12" s="29" t="s">
        <v>46</v>
      </c>
      <c r="B12" s="29"/>
      <c r="C12" s="16" t="str">
        <f t="shared" si="4"/>
        <v xml:space="preserve"> - </v>
      </c>
      <c r="D12" s="30">
        <v>0</v>
      </c>
      <c r="E12" s="30">
        <v>0</v>
      </c>
      <c r="F12" s="31">
        <v>0</v>
      </c>
      <c r="G12" s="31">
        <v>0</v>
      </c>
      <c r="H12" s="32" t="e">
        <f t="shared" si="1"/>
        <v>#DIV/0!</v>
      </c>
      <c r="I12" s="32" t="e">
        <f t="shared" si="2"/>
        <v>#DIV/0!</v>
      </c>
      <c r="J12" s="33">
        <f t="shared" si="5"/>
        <v>0</v>
      </c>
      <c r="K12" s="33" t="e">
        <f t="shared" si="3"/>
        <v>#DIV/0!</v>
      </c>
      <c r="L12" s="30">
        <v>0</v>
      </c>
      <c r="M12" s="34" t="str">
        <f t="shared" si="6"/>
        <v>-</v>
      </c>
      <c r="N12" s="30">
        <v>0</v>
      </c>
      <c r="O12" s="35">
        <f t="shared" ref="O12:P12" si="20">D12/7</f>
        <v>0</v>
      </c>
      <c r="P12" s="35">
        <f t="shared" si="20"/>
        <v>0</v>
      </c>
      <c r="Q12" s="30" t="e">
        <f t="shared" si="8"/>
        <v>#DIV/0!</v>
      </c>
      <c r="R12" s="30"/>
      <c r="S12" s="36" t="e">
        <v>#N/A</v>
      </c>
      <c r="T12" s="29">
        <v>646</v>
      </c>
      <c r="U12" s="37">
        <v>646</v>
      </c>
      <c r="V12" s="38" t="s">
        <v>147</v>
      </c>
      <c r="W12" s="29">
        <v>0</v>
      </c>
      <c r="X12" s="39">
        <f t="shared" si="9"/>
        <v>0</v>
      </c>
      <c r="Y12" s="40">
        <f t="shared" si="10"/>
        <v>0</v>
      </c>
      <c r="Z12" s="29">
        <v>0</v>
      </c>
      <c r="AA12" s="29" t="e">
        <v>#N/A</v>
      </c>
      <c r="AB12" s="41" t="e">
        <f t="shared" si="11"/>
        <v>#N/A</v>
      </c>
      <c r="AC12" s="42" t="e">
        <v>#N/A</v>
      </c>
      <c r="AD12" s="40">
        <f t="shared" si="12"/>
        <v>0</v>
      </c>
      <c r="AE12" s="40">
        <v>0</v>
      </c>
      <c r="AF12" s="40">
        <v>-16.257794696969601</v>
      </c>
      <c r="AG12" s="40">
        <v>0</v>
      </c>
    </row>
    <row r="13" spans="1:33" ht="15.75" hidden="1" customHeight="1" x14ac:dyDescent="0.2">
      <c r="A13" s="29" t="s">
        <v>47</v>
      </c>
      <c r="B13" s="29"/>
      <c r="C13" s="16" t="str">
        <f t="shared" si="4"/>
        <v xml:space="preserve"> - </v>
      </c>
      <c r="D13" s="30">
        <v>0</v>
      </c>
      <c r="E13" s="30">
        <v>0</v>
      </c>
      <c r="F13" s="33">
        <v>0</v>
      </c>
      <c r="G13" s="31">
        <v>0</v>
      </c>
      <c r="H13" s="32" t="e">
        <f t="shared" si="1"/>
        <v>#DIV/0!</v>
      </c>
      <c r="I13" s="32" t="e">
        <f t="shared" si="2"/>
        <v>#DIV/0!</v>
      </c>
      <c r="J13" s="33">
        <f t="shared" si="5"/>
        <v>0</v>
      </c>
      <c r="K13" s="33" t="e">
        <f t="shared" si="3"/>
        <v>#DIV/0!</v>
      </c>
      <c r="L13" s="30">
        <v>0</v>
      </c>
      <c r="M13" s="34" t="str">
        <f t="shared" si="6"/>
        <v>-</v>
      </c>
      <c r="N13" s="30">
        <v>0</v>
      </c>
      <c r="O13" s="35">
        <f t="shared" ref="O13:P13" si="21">D13/7</f>
        <v>0</v>
      </c>
      <c r="P13" s="35">
        <f t="shared" si="21"/>
        <v>0</v>
      </c>
      <c r="Q13" s="30" t="e">
        <f t="shared" si="8"/>
        <v>#DIV/0!</v>
      </c>
      <c r="R13" s="30"/>
      <c r="S13" s="36" t="e">
        <v>#N/A</v>
      </c>
      <c r="T13" s="29">
        <v>646</v>
      </c>
      <c r="U13" s="37">
        <v>646</v>
      </c>
      <c r="V13" s="38" t="s">
        <v>147</v>
      </c>
      <c r="W13" s="29">
        <v>0</v>
      </c>
      <c r="X13" s="39">
        <f t="shared" si="9"/>
        <v>0</v>
      </c>
      <c r="Y13" s="40">
        <f t="shared" si="10"/>
        <v>0</v>
      </c>
      <c r="Z13" s="29">
        <v>0</v>
      </c>
      <c r="AA13" s="29" t="e">
        <v>#N/A</v>
      </c>
      <c r="AB13" s="41" t="e">
        <f t="shared" si="11"/>
        <v>#N/A</v>
      </c>
      <c r="AC13" s="42" t="e">
        <v>#N/A</v>
      </c>
      <c r="AD13" s="40">
        <f t="shared" si="12"/>
        <v>0</v>
      </c>
      <c r="AE13" s="40">
        <v>0</v>
      </c>
      <c r="AF13" s="40">
        <v>-16.566643181818101</v>
      </c>
      <c r="AG13" s="40">
        <v>0</v>
      </c>
    </row>
    <row r="14" spans="1:33" ht="15.75" hidden="1" customHeight="1" x14ac:dyDescent="0.2">
      <c r="A14" s="29" t="s">
        <v>48</v>
      </c>
      <c r="B14" s="29"/>
      <c r="C14" s="16" t="str">
        <f t="shared" si="4"/>
        <v xml:space="preserve"> - </v>
      </c>
      <c r="D14" s="30">
        <v>0</v>
      </c>
      <c r="E14" s="30">
        <v>0</v>
      </c>
      <c r="F14" s="33">
        <v>0</v>
      </c>
      <c r="G14" s="31">
        <v>0</v>
      </c>
      <c r="H14" s="32" t="e">
        <f t="shared" si="1"/>
        <v>#DIV/0!</v>
      </c>
      <c r="I14" s="32" t="e">
        <f t="shared" si="2"/>
        <v>#DIV/0!</v>
      </c>
      <c r="J14" s="33">
        <f t="shared" si="5"/>
        <v>0</v>
      </c>
      <c r="K14" s="33" t="e">
        <f t="shared" si="3"/>
        <v>#DIV/0!</v>
      </c>
      <c r="L14" s="30">
        <v>0</v>
      </c>
      <c r="M14" s="34" t="str">
        <f t="shared" si="6"/>
        <v>-</v>
      </c>
      <c r="N14" s="30">
        <v>0</v>
      </c>
      <c r="O14" s="35">
        <f t="shared" ref="O14:P14" si="22">D14/7</f>
        <v>0</v>
      </c>
      <c r="P14" s="35">
        <f t="shared" si="22"/>
        <v>0</v>
      </c>
      <c r="Q14" s="30" t="e">
        <f t="shared" si="8"/>
        <v>#DIV/0!</v>
      </c>
      <c r="R14" s="30"/>
      <c r="S14" s="36" t="e">
        <v>#N/A</v>
      </c>
      <c r="T14" s="29">
        <v>646</v>
      </c>
      <c r="U14" s="37">
        <v>646</v>
      </c>
      <c r="V14" s="38" t="s">
        <v>147</v>
      </c>
      <c r="W14" s="29">
        <v>0</v>
      </c>
      <c r="X14" s="39">
        <f t="shared" si="9"/>
        <v>0</v>
      </c>
      <c r="Y14" s="40">
        <f t="shared" si="10"/>
        <v>0</v>
      </c>
      <c r="Z14" s="29">
        <v>0</v>
      </c>
      <c r="AA14" s="29" t="e">
        <v>#N/A</v>
      </c>
      <c r="AB14" s="41" t="e">
        <f t="shared" si="11"/>
        <v>#N/A</v>
      </c>
      <c r="AC14" s="42" t="e">
        <v>#N/A</v>
      </c>
      <c r="AD14" s="40">
        <f t="shared" si="12"/>
        <v>0</v>
      </c>
      <c r="AE14" s="40">
        <v>0</v>
      </c>
      <c r="AF14" s="40">
        <v>-16.566643181818101</v>
      </c>
      <c r="AG14" s="40">
        <v>0</v>
      </c>
    </row>
    <row r="15" spans="1:33" ht="15.75" hidden="1" customHeight="1" x14ac:dyDescent="0.2">
      <c r="A15" s="29" t="s">
        <v>49</v>
      </c>
      <c r="B15" s="29"/>
      <c r="C15" s="16" t="str">
        <f t="shared" si="4"/>
        <v xml:space="preserve"> - </v>
      </c>
      <c r="D15" s="30">
        <v>0</v>
      </c>
      <c r="E15" s="30">
        <v>0</v>
      </c>
      <c r="F15" s="33">
        <v>0</v>
      </c>
      <c r="G15" s="31">
        <v>0</v>
      </c>
      <c r="H15" s="32" t="e">
        <f t="shared" si="1"/>
        <v>#DIV/0!</v>
      </c>
      <c r="I15" s="32" t="e">
        <f t="shared" si="2"/>
        <v>#DIV/0!</v>
      </c>
      <c r="J15" s="33">
        <f t="shared" si="5"/>
        <v>0</v>
      </c>
      <c r="K15" s="33" t="e">
        <f t="shared" si="3"/>
        <v>#DIV/0!</v>
      </c>
      <c r="L15" s="30">
        <v>0</v>
      </c>
      <c r="M15" s="34" t="str">
        <f t="shared" si="6"/>
        <v>-</v>
      </c>
      <c r="N15" s="30">
        <v>0</v>
      </c>
      <c r="O15" s="35">
        <f t="shared" ref="O15:P15" si="23">D15/7</f>
        <v>0</v>
      </c>
      <c r="P15" s="35">
        <f t="shared" si="23"/>
        <v>0</v>
      </c>
      <c r="Q15" s="30" t="e">
        <f t="shared" si="8"/>
        <v>#DIV/0!</v>
      </c>
      <c r="R15" s="30"/>
      <c r="S15" s="36" t="e">
        <v>#N/A</v>
      </c>
      <c r="T15" s="29">
        <v>840</v>
      </c>
      <c r="U15" s="37">
        <v>646</v>
      </c>
      <c r="V15" s="38" t="s">
        <v>148</v>
      </c>
      <c r="W15" s="29">
        <v>0</v>
      </c>
      <c r="X15" s="39">
        <f t="shared" si="9"/>
        <v>0</v>
      </c>
      <c r="Y15" s="40">
        <f t="shared" si="10"/>
        <v>0</v>
      </c>
      <c r="Z15" s="29">
        <v>0</v>
      </c>
      <c r="AA15" s="29" t="e">
        <v>#N/A</v>
      </c>
      <c r="AB15" s="41" t="e">
        <f t="shared" si="11"/>
        <v>#N/A</v>
      </c>
      <c r="AC15" s="42" t="e">
        <v>#N/A</v>
      </c>
      <c r="AD15" s="40">
        <f t="shared" si="12"/>
        <v>0</v>
      </c>
      <c r="AE15" s="40">
        <v>0</v>
      </c>
      <c r="AF15" s="40">
        <v>-16.566643181818101</v>
      </c>
      <c r="AG15" s="40">
        <v>0</v>
      </c>
    </row>
    <row r="16" spans="1:33" ht="15.75" customHeight="1" x14ac:dyDescent="0.2">
      <c r="A16" s="29" t="s">
        <v>51</v>
      </c>
      <c r="B16" s="29" t="s">
        <v>149</v>
      </c>
      <c r="C16" s="16" t="str">
        <f t="shared" si="4"/>
        <v xml:space="preserve"> - </v>
      </c>
      <c r="D16" s="30">
        <v>0</v>
      </c>
      <c r="E16" s="30">
        <v>0</v>
      </c>
      <c r="F16" s="33">
        <v>0</v>
      </c>
      <c r="G16" s="31">
        <v>0</v>
      </c>
      <c r="H16" s="32" t="e">
        <f t="shared" si="1"/>
        <v>#DIV/0!</v>
      </c>
      <c r="I16" s="32" t="e">
        <f t="shared" si="2"/>
        <v>#DIV/0!</v>
      </c>
      <c r="J16" s="33">
        <f t="shared" si="5"/>
        <v>0</v>
      </c>
      <c r="K16" s="33" t="e">
        <f t="shared" si="3"/>
        <v>#DIV/0!</v>
      </c>
      <c r="L16" s="30">
        <v>0</v>
      </c>
      <c r="M16" s="34" t="str">
        <f t="shared" si="6"/>
        <v>-</v>
      </c>
      <c r="N16" s="30">
        <v>640</v>
      </c>
      <c r="O16" s="35">
        <f t="shared" ref="O16:P16" si="24">D16/7</f>
        <v>0</v>
      </c>
      <c r="P16" s="35">
        <f t="shared" si="24"/>
        <v>0</v>
      </c>
      <c r="Q16" s="30" t="e">
        <f t="shared" si="8"/>
        <v>#DIV/0!</v>
      </c>
      <c r="R16" s="30"/>
      <c r="S16" s="36">
        <v>0</v>
      </c>
      <c r="T16" s="29">
        <v>840</v>
      </c>
      <c r="U16" s="37">
        <v>646</v>
      </c>
      <c r="V16" s="38" t="s">
        <v>150</v>
      </c>
      <c r="W16" s="29">
        <v>0</v>
      </c>
      <c r="X16" s="39">
        <f t="shared" si="9"/>
        <v>0</v>
      </c>
      <c r="Y16" s="40">
        <f t="shared" si="10"/>
        <v>0</v>
      </c>
      <c r="Z16" s="29">
        <v>0</v>
      </c>
      <c r="AA16" s="29" t="e">
        <v>#N/A</v>
      </c>
      <c r="AB16" s="41" t="e">
        <f t="shared" si="11"/>
        <v>#N/A</v>
      </c>
      <c r="AC16" s="42" t="e">
        <v>#N/A</v>
      </c>
      <c r="AD16" s="40">
        <f t="shared" si="12"/>
        <v>0</v>
      </c>
      <c r="AE16" s="40">
        <v>0</v>
      </c>
      <c r="AF16" s="40">
        <v>-16.566643181818101</v>
      </c>
      <c r="AG16" s="40">
        <v>0</v>
      </c>
    </row>
    <row r="17" spans="1:33" ht="15.75" customHeight="1" x14ac:dyDescent="0.2">
      <c r="A17" s="29" t="s">
        <v>54</v>
      </c>
      <c r="B17" s="29" t="s">
        <v>55</v>
      </c>
      <c r="C17" s="16">
        <f t="shared" si="4"/>
        <v>46.510000000000005</v>
      </c>
      <c r="D17" s="30">
        <v>35</v>
      </c>
      <c r="E17" s="30">
        <v>0</v>
      </c>
      <c r="F17" s="33">
        <v>1627.8500000000001</v>
      </c>
      <c r="G17" s="31">
        <v>-80.359999999999985</v>
      </c>
      <c r="H17" s="32">
        <f t="shared" si="1"/>
        <v>4.9365727800473005E-2</v>
      </c>
      <c r="I17" s="32">
        <f t="shared" si="2"/>
        <v>0.17803528838155985</v>
      </c>
      <c r="J17" s="33">
        <f t="shared" si="5"/>
        <v>289.81474419192222</v>
      </c>
      <c r="K17" s="33">
        <f t="shared" si="3"/>
        <v>8.2804212626263496</v>
      </c>
      <c r="L17" s="30">
        <v>211</v>
      </c>
      <c r="M17" s="34">
        <f t="shared" si="6"/>
        <v>0.16587677725118483</v>
      </c>
      <c r="N17" s="30">
        <v>611</v>
      </c>
      <c r="O17" s="35">
        <f t="shared" ref="O17:P17" si="25">D17/7</f>
        <v>5</v>
      </c>
      <c r="P17" s="35">
        <f t="shared" si="25"/>
        <v>0</v>
      </c>
      <c r="Q17" s="30">
        <f t="shared" si="8"/>
        <v>122</v>
      </c>
      <c r="R17" s="30"/>
      <c r="S17" s="36">
        <v>6.9073783359497598E-2</v>
      </c>
      <c r="T17" s="29">
        <v>872</v>
      </c>
      <c r="U17" s="37">
        <v>646</v>
      </c>
      <c r="V17" s="38" t="s">
        <v>151</v>
      </c>
      <c r="W17" s="29">
        <v>0</v>
      </c>
      <c r="X17" s="39">
        <f t="shared" si="9"/>
        <v>0</v>
      </c>
      <c r="Y17" s="40">
        <f t="shared" si="10"/>
        <v>11.479999999999999</v>
      </c>
      <c r="Z17" s="29">
        <v>7</v>
      </c>
      <c r="AA17" s="29" t="s">
        <v>56</v>
      </c>
      <c r="AB17" s="41">
        <f t="shared" si="11"/>
        <v>-0.48</v>
      </c>
      <c r="AC17" s="42">
        <v>0.74003703703703694</v>
      </c>
      <c r="AD17" s="40">
        <f t="shared" si="12"/>
        <v>-24.865244444444443</v>
      </c>
      <c r="AE17" s="40">
        <v>-11.68</v>
      </c>
      <c r="AF17" s="40">
        <v>-16.566643181818101</v>
      </c>
      <c r="AG17" s="40">
        <v>0</v>
      </c>
    </row>
    <row r="18" spans="1:33" ht="15.75" customHeight="1" x14ac:dyDescent="0.2">
      <c r="A18" s="29" t="s">
        <v>57</v>
      </c>
      <c r="B18" s="29" t="s">
        <v>152</v>
      </c>
      <c r="C18" s="16">
        <f t="shared" si="4"/>
        <v>52.603684210526303</v>
      </c>
      <c r="D18" s="30">
        <v>38</v>
      </c>
      <c r="E18" s="30">
        <v>0</v>
      </c>
      <c r="F18" s="33">
        <v>1998.9399999999996</v>
      </c>
      <c r="G18" s="31">
        <v>-101.08000000000001</v>
      </c>
      <c r="H18" s="32">
        <f t="shared" si="1"/>
        <v>5.0566800404214247E-2</v>
      </c>
      <c r="I18" s="32">
        <f t="shared" si="2"/>
        <v>0.24895695117402272</v>
      </c>
      <c r="J18" s="33">
        <f t="shared" si="5"/>
        <v>497.65000797980088</v>
      </c>
      <c r="K18" s="33">
        <f t="shared" si="3"/>
        <v>13.096052841573707</v>
      </c>
      <c r="L18" s="30">
        <v>324</v>
      </c>
      <c r="M18" s="34">
        <f t="shared" si="6"/>
        <v>0.11728395061728394</v>
      </c>
      <c r="N18" s="30">
        <v>527</v>
      </c>
      <c r="O18" s="35">
        <f t="shared" ref="O18:P18" si="26">D18/7</f>
        <v>5.4285714285714288</v>
      </c>
      <c r="P18" s="35">
        <f t="shared" si="26"/>
        <v>0</v>
      </c>
      <c r="Q18" s="30">
        <f t="shared" si="8"/>
        <v>97</v>
      </c>
      <c r="R18" s="30"/>
      <c r="S18" s="36">
        <v>0.39455782312925097</v>
      </c>
      <c r="T18" s="29">
        <v>872</v>
      </c>
      <c r="U18" s="37">
        <v>646</v>
      </c>
      <c r="V18" s="38" t="s">
        <v>153</v>
      </c>
      <c r="W18" s="29">
        <v>5</v>
      </c>
      <c r="X18" s="39">
        <f t="shared" si="9"/>
        <v>0.13157894736842105</v>
      </c>
      <c r="Y18" s="40">
        <f t="shared" si="10"/>
        <v>5.32</v>
      </c>
      <c r="Z18" s="29">
        <v>14</v>
      </c>
      <c r="AA18" s="29" t="s">
        <v>56</v>
      </c>
      <c r="AB18" s="41">
        <f t="shared" si="11"/>
        <v>-0.48</v>
      </c>
      <c r="AC18" s="42">
        <v>0.74003703703703694</v>
      </c>
      <c r="AD18" s="40">
        <f t="shared" si="12"/>
        <v>-26.99655111111111</v>
      </c>
      <c r="AE18" s="40">
        <v>-11.68</v>
      </c>
      <c r="AF18" s="40">
        <v>-16.566643181818101</v>
      </c>
      <c r="AG18" s="40">
        <v>0</v>
      </c>
    </row>
    <row r="19" spans="1:33" ht="15.75" customHeight="1" x14ac:dyDescent="0.2">
      <c r="A19" s="29" t="s">
        <v>60</v>
      </c>
      <c r="B19" s="29" t="s">
        <v>154</v>
      </c>
      <c r="C19" s="16">
        <f t="shared" si="4"/>
        <v>59.052448979591802</v>
      </c>
      <c r="D19" s="30">
        <v>49</v>
      </c>
      <c r="E19" s="30">
        <v>0</v>
      </c>
      <c r="F19" s="33">
        <v>2893.5699999999983</v>
      </c>
      <c r="G19" s="31">
        <v>-114.87</v>
      </c>
      <c r="H19" s="32">
        <f t="shared" si="1"/>
        <v>3.9698365686677728E-2</v>
      </c>
      <c r="I19" s="32">
        <f t="shared" si="2"/>
        <v>0.31993960466437166</v>
      </c>
      <c r="J19" s="33">
        <f t="shared" si="5"/>
        <v>925.76764186868536</v>
      </c>
      <c r="K19" s="33">
        <f t="shared" si="3"/>
        <v>18.893217180993577</v>
      </c>
      <c r="L19" s="30">
        <v>357</v>
      </c>
      <c r="M19" s="34">
        <f t="shared" si="6"/>
        <v>0.13725490196078433</v>
      </c>
      <c r="N19" s="30">
        <v>447</v>
      </c>
      <c r="O19" s="35">
        <f t="shared" ref="O19:P19" si="27">D19/7</f>
        <v>7</v>
      </c>
      <c r="P19" s="35">
        <f t="shared" si="27"/>
        <v>0</v>
      </c>
      <c r="Q19" s="30">
        <f t="shared" si="8"/>
        <v>63</v>
      </c>
      <c r="R19" s="30"/>
      <c r="S19" s="36">
        <v>0.82758620689655105</v>
      </c>
      <c r="T19" s="29">
        <v>303</v>
      </c>
      <c r="U19" s="37">
        <v>77</v>
      </c>
      <c r="V19" s="38" t="s">
        <v>155</v>
      </c>
      <c r="W19" s="29">
        <v>7</v>
      </c>
      <c r="X19" s="39">
        <f t="shared" si="9"/>
        <v>0.14285714285714285</v>
      </c>
      <c r="Y19" s="40">
        <f t="shared" si="10"/>
        <v>3.3785294117647062</v>
      </c>
      <c r="Z19" s="29">
        <v>27</v>
      </c>
      <c r="AA19" s="29" t="s">
        <v>56</v>
      </c>
      <c r="AB19" s="41">
        <f t="shared" si="11"/>
        <v>-0.48</v>
      </c>
      <c r="AC19" s="42">
        <v>0.74003703703703694</v>
      </c>
      <c r="AD19" s="40">
        <f t="shared" si="12"/>
        <v>-34.811342222222216</v>
      </c>
      <c r="AE19" s="40">
        <v>-11.68</v>
      </c>
      <c r="AF19" s="40">
        <v>-16.566643181818183</v>
      </c>
      <c r="AG19" s="40">
        <v>0</v>
      </c>
    </row>
    <row r="20" spans="1:33" ht="15.75" customHeight="1" x14ac:dyDescent="0.2">
      <c r="A20" s="29" t="s">
        <v>63</v>
      </c>
      <c r="B20" s="29" t="s">
        <v>156</v>
      </c>
      <c r="C20" s="16">
        <f t="shared" si="4"/>
        <v>62.145952380952409</v>
      </c>
      <c r="D20" s="30">
        <v>42</v>
      </c>
      <c r="E20" s="30">
        <v>0</v>
      </c>
      <c r="F20" s="33">
        <v>2610.130000000001</v>
      </c>
      <c r="G20" s="31">
        <v>-109.65</v>
      </c>
      <c r="H20" s="32">
        <f t="shared" si="1"/>
        <v>4.200940183056015E-2</v>
      </c>
      <c r="I20" s="32">
        <f t="shared" si="2"/>
        <v>0.34203782686314599</v>
      </c>
      <c r="J20" s="33">
        <f t="shared" si="5"/>
        <v>892.76319303030357</v>
      </c>
      <c r="K20" s="33">
        <f t="shared" si="3"/>
        <v>21.256266500721512</v>
      </c>
      <c r="L20" s="30">
        <v>304</v>
      </c>
      <c r="M20" s="34">
        <f t="shared" si="6"/>
        <v>0.13815789473684212</v>
      </c>
      <c r="N20" s="30">
        <v>427</v>
      </c>
      <c r="O20" s="35">
        <f t="shared" ref="O20:P20" si="28">D20/7</f>
        <v>6</v>
      </c>
      <c r="P20" s="35">
        <f t="shared" si="28"/>
        <v>0</v>
      </c>
      <c r="Q20" s="30">
        <f t="shared" si="8"/>
        <v>71</v>
      </c>
      <c r="R20" s="30"/>
      <c r="S20" s="36">
        <v>1.3303370786516799</v>
      </c>
      <c r="T20" s="29">
        <v>303</v>
      </c>
      <c r="U20" s="37">
        <v>77</v>
      </c>
      <c r="V20" s="38" t="s">
        <v>157</v>
      </c>
      <c r="W20" s="29">
        <v>4</v>
      </c>
      <c r="X20" s="39">
        <f t="shared" si="9"/>
        <v>9.5238095238095233E-2</v>
      </c>
      <c r="Y20" s="40">
        <f t="shared" si="10"/>
        <v>5.7710526315789474</v>
      </c>
      <c r="Z20" s="29">
        <v>15</v>
      </c>
      <c r="AA20" s="29" t="s">
        <v>56</v>
      </c>
      <c r="AB20" s="41">
        <f t="shared" si="11"/>
        <v>-0.48</v>
      </c>
      <c r="AC20" s="42">
        <v>0.74003703703703694</v>
      </c>
      <c r="AD20" s="40">
        <f t="shared" si="12"/>
        <v>-29.838293333333329</v>
      </c>
      <c r="AE20" s="40">
        <v>-11.68</v>
      </c>
      <c r="AF20" s="40">
        <v>-16.566643181818183</v>
      </c>
      <c r="AG20" s="40">
        <v>0</v>
      </c>
    </row>
    <row r="21" spans="1:33" ht="15.75" customHeight="1" x14ac:dyDescent="0.2">
      <c r="A21" s="29" t="s">
        <v>66</v>
      </c>
      <c r="B21" s="29" t="s">
        <v>154</v>
      </c>
      <c r="C21" s="16">
        <f t="shared" si="4"/>
        <v>61.013928571428544</v>
      </c>
      <c r="D21" s="30">
        <v>56</v>
      </c>
      <c r="E21" s="30">
        <v>0</v>
      </c>
      <c r="F21" s="33">
        <v>3416.7799999999984</v>
      </c>
      <c r="G21" s="31">
        <v>-108.57999999999998</v>
      </c>
      <c r="H21" s="32">
        <f t="shared" si="1"/>
        <v>3.1778458080414906E-2</v>
      </c>
      <c r="I21" s="32">
        <f t="shared" si="2"/>
        <v>0.34362370146953275</v>
      </c>
      <c r="J21" s="33">
        <f t="shared" si="5"/>
        <v>1174.0865907070695</v>
      </c>
      <c r="K21" s="33">
        <f t="shared" si="3"/>
        <v>20.965831976911954</v>
      </c>
      <c r="L21" s="30">
        <v>191</v>
      </c>
      <c r="M21" s="34">
        <f t="shared" si="6"/>
        <v>0.29319371727748689</v>
      </c>
      <c r="N21" s="30">
        <v>433</v>
      </c>
      <c r="O21" s="35">
        <f t="shared" ref="O21:P21" si="29">D21/7</f>
        <v>8</v>
      </c>
      <c r="P21" s="35">
        <f t="shared" si="29"/>
        <v>0</v>
      </c>
      <c r="Q21" s="30">
        <f t="shared" si="8"/>
        <v>54</v>
      </c>
      <c r="R21" s="30"/>
      <c r="S21" s="36">
        <v>0.75068997240110302</v>
      </c>
      <c r="T21" s="29">
        <v>303</v>
      </c>
      <c r="U21" s="37">
        <v>77</v>
      </c>
      <c r="V21" s="38" t="s">
        <v>158</v>
      </c>
      <c r="W21" s="29">
        <v>4</v>
      </c>
      <c r="X21" s="39">
        <f t="shared" si="9"/>
        <v>7.1428571428571425E-2</v>
      </c>
      <c r="Y21" s="40">
        <f t="shared" si="10"/>
        <v>5.7147368421052622</v>
      </c>
      <c r="Z21" s="29">
        <v>15</v>
      </c>
      <c r="AA21" s="29" t="s">
        <v>56</v>
      </c>
      <c r="AB21" s="41">
        <f t="shared" si="11"/>
        <v>-0.48</v>
      </c>
      <c r="AC21" s="42">
        <v>0.74003703703703694</v>
      </c>
      <c r="AD21" s="40">
        <f t="shared" si="12"/>
        <v>-39.784391111111105</v>
      </c>
      <c r="AE21" s="40">
        <v>-11.68</v>
      </c>
      <c r="AF21" s="40">
        <v>-16.566643181818183</v>
      </c>
      <c r="AG21" s="40">
        <v>0</v>
      </c>
    </row>
    <row r="22" spans="1:33" ht="15.75" customHeight="1" x14ac:dyDescent="0.2">
      <c r="A22" s="29" t="s">
        <v>69</v>
      </c>
      <c r="B22" s="29" t="s">
        <v>154</v>
      </c>
      <c r="C22" s="16">
        <f t="shared" si="4"/>
        <v>58.836346153846087</v>
      </c>
      <c r="D22" s="30">
        <v>52</v>
      </c>
      <c r="E22" s="30">
        <v>1</v>
      </c>
      <c r="F22" s="31">
        <v>3059.4899999999966</v>
      </c>
      <c r="G22" s="31">
        <v>-95.28</v>
      </c>
      <c r="H22" s="32">
        <f t="shared" si="1"/>
        <v>3.1142445309512403E-2</v>
      </c>
      <c r="I22" s="32">
        <f t="shared" si="2"/>
        <v>0.32669445092370419</v>
      </c>
      <c r="J22" s="33">
        <f t="shared" si="5"/>
        <v>999.51840565656266</v>
      </c>
      <c r="K22" s="33">
        <f t="shared" si="3"/>
        <v>19.221507801087743</v>
      </c>
      <c r="L22" s="30">
        <v>355</v>
      </c>
      <c r="M22" s="34">
        <f t="shared" si="6"/>
        <v>0.14647887323943662</v>
      </c>
      <c r="N22" s="30">
        <v>378</v>
      </c>
      <c r="O22" s="35">
        <f t="shared" ref="O22:P22" si="30">D22/7</f>
        <v>7.4285714285714288</v>
      </c>
      <c r="P22" s="35">
        <f t="shared" si="30"/>
        <v>0.14285714285714285</v>
      </c>
      <c r="Q22" s="30">
        <f t="shared" si="8"/>
        <v>49</v>
      </c>
      <c r="R22" s="30"/>
      <c r="S22" s="36">
        <v>1.04137235116044</v>
      </c>
      <c r="T22" s="29">
        <v>303</v>
      </c>
      <c r="U22" s="37">
        <v>77</v>
      </c>
      <c r="V22" s="38" t="s">
        <v>158</v>
      </c>
      <c r="W22" s="29">
        <v>3</v>
      </c>
      <c r="X22" s="39">
        <f t="shared" si="9"/>
        <v>5.7692307692307696E-2</v>
      </c>
      <c r="Y22" s="40">
        <f t="shared" si="10"/>
        <v>6.3520000000000003</v>
      </c>
      <c r="Z22" s="29">
        <v>12</v>
      </c>
      <c r="AA22" s="29" t="s">
        <v>56</v>
      </c>
      <c r="AB22" s="41">
        <f t="shared" si="11"/>
        <v>-0.48</v>
      </c>
      <c r="AC22" s="42">
        <v>0.74003703703703694</v>
      </c>
      <c r="AD22" s="40">
        <f t="shared" si="12"/>
        <v>-36.942648888888883</v>
      </c>
      <c r="AE22" s="40">
        <v>-11.68</v>
      </c>
      <c r="AF22" s="40">
        <v>-16.566643181818183</v>
      </c>
      <c r="AG22" s="40">
        <v>0</v>
      </c>
    </row>
    <row r="23" spans="1:33" ht="15.75" customHeight="1" x14ac:dyDescent="0.2">
      <c r="A23" s="29" t="s">
        <v>71</v>
      </c>
      <c r="B23" s="29" t="s">
        <v>159</v>
      </c>
      <c r="C23" s="16">
        <f t="shared" si="4"/>
        <v>58.06862745098033</v>
      </c>
      <c r="D23" s="30">
        <v>51</v>
      </c>
      <c r="E23" s="30">
        <v>0</v>
      </c>
      <c r="F23" s="33">
        <v>2961.4999999999968</v>
      </c>
      <c r="G23" s="31">
        <v>-108.78999999999999</v>
      </c>
      <c r="H23" s="32">
        <f t="shared" si="1"/>
        <v>3.6734762789127171E-2</v>
      </c>
      <c r="I23" s="32">
        <f t="shared" si="2"/>
        <v>0.31459530116290324</v>
      </c>
      <c r="J23" s="33">
        <f t="shared" si="5"/>
        <v>931.67398439393696</v>
      </c>
      <c r="K23" s="33">
        <f t="shared" si="3"/>
        <v>18.268117341057586</v>
      </c>
      <c r="L23" s="30">
        <v>374</v>
      </c>
      <c r="M23" s="34">
        <f t="shared" si="6"/>
        <v>0.13636363636363635</v>
      </c>
      <c r="N23" s="30">
        <v>336</v>
      </c>
      <c r="O23" s="35">
        <f t="shared" ref="O23:P23" si="31">D23/7</f>
        <v>7.2857142857142856</v>
      </c>
      <c r="P23" s="35">
        <f t="shared" si="31"/>
        <v>0</v>
      </c>
      <c r="Q23" s="30">
        <f t="shared" si="8"/>
        <v>46</v>
      </c>
      <c r="R23" s="30"/>
      <c r="S23" s="36">
        <v>1.4463840399002399</v>
      </c>
      <c r="T23" s="29">
        <v>303</v>
      </c>
      <c r="U23" s="37">
        <v>113</v>
      </c>
      <c r="V23" s="38" t="s">
        <v>160</v>
      </c>
      <c r="W23" s="29">
        <v>5</v>
      </c>
      <c r="X23" s="39">
        <f t="shared" si="9"/>
        <v>9.8039215686274508E-2</v>
      </c>
      <c r="Y23" s="40">
        <f t="shared" si="10"/>
        <v>4.532916666666666</v>
      </c>
      <c r="Z23" s="29">
        <v>19</v>
      </c>
      <c r="AA23" s="29" t="s">
        <v>56</v>
      </c>
      <c r="AB23" s="41">
        <f t="shared" si="11"/>
        <v>-0.48</v>
      </c>
      <c r="AC23" s="42">
        <v>0.74003703703703694</v>
      </c>
      <c r="AD23" s="40">
        <f t="shared" si="12"/>
        <v>-36.232213333333327</v>
      </c>
      <c r="AE23" s="40">
        <v>-11.68</v>
      </c>
      <c r="AF23" s="40">
        <v>-16.566643181818183</v>
      </c>
      <c r="AG23" s="40">
        <v>0</v>
      </c>
    </row>
    <row r="24" spans="1:33" ht="15.75" customHeight="1" x14ac:dyDescent="0.2">
      <c r="A24" s="29" t="s">
        <v>74</v>
      </c>
      <c r="B24" s="29" t="s">
        <v>161</v>
      </c>
      <c r="C24" s="16">
        <f t="shared" si="4"/>
        <v>58.801562499999896</v>
      </c>
      <c r="D24" s="30">
        <v>96</v>
      </c>
      <c r="E24" s="30">
        <v>0</v>
      </c>
      <c r="F24" s="33">
        <v>5644.9499999999898</v>
      </c>
      <c r="G24" s="33">
        <v>-133.72999999999999</v>
      </c>
      <c r="H24" s="32">
        <f t="shared" si="1"/>
        <v>2.3690200976093718E-2</v>
      </c>
      <c r="I24" s="32">
        <f t="shared" si="2"/>
        <v>0.3338555596085202</v>
      </c>
      <c r="J24" s="33">
        <f t="shared" si="5"/>
        <v>1884.5979412121128</v>
      </c>
      <c r="K24" s="33">
        <f t="shared" si="3"/>
        <v>19.631228554292843</v>
      </c>
      <c r="L24" s="30">
        <v>472</v>
      </c>
      <c r="M24" s="34">
        <f t="shared" si="6"/>
        <v>0.20338983050847459</v>
      </c>
      <c r="N24" s="30">
        <v>243</v>
      </c>
      <c r="O24" s="35">
        <f t="shared" ref="O24:P24" si="32">D24/7</f>
        <v>13.714285714285714</v>
      </c>
      <c r="P24" s="35">
        <f t="shared" si="32"/>
        <v>0</v>
      </c>
      <c r="Q24" s="30">
        <f t="shared" si="8"/>
        <v>17</v>
      </c>
      <c r="R24" s="30"/>
      <c r="S24" s="36">
        <v>1.96747967479674</v>
      </c>
      <c r="T24" s="29">
        <v>303</v>
      </c>
      <c r="U24" s="37">
        <v>113</v>
      </c>
      <c r="V24" s="38" t="s">
        <v>162</v>
      </c>
      <c r="W24" s="29">
        <v>3</v>
      </c>
      <c r="X24" s="39">
        <f t="shared" si="9"/>
        <v>3.125E-2</v>
      </c>
      <c r="Y24" s="40">
        <f t="shared" si="10"/>
        <v>5.8143478260869559</v>
      </c>
      <c r="Z24" s="29">
        <v>20</v>
      </c>
      <c r="AA24" s="29" t="s">
        <v>56</v>
      </c>
      <c r="AB24" s="41">
        <f t="shared" si="11"/>
        <v>-0.48</v>
      </c>
      <c r="AC24" s="42">
        <v>0.74003703703703694</v>
      </c>
      <c r="AD24" s="40">
        <f t="shared" si="12"/>
        <v>-68.20181333333332</v>
      </c>
      <c r="AE24" s="40">
        <v>-11.68</v>
      </c>
      <c r="AF24" s="40">
        <v>-16.566643181818183</v>
      </c>
      <c r="AG24" s="40">
        <v>0</v>
      </c>
    </row>
    <row r="25" spans="1:33" ht="15.75" customHeight="1" x14ac:dyDescent="0.2">
      <c r="A25" s="29" t="s">
        <v>75</v>
      </c>
      <c r="B25" s="15" t="s">
        <v>163</v>
      </c>
      <c r="C25" s="16">
        <f t="shared" si="4"/>
        <v>61.789824561403506</v>
      </c>
      <c r="D25" s="30">
        <v>57</v>
      </c>
      <c r="E25" s="30">
        <v>0</v>
      </c>
      <c r="F25" s="33">
        <v>3522.02</v>
      </c>
      <c r="G25" s="33">
        <v>-128.37</v>
      </c>
      <c r="H25" s="32">
        <f t="shared" si="1"/>
        <v>3.6447833913492829E-2</v>
      </c>
      <c r="I25" s="32">
        <f t="shared" si="2"/>
        <v>0.34485953326026925</v>
      </c>
      <c r="J25" s="33">
        <f t="shared" si="5"/>
        <v>1214.6021733333334</v>
      </c>
      <c r="K25" s="33">
        <f t="shared" si="3"/>
        <v>21.308810058479533</v>
      </c>
      <c r="L25" s="30">
        <v>464</v>
      </c>
      <c r="M25" s="34">
        <f t="shared" si="6"/>
        <v>0.12284482758620689</v>
      </c>
      <c r="N25" s="30">
        <v>241</v>
      </c>
      <c r="O25" s="35">
        <f t="shared" ref="O25:P25" si="33">D25/7</f>
        <v>8.1428571428571423</v>
      </c>
      <c r="P25" s="35">
        <f t="shared" si="33"/>
        <v>0</v>
      </c>
      <c r="Q25" s="30">
        <f t="shared" si="8"/>
        <v>29</v>
      </c>
      <c r="R25" s="30"/>
      <c r="S25" s="36">
        <v>1.3294460641399419</v>
      </c>
      <c r="T25" s="29">
        <v>226</v>
      </c>
      <c r="U25" s="37">
        <v>113</v>
      </c>
      <c r="V25" s="38" t="s">
        <v>164</v>
      </c>
      <c r="W25" s="15">
        <v>6</v>
      </c>
      <c r="X25" s="39">
        <f t="shared" si="9"/>
        <v>0.10526315789473684</v>
      </c>
      <c r="Y25" s="40">
        <f t="shared" si="10"/>
        <v>5.5813043478260873</v>
      </c>
      <c r="Z25" s="15">
        <v>17</v>
      </c>
      <c r="AA25" s="29" t="s">
        <v>56</v>
      </c>
      <c r="AB25" s="41">
        <f t="shared" si="11"/>
        <v>-0.48</v>
      </c>
      <c r="AC25" s="42">
        <v>0.74003703703703694</v>
      </c>
      <c r="AD25" s="40">
        <f t="shared" si="12"/>
        <v>-40.494826666666661</v>
      </c>
      <c r="AE25" s="40">
        <v>-11.68</v>
      </c>
      <c r="AF25" s="40">
        <v>-16.57</v>
      </c>
      <c r="AG25" s="40">
        <v>0</v>
      </c>
    </row>
    <row r="26" spans="1:33" ht="15.75" customHeight="1" x14ac:dyDescent="0.2">
      <c r="A26" s="15" t="s">
        <v>77</v>
      </c>
      <c r="B26" s="15" t="s">
        <v>165</v>
      </c>
      <c r="C26" s="16">
        <f t="shared" si="4"/>
        <v>60.186410256410255</v>
      </c>
      <c r="D26" s="17">
        <v>78</v>
      </c>
      <c r="E26" s="17">
        <v>0</v>
      </c>
      <c r="F26" s="18">
        <v>4694.54</v>
      </c>
      <c r="G26" s="18">
        <v>-101.53</v>
      </c>
      <c r="H26" s="32">
        <f t="shared" si="1"/>
        <v>2.162725208433627E-2</v>
      </c>
      <c r="I26" s="32">
        <f t="shared" si="2"/>
        <v>0.34060352206709377</v>
      </c>
      <c r="J26" s="33">
        <f t="shared" si="5"/>
        <v>1598.9768584848543</v>
      </c>
      <c r="K26" s="33">
        <f t="shared" si="3"/>
        <v>20.499703313908388</v>
      </c>
      <c r="L26" s="17">
        <v>362</v>
      </c>
      <c r="M26" s="34">
        <f t="shared" si="6"/>
        <v>0.21546961325966851</v>
      </c>
      <c r="N26" s="17">
        <v>187</v>
      </c>
      <c r="O26" s="35">
        <f t="shared" ref="O26:P26" si="34">D26/7</f>
        <v>11.142857142857142</v>
      </c>
      <c r="P26" s="35">
        <f t="shared" si="34"/>
        <v>0</v>
      </c>
      <c r="Q26" s="30">
        <f t="shared" si="8"/>
        <v>16</v>
      </c>
      <c r="R26" s="30"/>
      <c r="S26" s="22">
        <v>1.646677471636953</v>
      </c>
      <c r="T26" s="29">
        <v>226</v>
      </c>
      <c r="U26" s="37">
        <v>113</v>
      </c>
      <c r="V26" s="38" t="s">
        <v>166</v>
      </c>
      <c r="W26" s="15">
        <v>6</v>
      </c>
      <c r="X26" s="39">
        <f t="shared" si="9"/>
        <v>7.6923076923076927E-2</v>
      </c>
      <c r="Y26" s="40">
        <f t="shared" si="10"/>
        <v>4.8347619047619048</v>
      </c>
      <c r="Z26" s="15">
        <v>15</v>
      </c>
      <c r="AA26" s="29" t="s">
        <v>56</v>
      </c>
      <c r="AB26" s="41">
        <f t="shared" si="11"/>
        <v>-0.48</v>
      </c>
      <c r="AC26" s="42">
        <v>0.74003703703703694</v>
      </c>
      <c r="AD26" s="40">
        <f t="shared" si="12"/>
        <v>-55.413973333333331</v>
      </c>
      <c r="AE26" s="26">
        <v>-12.08</v>
      </c>
      <c r="AF26" s="26">
        <v>-16.566643181818101</v>
      </c>
      <c r="AG26" s="26">
        <v>0</v>
      </c>
    </row>
    <row r="27" spans="1:33" ht="15.75" customHeight="1" x14ac:dyDescent="0.2">
      <c r="A27" s="15" t="s">
        <v>79</v>
      </c>
      <c r="B27" s="15" t="s">
        <v>167</v>
      </c>
      <c r="C27" s="16">
        <f t="shared" si="4"/>
        <v>60.685098039215688</v>
      </c>
      <c r="D27" s="17">
        <v>51</v>
      </c>
      <c r="E27" s="17">
        <v>0</v>
      </c>
      <c r="F27" s="18">
        <v>3094.94</v>
      </c>
      <c r="G27" s="18">
        <v>-119.46</v>
      </c>
      <c r="H27" s="32">
        <f t="shared" si="1"/>
        <v>3.8598486561936575E-2</v>
      </c>
      <c r="I27" s="32">
        <f t="shared" si="2"/>
        <v>0.32764059542154089</v>
      </c>
      <c r="J27" s="33">
        <f t="shared" si="5"/>
        <v>1014.0279843939437</v>
      </c>
      <c r="K27" s="33">
        <f t="shared" si="3"/>
        <v>19.882901654783211</v>
      </c>
      <c r="L27" s="17">
        <v>356</v>
      </c>
      <c r="M27" s="34">
        <f t="shared" si="6"/>
        <v>0.14325842696629212</v>
      </c>
      <c r="N27" s="17">
        <v>196</v>
      </c>
      <c r="O27" s="35">
        <f t="shared" ref="O27:P27" si="35">D27/7</f>
        <v>7.2857142857142856</v>
      </c>
      <c r="P27" s="35">
        <f t="shared" si="35"/>
        <v>0</v>
      </c>
      <c r="Q27" s="30">
        <f t="shared" si="8"/>
        <v>26</v>
      </c>
      <c r="R27" s="30"/>
      <c r="S27" s="22">
        <v>2.271555996035679</v>
      </c>
      <c r="T27" s="29">
        <v>226</v>
      </c>
      <c r="U27" s="37">
        <v>113</v>
      </c>
      <c r="V27" s="38" t="s">
        <v>166</v>
      </c>
      <c r="W27" s="15">
        <v>3</v>
      </c>
      <c r="X27" s="39">
        <f t="shared" si="9"/>
        <v>5.8823529411764705E-2</v>
      </c>
      <c r="Y27" s="40">
        <f t="shared" si="10"/>
        <v>4.7783999999999995</v>
      </c>
      <c r="Z27" s="15">
        <v>22</v>
      </c>
      <c r="AA27" s="29" t="s">
        <v>56</v>
      </c>
      <c r="AB27" s="41">
        <f t="shared" si="11"/>
        <v>-0.48</v>
      </c>
      <c r="AC27" s="42">
        <v>0.74003703703703694</v>
      </c>
      <c r="AD27" s="40">
        <f t="shared" si="12"/>
        <v>-36.232213333333327</v>
      </c>
      <c r="AE27" s="26">
        <v>-12.08</v>
      </c>
      <c r="AF27" s="26">
        <v>-16.566643181818101</v>
      </c>
      <c r="AG27" s="26">
        <v>0</v>
      </c>
    </row>
    <row r="28" spans="1:33" ht="15.75" customHeight="1" x14ac:dyDescent="0.2">
      <c r="A28" s="15" t="s">
        <v>81</v>
      </c>
      <c r="B28" s="15" t="s">
        <v>168</v>
      </c>
      <c r="C28" s="16">
        <f t="shared" si="4"/>
        <v>61.69</v>
      </c>
      <c r="D28" s="17">
        <v>40</v>
      </c>
      <c r="E28" s="17">
        <v>1</v>
      </c>
      <c r="F28" s="18">
        <v>2467.6</v>
      </c>
      <c r="G28" s="18">
        <v>-100.01</v>
      </c>
      <c r="H28" s="32">
        <f t="shared" si="1"/>
        <v>4.0529259199221922E-2</v>
      </c>
      <c r="I28" s="32">
        <f t="shared" si="2"/>
        <v>0.33359006747651715</v>
      </c>
      <c r="J28" s="33">
        <f t="shared" si="5"/>
        <v>823.16685050505373</v>
      </c>
      <c r="K28" s="33">
        <f t="shared" si="3"/>
        <v>20.579171262626343</v>
      </c>
      <c r="L28" s="17">
        <v>314</v>
      </c>
      <c r="M28" s="34">
        <f t="shared" si="6"/>
        <v>0.12738853503184713</v>
      </c>
      <c r="N28" s="17">
        <v>93</v>
      </c>
      <c r="O28" s="35">
        <f t="shared" ref="O28:P28" si="36">D28/7</f>
        <v>5.7142857142857144</v>
      </c>
      <c r="P28" s="35">
        <f t="shared" si="36"/>
        <v>0.14285714285714285</v>
      </c>
      <c r="Q28" s="30">
        <f t="shared" si="8"/>
        <v>15</v>
      </c>
      <c r="R28" s="30"/>
      <c r="S28" s="22">
        <v>2.834862385321101</v>
      </c>
      <c r="T28" s="29">
        <v>226</v>
      </c>
      <c r="U28" s="37">
        <v>113</v>
      </c>
      <c r="V28" s="38" t="s">
        <v>166</v>
      </c>
      <c r="W28" s="15">
        <v>2</v>
      </c>
      <c r="X28" s="39">
        <f t="shared" si="9"/>
        <v>0.05</v>
      </c>
      <c r="Y28" s="40">
        <f t="shared" si="10"/>
        <v>6.6673333333333336</v>
      </c>
      <c r="Z28" s="15">
        <v>13</v>
      </c>
      <c r="AA28" s="29" t="s">
        <v>56</v>
      </c>
      <c r="AB28" s="41">
        <f t="shared" si="11"/>
        <v>-0.48</v>
      </c>
      <c r="AC28" s="42">
        <v>0.74003703703703694</v>
      </c>
      <c r="AD28" s="40">
        <f t="shared" si="12"/>
        <v>-28.417422222222221</v>
      </c>
      <c r="AE28" s="26">
        <v>-12.08</v>
      </c>
      <c r="AF28" s="26">
        <v>-16.566643181818101</v>
      </c>
      <c r="AG28" s="26">
        <v>0</v>
      </c>
    </row>
    <row r="29" spans="1:33" ht="15.75" customHeight="1" x14ac:dyDescent="0.2">
      <c r="A29" s="29" t="s">
        <v>83</v>
      </c>
      <c r="B29" s="15" t="s">
        <v>168</v>
      </c>
      <c r="C29" s="16">
        <f t="shared" si="4"/>
        <v>61.99</v>
      </c>
      <c r="D29" s="30">
        <v>47</v>
      </c>
      <c r="E29" s="30">
        <v>1</v>
      </c>
      <c r="F29" s="33">
        <v>2913.53</v>
      </c>
      <c r="G29" s="33">
        <v>-84.38</v>
      </c>
      <c r="H29" s="32">
        <f t="shared" si="1"/>
        <v>2.8961431665368124E-2</v>
      </c>
      <c r="I29" s="32">
        <f t="shared" si="2"/>
        <v>0.34746091488450032</v>
      </c>
      <c r="J29" s="33">
        <f t="shared" si="5"/>
        <v>1012.3377993434383</v>
      </c>
      <c r="K29" s="33">
        <f t="shared" si="3"/>
        <v>21.539102113690177</v>
      </c>
      <c r="L29" s="30">
        <v>280</v>
      </c>
      <c r="M29" s="34">
        <f t="shared" si="6"/>
        <v>0.16785714285714284</v>
      </c>
      <c r="N29" s="17">
        <v>99</v>
      </c>
      <c r="O29" s="35">
        <f t="shared" ref="O29:P29" si="37">D29/7</f>
        <v>6.7142857142857144</v>
      </c>
      <c r="P29" s="35">
        <f t="shared" si="37"/>
        <v>0.14285714285714285</v>
      </c>
      <c r="Q29" s="30">
        <f t="shared" si="8"/>
        <v>14</v>
      </c>
      <c r="R29" s="30"/>
      <c r="S29" s="22">
        <v>1.888022678951099</v>
      </c>
      <c r="T29" s="29">
        <v>226</v>
      </c>
      <c r="U29" s="37">
        <v>113</v>
      </c>
      <c r="V29" s="38" t="s">
        <v>166</v>
      </c>
      <c r="W29" s="15">
        <v>4</v>
      </c>
      <c r="X29" s="39">
        <f t="shared" si="9"/>
        <v>8.5106382978723402E-2</v>
      </c>
      <c r="Y29" s="40">
        <f t="shared" si="10"/>
        <v>4.4410526315789474</v>
      </c>
      <c r="Z29" s="15">
        <v>15</v>
      </c>
      <c r="AA29" s="29" t="s">
        <v>56</v>
      </c>
      <c r="AB29" s="41">
        <f t="shared" si="11"/>
        <v>-0.48</v>
      </c>
      <c r="AC29" s="42">
        <v>0.74003703703703694</v>
      </c>
      <c r="AD29" s="40">
        <f t="shared" si="12"/>
        <v>-33.390471111111111</v>
      </c>
      <c r="AE29" s="40">
        <v>-12.08</v>
      </c>
      <c r="AF29" s="40">
        <v>-16.566643181818101</v>
      </c>
      <c r="AG29" s="40">
        <v>0</v>
      </c>
    </row>
    <row r="30" spans="1:33" ht="15.75" customHeight="1" x14ac:dyDescent="0.2">
      <c r="A30" s="15" t="s">
        <v>84</v>
      </c>
      <c r="B30" s="15" t="s">
        <v>112</v>
      </c>
      <c r="C30" s="16">
        <f t="shared" si="4"/>
        <v>57.926896551724141</v>
      </c>
      <c r="D30" s="17">
        <v>29</v>
      </c>
      <c r="E30" s="17">
        <v>1</v>
      </c>
      <c r="F30" s="18">
        <v>1679.88</v>
      </c>
      <c r="G30" s="18">
        <v>-58.44</v>
      </c>
      <c r="H30" s="32">
        <f t="shared" si="1"/>
        <v>3.4788199157082644E-2</v>
      </c>
      <c r="I30" s="32">
        <f t="shared" si="2"/>
        <v>0.30841650392656861</v>
      </c>
      <c r="J30" s="33">
        <f t="shared" si="5"/>
        <v>518.10271661616412</v>
      </c>
      <c r="K30" s="33">
        <f t="shared" si="3"/>
        <v>17.865610917798762</v>
      </c>
      <c r="L30" s="17">
        <v>213</v>
      </c>
      <c r="M30" s="34">
        <f t="shared" si="6"/>
        <v>0.13615023474178403</v>
      </c>
      <c r="N30" s="17">
        <v>6</v>
      </c>
      <c r="O30" s="35">
        <f t="shared" ref="O30:P30" si="38">D30/7</f>
        <v>4.1428571428571432</v>
      </c>
      <c r="P30" s="35">
        <f t="shared" si="38"/>
        <v>0.14285714285714285</v>
      </c>
      <c r="Q30" s="30">
        <f t="shared" si="8"/>
        <v>1</v>
      </c>
      <c r="R30" s="30"/>
      <c r="S30" s="22">
        <v>1.985855728429986</v>
      </c>
      <c r="T30" s="29">
        <v>226</v>
      </c>
      <c r="U30" s="37">
        <v>113</v>
      </c>
      <c r="V30" s="38" t="s">
        <v>166</v>
      </c>
      <c r="W30" s="15">
        <v>4</v>
      </c>
      <c r="X30" s="39">
        <f t="shared" si="9"/>
        <v>0.13793103448275862</v>
      </c>
      <c r="Y30" s="40">
        <f t="shared" si="10"/>
        <v>8.3485714285714288</v>
      </c>
      <c r="Z30" s="15">
        <v>3</v>
      </c>
      <c r="AA30" s="29" t="s">
        <v>56</v>
      </c>
      <c r="AB30" s="41">
        <f t="shared" si="11"/>
        <v>-0.48</v>
      </c>
      <c r="AC30" s="42">
        <v>0.74003703703703694</v>
      </c>
      <c r="AD30" s="40">
        <f t="shared" si="12"/>
        <v>-20.602631111111108</v>
      </c>
      <c r="AE30" s="26">
        <v>-12.08</v>
      </c>
      <c r="AF30" s="40">
        <v>-16.566643181818101</v>
      </c>
      <c r="AG30" s="26">
        <v>0</v>
      </c>
    </row>
    <row r="31" spans="1:33" ht="15.75" customHeight="1" x14ac:dyDescent="0.2">
      <c r="A31" s="15" t="s">
        <v>86</v>
      </c>
      <c r="B31" s="15" t="s">
        <v>112</v>
      </c>
      <c r="C31" s="16" t="str">
        <f t="shared" si="4"/>
        <v xml:space="preserve"> - </v>
      </c>
      <c r="D31" s="17">
        <v>0</v>
      </c>
      <c r="E31" s="17">
        <v>0</v>
      </c>
      <c r="F31" s="18">
        <v>0</v>
      </c>
      <c r="G31" s="43">
        <v>0</v>
      </c>
      <c r="H31" s="32" t="e">
        <f t="shared" si="1"/>
        <v>#DIV/0!</v>
      </c>
      <c r="I31" s="32" t="e">
        <f t="shared" si="2"/>
        <v>#DIV/0!</v>
      </c>
      <c r="J31" s="33">
        <f t="shared" si="5"/>
        <v>0</v>
      </c>
      <c r="K31" s="33" t="e">
        <f t="shared" si="3"/>
        <v>#DIV/0!</v>
      </c>
      <c r="L31" s="17">
        <v>0</v>
      </c>
      <c r="M31" s="34" t="str">
        <f t="shared" si="6"/>
        <v>-</v>
      </c>
      <c r="N31" s="17">
        <v>2</v>
      </c>
      <c r="O31" s="35">
        <f t="shared" ref="O31:P31" si="39">D31/7</f>
        <v>0</v>
      </c>
      <c r="P31" s="35">
        <f t="shared" si="39"/>
        <v>0</v>
      </c>
      <c r="Q31" s="30" t="e">
        <f t="shared" si="8"/>
        <v>#DIV/0!</v>
      </c>
      <c r="R31" s="30"/>
      <c r="S31" s="22">
        <v>2.0801256873527101</v>
      </c>
      <c r="T31" s="15" t="s">
        <v>33</v>
      </c>
      <c r="U31" s="23" t="s">
        <v>33</v>
      </c>
      <c r="V31" s="1" t="s">
        <v>88</v>
      </c>
      <c r="W31" s="15">
        <v>0</v>
      </c>
      <c r="X31" s="39">
        <f t="shared" si="9"/>
        <v>0</v>
      </c>
      <c r="Y31" s="40">
        <f t="shared" si="10"/>
        <v>0</v>
      </c>
      <c r="Z31" s="15">
        <v>0</v>
      </c>
      <c r="AA31" s="15" t="s">
        <v>56</v>
      </c>
      <c r="AB31" s="41">
        <f t="shared" si="11"/>
        <v>-0.48</v>
      </c>
      <c r="AC31" s="28">
        <v>0.74003703703703694</v>
      </c>
      <c r="AD31" s="40">
        <f t="shared" si="12"/>
        <v>0</v>
      </c>
      <c r="AE31" s="44">
        <v>-12.08</v>
      </c>
      <c r="AF31" s="44">
        <v>-18.1049866</v>
      </c>
      <c r="AG31" s="26">
        <v>0</v>
      </c>
    </row>
    <row r="32" spans="1:33" ht="15.75" customHeight="1" x14ac:dyDescent="0.2">
      <c r="A32" s="15" t="s">
        <v>89</v>
      </c>
      <c r="B32" s="15" t="s">
        <v>112</v>
      </c>
      <c r="C32" s="16" t="str">
        <f t="shared" si="4"/>
        <v xml:space="preserve"> - </v>
      </c>
      <c r="D32" s="17">
        <v>0</v>
      </c>
      <c r="E32" s="17">
        <v>1</v>
      </c>
      <c r="F32" s="18">
        <v>0</v>
      </c>
      <c r="G32" s="18">
        <v>0</v>
      </c>
      <c r="H32" s="32" t="e">
        <f t="shared" si="1"/>
        <v>#DIV/0!</v>
      </c>
      <c r="I32" s="32" t="e">
        <f t="shared" si="2"/>
        <v>#DIV/0!</v>
      </c>
      <c r="J32" s="33">
        <f t="shared" si="5"/>
        <v>0</v>
      </c>
      <c r="K32" s="33" t="e">
        <f t="shared" si="3"/>
        <v>#DIV/0!</v>
      </c>
      <c r="L32" s="17">
        <v>0</v>
      </c>
      <c r="M32" s="34" t="str">
        <f t="shared" si="6"/>
        <v>-</v>
      </c>
      <c r="N32" s="17">
        <v>2</v>
      </c>
      <c r="O32" s="35">
        <f t="shared" ref="O32:P32" si="40">D32/7</f>
        <v>0</v>
      </c>
      <c r="P32" s="35">
        <f t="shared" si="40"/>
        <v>0.14285714285714285</v>
      </c>
      <c r="Q32" s="30">
        <f t="shared" si="8"/>
        <v>14</v>
      </c>
      <c r="R32" s="30" t="str">
        <f ca="1">IFERROR(VLOOKUP($B$2,IMPORTRANGE("https://docs.google.com/spreadsheets/d/1KiWZV1ko8G7lnRucBRBd29jj3Be6ltMfljMDqzOkQmI/edit#gid=1381463014","Lookup!A:F"),6,FALSE),"")</f>
        <v/>
      </c>
      <c r="S32" s="22">
        <v>2.7083798882681558</v>
      </c>
      <c r="T32" s="15" t="str">
        <f ca="1">IFERROR(__xludf.DUMMYFUNCTION("IFERROR(VLOOKUP($B$2,IMPORTRANGE(""https://docs.google.com/spreadsheets/d/1KiWZV1ko8G7lnRucBRBd29jj3Be6ltMfljMDqzOkQmI/edit#gid=1381463014"",""Lookup!A:D""),4,FALSE),"""")"),"")</f>
        <v/>
      </c>
      <c r="U32" s="23">
        <f ca="1">IFERROR(__xludf.DUMMYFUNCTION("IFERROR(VLOOKUP($B$2,IMPORTRANGE(""https://docs.google.com/spreadsheets/d/1KiWZV1ko8G7lnRucBRBd29jj3Be6ltMfljMDqzOkQmI/edit#gid=1381463014"",""Lookup!A:D""),3,FALSE),"""")"),113)</f>
        <v>113</v>
      </c>
      <c r="V32" s="1" t="str">
        <f ca="1">IFERROR(__xludf.DUMMYFUNCTION("IFERROR(VLOOKUP($B$2,IMPORTRANGE(""https://docs.google.com/spreadsheets/d/1KiWZV1ko8G7lnRucBRBd29jj3Be6ltMfljMDqzOkQmI/edit#gid=1381463014"",""Lookup!A:D""),2,FALSE),"""")"),"| AGL202  - 113 units 07/07| 356  - 77 units 09/17")</f>
        <v>| AGL202  - 113 units 07/07| 356  - 77 units 09/17</v>
      </c>
      <c r="W32" s="15">
        <v>0</v>
      </c>
      <c r="X32" s="39">
        <f t="shared" si="9"/>
        <v>0</v>
      </c>
      <c r="Y32" s="40">
        <f t="shared" si="10"/>
        <v>0</v>
      </c>
      <c r="Z32" s="15">
        <v>0</v>
      </c>
      <c r="AA32" s="15" t="s">
        <v>56</v>
      </c>
      <c r="AB32" s="41">
        <f t="shared" si="11"/>
        <v>-0.48</v>
      </c>
      <c r="AC32" s="28">
        <v>0.74003703703703694</v>
      </c>
      <c r="AD32" s="40">
        <f t="shared" si="12"/>
        <v>0</v>
      </c>
      <c r="AE32" s="26">
        <v>-12.08</v>
      </c>
      <c r="AF32" s="26">
        <v>-18.1049866</v>
      </c>
      <c r="AG32" s="26">
        <v>0</v>
      </c>
    </row>
    <row r="33" spans="1:33" ht="15.75" customHeight="1" x14ac:dyDescent="0.2">
      <c r="A33" s="15"/>
      <c r="B33" s="15"/>
      <c r="C33" s="45"/>
      <c r="D33" s="17"/>
      <c r="E33" s="17"/>
      <c r="F33" s="18"/>
      <c r="G33" s="18"/>
      <c r="H33" s="18"/>
      <c r="I33" s="17"/>
      <c r="J33" s="17"/>
      <c r="K33" s="17"/>
      <c r="L33" s="17"/>
      <c r="M33" s="20"/>
      <c r="N33" s="17"/>
      <c r="O33" s="17"/>
      <c r="P33" s="17"/>
      <c r="Q33" s="17"/>
      <c r="R33" s="17"/>
      <c r="S33" s="22"/>
      <c r="T33" s="15"/>
      <c r="U33" s="23"/>
      <c r="V33" s="1"/>
      <c r="W33" s="15"/>
      <c r="X33" s="15"/>
      <c r="Y33" s="15"/>
      <c r="Z33" s="15"/>
      <c r="AA33" s="2"/>
      <c r="AB33" s="15"/>
      <c r="AC33" s="15"/>
      <c r="AD33" s="15"/>
      <c r="AE33" s="26"/>
      <c r="AF33" s="26"/>
      <c r="AG33" s="26"/>
    </row>
    <row r="34" spans="1:33" ht="15.75" customHeight="1" x14ac:dyDescent="0.2">
      <c r="A34" s="15"/>
      <c r="B34" s="15"/>
      <c r="C34" s="45"/>
      <c r="D34" s="17"/>
      <c r="E34" s="17"/>
      <c r="F34" s="18"/>
      <c r="G34" s="18"/>
      <c r="H34" s="18"/>
      <c r="I34" s="17"/>
      <c r="J34" s="17"/>
      <c r="K34" s="17"/>
      <c r="L34" s="17"/>
      <c r="M34" s="20"/>
      <c r="N34" s="17"/>
      <c r="O34" s="17"/>
      <c r="P34" s="17"/>
      <c r="Q34" s="17"/>
      <c r="R34" s="17"/>
      <c r="S34" s="22"/>
      <c r="T34" s="15"/>
      <c r="U34" s="23"/>
      <c r="V34" s="1"/>
      <c r="W34" s="15"/>
      <c r="X34" s="15"/>
      <c r="Y34" s="15"/>
      <c r="Z34" s="15"/>
      <c r="AA34" s="2"/>
      <c r="AB34" s="15"/>
      <c r="AC34" s="15"/>
      <c r="AD34" s="15"/>
      <c r="AE34" s="26"/>
      <c r="AF34" s="26"/>
      <c r="AG34" s="26"/>
    </row>
    <row r="35" spans="1:33" ht="15.75" customHeight="1" x14ac:dyDescent="0.2">
      <c r="A35" s="15"/>
      <c r="B35" s="15"/>
      <c r="C35" s="45"/>
      <c r="D35" s="17"/>
      <c r="E35" s="17"/>
      <c r="F35" s="18"/>
      <c r="G35" s="18"/>
      <c r="H35" s="18"/>
      <c r="I35" s="17"/>
      <c r="J35" s="17"/>
      <c r="K35" s="17"/>
      <c r="L35" s="17"/>
      <c r="M35" s="20"/>
      <c r="N35" s="17"/>
      <c r="O35" s="17"/>
      <c r="P35" s="17"/>
      <c r="Q35" s="17"/>
      <c r="R35" s="17"/>
      <c r="S35" s="22"/>
      <c r="T35" s="15"/>
      <c r="U35" s="23"/>
      <c r="V35" s="1"/>
      <c r="W35" s="15"/>
      <c r="X35" s="15"/>
      <c r="Y35" s="15"/>
      <c r="Z35" s="15"/>
      <c r="AA35" s="2"/>
      <c r="AB35" s="15"/>
      <c r="AC35" s="15"/>
      <c r="AD35" s="15"/>
      <c r="AE35" s="26"/>
      <c r="AF35" s="26"/>
      <c r="AG35" s="26"/>
    </row>
    <row r="36" spans="1:33" ht="15.75" customHeight="1" x14ac:dyDescent="0.2">
      <c r="A36" s="15"/>
      <c r="B36" s="15"/>
      <c r="C36" s="45"/>
      <c r="D36" s="17"/>
      <c r="E36" s="17"/>
      <c r="F36" s="18"/>
      <c r="G36" s="18"/>
      <c r="H36" s="18"/>
      <c r="I36" s="17"/>
      <c r="J36" s="17"/>
      <c r="K36" s="17"/>
      <c r="L36" s="17"/>
      <c r="M36" s="20"/>
      <c r="N36" s="17"/>
      <c r="O36" s="17"/>
      <c r="P36" s="17"/>
      <c r="Q36" s="17"/>
      <c r="R36" s="17"/>
      <c r="S36" s="22"/>
      <c r="T36" s="15"/>
      <c r="U36" s="23"/>
      <c r="V36" s="1"/>
      <c r="W36" s="15"/>
      <c r="X36" s="15"/>
      <c r="Y36" s="15"/>
      <c r="Z36" s="15"/>
      <c r="AA36" s="2"/>
      <c r="AB36" s="15"/>
      <c r="AC36" s="15"/>
      <c r="AD36" s="15"/>
      <c r="AE36" s="26"/>
      <c r="AF36" s="26"/>
      <c r="AG36" s="26"/>
    </row>
    <row r="37" spans="1:33" ht="15.75" customHeight="1" x14ac:dyDescent="0.2">
      <c r="A37" s="15"/>
      <c r="B37" s="15"/>
      <c r="C37" s="45"/>
      <c r="D37" s="17"/>
      <c r="E37" s="17"/>
      <c r="F37" s="18"/>
      <c r="G37" s="18"/>
      <c r="H37" s="18"/>
      <c r="I37" s="17"/>
      <c r="J37" s="17"/>
      <c r="K37" s="17"/>
      <c r="L37" s="17"/>
      <c r="M37" s="20"/>
      <c r="N37" s="17"/>
      <c r="O37" s="17"/>
      <c r="P37" s="17"/>
      <c r="Q37" s="17"/>
      <c r="R37" s="17"/>
      <c r="S37" s="22"/>
      <c r="T37" s="15"/>
      <c r="U37" s="23"/>
      <c r="V37" s="1"/>
      <c r="W37" s="15"/>
      <c r="X37" s="15"/>
      <c r="Y37" s="15"/>
      <c r="Z37" s="15"/>
      <c r="AA37" s="2"/>
      <c r="AB37" s="15"/>
      <c r="AC37" s="15"/>
      <c r="AD37" s="15"/>
      <c r="AE37" s="26"/>
      <c r="AF37" s="26"/>
      <c r="AG37" s="26"/>
    </row>
    <row r="38" spans="1:33" ht="15.75" customHeight="1" x14ac:dyDescent="0.2">
      <c r="A38" s="15"/>
      <c r="B38" s="15"/>
      <c r="C38" s="45"/>
      <c r="D38" s="17"/>
      <c r="E38" s="17"/>
      <c r="F38" s="18"/>
      <c r="G38" s="18"/>
      <c r="H38" s="18"/>
      <c r="I38" s="17"/>
      <c r="J38" s="17"/>
      <c r="K38" s="17"/>
      <c r="L38" s="17"/>
      <c r="M38" s="20"/>
      <c r="N38" s="17"/>
      <c r="O38" s="17"/>
      <c r="P38" s="17"/>
      <c r="Q38" s="17"/>
      <c r="R38" s="17"/>
      <c r="S38" s="22"/>
      <c r="T38" s="15"/>
      <c r="U38" s="23"/>
      <c r="V38" s="1"/>
      <c r="W38" s="15"/>
      <c r="X38" s="15"/>
      <c r="Y38" s="15"/>
      <c r="Z38" s="15"/>
      <c r="AA38" s="2"/>
      <c r="AB38" s="15"/>
      <c r="AC38" s="15"/>
      <c r="AD38" s="15"/>
      <c r="AE38" s="26"/>
      <c r="AF38" s="26"/>
      <c r="AG38" s="26"/>
    </row>
    <row r="39" spans="1:33" ht="15.75" customHeight="1" x14ac:dyDescent="0.2">
      <c r="A39" s="15"/>
      <c r="B39" s="15"/>
      <c r="C39" s="45"/>
      <c r="D39" s="17"/>
      <c r="E39" s="17"/>
      <c r="F39" s="18"/>
      <c r="G39" s="18"/>
      <c r="H39" s="18"/>
      <c r="I39" s="17"/>
      <c r="J39" s="17"/>
      <c r="K39" s="17"/>
      <c r="L39" s="17"/>
      <c r="M39" s="20"/>
      <c r="N39" s="17"/>
      <c r="O39" s="17"/>
      <c r="P39" s="17"/>
      <c r="Q39" s="17"/>
      <c r="R39" s="17"/>
      <c r="S39" s="22"/>
      <c r="T39" s="15"/>
      <c r="U39" s="23"/>
      <c r="V39" s="1"/>
      <c r="W39" s="15"/>
      <c r="X39" s="15"/>
      <c r="Y39" s="15"/>
      <c r="Z39" s="15"/>
      <c r="AA39" s="2"/>
      <c r="AB39" s="15"/>
      <c r="AC39" s="15"/>
      <c r="AD39" s="15"/>
      <c r="AE39" s="26"/>
      <c r="AF39" s="26"/>
      <c r="AG39" s="26"/>
    </row>
    <row r="40" spans="1:33" ht="15.75" customHeight="1" x14ac:dyDescent="0.2">
      <c r="A40" s="15"/>
      <c r="B40" s="15"/>
      <c r="C40" s="45"/>
      <c r="D40" s="17"/>
      <c r="E40" s="17"/>
      <c r="F40" s="18"/>
      <c r="G40" s="18"/>
      <c r="H40" s="18"/>
      <c r="I40" s="17"/>
      <c r="J40" s="17"/>
      <c r="K40" s="17"/>
      <c r="L40" s="17"/>
      <c r="M40" s="20"/>
      <c r="N40" s="17"/>
      <c r="O40" s="17"/>
      <c r="P40" s="17"/>
      <c r="Q40" s="17"/>
      <c r="R40" s="17"/>
      <c r="S40" s="22"/>
      <c r="T40" s="15"/>
      <c r="U40" s="23"/>
      <c r="V40" s="1"/>
      <c r="W40" s="15"/>
      <c r="X40" s="15"/>
      <c r="Y40" s="15"/>
      <c r="Z40" s="15"/>
      <c r="AA40" s="2"/>
      <c r="AB40" s="15"/>
      <c r="AC40" s="15"/>
      <c r="AD40" s="15"/>
      <c r="AE40" s="26"/>
      <c r="AF40" s="26"/>
      <c r="AG40" s="26"/>
    </row>
    <row r="41" spans="1:33" ht="15.75" customHeight="1" x14ac:dyDescent="0.2">
      <c r="A41" s="15"/>
      <c r="B41" s="15"/>
      <c r="C41" s="45"/>
      <c r="D41" s="17"/>
      <c r="E41" s="17"/>
      <c r="F41" s="18"/>
      <c r="G41" s="18"/>
      <c r="H41" s="18"/>
      <c r="I41" s="17"/>
      <c r="J41" s="17"/>
      <c r="K41" s="17"/>
      <c r="L41" s="17"/>
      <c r="M41" s="20"/>
      <c r="N41" s="17"/>
      <c r="O41" s="17"/>
      <c r="P41" s="17"/>
      <c r="Q41" s="17"/>
      <c r="R41" s="17"/>
      <c r="S41" s="22"/>
      <c r="T41" s="15"/>
      <c r="U41" s="23"/>
      <c r="V41" s="1"/>
      <c r="W41" s="15"/>
      <c r="X41" s="15"/>
      <c r="Y41" s="15"/>
      <c r="Z41" s="15"/>
      <c r="AA41" s="2"/>
      <c r="AB41" s="15"/>
      <c r="AC41" s="15"/>
      <c r="AD41" s="15"/>
      <c r="AE41" s="26"/>
      <c r="AF41" s="26"/>
      <c r="AG41" s="26"/>
    </row>
    <row r="42" spans="1:33" ht="15.75" customHeight="1" x14ac:dyDescent="0.2">
      <c r="A42" s="15"/>
      <c r="B42" s="15"/>
      <c r="C42" s="45"/>
      <c r="D42" s="17"/>
      <c r="E42" s="17"/>
      <c r="F42" s="18"/>
      <c r="G42" s="18"/>
      <c r="H42" s="18"/>
      <c r="I42" s="17"/>
      <c r="J42" s="17"/>
      <c r="K42" s="17"/>
      <c r="L42" s="17"/>
      <c r="M42" s="20"/>
      <c r="N42" s="17"/>
      <c r="O42" s="17"/>
      <c r="P42" s="17"/>
      <c r="Q42" s="17"/>
      <c r="R42" s="17"/>
      <c r="S42" s="22"/>
      <c r="T42" s="15"/>
      <c r="U42" s="23"/>
      <c r="V42" s="1"/>
      <c r="W42" s="15"/>
      <c r="X42" s="15"/>
      <c r="Y42" s="15"/>
      <c r="Z42" s="15"/>
      <c r="AA42" s="2"/>
      <c r="AB42" s="15"/>
      <c r="AC42" s="15"/>
      <c r="AD42" s="15"/>
      <c r="AE42" s="26"/>
      <c r="AF42" s="26"/>
      <c r="AG42" s="26"/>
    </row>
    <row r="43" spans="1:33" ht="15.75" customHeight="1" x14ac:dyDescent="0.2">
      <c r="A43" s="15"/>
      <c r="B43" s="15"/>
      <c r="C43" s="45"/>
      <c r="D43" s="17"/>
      <c r="E43" s="17"/>
      <c r="F43" s="18"/>
      <c r="G43" s="18"/>
      <c r="H43" s="18"/>
      <c r="I43" s="17"/>
      <c r="J43" s="17"/>
      <c r="K43" s="17"/>
      <c r="L43" s="17"/>
      <c r="M43" s="20"/>
      <c r="N43" s="17"/>
      <c r="O43" s="17"/>
      <c r="P43" s="17"/>
      <c r="Q43" s="17"/>
      <c r="R43" s="17"/>
      <c r="S43" s="22"/>
      <c r="T43" s="15"/>
      <c r="U43" s="23"/>
      <c r="V43" s="1"/>
      <c r="W43" s="15"/>
      <c r="X43" s="15"/>
      <c r="Y43" s="15"/>
      <c r="Z43" s="15"/>
      <c r="AA43" s="2"/>
      <c r="AB43" s="15"/>
      <c r="AC43" s="15"/>
      <c r="AD43" s="15"/>
      <c r="AE43" s="26"/>
      <c r="AF43" s="26"/>
      <c r="AG43" s="26"/>
    </row>
    <row r="44" spans="1:33" ht="15.75" customHeight="1" x14ac:dyDescent="0.2">
      <c r="A44" s="15"/>
      <c r="B44" s="15"/>
      <c r="C44" s="45"/>
      <c r="D44" s="17"/>
      <c r="E44" s="17"/>
      <c r="F44" s="18"/>
      <c r="G44" s="18"/>
      <c r="H44" s="18"/>
      <c r="I44" s="17"/>
      <c r="J44" s="17"/>
      <c r="K44" s="17"/>
      <c r="L44" s="17"/>
      <c r="M44" s="20"/>
      <c r="N44" s="17"/>
      <c r="O44" s="17"/>
      <c r="P44" s="17"/>
      <c r="Q44" s="17"/>
      <c r="R44" s="17"/>
      <c r="S44" s="22"/>
      <c r="T44" s="15"/>
      <c r="U44" s="23"/>
      <c r="V44" s="1"/>
      <c r="W44" s="15"/>
      <c r="X44" s="15"/>
      <c r="Y44" s="15"/>
      <c r="Z44" s="15"/>
      <c r="AA44" s="2"/>
      <c r="AB44" s="15"/>
      <c r="AC44" s="15"/>
      <c r="AD44" s="15"/>
      <c r="AE44" s="26"/>
      <c r="AF44" s="26"/>
      <c r="AG44" s="26"/>
    </row>
    <row r="45" spans="1:33" ht="15.75" customHeight="1" x14ac:dyDescent="0.2">
      <c r="A45" s="15"/>
      <c r="B45" s="15"/>
      <c r="C45" s="45"/>
      <c r="D45" s="17"/>
      <c r="E45" s="17"/>
      <c r="F45" s="18"/>
      <c r="G45" s="18"/>
      <c r="H45" s="18"/>
      <c r="I45" s="17"/>
      <c r="J45" s="17"/>
      <c r="K45" s="17"/>
      <c r="L45" s="17"/>
      <c r="M45" s="20"/>
      <c r="N45" s="17"/>
      <c r="O45" s="17"/>
      <c r="P45" s="17"/>
      <c r="Q45" s="17"/>
      <c r="R45" s="17"/>
      <c r="S45" s="22"/>
      <c r="T45" s="15"/>
      <c r="U45" s="23"/>
      <c r="V45" s="1"/>
      <c r="W45" s="15"/>
      <c r="X45" s="15"/>
      <c r="Y45" s="15"/>
      <c r="Z45" s="15"/>
      <c r="AA45" s="2"/>
      <c r="AB45" s="15"/>
      <c r="AC45" s="15"/>
      <c r="AD45" s="15"/>
      <c r="AE45" s="26"/>
      <c r="AF45" s="26"/>
      <c r="AG45" s="26"/>
    </row>
    <row r="46" spans="1:33" ht="15.75" customHeight="1" x14ac:dyDescent="0.2">
      <c r="A46" s="15"/>
      <c r="B46" s="15"/>
      <c r="C46" s="45"/>
      <c r="D46" s="17"/>
      <c r="E46" s="17"/>
      <c r="F46" s="18"/>
      <c r="G46" s="18"/>
      <c r="H46" s="18"/>
      <c r="I46" s="17"/>
      <c r="J46" s="17"/>
      <c r="K46" s="17"/>
      <c r="L46" s="17"/>
      <c r="M46" s="20"/>
      <c r="N46" s="17"/>
      <c r="O46" s="17"/>
      <c r="P46" s="17"/>
      <c r="Q46" s="17"/>
      <c r="R46" s="17"/>
      <c r="S46" s="22"/>
      <c r="T46" s="15"/>
      <c r="U46" s="23"/>
      <c r="V46" s="1"/>
      <c r="W46" s="15"/>
      <c r="X46" s="15"/>
      <c r="Y46" s="15"/>
      <c r="Z46" s="15"/>
      <c r="AA46" s="2"/>
      <c r="AB46" s="15"/>
      <c r="AC46" s="15"/>
      <c r="AD46" s="15"/>
      <c r="AE46" s="26"/>
      <c r="AF46" s="26"/>
      <c r="AG46" s="26"/>
    </row>
    <row r="47" spans="1:33" ht="15.75" customHeight="1" x14ac:dyDescent="0.2">
      <c r="A47" s="15"/>
      <c r="B47" s="15"/>
      <c r="C47" s="45"/>
      <c r="D47" s="17"/>
      <c r="E47" s="17"/>
      <c r="F47" s="18"/>
      <c r="G47" s="18"/>
      <c r="H47" s="18"/>
      <c r="I47" s="17"/>
      <c r="J47" s="17"/>
      <c r="K47" s="17"/>
      <c r="L47" s="17"/>
      <c r="M47" s="20"/>
      <c r="N47" s="17"/>
      <c r="O47" s="17"/>
      <c r="P47" s="17"/>
      <c r="Q47" s="17"/>
      <c r="R47" s="17"/>
      <c r="S47" s="22"/>
      <c r="T47" s="15"/>
      <c r="U47" s="23"/>
      <c r="V47" s="1"/>
      <c r="W47" s="15"/>
      <c r="X47" s="15"/>
      <c r="Y47" s="15"/>
      <c r="Z47" s="15"/>
      <c r="AA47" s="2"/>
      <c r="AB47" s="15"/>
      <c r="AC47" s="15"/>
      <c r="AD47" s="15"/>
      <c r="AE47" s="26"/>
      <c r="AF47" s="26"/>
      <c r="AG47" s="26"/>
    </row>
    <row r="48" spans="1:33" ht="15.75" customHeight="1" x14ac:dyDescent="0.2">
      <c r="A48" s="15"/>
      <c r="B48" s="15"/>
      <c r="C48" s="45"/>
      <c r="D48" s="17"/>
      <c r="E48" s="17"/>
      <c r="F48" s="18"/>
      <c r="G48" s="18"/>
      <c r="H48" s="18"/>
      <c r="I48" s="17"/>
      <c r="J48" s="17"/>
      <c r="K48" s="17"/>
      <c r="L48" s="17"/>
      <c r="M48" s="20"/>
      <c r="N48" s="17"/>
      <c r="O48" s="17"/>
      <c r="P48" s="17"/>
      <c r="Q48" s="17"/>
      <c r="R48" s="17"/>
      <c r="S48" s="22"/>
      <c r="T48" s="15"/>
      <c r="U48" s="23"/>
      <c r="V48" s="1"/>
      <c r="W48" s="15"/>
      <c r="X48" s="15"/>
      <c r="Y48" s="15"/>
      <c r="Z48" s="15"/>
      <c r="AA48" s="2"/>
      <c r="AB48" s="15"/>
      <c r="AC48" s="15"/>
      <c r="AD48" s="15"/>
      <c r="AE48" s="26"/>
      <c r="AF48" s="26"/>
      <c r="AG48" s="26"/>
    </row>
    <row r="49" spans="1:33" ht="15.75" customHeight="1" x14ac:dyDescent="0.2">
      <c r="A49" s="15"/>
      <c r="B49" s="15"/>
      <c r="C49" s="45"/>
      <c r="D49" s="17"/>
      <c r="E49" s="17"/>
      <c r="F49" s="18"/>
      <c r="G49" s="18"/>
      <c r="H49" s="18"/>
      <c r="I49" s="17"/>
      <c r="J49" s="17"/>
      <c r="K49" s="17"/>
      <c r="L49" s="17"/>
      <c r="M49" s="20"/>
      <c r="N49" s="17"/>
      <c r="O49" s="17"/>
      <c r="P49" s="17"/>
      <c r="Q49" s="17"/>
      <c r="R49" s="17"/>
      <c r="S49" s="22"/>
      <c r="T49" s="15"/>
      <c r="U49" s="23"/>
      <c r="V49" s="1"/>
      <c r="W49" s="15"/>
      <c r="X49" s="15"/>
      <c r="Y49" s="15"/>
      <c r="Z49" s="15"/>
      <c r="AA49" s="2"/>
      <c r="AB49" s="15"/>
      <c r="AC49" s="15"/>
      <c r="AD49" s="15"/>
      <c r="AE49" s="26"/>
      <c r="AF49" s="26"/>
      <c r="AG49" s="26"/>
    </row>
    <row r="50" spans="1:33" ht="15.75" customHeight="1" x14ac:dyDescent="0.2">
      <c r="A50" s="15"/>
      <c r="B50" s="15"/>
      <c r="C50" s="45"/>
      <c r="D50" s="17"/>
      <c r="E50" s="17"/>
      <c r="F50" s="18"/>
      <c r="G50" s="18"/>
      <c r="H50" s="18"/>
      <c r="I50" s="17"/>
      <c r="J50" s="17"/>
      <c r="K50" s="17"/>
      <c r="L50" s="17"/>
      <c r="M50" s="20"/>
      <c r="N50" s="17"/>
      <c r="O50" s="17"/>
      <c r="P50" s="17"/>
      <c r="Q50" s="17"/>
      <c r="R50" s="17"/>
      <c r="S50" s="22"/>
      <c r="T50" s="15"/>
      <c r="U50" s="23"/>
      <c r="V50" s="1"/>
      <c r="W50" s="15"/>
      <c r="X50" s="15"/>
      <c r="Y50" s="15"/>
      <c r="Z50" s="15"/>
      <c r="AA50" s="2"/>
      <c r="AB50" s="15"/>
      <c r="AC50" s="15"/>
      <c r="AD50" s="15"/>
      <c r="AE50" s="26"/>
      <c r="AF50" s="26"/>
      <c r="AG50" s="26"/>
    </row>
    <row r="51" spans="1:33" ht="15.75" customHeight="1" x14ac:dyDescent="0.2">
      <c r="A51" s="15"/>
      <c r="B51" s="15"/>
      <c r="C51" s="45"/>
      <c r="D51" s="17"/>
      <c r="E51" s="17"/>
      <c r="F51" s="18"/>
      <c r="G51" s="18"/>
      <c r="H51" s="18"/>
      <c r="I51" s="17"/>
      <c r="J51" s="17"/>
      <c r="K51" s="17"/>
      <c r="L51" s="17"/>
      <c r="M51" s="20"/>
      <c r="N51" s="17"/>
      <c r="O51" s="17"/>
      <c r="P51" s="17"/>
      <c r="Q51" s="17"/>
      <c r="R51" s="17"/>
      <c r="S51" s="22"/>
      <c r="T51" s="15"/>
      <c r="U51" s="23"/>
      <c r="V51" s="1"/>
      <c r="W51" s="15"/>
      <c r="X51" s="15"/>
      <c r="Y51" s="15"/>
      <c r="Z51" s="15"/>
      <c r="AA51" s="2"/>
      <c r="AB51" s="15"/>
      <c r="AC51" s="15"/>
      <c r="AD51" s="15"/>
      <c r="AE51" s="26"/>
      <c r="AF51" s="26"/>
      <c r="AG51" s="26"/>
    </row>
    <row r="52" spans="1:33" ht="15.75" customHeight="1" x14ac:dyDescent="0.2">
      <c r="A52" s="15"/>
      <c r="B52" s="15"/>
      <c r="C52" s="45"/>
      <c r="D52" s="17"/>
      <c r="E52" s="17"/>
      <c r="F52" s="18"/>
      <c r="G52" s="18"/>
      <c r="H52" s="18"/>
      <c r="I52" s="17"/>
      <c r="J52" s="17"/>
      <c r="K52" s="17"/>
      <c r="L52" s="17"/>
      <c r="M52" s="20"/>
      <c r="N52" s="17"/>
      <c r="O52" s="17"/>
      <c r="P52" s="17"/>
      <c r="Q52" s="17"/>
      <c r="R52" s="17"/>
      <c r="S52" s="22"/>
      <c r="T52" s="15"/>
      <c r="U52" s="23"/>
      <c r="V52" s="1"/>
      <c r="W52" s="15"/>
      <c r="X52" s="15"/>
      <c r="Y52" s="15"/>
      <c r="Z52" s="15"/>
      <c r="AA52" s="2"/>
      <c r="AB52" s="15"/>
      <c r="AC52" s="15"/>
      <c r="AD52" s="15"/>
      <c r="AE52" s="26"/>
      <c r="AF52" s="26"/>
      <c r="AG52" s="26"/>
    </row>
    <row r="53" spans="1:33" ht="15.75" customHeight="1" x14ac:dyDescent="0.2">
      <c r="A53" s="15"/>
      <c r="B53" s="15"/>
      <c r="C53" s="45"/>
      <c r="D53" s="17"/>
      <c r="E53" s="17"/>
      <c r="F53" s="18"/>
      <c r="G53" s="18"/>
      <c r="H53" s="18"/>
      <c r="I53" s="17"/>
      <c r="J53" s="17"/>
      <c r="K53" s="17"/>
      <c r="L53" s="17"/>
      <c r="M53" s="20"/>
      <c r="N53" s="17"/>
      <c r="O53" s="17"/>
      <c r="P53" s="17"/>
      <c r="Q53" s="17"/>
      <c r="R53" s="17"/>
      <c r="S53" s="22"/>
      <c r="T53" s="15"/>
      <c r="U53" s="23"/>
      <c r="V53" s="1"/>
      <c r="W53" s="15"/>
      <c r="X53" s="15"/>
      <c r="Y53" s="15"/>
      <c r="Z53" s="15"/>
      <c r="AA53" s="2"/>
      <c r="AB53" s="15"/>
      <c r="AC53" s="15"/>
      <c r="AD53" s="15"/>
      <c r="AE53" s="26"/>
      <c r="AF53" s="26"/>
      <c r="AG53" s="26"/>
    </row>
    <row r="54" spans="1:33" ht="15.75" customHeight="1" x14ac:dyDescent="0.2">
      <c r="A54" s="15"/>
      <c r="B54" s="15"/>
      <c r="C54" s="45"/>
      <c r="D54" s="17"/>
      <c r="E54" s="17"/>
      <c r="F54" s="18"/>
      <c r="G54" s="18"/>
      <c r="H54" s="18"/>
      <c r="I54" s="17"/>
      <c r="J54" s="17"/>
      <c r="K54" s="17"/>
      <c r="L54" s="17"/>
      <c r="M54" s="20"/>
      <c r="N54" s="17"/>
      <c r="O54" s="17"/>
      <c r="P54" s="17"/>
      <c r="Q54" s="17"/>
      <c r="R54" s="17"/>
      <c r="S54" s="22"/>
      <c r="T54" s="15"/>
      <c r="U54" s="23"/>
      <c r="V54" s="1"/>
      <c r="W54" s="15"/>
      <c r="X54" s="15"/>
      <c r="Y54" s="15"/>
      <c r="Z54" s="15"/>
      <c r="AA54" s="2"/>
      <c r="AB54" s="15"/>
      <c r="AC54" s="15"/>
      <c r="AD54" s="15"/>
      <c r="AE54" s="26"/>
      <c r="AF54" s="26"/>
      <c r="AG54" s="26"/>
    </row>
    <row r="55" spans="1:33" ht="15.75" customHeight="1" x14ac:dyDescent="0.2">
      <c r="A55" s="15"/>
      <c r="B55" s="15"/>
      <c r="C55" s="45"/>
      <c r="D55" s="17"/>
      <c r="E55" s="17"/>
      <c r="F55" s="18"/>
      <c r="G55" s="18"/>
      <c r="H55" s="18"/>
      <c r="I55" s="17"/>
      <c r="J55" s="17"/>
      <c r="K55" s="17"/>
      <c r="L55" s="17"/>
      <c r="M55" s="20"/>
      <c r="N55" s="17"/>
      <c r="O55" s="17"/>
      <c r="P55" s="17"/>
      <c r="Q55" s="17"/>
      <c r="R55" s="17"/>
      <c r="S55" s="22"/>
      <c r="T55" s="15"/>
      <c r="U55" s="23"/>
      <c r="V55" s="1"/>
      <c r="W55" s="15"/>
      <c r="X55" s="15"/>
      <c r="Y55" s="15"/>
      <c r="Z55" s="15"/>
      <c r="AA55" s="2"/>
      <c r="AB55" s="15"/>
      <c r="AC55" s="15"/>
      <c r="AD55" s="15"/>
      <c r="AE55" s="26"/>
      <c r="AF55" s="26"/>
      <c r="AG55" s="26"/>
    </row>
    <row r="56" spans="1:33" ht="15.75" customHeight="1" x14ac:dyDescent="0.2">
      <c r="A56" s="15"/>
      <c r="B56" s="15"/>
      <c r="C56" s="45"/>
      <c r="D56" s="17"/>
      <c r="E56" s="17"/>
      <c r="F56" s="18"/>
      <c r="G56" s="18"/>
      <c r="H56" s="18"/>
      <c r="I56" s="17"/>
      <c r="J56" s="17"/>
      <c r="K56" s="17"/>
      <c r="L56" s="17"/>
      <c r="M56" s="20"/>
      <c r="N56" s="17"/>
      <c r="O56" s="17"/>
      <c r="P56" s="17"/>
      <c r="Q56" s="17"/>
      <c r="R56" s="17"/>
      <c r="S56" s="22"/>
      <c r="T56" s="15"/>
      <c r="U56" s="23"/>
      <c r="V56" s="1"/>
      <c r="W56" s="15"/>
      <c r="X56" s="15"/>
      <c r="Y56" s="15"/>
      <c r="Z56" s="15"/>
      <c r="AA56" s="2"/>
      <c r="AB56" s="15"/>
      <c r="AC56" s="15"/>
      <c r="AD56" s="15"/>
      <c r="AE56" s="26"/>
      <c r="AF56" s="26"/>
      <c r="AG56" s="26"/>
    </row>
    <row r="57" spans="1:33" ht="15.75" customHeight="1" x14ac:dyDescent="0.2">
      <c r="A57" s="15"/>
      <c r="B57" s="15"/>
      <c r="C57" s="45"/>
      <c r="D57" s="17"/>
      <c r="E57" s="17"/>
      <c r="F57" s="18"/>
      <c r="G57" s="18"/>
      <c r="H57" s="18"/>
      <c r="I57" s="17"/>
      <c r="J57" s="17"/>
      <c r="K57" s="17"/>
      <c r="L57" s="17"/>
      <c r="M57" s="20"/>
      <c r="N57" s="17"/>
      <c r="O57" s="17"/>
      <c r="P57" s="17"/>
      <c r="Q57" s="17"/>
      <c r="R57" s="17"/>
      <c r="S57" s="22"/>
      <c r="T57" s="15"/>
      <c r="U57" s="23"/>
      <c r="V57" s="1"/>
      <c r="W57" s="15"/>
      <c r="X57" s="15"/>
      <c r="Y57" s="15"/>
      <c r="Z57" s="15"/>
      <c r="AA57" s="2"/>
      <c r="AB57" s="15"/>
      <c r="AC57" s="15"/>
      <c r="AD57" s="15"/>
      <c r="AE57" s="26"/>
      <c r="AF57" s="26"/>
      <c r="AG57" s="26"/>
    </row>
    <row r="58" spans="1:33" ht="15.75" customHeight="1" x14ac:dyDescent="0.2">
      <c r="A58" s="15"/>
      <c r="B58" s="15"/>
      <c r="C58" s="45"/>
      <c r="D58" s="17"/>
      <c r="E58" s="17"/>
      <c r="F58" s="18"/>
      <c r="G58" s="18"/>
      <c r="H58" s="18"/>
      <c r="I58" s="17"/>
      <c r="J58" s="17"/>
      <c r="K58" s="17"/>
      <c r="L58" s="17"/>
      <c r="M58" s="20"/>
      <c r="N58" s="17"/>
      <c r="O58" s="17"/>
      <c r="P58" s="17"/>
      <c r="Q58" s="17"/>
      <c r="R58" s="17"/>
      <c r="S58" s="22"/>
      <c r="T58" s="15"/>
      <c r="U58" s="23"/>
      <c r="V58" s="1"/>
      <c r="W58" s="15"/>
      <c r="X58" s="15"/>
      <c r="Y58" s="15"/>
      <c r="Z58" s="15"/>
      <c r="AA58" s="2"/>
      <c r="AB58" s="15"/>
      <c r="AC58" s="15"/>
      <c r="AD58" s="15"/>
      <c r="AE58" s="26"/>
      <c r="AF58" s="26"/>
      <c r="AG58" s="26"/>
    </row>
    <row r="59" spans="1:33" ht="15.75" customHeight="1" x14ac:dyDescent="0.2">
      <c r="A59" s="15"/>
      <c r="B59" s="15"/>
      <c r="C59" s="45"/>
      <c r="D59" s="17"/>
      <c r="E59" s="17"/>
      <c r="F59" s="18"/>
      <c r="G59" s="18"/>
      <c r="H59" s="18"/>
      <c r="I59" s="17"/>
      <c r="J59" s="17"/>
      <c r="K59" s="17"/>
      <c r="L59" s="17"/>
      <c r="M59" s="20"/>
      <c r="N59" s="17"/>
      <c r="O59" s="17"/>
      <c r="P59" s="17"/>
      <c r="Q59" s="17"/>
      <c r="R59" s="17"/>
      <c r="S59" s="22"/>
      <c r="T59" s="15"/>
      <c r="U59" s="23"/>
      <c r="V59" s="1"/>
      <c r="W59" s="15"/>
      <c r="X59" s="15"/>
      <c r="Y59" s="15"/>
      <c r="Z59" s="15"/>
      <c r="AA59" s="2"/>
      <c r="AB59" s="15"/>
      <c r="AC59" s="15"/>
      <c r="AD59" s="15"/>
      <c r="AE59" s="26"/>
      <c r="AF59" s="26"/>
      <c r="AG59" s="26"/>
    </row>
    <row r="60" spans="1:33" ht="15.75" customHeight="1" x14ac:dyDescent="0.2">
      <c r="A60" s="15"/>
      <c r="B60" s="15"/>
      <c r="C60" s="45"/>
      <c r="D60" s="17"/>
      <c r="E60" s="17"/>
      <c r="F60" s="18"/>
      <c r="G60" s="18"/>
      <c r="H60" s="18"/>
      <c r="I60" s="17"/>
      <c r="J60" s="17"/>
      <c r="K60" s="17"/>
      <c r="L60" s="17"/>
      <c r="M60" s="20"/>
      <c r="N60" s="17"/>
      <c r="O60" s="17"/>
      <c r="P60" s="17"/>
      <c r="Q60" s="17"/>
      <c r="R60" s="17"/>
      <c r="S60" s="22"/>
      <c r="T60" s="15"/>
      <c r="U60" s="23"/>
      <c r="V60" s="1"/>
      <c r="W60" s="15"/>
      <c r="X60" s="15"/>
      <c r="Y60" s="15"/>
      <c r="Z60" s="15"/>
      <c r="AA60" s="2"/>
      <c r="AB60" s="15"/>
      <c r="AC60" s="15"/>
      <c r="AD60" s="15"/>
      <c r="AE60" s="26"/>
      <c r="AF60" s="26"/>
      <c r="AG60" s="26"/>
    </row>
    <row r="61" spans="1:33" ht="15.75" customHeight="1" x14ac:dyDescent="0.2">
      <c r="A61" s="15"/>
      <c r="B61" s="15"/>
      <c r="C61" s="45"/>
      <c r="D61" s="17"/>
      <c r="E61" s="17"/>
      <c r="F61" s="18"/>
      <c r="G61" s="18"/>
      <c r="H61" s="18"/>
      <c r="I61" s="17"/>
      <c r="J61" s="17"/>
      <c r="K61" s="17"/>
      <c r="L61" s="17"/>
      <c r="M61" s="20"/>
      <c r="N61" s="17"/>
      <c r="O61" s="17"/>
      <c r="P61" s="17"/>
      <c r="Q61" s="17"/>
      <c r="R61" s="17"/>
      <c r="S61" s="22"/>
      <c r="T61" s="15"/>
      <c r="U61" s="23"/>
      <c r="V61" s="1"/>
      <c r="W61" s="15"/>
      <c r="X61" s="15"/>
      <c r="Y61" s="15"/>
      <c r="Z61" s="15"/>
      <c r="AA61" s="2"/>
      <c r="AB61" s="15"/>
      <c r="AC61" s="15"/>
      <c r="AD61" s="15"/>
      <c r="AE61" s="26"/>
      <c r="AF61" s="26"/>
      <c r="AG61" s="26"/>
    </row>
    <row r="62" spans="1:33" ht="15.75" customHeight="1" x14ac:dyDescent="0.2">
      <c r="A62" s="15"/>
      <c r="B62" s="15"/>
      <c r="C62" s="45"/>
      <c r="D62" s="17"/>
      <c r="E62" s="17"/>
      <c r="F62" s="18"/>
      <c r="G62" s="18"/>
      <c r="H62" s="18"/>
      <c r="I62" s="17"/>
      <c r="J62" s="17"/>
      <c r="K62" s="17"/>
      <c r="L62" s="17"/>
      <c r="M62" s="20"/>
      <c r="N62" s="17"/>
      <c r="O62" s="17"/>
      <c r="P62" s="17"/>
      <c r="Q62" s="17"/>
      <c r="R62" s="17"/>
      <c r="S62" s="22"/>
      <c r="T62" s="15"/>
      <c r="U62" s="23"/>
      <c r="V62" s="1"/>
      <c r="W62" s="15"/>
      <c r="X62" s="15"/>
      <c r="Y62" s="15"/>
      <c r="Z62" s="15"/>
      <c r="AA62" s="2"/>
      <c r="AB62" s="15"/>
      <c r="AC62" s="15"/>
      <c r="AD62" s="15"/>
      <c r="AE62" s="26"/>
      <c r="AF62" s="26"/>
      <c r="AG62" s="26"/>
    </row>
    <row r="63" spans="1:33" ht="15.75" customHeight="1" x14ac:dyDescent="0.2">
      <c r="A63" s="15"/>
      <c r="B63" s="15"/>
      <c r="C63" s="45"/>
      <c r="D63" s="17"/>
      <c r="E63" s="17"/>
      <c r="F63" s="18"/>
      <c r="G63" s="18"/>
      <c r="H63" s="18"/>
      <c r="I63" s="17"/>
      <c r="J63" s="17"/>
      <c r="K63" s="17"/>
      <c r="L63" s="17"/>
      <c r="M63" s="20"/>
      <c r="N63" s="17"/>
      <c r="O63" s="17"/>
      <c r="P63" s="17"/>
      <c r="Q63" s="17"/>
      <c r="R63" s="17"/>
      <c r="S63" s="22"/>
      <c r="T63" s="15"/>
      <c r="U63" s="23"/>
      <c r="V63" s="1"/>
      <c r="W63" s="15"/>
      <c r="X63" s="15"/>
      <c r="Y63" s="15"/>
      <c r="Z63" s="15"/>
      <c r="AA63" s="2"/>
      <c r="AB63" s="15"/>
      <c r="AC63" s="15"/>
      <c r="AD63" s="15"/>
      <c r="AE63" s="26"/>
      <c r="AF63" s="26"/>
      <c r="AG63" s="26"/>
    </row>
    <row r="64" spans="1:33" ht="15.75" customHeight="1" x14ac:dyDescent="0.2">
      <c r="A64" s="15"/>
      <c r="B64" s="15"/>
      <c r="C64" s="45"/>
      <c r="D64" s="17"/>
      <c r="E64" s="17"/>
      <c r="F64" s="18"/>
      <c r="G64" s="18"/>
      <c r="H64" s="18"/>
      <c r="I64" s="17"/>
      <c r="J64" s="17"/>
      <c r="K64" s="17"/>
      <c r="L64" s="17"/>
      <c r="M64" s="20"/>
      <c r="N64" s="17"/>
      <c r="O64" s="17"/>
      <c r="P64" s="17"/>
      <c r="Q64" s="17"/>
      <c r="R64" s="17"/>
      <c r="S64" s="22"/>
      <c r="T64" s="15"/>
      <c r="U64" s="23"/>
      <c r="V64" s="1"/>
      <c r="W64" s="15"/>
      <c r="X64" s="15"/>
      <c r="Y64" s="15"/>
      <c r="Z64" s="15"/>
      <c r="AA64" s="2"/>
      <c r="AB64" s="15"/>
      <c r="AC64" s="15"/>
      <c r="AD64" s="15"/>
      <c r="AE64" s="26"/>
      <c r="AF64" s="26"/>
      <c r="AG64" s="26"/>
    </row>
    <row r="65" spans="1:33" ht="15.75" customHeight="1" x14ac:dyDescent="0.2">
      <c r="A65" s="15"/>
      <c r="B65" s="15"/>
      <c r="C65" s="45"/>
      <c r="D65" s="17"/>
      <c r="E65" s="17"/>
      <c r="F65" s="18"/>
      <c r="G65" s="18"/>
      <c r="H65" s="18"/>
      <c r="I65" s="17"/>
      <c r="J65" s="17"/>
      <c r="K65" s="17"/>
      <c r="L65" s="17"/>
      <c r="M65" s="20"/>
      <c r="N65" s="17"/>
      <c r="O65" s="17"/>
      <c r="P65" s="17"/>
      <c r="Q65" s="17"/>
      <c r="R65" s="17"/>
      <c r="S65" s="22"/>
      <c r="T65" s="15"/>
      <c r="U65" s="23"/>
      <c r="V65" s="1"/>
      <c r="W65" s="15"/>
      <c r="X65" s="15"/>
      <c r="Y65" s="15"/>
      <c r="Z65" s="15"/>
      <c r="AA65" s="2"/>
      <c r="AB65" s="15"/>
      <c r="AC65" s="15"/>
      <c r="AD65" s="15"/>
      <c r="AE65" s="26"/>
      <c r="AF65" s="26"/>
      <c r="AG65" s="26"/>
    </row>
    <row r="66" spans="1:33" ht="15.75" customHeight="1" x14ac:dyDescent="0.2">
      <c r="A66" s="15"/>
      <c r="B66" s="15"/>
      <c r="C66" s="45"/>
      <c r="D66" s="17"/>
      <c r="E66" s="17"/>
      <c r="F66" s="18"/>
      <c r="G66" s="18"/>
      <c r="H66" s="18"/>
      <c r="I66" s="17"/>
      <c r="J66" s="17"/>
      <c r="K66" s="17"/>
      <c r="L66" s="17"/>
      <c r="M66" s="20"/>
      <c r="N66" s="17"/>
      <c r="O66" s="17"/>
      <c r="P66" s="17"/>
      <c r="Q66" s="17"/>
      <c r="R66" s="17"/>
      <c r="S66" s="22"/>
      <c r="T66" s="15"/>
      <c r="U66" s="23"/>
      <c r="V66" s="1"/>
      <c r="W66" s="15"/>
      <c r="X66" s="15"/>
      <c r="Y66" s="15"/>
      <c r="Z66" s="15"/>
      <c r="AA66" s="2"/>
      <c r="AB66" s="15"/>
      <c r="AC66" s="15"/>
      <c r="AD66" s="15"/>
      <c r="AE66" s="26"/>
      <c r="AF66" s="26"/>
      <c r="AG66" s="26"/>
    </row>
    <row r="67" spans="1:33" ht="15.75" customHeight="1" x14ac:dyDescent="0.2">
      <c r="A67" s="15"/>
      <c r="B67" s="15"/>
      <c r="C67" s="45"/>
      <c r="D67" s="17"/>
      <c r="E67" s="17"/>
      <c r="F67" s="18"/>
      <c r="G67" s="18"/>
      <c r="H67" s="18"/>
      <c r="I67" s="17"/>
      <c r="J67" s="17"/>
      <c r="K67" s="17"/>
      <c r="L67" s="17"/>
      <c r="M67" s="20"/>
      <c r="N67" s="17"/>
      <c r="O67" s="17"/>
      <c r="P67" s="17"/>
      <c r="Q67" s="17"/>
      <c r="R67" s="17"/>
      <c r="S67" s="22"/>
      <c r="T67" s="15"/>
      <c r="U67" s="23"/>
      <c r="V67" s="1"/>
      <c r="W67" s="15"/>
      <c r="X67" s="15"/>
      <c r="Y67" s="15"/>
      <c r="Z67" s="15"/>
      <c r="AA67" s="2"/>
      <c r="AB67" s="15"/>
      <c r="AC67" s="15"/>
      <c r="AD67" s="15"/>
      <c r="AE67" s="26"/>
      <c r="AF67" s="26"/>
      <c r="AG67" s="26"/>
    </row>
    <row r="68" spans="1:33" ht="15.75" customHeight="1" x14ac:dyDescent="0.2">
      <c r="A68" s="15"/>
      <c r="B68" s="15"/>
      <c r="C68" s="45"/>
      <c r="D68" s="17"/>
      <c r="E68" s="17"/>
      <c r="F68" s="18"/>
      <c r="G68" s="18"/>
      <c r="H68" s="18"/>
      <c r="I68" s="17"/>
      <c r="J68" s="17"/>
      <c r="K68" s="17"/>
      <c r="L68" s="17"/>
      <c r="M68" s="20"/>
      <c r="N68" s="17"/>
      <c r="O68" s="17"/>
      <c r="P68" s="17"/>
      <c r="Q68" s="17"/>
      <c r="R68" s="17"/>
      <c r="S68" s="22"/>
      <c r="T68" s="15"/>
      <c r="U68" s="23"/>
      <c r="V68" s="1"/>
      <c r="W68" s="15"/>
      <c r="X68" s="15"/>
      <c r="Y68" s="15"/>
      <c r="Z68" s="15"/>
      <c r="AA68" s="2"/>
      <c r="AB68" s="15"/>
      <c r="AC68" s="15"/>
      <c r="AD68" s="15"/>
      <c r="AE68" s="26"/>
      <c r="AF68" s="26"/>
      <c r="AG68" s="26"/>
    </row>
    <row r="69" spans="1:33" ht="15.75" customHeight="1" x14ac:dyDescent="0.2">
      <c r="A69" s="15"/>
      <c r="B69" s="15"/>
      <c r="C69" s="45"/>
      <c r="D69" s="17"/>
      <c r="E69" s="17"/>
      <c r="F69" s="18"/>
      <c r="G69" s="18"/>
      <c r="H69" s="18"/>
      <c r="I69" s="17"/>
      <c r="J69" s="17"/>
      <c r="K69" s="17"/>
      <c r="L69" s="17"/>
      <c r="M69" s="20"/>
      <c r="N69" s="17"/>
      <c r="O69" s="17"/>
      <c r="P69" s="17"/>
      <c r="Q69" s="17"/>
      <c r="R69" s="17"/>
      <c r="S69" s="22"/>
      <c r="T69" s="15"/>
      <c r="U69" s="23"/>
      <c r="V69" s="1"/>
      <c r="W69" s="15"/>
      <c r="X69" s="15"/>
      <c r="Y69" s="15"/>
      <c r="Z69" s="15"/>
      <c r="AA69" s="2"/>
      <c r="AB69" s="15"/>
      <c r="AC69" s="15"/>
      <c r="AD69" s="15"/>
      <c r="AE69" s="26"/>
      <c r="AF69" s="26"/>
      <c r="AG69" s="26"/>
    </row>
    <row r="70" spans="1:33" ht="15.75" customHeight="1" x14ac:dyDescent="0.2">
      <c r="A70" s="15"/>
      <c r="B70" s="15"/>
      <c r="C70" s="45"/>
      <c r="D70" s="17"/>
      <c r="E70" s="17"/>
      <c r="F70" s="18"/>
      <c r="G70" s="18"/>
      <c r="H70" s="18"/>
      <c r="I70" s="17"/>
      <c r="J70" s="17"/>
      <c r="K70" s="17"/>
      <c r="L70" s="17"/>
      <c r="M70" s="20"/>
      <c r="N70" s="17"/>
      <c r="O70" s="17"/>
      <c r="P70" s="17"/>
      <c r="Q70" s="17"/>
      <c r="R70" s="17"/>
      <c r="S70" s="22"/>
      <c r="T70" s="15"/>
      <c r="U70" s="23"/>
      <c r="V70" s="1"/>
      <c r="W70" s="15"/>
      <c r="X70" s="15"/>
      <c r="Y70" s="15"/>
      <c r="Z70" s="15"/>
      <c r="AA70" s="2"/>
      <c r="AB70" s="15"/>
      <c r="AC70" s="15"/>
      <c r="AD70" s="15"/>
      <c r="AE70" s="26"/>
      <c r="AF70" s="26"/>
      <c r="AG70" s="26"/>
    </row>
    <row r="71" spans="1:33" ht="15.75" customHeight="1" x14ac:dyDescent="0.2">
      <c r="A71" s="15"/>
      <c r="B71" s="15"/>
      <c r="C71" s="45"/>
      <c r="D71" s="17"/>
      <c r="E71" s="17"/>
      <c r="F71" s="18"/>
      <c r="G71" s="18"/>
      <c r="H71" s="18"/>
      <c r="I71" s="17"/>
      <c r="J71" s="17"/>
      <c r="K71" s="17"/>
      <c r="L71" s="17"/>
      <c r="M71" s="20"/>
      <c r="N71" s="17"/>
      <c r="O71" s="17"/>
      <c r="P71" s="17"/>
      <c r="Q71" s="17"/>
      <c r="R71" s="17"/>
      <c r="S71" s="22"/>
      <c r="T71" s="15"/>
      <c r="U71" s="23"/>
      <c r="V71" s="1"/>
      <c r="W71" s="15"/>
      <c r="X71" s="15"/>
      <c r="Y71" s="15"/>
      <c r="Z71" s="15"/>
      <c r="AA71" s="2"/>
      <c r="AB71" s="15"/>
      <c r="AC71" s="15"/>
      <c r="AD71" s="15"/>
      <c r="AE71" s="26"/>
      <c r="AF71" s="26"/>
      <c r="AG71" s="26"/>
    </row>
    <row r="72" spans="1:33" ht="15.75" customHeight="1" x14ac:dyDescent="0.2">
      <c r="A72" s="15"/>
      <c r="B72" s="15"/>
      <c r="C72" s="45"/>
      <c r="D72" s="17"/>
      <c r="E72" s="17"/>
      <c r="F72" s="18"/>
      <c r="G72" s="18"/>
      <c r="H72" s="18"/>
      <c r="I72" s="17"/>
      <c r="J72" s="17"/>
      <c r="K72" s="17"/>
      <c r="L72" s="17"/>
      <c r="M72" s="20"/>
      <c r="N72" s="17"/>
      <c r="O72" s="17"/>
      <c r="P72" s="17"/>
      <c r="Q72" s="17"/>
      <c r="R72" s="17"/>
      <c r="S72" s="22"/>
      <c r="T72" s="15"/>
      <c r="U72" s="23"/>
      <c r="V72" s="1"/>
      <c r="W72" s="15"/>
      <c r="X72" s="15"/>
      <c r="Y72" s="15"/>
      <c r="Z72" s="15"/>
      <c r="AA72" s="2"/>
      <c r="AB72" s="15"/>
      <c r="AC72" s="15"/>
      <c r="AD72" s="15"/>
      <c r="AE72" s="26"/>
      <c r="AF72" s="26"/>
      <c r="AG72" s="26"/>
    </row>
    <row r="73" spans="1:33" ht="15.75" customHeight="1" x14ac:dyDescent="0.2">
      <c r="A73" s="15"/>
      <c r="B73" s="15"/>
      <c r="C73" s="45"/>
      <c r="D73" s="17"/>
      <c r="E73" s="17"/>
      <c r="F73" s="18"/>
      <c r="G73" s="18"/>
      <c r="H73" s="18"/>
      <c r="I73" s="17"/>
      <c r="J73" s="17"/>
      <c r="K73" s="17"/>
      <c r="L73" s="17"/>
      <c r="M73" s="20"/>
      <c r="N73" s="17"/>
      <c r="O73" s="17"/>
      <c r="P73" s="17"/>
      <c r="Q73" s="17"/>
      <c r="R73" s="17"/>
      <c r="S73" s="22"/>
      <c r="T73" s="15"/>
      <c r="U73" s="23"/>
      <c r="V73" s="1"/>
      <c r="W73" s="15"/>
      <c r="X73" s="15"/>
      <c r="Y73" s="15"/>
      <c r="Z73" s="15"/>
      <c r="AA73" s="2"/>
      <c r="AB73" s="15"/>
      <c r="AC73" s="15"/>
      <c r="AD73" s="15"/>
      <c r="AE73" s="26"/>
      <c r="AF73" s="26"/>
      <c r="AG73" s="26"/>
    </row>
    <row r="74" spans="1:33" ht="15.75" customHeight="1" x14ac:dyDescent="0.2">
      <c r="A74" s="15"/>
      <c r="B74" s="15"/>
      <c r="C74" s="45"/>
      <c r="D74" s="17"/>
      <c r="E74" s="17"/>
      <c r="F74" s="18"/>
      <c r="G74" s="18"/>
      <c r="H74" s="18"/>
      <c r="I74" s="17"/>
      <c r="J74" s="17"/>
      <c r="K74" s="17"/>
      <c r="L74" s="17"/>
      <c r="M74" s="20"/>
      <c r="N74" s="17"/>
      <c r="O74" s="17"/>
      <c r="P74" s="17"/>
      <c r="Q74" s="17"/>
      <c r="R74" s="17"/>
      <c r="S74" s="22"/>
      <c r="T74" s="15"/>
      <c r="U74" s="23"/>
      <c r="V74" s="1"/>
      <c r="W74" s="15"/>
      <c r="X74" s="15"/>
      <c r="Y74" s="15"/>
      <c r="Z74" s="15"/>
      <c r="AA74" s="2"/>
      <c r="AB74" s="15"/>
      <c r="AC74" s="15"/>
      <c r="AD74" s="15"/>
      <c r="AE74" s="26"/>
      <c r="AF74" s="26"/>
      <c r="AG74" s="26"/>
    </row>
    <row r="75" spans="1:33" ht="15.75" customHeight="1" x14ac:dyDescent="0.2">
      <c r="A75" s="15"/>
      <c r="B75" s="15"/>
      <c r="C75" s="45"/>
      <c r="D75" s="17"/>
      <c r="E75" s="17"/>
      <c r="F75" s="18"/>
      <c r="G75" s="18"/>
      <c r="H75" s="18"/>
      <c r="I75" s="17"/>
      <c r="J75" s="17"/>
      <c r="K75" s="17"/>
      <c r="L75" s="17"/>
      <c r="M75" s="20"/>
      <c r="N75" s="17"/>
      <c r="O75" s="17"/>
      <c r="P75" s="17"/>
      <c r="Q75" s="17"/>
      <c r="R75" s="17"/>
      <c r="S75" s="22"/>
      <c r="T75" s="15"/>
      <c r="U75" s="23"/>
      <c r="V75" s="1"/>
      <c r="W75" s="15"/>
      <c r="X75" s="15"/>
      <c r="Y75" s="15"/>
      <c r="Z75" s="15"/>
      <c r="AA75" s="2"/>
      <c r="AB75" s="15"/>
      <c r="AC75" s="15"/>
      <c r="AD75" s="15"/>
      <c r="AE75" s="26"/>
      <c r="AF75" s="26"/>
      <c r="AG75" s="26"/>
    </row>
    <row r="76" spans="1:33" ht="15.75" customHeight="1" x14ac:dyDescent="0.2">
      <c r="A76" s="15"/>
      <c r="B76" s="15"/>
      <c r="C76" s="45"/>
      <c r="D76" s="17"/>
      <c r="E76" s="17"/>
      <c r="F76" s="18"/>
      <c r="G76" s="18"/>
      <c r="H76" s="18"/>
      <c r="I76" s="17"/>
      <c r="J76" s="17"/>
      <c r="K76" s="17"/>
      <c r="L76" s="17"/>
      <c r="M76" s="20"/>
      <c r="N76" s="17"/>
      <c r="O76" s="17"/>
      <c r="P76" s="17"/>
      <c r="Q76" s="17"/>
      <c r="R76" s="17"/>
      <c r="S76" s="22"/>
      <c r="T76" s="15"/>
      <c r="U76" s="23"/>
      <c r="V76" s="1"/>
      <c r="W76" s="15"/>
      <c r="X76" s="15"/>
      <c r="Y76" s="15"/>
      <c r="Z76" s="15"/>
      <c r="AA76" s="2"/>
      <c r="AB76" s="15"/>
      <c r="AC76" s="15"/>
      <c r="AD76" s="15"/>
      <c r="AE76" s="26"/>
      <c r="AF76" s="26"/>
      <c r="AG76" s="26"/>
    </row>
    <row r="77" spans="1:33" ht="15.75" customHeight="1" x14ac:dyDescent="0.2">
      <c r="A77" s="15"/>
      <c r="B77" s="15"/>
      <c r="C77" s="45"/>
      <c r="D77" s="17"/>
      <c r="E77" s="17"/>
      <c r="F77" s="18"/>
      <c r="G77" s="18"/>
      <c r="H77" s="18"/>
      <c r="I77" s="17"/>
      <c r="J77" s="17"/>
      <c r="K77" s="17"/>
      <c r="L77" s="17"/>
      <c r="M77" s="20"/>
      <c r="N77" s="17"/>
      <c r="O77" s="17"/>
      <c r="P77" s="17"/>
      <c r="Q77" s="17"/>
      <c r="R77" s="17"/>
      <c r="S77" s="22"/>
      <c r="T77" s="15"/>
      <c r="U77" s="23"/>
      <c r="V77" s="1"/>
      <c r="W77" s="15"/>
      <c r="X77" s="15"/>
      <c r="Y77" s="15"/>
      <c r="Z77" s="15"/>
      <c r="AA77" s="2"/>
      <c r="AB77" s="15"/>
      <c r="AC77" s="15"/>
      <c r="AD77" s="15"/>
      <c r="AE77" s="26"/>
      <c r="AF77" s="26"/>
      <c r="AG77" s="26"/>
    </row>
    <row r="78" spans="1:33" ht="15.75" customHeight="1" x14ac:dyDescent="0.2">
      <c r="A78" s="15"/>
      <c r="B78" s="15"/>
      <c r="C78" s="45"/>
      <c r="D78" s="17"/>
      <c r="E78" s="17"/>
      <c r="F78" s="18"/>
      <c r="G78" s="18"/>
      <c r="H78" s="18"/>
      <c r="I78" s="17"/>
      <c r="J78" s="17"/>
      <c r="K78" s="17"/>
      <c r="L78" s="17"/>
      <c r="M78" s="20"/>
      <c r="N78" s="17"/>
      <c r="O78" s="17"/>
      <c r="P78" s="17"/>
      <c r="Q78" s="17"/>
      <c r="R78" s="17"/>
      <c r="S78" s="22"/>
      <c r="T78" s="15"/>
      <c r="U78" s="23"/>
      <c r="V78" s="1"/>
      <c r="W78" s="15"/>
      <c r="X78" s="15"/>
      <c r="Y78" s="15"/>
      <c r="Z78" s="15"/>
      <c r="AA78" s="2"/>
      <c r="AB78" s="15"/>
      <c r="AC78" s="15"/>
      <c r="AD78" s="15"/>
      <c r="AE78" s="26"/>
      <c r="AF78" s="26"/>
      <c r="AG78" s="26"/>
    </row>
    <row r="79" spans="1:33" ht="15.75" customHeight="1" x14ac:dyDescent="0.2">
      <c r="A79" s="15"/>
      <c r="B79" s="15"/>
      <c r="C79" s="45"/>
      <c r="D79" s="17"/>
      <c r="E79" s="17"/>
      <c r="F79" s="18"/>
      <c r="G79" s="18"/>
      <c r="H79" s="18"/>
      <c r="I79" s="17"/>
      <c r="J79" s="17"/>
      <c r="K79" s="17"/>
      <c r="L79" s="17"/>
      <c r="M79" s="20"/>
      <c r="N79" s="17"/>
      <c r="O79" s="17"/>
      <c r="P79" s="17"/>
      <c r="Q79" s="17"/>
      <c r="R79" s="17"/>
      <c r="S79" s="22"/>
      <c r="T79" s="15"/>
      <c r="U79" s="23"/>
      <c r="V79" s="1"/>
      <c r="W79" s="15"/>
      <c r="X79" s="15"/>
      <c r="Y79" s="15"/>
      <c r="Z79" s="15"/>
      <c r="AA79" s="2"/>
      <c r="AB79" s="15"/>
      <c r="AC79" s="15"/>
      <c r="AD79" s="15"/>
      <c r="AE79" s="26"/>
      <c r="AF79" s="26"/>
      <c r="AG79" s="26"/>
    </row>
    <row r="80" spans="1:33" ht="15.75" customHeight="1" x14ac:dyDescent="0.2">
      <c r="A80" s="15"/>
      <c r="B80" s="15"/>
      <c r="C80" s="45"/>
      <c r="D80" s="17"/>
      <c r="E80" s="17"/>
      <c r="F80" s="18"/>
      <c r="G80" s="18"/>
      <c r="H80" s="18"/>
      <c r="I80" s="17"/>
      <c r="J80" s="17"/>
      <c r="K80" s="17"/>
      <c r="L80" s="17"/>
      <c r="M80" s="20"/>
      <c r="N80" s="17"/>
      <c r="O80" s="17"/>
      <c r="P80" s="17"/>
      <c r="Q80" s="17"/>
      <c r="R80" s="17"/>
      <c r="S80" s="22"/>
      <c r="T80" s="15"/>
      <c r="U80" s="23"/>
      <c r="V80" s="1"/>
      <c r="W80" s="15"/>
      <c r="X80" s="15"/>
      <c r="Y80" s="15"/>
      <c r="Z80" s="15"/>
      <c r="AA80" s="2"/>
      <c r="AB80" s="15"/>
      <c r="AC80" s="15"/>
      <c r="AD80" s="15"/>
      <c r="AE80" s="26"/>
      <c r="AF80" s="26"/>
      <c r="AG80" s="26"/>
    </row>
    <row r="81" spans="1:33" ht="15.75" customHeight="1" x14ac:dyDescent="0.2">
      <c r="A81" s="15"/>
      <c r="B81" s="15"/>
      <c r="C81" s="45"/>
      <c r="D81" s="17"/>
      <c r="E81" s="17"/>
      <c r="F81" s="18"/>
      <c r="G81" s="18"/>
      <c r="H81" s="18"/>
      <c r="I81" s="17"/>
      <c r="J81" s="17"/>
      <c r="K81" s="17"/>
      <c r="L81" s="17"/>
      <c r="M81" s="20"/>
      <c r="N81" s="17"/>
      <c r="O81" s="17"/>
      <c r="P81" s="17"/>
      <c r="Q81" s="17"/>
      <c r="R81" s="17"/>
      <c r="S81" s="22"/>
      <c r="T81" s="15"/>
      <c r="U81" s="23"/>
      <c r="V81" s="1"/>
      <c r="W81" s="15"/>
      <c r="X81" s="15"/>
      <c r="Y81" s="15"/>
      <c r="Z81" s="15"/>
      <c r="AA81" s="2"/>
      <c r="AB81" s="15"/>
      <c r="AC81" s="15"/>
      <c r="AD81" s="15"/>
      <c r="AE81" s="26"/>
      <c r="AF81" s="26"/>
      <c r="AG81" s="26"/>
    </row>
    <row r="82" spans="1:33" ht="15.75" customHeight="1" x14ac:dyDescent="0.2">
      <c r="A82" s="15"/>
      <c r="B82" s="15"/>
      <c r="C82" s="45"/>
      <c r="D82" s="17"/>
      <c r="E82" s="17"/>
      <c r="F82" s="18"/>
      <c r="G82" s="18"/>
      <c r="H82" s="18"/>
      <c r="I82" s="17"/>
      <c r="J82" s="17"/>
      <c r="K82" s="17"/>
      <c r="L82" s="17"/>
      <c r="M82" s="20"/>
      <c r="N82" s="17"/>
      <c r="O82" s="17"/>
      <c r="P82" s="17"/>
      <c r="Q82" s="17"/>
      <c r="R82" s="17"/>
      <c r="S82" s="22"/>
      <c r="T82" s="15"/>
      <c r="U82" s="23"/>
      <c r="V82" s="1"/>
      <c r="W82" s="15"/>
      <c r="X82" s="15"/>
      <c r="Y82" s="15"/>
      <c r="Z82" s="15"/>
      <c r="AA82" s="2"/>
      <c r="AB82" s="15"/>
      <c r="AC82" s="15"/>
      <c r="AD82" s="15"/>
      <c r="AE82" s="26"/>
      <c r="AF82" s="26"/>
      <c r="AG82" s="26"/>
    </row>
    <row r="83" spans="1:33" ht="15.75" customHeight="1" x14ac:dyDescent="0.2">
      <c r="A83" s="15"/>
      <c r="B83" s="15"/>
      <c r="C83" s="45"/>
      <c r="D83" s="17"/>
      <c r="E83" s="17"/>
      <c r="F83" s="18"/>
      <c r="G83" s="18"/>
      <c r="H83" s="18"/>
      <c r="I83" s="17"/>
      <c r="J83" s="17"/>
      <c r="K83" s="17"/>
      <c r="L83" s="17"/>
      <c r="M83" s="20"/>
      <c r="N83" s="17"/>
      <c r="O83" s="17"/>
      <c r="P83" s="17"/>
      <c r="Q83" s="17"/>
      <c r="R83" s="17"/>
      <c r="S83" s="22"/>
      <c r="T83" s="15"/>
      <c r="U83" s="23"/>
      <c r="V83" s="1"/>
      <c r="W83" s="15"/>
      <c r="X83" s="15"/>
      <c r="Y83" s="15"/>
      <c r="Z83" s="15"/>
      <c r="AA83" s="2"/>
      <c r="AB83" s="15"/>
      <c r="AC83" s="15"/>
      <c r="AD83" s="15"/>
      <c r="AE83" s="26"/>
      <c r="AF83" s="26"/>
      <c r="AG83" s="26"/>
    </row>
    <row r="84" spans="1:33" ht="15.75" customHeight="1" x14ac:dyDescent="0.2">
      <c r="A84" s="15"/>
      <c r="B84" s="15"/>
      <c r="C84" s="45"/>
      <c r="D84" s="17"/>
      <c r="E84" s="17"/>
      <c r="F84" s="18"/>
      <c r="G84" s="18"/>
      <c r="H84" s="18"/>
      <c r="I84" s="17"/>
      <c r="J84" s="17"/>
      <c r="K84" s="17"/>
      <c r="L84" s="17"/>
      <c r="M84" s="20"/>
      <c r="N84" s="17"/>
      <c r="O84" s="17"/>
      <c r="P84" s="17"/>
      <c r="Q84" s="17"/>
      <c r="R84" s="17"/>
      <c r="S84" s="22"/>
      <c r="T84" s="15"/>
      <c r="U84" s="23"/>
      <c r="V84" s="1"/>
      <c r="W84" s="15"/>
      <c r="X84" s="15"/>
      <c r="Y84" s="15"/>
      <c r="Z84" s="15"/>
      <c r="AA84" s="2"/>
      <c r="AB84" s="15"/>
      <c r="AC84" s="15"/>
      <c r="AD84" s="15"/>
      <c r="AE84" s="26"/>
      <c r="AF84" s="26"/>
      <c r="AG84" s="26"/>
    </row>
    <row r="85" spans="1:33" ht="15.75" customHeight="1" x14ac:dyDescent="0.2">
      <c r="A85" s="15"/>
      <c r="B85" s="15"/>
      <c r="C85" s="45"/>
      <c r="D85" s="17"/>
      <c r="E85" s="17"/>
      <c r="F85" s="18"/>
      <c r="G85" s="18"/>
      <c r="H85" s="18"/>
      <c r="I85" s="17"/>
      <c r="J85" s="17"/>
      <c r="K85" s="17"/>
      <c r="L85" s="17"/>
      <c r="M85" s="20"/>
      <c r="N85" s="17"/>
      <c r="O85" s="17"/>
      <c r="P85" s="17"/>
      <c r="Q85" s="17"/>
      <c r="R85" s="17"/>
      <c r="S85" s="22"/>
      <c r="T85" s="15"/>
      <c r="U85" s="23"/>
      <c r="V85" s="1"/>
      <c r="W85" s="15"/>
      <c r="X85" s="15"/>
      <c r="Y85" s="15"/>
      <c r="Z85" s="15"/>
      <c r="AA85" s="2"/>
      <c r="AB85" s="15"/>
      <c r="AC85" s="15"/>
      <c r="AD85" s="15"/>
      <c r="AE85" s="26"/>
      <c r="AF85" s="26"/>
      <c r="AG85" s="26"/>
    </row>
    <row r="86" spans="1:33" ht="15.75" customHeight="1" x14ac:dyDescent="0.2">
      <c r="A86" s="15"/>
      <c r="B86" s="15"/>
      <c r="C86" s="45"/>
      <c r="D86" s="17"/>
      <c r="E86" s="17"/>
      <c r="F86" s="18"/>
      <c r="G86" s="18"/>
      <c r="H86" s="18"/>
      <c r="I86" s="17"/>
      <c r="J86" s="17"/>
      <c r="K86" s="17"/>
      <c r="L86" s="17"/>
      <c r="M86" s="20"/>
      <c r="N86" s="17"/>
      <c r="O86" s="17"/>
      <c r="P86" s="17"/>
      <c r="Q86" s="17"/>
      <c r="R86" s="17"/>
      <c r="S86" s="22"/>
      <c r="T86" s="15"/>
      <c r="U86" s="23"/>
      <c r="V86" s="1"/>
      <c r="W86" s="15"/>
      <c r="X86" s="15"/>
      <c r="Y86" s="15"/>
      <c r="Z86" s="15"/>
      <c r="AA86" s="2"/>
      <c r="AB86" s="15"/>
      <c r="AC86" s="15"/>
      <c r="AD86" s="15"/>
      <c r="AE86" s="26"/>
      <c r="AF86" s="26"/>
      <c r="AG86" s="26"/>
    </row>
    <row r="87" spans="1:33" ht="15.75" customHeight="1" x14ac:dyDescent="0.2">
      <c r="A87" s="15"/>
      <c r="B87" s="15"/>
      <c r="C87" s="45"/>
      <c r="D87" s="17"/>
      <c r="E87" s="17"/>
      <c r="F87" s="18"/>
      <c r="G87" s="18"/>
      <c r="H87" s="18"/>
      <c r="I87" s="17"/>
      <c r="J87" s="17"/>
      <c r="K87" s="17"/>
      <c r="L87" s="17"/>
      <c r="M87" s="20"/>
      <c r="N87" s="17"/>
      <c r="O87" s="17"/>
      <c r="P87" s="17"/>
      <c r="Q87" s="17"/>
      <c r="R87" s="17"/>
      <c r="S87" s="22"/>
      <c r="T87" s="15"/>
      <c r="U87" s="23"/>
      <c r="V87" s="1"/>
      <c r="W87" s="15"/>
      <c r="X87" s="15"/>
      <c r="Y87" s="15"/>
      <c r="Z87" s="15"/>
      <c r="AA87" s="2"/>
      <c r="AB87" s="15"/>
      <c r="AC87" s="15"/>
      <c r="AD87" s="15"/>
      <c r="AE87" s="26"/>
      <c r="AF87" s="26"/>
      <c r="AG87" s="26"/>
    </row>
    <row r="88" spans="1:33" ht="15.75" customHeight="1" x14ac:dyDescent="0.2">
      <c r="A88" s="15"/>
      <c r="B88" s="15"/>
      <c r="C88" s="45"/>
      <c r="D88" s="17"/>
      <c r="E88" s="17"/>
      <c r="F88" s="18"/>
      <c r="G88" s="18"/>
      <c r="H88" s="18"/>
      <c r="I88" s="17"/>
      <c r="J88" s="17"/>
      <c r="K88" s="17"/>
      <c r="L88" s="17"/>
      <c r="M88" s="20"/>
      <c r="N88" s="17"/>
      <c r="O88" s="17"/>
      <c r="P88" s="17"/>
      <c r="Q88" s="17"/>
      <c r="R88" s="17"/>
      <c r="S88" s="22"/>
      <c r="T88" s="15"/>
      <c r="U88" s="23"/>
      <c r="V88" s="1"/>
      <c r="W88" s="15"/>
      <c r="X88" s="15"/>
      <c r="Y88" s="15"/>
      <c r="Z88" s="15"/>
      <c r="AA88" s="2"/>
      <c r="AB88" s="15"/>
      <c r="AC88" s="15"/>
      <c r="AD88" s="15"/>
      <c r="AE88" s="26"/>
      <c r="AF88" s="26"/>
      <c r="AG88" s="26"/>
    </row>
    <row r="89" spans="1:33" ht="15.75" customHeight="1" x14ac:dyDescent="0.2">
      <c r="A89" s="15"/>
      <c r="B89" s="15"/>
      <c r="C89" s="45"/>
      <c r="D89" s="17"/>
      <c r="E89" s="17"/>
      <c r="F89" s="18"/>
      <c r="G89" s="18"/>
      <c r="H89" s="18"/>
      <c r="I89" s="17"/>
      <c r="J89" s="17"/>
      <c r="K89" s="17"/>
      <c r="L89" s="17"/>
      <c r="M89" s="20"/>
      <c r="N89" s="17"/>
      <c r="O89" s="17"/>
      <c r="P89" s="17"/>
      <c r="Q89" s="17"/>
      <c r="R89" s="17"/>
      <c r="S89" s="22"/>
      <c r="T89" s="15"/>
      <c r="U89" s="23"/>
      <c r="V89" s="1"/>
      <c r="W89" s="15"/>
      <c r="X89" s="15"/>
      <c r="Y89" s="15"/>
      <c r="Z89" s="15"/>
      <c r="AA89" s="2"/>
      <c r="AB89" s="15"/>
      <c r="AC89" s="15"/>
      <c r="AD89" s="15"/>
      <c r="AE89" s="26"/>
      <c r="AF89" s="26"/>
      <c r="AG89" s="26"/>
    </row>
    <row r="90" spans="1:33" ht="15.75" customHeight="1" x14ac:dyDescent="0.2">
      <c r="A90" s="15"/>
      <c r="B90" s="15"/>
      <c r="C90" s="45"/>
      <c r="D90" s="17"/>
      <c r="E90" s="17"/>
      <c r="F90" s="18"/>
      <c r="G90" s="18"/>
      <c r="H90" s="18"/>
      <c r="I90" s="17"/>
      <c r="J90" s="17"/>
      <c r="K90" s="17"/>
      <c r="L90" s="17"/>
      <c r="M90" s="20"/>
      <c r="N90" s="17"/>
      <c r="O90" s="17"/>
      <c r="P90" s="17"/>
      <c r="Q90" s="17"/>
      <c r="R90" s="17"/>
      <c r="S90" s="22"/>
      <c r="T90" s="15"/>
      <c r="U90" s="23"/>
      <c r="V90" s="1"/>
      <c r="W90" s="15"/>
      <c r="X90" s="15"/>
      <c r="Y90" s="15"/>
      <c r="Z90" s="15"/>
      <c r="AA90" s="2"/>
      <c r="AB90" s="15"/>
      <c r="AC90" s="15"/>
      <c r="AD90" s="15"/>
      <c r="AE90" s="26"/>
      <c r="AF90" s="26"/>
      <c r="AG90" s="26"/>
    </row>
    <row r="91" spans="1:33" ht="15.75" customHeight="1" x14ac:dyDescent="0.2">
      <c r="A91" s="15"/>
      <c r="B91" s="15"/>
      <c r="C91" s="45"/>
      <c r="D91" s="17"/>
      <c r="E91" s="17"/>
      <c r="F91" s="18"/>
      <c r="G91" s="18"/>
      <c r="H91" s="18"/>
      <c r="I91" s="17"/>
      <c r="J91" s="17"/>
      <c r="K91" s="17"/>
      <c r="L91" s="17"/>
      <c r="M91" s="20"/>
      <c r="N91" s="17"/>
      <c r="O91" s="17"/>
      <c r="P91" s="17"/>
      <c r="Q91" s="17"/>
      <c r="R91" s="17"/>
      <c r="S91" s="22"/>
      <c r="T91" s="15"/>
      <c r="U91" s="23"/>
      <c r="V91" s="1"/>
      <c r="W91" s="15"/>
      <c r="X91" s="15"/>
      <c r="Y91" s="15"/>
      <c r="Z91" s="15"/>
      <c r="AA91" s="2"/>
      <c r="AB91" s="15"/>
      <c r="AC91" s="15"/>
      <c r="AD91" s="15"/>
      <c r="AE91" s="26"/>
      <c r="AF91" s="26"/>
      <c r="AG91" s="26"/>
    </row>
    <row r="92" spans="1:33" ht="15.75" customHeight="1" x14ac:dyDescent="0.2">
      <c r="A92" s="15"/>
      <c r="B92" s="15"/>
      <c r="C92" s="45"/>
      <c r="D92" s="17"/>
      <c r="E92" s="17"/>
      <c r="F92" s="18"/>
      <c r="G92" s="18"/>
      <c r="H92" s="18"/>
      <c r="I92" s="17"/>
      <c r="J92" s="17"/>
      <c r="K92" s="17"/>
      <c r="L92" s="17"/>
      <c r="M92" s="20"/>
      <c r="N92" s="17"/>
      <c r="O92" s="17"/>
      <c r="P92" s="17"/>
      <c r="Q92" s="17"/>
      <c r="R92" s="17"/>
      <c r="S92" s="22"/>
      <c r="T92" s="15"/>
      <c r="U92" s="23"/>
      <c r="V92" s="1"/>
      <c r="W92" s="15"/>
      <c r="X92" s="15"/>
      <c r="Y92" s="15"/>
      <c r="Z92" s="15"/>
      <c r="AA92" s="2"/>
      <c r="AB92" s="15"/>
      <c r="AC92" s="15"/>
      <c r="AD92" s="15"/>
      <c r="AE92" s="26"/>
      <c r="AF92" s="26"/>
      <c r="AG92" s="26"/>
    </row>
    <row r="93" spans="1:33" ht="15.75" customHeight="1" x14ac:dyDescent="0.2">
      <c r="A93" s="15"/>
      <c r="B93" s="15"/>
      <c r="C93" s="45"/>
      <c r="D93" s="17"/>
      <c r="E93" s="17"/>
      <c r="F93" s="18"/>
      <c r="G93" s="18"/>
      <c r="H93" s="18"/>
      <c r="I93" s="17"/>
      <c r="J93" s="17"/>
      <c r="K93" s="17"/>
      <c r="L93" s="17"/>
      <c r="M93" s="20"/>
      <c r="N93" s="17"/>
      <c r="O93" s="17"/>
      <c r="P93" s="17"/>
      <c r="Q93" s="17"/>
      <c r="R93" s="17"/>
      <c r="S93" s="22"/>
      <c r="T93" s="15"/>
      <c r="U93" s="23"/>
      <c r="V93" s="1"/>
      <c r="W93" s="15"/>
      <c r="X93" s="15"/>
      <c r="Y93" s="15"/>
      <c r="Z93" s="15"/>
      <c r="AA93" s="2"/>
      <c r="AB93" s="15"/>
      <c r="AC93" s="15"/>
      <c r="AD93" s="15"/>
      <c r="AE93" s="26"/>
      <c r="AF93" s="26"/>
      <c r="AG93" s="26"/>
    </row>
    <row r="94" spans="1:33" ht="15.75" customHeight="1" x14ac:dyDescent="0.2">
      <c r="A94" s="15"/>
      <c r="B94" s="15"/>
      <c r="C94" s="45"/>
      <c r="D94" s="17"/>
      <c r="E94" s="17"/>
      <c r="F94" s="18"/>
      <c r="G94" s="18"/>
      <c r="H94" s="18"/>
      <c r="I94" s="17"/>
      <c r="J94" s="17"/>
      <c r="K94" s="17"/>
      <c r="L94" s="17"/>
      <c r="M94" s="20"/>
      <c r="N94" s="17"/>
      <c r="O94" s="17"/>
      <c r="P94" s="17"/>
      <c r="Q94" s="17"/>
      <c r="R94" s="17"/>
      <c r="S94" s="22"/>
      <c r="T94" s="15"/>
      <c r="U94" s="23"/>
      <c r="V94" s="1"/>
      <c r="W94" s="15"/>
      <c r="X94" s="15"/>
      <c r="Y94" s="15"/>
      <c r="Z94" s="15"/>
      <c r="AA94" s="2"/>
      <c r="AB94" s="15"/>
      <c r="AC94" s="15"/>
      <c r="AD94" s="15"/>
      <c r="AE94" s="26"/>
      <c r="AF94" s="26"/>
      <c r="AG94" s="26"/>
    </row>
    <row r="95" spans="1:33" ht="15.75" customHeight="1" x14ac:dyDescent="0.2">
      <c r="A95" s="15"/>
      <c r="B95" s="15"/>
      <c r="C95" s="45"/>
      <c r="D95" s="17"/>
      <c r="E95" s="17"/>
      <c r="F95" s="18"/>
      <c r="G95" s="18"/>
      <c r="H95" s="18"/>
      <c r="I95" s="17"/>
      <c r="J95" s="17"/>
      <c r="K95" s="17"/>
      <c r="L95" s="17"/>
      <c r="M95" s="20"/>
      <c r="N95" s="17"/>
      <c r="O95" s="17"/>
      <c r="P95" s="17"/>
      <c r="Q95" s="17"/>
      <c r="R95" s="17"/>
      <c r="S95" s="22"/>
      <c r="T95" s="15"/>
      <c r="U95" s="23"/>
      <c r="V95" s="1"/>
      <c r="W95" s="15"/>
      <c r="X95" s="15"/>
      <c r="Y95" s="15"/>
      <c r="Z95" s="15"/>
      <c r="AA95" s="2"/>
      <c r="AB95" s="15"/>
      <c r="AC95" s="15"/>
      <c r="AD95" s="15"/>
      <c r="AE95" s="26"/>
      <c r="AF95" s="26"/>
      <c r="AG95" s="26"/>
    </row>
    <row r="96" spans="1:33" ht="15.75" customHeight="1" x14ac:dyDescent="0.2">
      <c r="A96" s="15"/>
      <c r="B96" s="15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46"/>
      <c r="R96" s="46"/>
      <c r="S96" s="22"/>
      <c r="T96" s="15"/>
      <c r="U96" s="15"/>
      <c r="V96" s="15"/>
      <c r="W96" s="15"/>
      <c r="X96" s="15"/>
      <c r="Y96" s="15"/>
      <c r="Z96" s="15"/>
      <c r="AA96" s="2"/>
      <c r="AB96" s="15"/>
      <c r="AC96" s="15"/>
      <c r="AD96" s="15"/>
      <c r="AE96" s="15"/>
      <c r="AF96" s="15"/>
      <c r="AG96" s="15"/>
    </row>
    <row r="97" spans="1:33" ht="15.75" customHeight="1" x14ac:dyDescent="0.2">
      <c r="A97" s="15"/>
      <c r="B97" s="15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46"/>
      <c r="R97" s="46"/>
      <c r="S97" s="22"/>
      <c r="T97" s="15"/>
      <c r="U97" s="15"/>
      <c r="V97" s="15"/>
      <c r="W97" s="15"/>
      <c r="X97" s="15"/>
      <c r="Y97" s="15"/>
      <c r="Z97" s="15"/>
      <c r="AA97" s="2"/>
      <c r="AB97" s="15"/>
      <c r="AC97" s="15"/>
      <c r="AD97" s="15"/>
      <c r="AE97" s="15"/>
      <c r="AF97" s="15"/>
      <c r="AG97" s="15"/>
    </row>
    <row r="98" spans="1:33" ht="15.75" customHeight="1" x14ac:dyDescent="0.2">
      <c r="A98" s="15"/>
      <c r="B98" s="15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46"/>
      <c r="R98" s="46"/>
      <c r="S98" s="22"/>
      <c r="T98" s="15"/>
      <c r="U98" s="15"/>
      <c r="V98" s="15"/>
      <c r="W98" s="15"/>
      <c r="X98" s="15"/>
      <c r="Y98" s="15"/>
      <c r="Z98" s="15"/>
      <c r="AA98" s="2"/>
      <c r="AB98" s="15"/>
      <c r="AC98" s="15"/>
      <c r="AD98" s="15"/>
      <c r="AE98" s="15"/>
      <c r="AF98" s="15"/>
      <c r="AG98" s="15"/>
    </row>
    <row r="99" spans="1:33" ht="15.75" customHeight="1" x14ac:dyDescent="0.2">
      <c r="A99" s="15"/>
      <c r="B99" s="15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46"/>
      <c r="R99" s="46"/>
      <c r="S99" s="22"/>
      <c r="T99" s="15"/>
      <c r="U99" s="15"/>
      <c r="V99" s="15"/>
      <c r="W99" s="15"/>
      <c r="X99" s="15"/>
      <c r="Y99" s="15"/>
      <c r="Z99" s="15"/>
      <c r="AA99" s="2"/>
      <c r="AB99" s="15"/>
      <c r="AC99" s="15"/>
      <c r="AD99" s="15"/>
      <c r="AE99" s="15"/>
      <c r="AF99" s="15"/>
      <c r="AG99" s="15"/>
    </row>
    <row r="100" spans="1:33" ht="15.75" customHeight="1" x14ac:dyDescent="0.2">
      <c r="A100" s="15"/>
      <c r="B100" s="15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46"/>
      <c r="R100" s="46"/>
      <c r="S100" s="22"/>
      <c r="T100" s="15"/>
      <c r="U100" s="15"/>
      <c r="V100" s="15"/>
      <c r="W100" s="15"/>
      <c r="X100" s="15"/>
      <c r="Y100" s="15"/>
      <c r="Z100" s="15"/>
      <c r="AA100" s="2"/>
      <c r="AB100" s="15"/>
      <c r="AC100" s="15"/>
      <c r="AD100" s="15"/>
      <c r="AE100" s="15"/>
      <c r="AF100" s="15"/>
      <c r="AG100" s="15"/>
    </row>
    <row r="101" spans="1:33" ht="15.75" customHeight="1" x14ac:dyDescent="0.2">
      <c r="A101" s="15"/>
      <c r="B101" s="15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46"/>
      <c r="R101" s="46"/>
      <c r="S101" s="22"/>
      <c r="T101" s="15"/>
      <c r="U101" s="15"/>
      <c r="V101" s="15"/>
      <c r="W101" s="15"/>
      <c r="X101" s="15"/>
      <c r="Y101" s="15"/>
      <c r="Z101" s="15"/>
      <c r="AA101" s="2"/>
      <c r="AB101" s="15"/>
      <c r="AC101" s="15"/>
      <c r="AD101" s="15"/>
      <c r="AE101" s="15"/>
      <c r="AF101" s="15"/>
      <c r="AG101" s="15"/>
    </row>
    <row r="102" spans="1:33" ht="15.75" customHeight="1" x14ac:dyDescent="0.2">
      <c r="A102" s="15"/>
      <c r="B102" s="15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46"/>
      <c r="R102" s="46"/>
      <c r="S102" s="22"/>
      <c r="T102" s="15"/>
      <c r="U102" s="15"/>
      <c r="V102" s="15"/>
      <c r="W102" s="15"/>
      <c r="X102" s="15"/>
      <c r="Y102" s="15"/>
      <c r="Z102" s="15"/>
      <c r="AA102" s="2"/>
      <c r="AB102" s="15"/>
      <c r="AC102" s="15"/>
      <c r="AD102" s="15"/>
      <c r="AE102" s="15"/>
      <c r="AF102" s="15"/>
      <c r="AG102" s="15"/>
    </row>
    <row r="103" spans="1:33" ht="15.75" customHeight="1" x14ac:dyDescent="0.2">
      <c r="A103" s="15"/>
      <c r="B103" s="15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46"/>
      <c r="R103" s="46"/>
      <c r="S103" s="22"/>
      <c r="T103" s="15"/>
      <c r="U103" s="15"/>
      <c r="V103" s="15"/>
      <c r="W103" s="15"/>
      <c r="X103" s="15"/>
      <c r="Y103" s="15"/>
      <c r="Z103" s="15"/>
      <c r="AA103" s="2"/>
      <c r="AB103" s="15"/>
      <c r="AC103" s="15"/>
      <c r="AD103" s="15"/>
      <c r="AE103" s="15"/>
      <c r="AF103" s="15"/>
      <c r="AG103" s="15"/>
    </row>
    <row r="104" spans="1:33" ht="15.75" customHeight="1" x14ac:dyDescent="0.2">
      <c r="A104" s="15"/>
      <c r="B104" s="15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46"/>
      <c r="R104" s="46"/>
      <c r="S104" s="22"/>
      <c r="T104" s="15"/>
      <c r="U104" s="15"/>
      <c r="V104" s="15"/>
      <c r="W104" s="15"/>
      <c r="X104" s="15"/>
      <c r="Y104" s="15"/>
      <c r="Z104" s="15"/>
      <c r="AA104" s="2"/>
      <c r="AB104" s="15"/>
      <c r="AC104" s="15"/>
      <c r="AD104" s="15"/>
      <c r="AE104" s="15"/>
      <c r="AF104" s="15"/>
      <c r="AG104" s="15"/>
    </row>
    <row r="105" spans="1:33" ht="15.75" customHeight="1" x14ac:dyDescent="0.2">
      <c r="A105" s="15"/>
      <c r="B105" s="15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46"/>
      <c r="R105" s="46"/>
      <c r="S105" s="22"/>
      <c r="T105" s="15"/>
      <c r="U105" s="15"/>
      <c r="V105" s="15"/>
      <c r="W105" s="15"/>
      <c r="X105" s="15"/>
      <c r="Y105" s="15"/>
      <c r="Z105" s="15"/>
      <c r="AA105" s="2"/>
      <c r="AB105" s="15"/>
      <c r="AC105" s="15"/>
      <c r="AD105" s="15"/>
      <c r="AE105" s="15"/>
      <c r="AF105" s="15"/>
      <c r="AG105" s="15"/>
    </row>
    <row r="106" spans="1:33" ht="15.75" customHeight="1" x14ac:dyDescent="0.2">
      <c r="A106" s="15"/>
      <c r="B106" s="15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46"/>
      <c r="R106" s="46"/>
      <c r="S106" s="22"/>
      <c r="T106" s="15"/>
      <c r="U106" s="15"/>
      <c r="V106" s="15"/>
      <c r="W106" s="15"/>
      <c r="X106" s="15"/>
      <c r="Y106" s="15"/>
      <c r="Z106" s="15"/>
      <c r="AA106" s="2"/>
      <c r="AB106" s="15"/>
      <c r="AC106" s="15"/>
      <c r="AD106" s="15"/>
      <c r="AE106" s="15"/>
      <c r="AF106" s="15"/>
      <c r="AG106" s="15"/>
    </row>
    <row r="107" spans="1:33" ht="15.75" customHeight="1" x14ac:dyDescent="0.2">
      <c r="A107" s="15"/>
      <c r="B107" s="15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46"/>
      <c r="R107" s="46"/>
      <c r="S107" s="22"/>
      <c r="T107" s="15"/>
      <c r="U107" s="15"/>
      <c r="V107" s="15"/>
      <c r="W107" s="15"/>
      <c r="X107" s="15"/>
      <c r="Y107" s="15"/>
      <c r="Z107" s="15"/>
      <c r="AA107" s="2"/>
      <c r="AB107" s="15"/>
      <c r="AC107" s="15"/>
      <c r="AD107" s="15"/>
      <c r="AE107" s="15"/>
      <c r="AF107" s="15"/>
      <c r="AG107" s="15"/>
    </row>
    <row r="108" spans="1:33" ht="15.75" customHeight="1" x14ac:dyDescent="0.2">
      <c r="A108" s="15"/>
      <c r="B108" s="15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46"/>
      <c r="R108" s="46"/>
      <c r="S108" s="22"/>
      <c r="T108" s="15"/>
      <c r="U108" s="15"/>
      <c r="V108" s="15"/>
      <c r="W108" s="15"/>
      <c r="X108" s="15"/>
      <c r="Y108" s="15"/>
      <c r="Z108" s="15"/>
      <c r="AA108" s="2"/>
      <c r="AB108" s="15"/>
      <c r="AC108" s="15"/>
      <c r="AD108" s="15"/>
      <c r="AE108" s="15"/>
      <c r="AF108" s="15"/>
      <c r="AG108" s="15"/>
    </row>
    <row r="109" spans="1:33" ht="15.75" customHeight="1" x14ac:dyDescent="0.2">
      <c r="A109" s="15"/>
      <c r="B109" s="15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46"/>
      <c r="R109" s="46"/>
      <c r="S109" s="22"/>
      <c r="T109" s="15"/>
      <c r="U109" s="15"/>
      <c r="V109" s="15"/>
      <c r="W109" s="15"/>
      <c r="X109" s="15"/>
      <c r="Y109" s="15"/>
      <c r="Z109" s="15"/>
      <c r="AA109" s="2"/>
      <c r="AB109" s="15"/>
      <c r="AC109" s="15"/>
      <c r="AD109" s="15"/>
      <c r="AE109" s="15"/>
      <c r="AF109" s="15"/>
      <c r="AG109" s="15"/>
    </row>
    <row r="110" spans="1:33" ht="15.75" customHeight="1" x14ac:dyDescent="0.2">
      <c r="A110" s="15"/>
      <c r="B110" s="15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46"/>
      <c r="R110" s="46"/>
      <c r="S110" s="22"/>
      <c r="T110" s="15"/>
      <c r="U110" s="15"/>
      <c r="V110" s="15"/>
      <c r="W110" s="15"/>
      <c r="X110" s="15"/>
      <c r="Y110" s="15"/>
      <c r="Z110" s="15"/>
      <c r="AA110" s="2"/>
      <c r="AB110" s="15"/>
      <c r="AC110" s="15"/>
      <c r="AD110" s="15"/>
      <c r="AE110" s="15"/>
      <c r="AF110" s="15"/>
      <c r="AG110" s="15"/>
    </row>
    <row r="111" spans="1:33" ht="15.75" customHeight="1" x14ac:dyDescent="0.2">
      <c r="A111" s="15"/>
      <c r="B111" s="15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46"/>
      <c r="R111" s="46"/>
      <c r="S111" s="22"/>
      <c r="T111" s="15"/>
      <c r="U111" s="15"/>
      <c r="V111" s="15"/>
      <c r="W111" s="15"/>
      <c r="X111" s="15"/>
      <c r="Y111" s="15"/>
      <c r="Z111" s="15"/>
      <c r="AA111" s="2"/>
      <c r="AB111" s="15"/>
      <c r="AC111" s="15"/>
      <c r="AD111" s="15"/>
      <c r="AE111" s="15"/>
      <c r="AF111" s="15"/>
      <c r="AG111" s="15"/>
    </row>
    <row r="112" spans="1:33" ht="15.75" customHeight="1" x14ac:dyDescent="0.2">
      <c r="A112" s="15"/>
      <c r="B112" s="15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46"/>
      <c r="R112" s="46"/>
      <c r="S112" s="22"/>
      <c r="T112" s="15"/>
      <c r="U112" s="15"/>
      <c r="V112" s="15"/>
      <c r="W112" s="15"/>
      <c r="X112" s="15"/>
      <c r="Y112" s="15"/>
      <c r="Z112" s="15"/>
      <c r="AA112" s="2"/>
      <c r="AB112" s="15"/>
      <c r="AC112" s="15"/>
      <c r="AD112" s="15"/>
      <c r="AE112" s="15"/>
      <c r="AF112" s="15"/>
      <c r="AG112" s="15"/>
    </row>
    <row r="113" spans="1:33" ht="15.75" customHeight="1" x14ac:dyDescent="0.2">
      <c r="A113" s="15"/>
      <c r="B113" s="15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46"/>
      <c r="R113" s="46"/>
      <c r="S113" s="22"/>
      <c r="T113" s="15"/>
      <c r="U113" s="15"/>
      <c r="V113" s="15"/>
      <c r="W113" s="15"/>
      <c r="X113" s="15"/>
      <c r="Y113" s="15"/>
      <c r="Z113" s="15"/>
      <c r="AA113" s="2"/>
      <c r="AB113" s="15"/>
      <c r="AC113" s="15"/>
      <c r="AD113" s="15"/>
      <c r="AE113" s="15"/>
      <c r="AF113" s="15"/>
      <c r="AG113" s="15"/>
    </row>
    <row r="114" spans="1:33" ht="15.75" customHeight="1" x14ac:dyDescent="0.2">
      <c r="A114" s="15"/>
      <c r="B114" s="15"/>
      <c r="C114" s="46"/>
      <c r="D114" s="46"/>
      <c r="E114" s="46"/>
      <c r="F114" s="46"/>
      <c r="G114" s="46"/>
      <c r="H114" s="46"/>
      <c r="I114" s="46"/>
      <c r="J114" s="46"/>
      <c r="K114" s="46"/>
      <c r="L114" s="46"/>
      <c r="M114" s="46"/>
      <c r="N114" s="46"/>
      <c r="O114" s="46"/>
      <c r="P114" s="46"/>
      <c r="Q114" s="46"/>
      <c r="R114" s="46"/>
      <c r="S114" s="22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</row>
    <row r="115" spans="1:33" ht="15.75" customHeight="1" x14ac:dyDescent="0.2">
      <c r="A115" s="15"/>
      <c r="B115" s="15"/>
      <c r="C115" s="46"/>
      <c r="D115" s="46"/>
      <c r="E115" s="46"/>
      <c r="F115" s="46"/>
      <c r="G115" s="46"/>
      <c r="H115" s="46"/>
      <c r="I115" s="46"/>
      <c r="J115" s="46"/>
      <c r="K115" s="46"/>
      <c r="L115" s="46"/>
      <c r="M115" s="46"/>
      <c r="N115" s="46"/>
      <c r="O115" s="46"/>
      <c r="P115" s="46"/>
      <c r="Q115" s="46"/>
      <c r="R115" s="46"/>
      <c r="S115" s="22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  <c r="AD115" s="15"/>
      <c r="AE115" s="15"/>
      <c r="AF115" s="15"/>
      <c r="AG115" s="15"/>
    </row>
    <row r="116" spans="1:33" ht="15.75" customHeight="1" x14ac:dyDescent="0.2">
      <c r="A116" s="15"/>
      <c r="B116" s="15"/>
      <c r="C116" s="46"/>
      <c r="D116" s="46"/>
      <c r="E116" s="46"/>
      <c r="F116" s="46"/>
      <c r="G116" s="46"/>
      <c r="H116" s="46"/>
      <c r="I116" s="46"/>
      <c r="J116" s="46"/>
      <c r="K116" s="46"/>
      <c r="L116" s="46"/>
      <c r="M116" s="46"/>
      <c r="N116" s="46"/>
      <c r="O116" s="46"/>
      <c r="P116" s="46"/>
      <c r="Q116" s="46"/>
      <c r="R116" s="46"/>
      <c r="S116" s="22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</row>
    <row r="117" spans="1:33" ht="15.75" customHeight="1" x14ac:dyDescent="0.2">
      <c r="C117" s="46"/>
      <c r="D117" s="46"/>
      <c r="E117" s="46"/>
      <c r="F117" s="46"/>
      <c r="G117" s="46"/>
      <c r="H117" s="46"/>
      <c r="I117" s="46"/>
      <c r="J117" s="46"/>
      <c r="K117" s="46"/>
      <c r="L117" s="46"/>
      <c r="M117" s="46"/>
      <c r="N117" s="46"/>
      <c r="O117" s="46"/>
      <c r="P117" s="46"/>
      <c r="Q117" s="46"/>
      <c r="R117" s="46"/>
      <c r="S117" s="22"/>
    </row>
    <row r="118" spans="1:33" ht="15.75" customHeight="1" x14ac:dyDescent="0.2">
      <c r="C118" s="46"/>
      <c r="D118" s="46"/>
      <c r="E118" s="46"/>
      <c r="F118" s="46"/>
      <c r="G118" s="46"/>
      <c r="H118" s="46"/>
      <c r="I118" s="46"/>
      <c r="J118" s="46"/>
      <c r="K118" s="46"/>
      <c r="L118" s="46"/>
      <c r="M118" s="46"/>
      <c r="N118" s="46"/>
      <c r="O118" s="46"/>
      <c r="P118" s="46"/>
      <c r="Q118" s="46"/>
      <c r="R118" s="46"/>
      <c r="S118" s="22"/>
    </row>
    <row r="119" spans="1:33" ht="15.75" customHeight="1" x14ac:dyDescent="0.2">
      <c r="C119" s="46"/>
      <c r="D119" s="46"/>
      <c r="E119" s="46"/>
      <c r="F119" s="46"/>
      <c r="G119" s="46"/>
      <c r="H119" s="46"/>
      <c r="I119" s="46"/>
      <c r="J119" s="46"/>
      <c r="K119" s="46"/>
      <c r="L119" s="46"/>
      <c r="M119" s="46"/>
      <c r="N119" s="46"/>
      <c r="O119" s="46"/>
      <c r="P119" s="46"/>
      <c r="Q119" s="46"/>
      <c r="R119" s="46"/>
      <c r="S119" s="22"/>
    </row>
    <row r="120" spans="1:33" ht="15.75" customHeight="1" x14ac:dyDescent="0.2">
      <c r="C120" s="46"/>
      <c r="D120" s="46"/>
      <c r="E120" s="46"/>
      <c r="F120" s="46"/>
      <c r="G120" s="46"/>
      <c r="H120" s="46"/>
      <c r="I120" s="46"/>
      <c r="J120" s="46"/>
      <c r="K120" s="46"/>
      <c r="L120" s="46"/>
      <c r="M120" s="46"/>
      <c r="N120" s="46"/>
      <c r="O120" s="46"/>
      <c r="P120" s="46"/>
      <c r="Q120" s="46"/>
      <c r="R120" s="46"/>
      <c r="S120" s="22"/>
    </row>
    <row r="121" spans="1:33" ht="15.75" customHeight="1" x14ac:dyDescent="0.2">
      <c r="C121" s="46"/>
      <c r="D121" s="46"/>
      <c r="E121" s="46"/>
      <c r="F121" s="46"/>
      <c r="G121" s="46"/>
      <c r="H121" s="46"/>
      <c r="I121" s="46"/>
      <c r="J121" s="46"/>
      <c r="K121" s="46"/>
      <c r="L121" s="46"/>
      <c r="M121" s="46"/>
      <c r="N121" s="46"/>
      <c r="O121" s="46"/>
      <c r="P121" s="46"/>
      <c r="Q121" s="46"/>
      <c r="R121" s="46"/>
      <c r="S121" s="22"/>
    </row>
    <row r="122" spans="1:33" ht="15.75" customHeight="1" x14ac:dyDescent="0.2">
      <c r="C122" s="46"/>
      <c r="D122" s="46"/>
      <c r="E122" s="46"/>
      <c r="F122" s="46"/>
      <c r="G122" s="46"/>
      <c r="H122" s="46"/>
      <c r="I122" s="46"/>
      <c r="J122" s="46"/>
      <c r="K122" s="46"/>
      <c r="L122" s="46"/>
      <c r="M122" s="46"/>
      <c r="N122" s="46"/>
      <c r="O122" s="46"/>
      <c r="P122" s="46"/>
      <c r="Q122" s="46"/>
      <c r="R122" s="46"/>
      <c r="S122" s="22"/>
    </row>
    <row r="123" spans="1:33" ht="15.75" customHeight="1" x14ac:dyDescent="0.2">
      <c r="C123" s="46"/>
      <c r="D123" s="46"/>
      <c r="E123" s="46"/>
      <c r="F123" s="46"/>
      <c r="G123" s="46"/>
      <c r="H123" s="46"/>
      <c r="I123" s="46"/>
      <c r="J123" s="46"/>
      <c r="K123" s="46"/>
      <c r="L123" s="46"/>
      <c r="M123" s="46"/>
      <c r="N123" s="46"/>
      <c r="O123" s="46"/>
      <c r="P123" s="46"/>
      <c r="Q123" s="46"/>
      <c r="R123" s="46"/>
      <c r="S123" s="22"/>
    </row>
    <row r="124" spans="1:33" ht="15.75" customHeight="1" x14ac:dyDescent="0.2">
      <c r="C124" s="46"/>
      <c r="D124" s="46"/>
      <c r="E124" s="46"/>
      <c r="F124" s="46"/>
      <c r="G124" s="46"/>
      <c r="H124" s="46"/>
      <c r="I124" s="46"/>
      <c r="J124" s="46"/>
      <c r="K124" s="46"/>
      <c r="L124" s="46"/>
      <c r="M124" s="46"/>
      <c r="N124" s="46"/>
      <c r="O124" s="46"/>
      <c r="P124" s="46"/>
      <c r="Q124" s="46"/>
      <c r="R124" s="46"/>
      <c r="S124" s="22"/>
    </row>
    <row r="125" spans="1:33" ht="15.75" customHeight="1" x14ac:dyDescent="0.2">
      <c r="C125" s="46"/>
      <c r="D125" s="46"/>
      <c r="E125" s="46"/>
      <c r="F125" s="46"/>
      <c r="G125" s="46"/>
      <c r="H125" s="46"/>
      <c r="I125" s="46"/>
      <c r="J125" s="46"/>
      <c r="K125" s="46"/>
      <c r="L125" s="46"/>
      <c r="M125" s="46"/>
      <c r="N125" s="46"/>
      <c r="O125" s="46"/>
      <c r="P125" s="46"/>
      <c r="Q125" s="46"/>
      <c r="R125" s="46"/>
      <c r="S125" s="22"/>
    </row>
    <row r="126" spans="1:33" ht="15.75" customHeight="1" x14ac:dyDescent="0.2">
      <c r="C126" s="46"/>
      <c r="D126" s="46"/>
      <c r="E126" s="46"/>
      <c r="F126" s="46"/>
      <c r="G126" s="46"/>
      <c r="H126" s="46"/>
      <c r="I126" s="46"/>
      <c r="J126" s="46"/>
      <c r="K126" s="46"/>
      <c r="L126" s="46"/>
      <c r="M126" s="46"/>
      <c r="N126" s="46"/>
      <c r="O126" s="46"/>
      <c r="P126" s="46"/>
      <c r="Q126" s="46"/>
      <c r="R126" s="46"/>
      <c r="S126" s="22"/>
    </row>
    <row r="127" spans="1:33" ht="15.75" customHeight="1" x14ac:dyDescent="0.2">
      <c r="C127" s="46"/>
      <c r="D127" s="46"/>
      <c r="E127" s="46"/>
      <c r="F127" s="46"/>
      <c r="G127" s="46"/>
      <c r="H127" s="46"/>
      <c r="I127" s="46"/>
      <c r="J127" s="46"/>
      <c r="K127" s="46"/>
      <c r="L127" s="46"/>
      <c r="M127" s="46"/>
      <c r="N127" s="46"/>
      <c r="O127" s="46"/>
      <c r="P127" s="46"/>
      <c r="Q127" s="46"/>
      <c r="R127" s="46"/>
      <c r="S127" s="22"/>
    </row>
    <row r="128" spans="1:33" ht="15.75" customHeight="1" x14ac:dyDescent="0.2">
      <c r="C128" s="46"/>
      <c r="D128" s="46"/>
      <c r="E128" s="46"/>
      <c r="F128" s="46"/>
      <c r="G128" s="46"/>
      <c r="H128" s="46"/>
      <c r="I128" s="46"/>
      <c r="J128" s="46"/>
      <c r="K128" s="46"/>
      <c r="L128" s="46"/>
      <c r="M128" s="46"/>
      <c r="N128" s="46"/>
      <c r="O128" s="46"/>
      <c r="P128" s="46"/>
      <c r="Q128" s="46"/>
      <c r="R128" s="46"/>
      <c r="S128" s="22"/>
    </row>
    <row r="129" spans="3:19" ht="15.75" customHeight="1" x14ac:dyDescent="0.2">
      <c r="C129" s="46"/>
      <c r="D129" s="46"/>
      <c r="E129" s="46"/>
      <c r="F129" s="46"/>
      <c r="G129" s="46"/>
      <c r="H129" s="46"/>
      <c r="I129" s="46"/>
      <c r="J129" s="46"/>
      <c r="K129" s="46"/>
      <c r="L129" s="46"/>
      <c r="M129" s="46"/>
      <c r="N129" s="46"/>
      <c r="O129" s="46"/>
      <c r="P129" s="46"/>
      <c r="Q129" s="46"/>
      <c r="R129" s="46"/>
      <c r="S129" s="22"/>
    </row>
    <row r="130" spans="3:19" ht="15.75" customHeight="1" x14ac:dyDescent="0.2">
      <c r="C130" s="46"/>
      <c r="D130" s="46"/>
      <c r="E130" s="46"/>
      <c r="F130" s="46"/>
      <c r="G130" s="46"/>
      <c r="H130" s="46"/>
      <c r="I130" s="46"/>
      <c r="J130" s="46"/>
      <c r="K130" s="46"/>
      <c r="L130" s="46"/>
      <c r="M130" s="46"/>
      <c r="N130" s="46"/>
      <c r="O130" s="46"/>
      <c r="P130" s="46"/>
      <c r="Q130" s="46"/>
      <c r="R130" s="46"/>
      <c r="S130" s="22"/>
    </row>
    <row r="131" spans="3:19" ht="15.75" customHeight="1" x14ac:dyDescent="0.2">
      <c r="C131" s="46"/>
      <c r="D131" s="46"/>
      <c r="E131" s="46"/>
      <c r="F131" s="46"/>
      <c r="G131" s="46"/>
      <c r="H131" s="46"/>
      <c r="I131" s="46"/>
      <c r="J131" s="46"/>
      <c r="K131" s="46"/>
      <c r="L131" s="46"/>
      <c r="M131" s="46"/>
      <c r="N131" s="46"/>
      <c r="O131" s="46"/>
      <c r="P131" s="46"/>
      <c r="Q131" s="46"/>
      <c r="R131" s="46"/>
      <c r="S131" s="22"/>
    </row>
    <row r="132" spans="3:19" ht="15.75" customHeight="1" x14ac:dyDescent="0.2">
      <c r="C132" s="46"/>
      <c r="D132" s="46"/>
      <c r="E132" s="46"/>
      <c r="F132" s="46"/>
      <c r="G132" s="46"/>
      <c r="H132" s="46"/>
      <c r="I132" s="46"/>
      <c r="J132" s="46"/>
      <c r="K132" s="46"/>
      <c r="L132" s="46"/>
      <c r="M132" s="46"/>
      <c r="N132" s="46"/>
      <c r="O132" s="46"/>
      <c r="P132" s="46"/>
      <c r="Q132" s="46"/>
      <c r="R132" s="46"/>
      <c r="S132" s="22"/>
    </row>
    <row r="133" spans="3:19" ht="15.75" customHeight="1" x14ac:dyDescent="0.2">
      <c r="C133" s="46"/>
      <c r="D133" s="46"/>
      <c r="E133" s="46"/>
      <c r="F133" s="46"/>
      <c r="G133" s="46"/>
      <c r="H133" s="46"/>
      <c r="I133" s="46"/>
      <c r="J133" s="46"/>
      <c r="K133" s="46"/>
      <c r="L133" s="46"/>
      <c r="M133" s="46"/>
      <c r="N133" s="46"/>
      <c r="O133" s="46"/>
      <c r="P133" s="46"/>
      <c r="Q133" s="46"/>
      <c r="R133" s="46"/>
      <c r="S133" s="22"/>
    </row>
    <row r="134" spans="3:19" ht="15.75" customHeight="1" x14ac:dyDescent="0.2">
      <c r="C134" s="46"/>
      <c r="D134" s="46"/>
      <c r="E134" s="46"/>
      <c r="F134" s="46"/>
      <c r="G134" s="46"/>
      <c r="H134" s="46"/>
      <c r="I134" s="46"/>
      <c r="J134" s="46"/>
      <c r="K134" s="46"/>
      <c r="L134" s="46"/>
      <c r="M134" s="46"/>
      <c r="N134" s="46"/>
      <c r="O134" s="46"/>
      <c r="P134" s="46"/>
      <c r="Q134" s="46"/>
      <c r="R134" s="46"/>
      <c r="S134" s="22"/>
    </row>
    <row r="135" spans="3:19" ht="15.75" customHeight="1" x14ac:dyDescent="0.2">
      <c r="C135" s="46"/>
      <c r="D135" s="46"/>
      <c r="E135" s="46"/>
      <c r="F135" s="46"/>
      <c r="G135" s="46"/>
      <c r="H135" s="46"/>
      <c r="I135" s="46"/>
      <c r="J135" s="46"/>
      <c r="K135" s="46"/>
      <c r="L135" s="46"/>
      <c r="M135" s="46"/>
      <c r="N135" s="46"/>
      <c r="O135" s="46"/>
      <c r="P135" s="46"/>
      <c r="Q135" s="46"/>
      <c r="R135" s="46"/>
      <c r="S135" s="22"/>
    </row>
    <row r="136" spans="3:19" ht="15.75" customHeight="1" x14ac:dyDescent="0.2">
      <c r="C136" s="46"/>
      <c r="D136" s="46"/>
      <c r="E136" s="46"/>
      <c r="F136" s="46"/>
      <c r="G136" s="46"/>
      <c r="H136" s="46"/>
      <c r="I136" s="46"/>
      <c r="J136" s="46"/>
      <c r="K136" s="46"/>
      <c r="L136" s="46"/>
      <c r="M136" s="46"/>
      <c r="N136" s="46"/>
      <c r="O136" s="46"/>
      <c r="P136" s="46"/>
      <c r="Q136" s="46"/>
      <c r="R136" s="46"/>
      <c r="S136" s="22"/>
    </row>
    <row r="137" spans="3:19" ht="15.75" customHeight="1" x14ac:dyDescent="0.2">
      <c r="C137" s="46"/>
      <c r="D137" s="46"/>
      <c r="E137" s="46"/>
      <c r="F137" s="46"/>
      <c r="G137" s="46"/>
      <c r="H137" s="46"/>
      <c r="I137" s="46"/>
      <c r="J137" s="46"/>
      <c r="K137" s="46"/>
      <c r="L137" s="46"/>
      <c r="M137" s="46"/>
      <c r="N137" s="46"/>
      <c r="O137" s="46"/>
      <c r="P137" s="46"/>
      <c r="Q137" s="46"/>
      <c r="R137" s="46"/>
      <c r="S137" s="22"/>
    </row>
    <row r="138" spans="3:19" ht="15.75" customHeight="1" x14ac:dyDescent="0.2">
      <c r="C138" s="46"/>
      <c r="D138" s="46"/>
      <c r="E138" s="46"/>
      <c r="F138" s="46"/>
      <c r="G138" s="46"/>
      <c r="H138" s="46"/>
      <c r="I138" s="46"/>
      <c r="J138" s="46"/>
      <c r="K138" s="46"/>
      <c r="L138" s="46"/>
      <c r="M138" s="46"/>
      <c r="N138" s="46"/>
      <c r="O138" s="46"/>
      <c r="P138" s="46"/>
      <c r="Q138" s="46"/>
      <c r="R138" s="46"/>
      <c r="S138" s="22"/>
    </row>
    <row r="139" spans="3:19" ht="15.75" customHeight="1" x14ac:dyDescent="0.2">
      <c r="C139" s="46"/>
      <c r="D139" s="46"/>
      <c r="E139" s="46"/>
      <c r="F139" s="46"/>
      <c r="G139" s="46"/>
      <c r="H139" s="46"/>
      <c r="I139" s="46"/>
      <c r="J139" s="46"/>
      <c r="K139" s="46"/>
      <c r="L139" s="46"/>
      <c r="M139" s="46"/>
      <c r="N139" s="46"/>
      <c r="O139" s="46"/>
      <c r="P139" s="46"/>
      <c r="Q139" s="46"/>
      <c r="R139" s="46"/>
      <c r="S139" s="22"/>
    </row>
    <row r="140" spans="3:19" ht="15.75" customHeight="1" x14ac:dyDescent="0.2">
      <c r="C140" s="46"/>
      <c r="D140" s="46"/>
      <c r="E140" s="46"/>
      <c r="F140" s="46"/>
      <c r="G140" s="46"/>
      <c r="H140" s="46"/>
      <c r="I140" s="46"/>
      <c r="J140" s="46"/>
      <c r="K140" s="46"/>
      <c r="L140" s="46"/>
      <c r="M140" s="46"/>
      <c r="N140" s="46"/>
      <c r="O140" s="46"/>
      <c r="P140" s="46"/>
      <c r="Q140" s="46"/>
      <c r="R140" s="46"/>
      <c r="S140" s="22"/>
    </row>
    <row r="141" spans="3:19" ht="15.75" customHeight="1" x14ac:dyDescent="0.2">
      <c r="C141" s="46"/>
      <c r="D141" s="46"/>
      <c r="E141" s="46"/>
      <c r="F141" s="46"/>
      <c r="G141" s="46"/>
      <c r="H141" s="46"/>
      <c r="I141" s="46"/>
      <c r="J141" s="46"/>
      <c r="K141" s="46"/>
      <c r="L141" s="46"/>
      <c r="M141" s="46"/>
      <c r="N141" s="46"/>
      <c r="O141" s="46"/>
      <c r="P141" s="46"/>
      <c r="Q141" s="46"/>
      <c r="R141" s="46"/>
      <c r="S141" s="22"/>
    </row>
    <row r="142" spans="3:19" ht="15.75" customHeight="1" x14ac:dyDescent="0.2">
      <c r="C142" s="46"/>
      <c r="D142" s="46"/>
      <c r="E142" s="46"/>
      <c r="F142" s="46"/>
      <c r="G142" s="46"/>
      <c r="H142" s="46"/>
      <c r="I142" s="46"/>
      <c r="J142" s="46"/>
      <c r="K142" s="46"/>
      <c r="L142" s="46"/>
      <c r="M142" s="46"/>
      <c r="N142" s="46"/>
      <c r="O142" s="46"/>
      <c r="P142" s="46"/>
      <c r="Q142" s="46"/>
      <c r="R142" s="46"/>
      <c r="S142" s="22"/>
    </row>
    <row r="143" spans="3:19" ht="15.75" customHeight="1" x14ac:dyDescent="0.2">
      <c r="C143" s="46"/>
      <c r="D143" s="46"/>
      <c r="E143" s="46"/>
      <c r="F143" s="46"/>
      <c r="G143" s="46"/>
      <c r="H143" s="46"/>
      <c r="I143" s="46"/>
      <c r="J143" s="46"/>
      <c r="K143" s="46"/>
      <c r="L143" s="46"/>
      <c r="M143" s="46"/>
      <c r="N143" s="46"/>
      <c r="O143" s="46"/>
      <c r="P143" s="46"/>
      <c r="Q143" s="46"/>
      <c r="R143" s="46"/>
      <c r="S143" s="22"/>
    </row>
    <row r="144" spans="3:19" ht="15.75" customHeight="1" x14ac:dyDescent="0.2">
      <c r="C144" s="46"/>
      <c r="D144" s="46"/>
      <c r="E144" s="46"/>
      <c r="F144" s="46"/>
      <c r="G144" s="46"/>
      <c r="H144" s="46"/>
      <c r="I144" s="46"/>
      <c r="J144" s="46"/>
      <c r="K144" s="46"/>
      <c r="L144" s="46"/>
      <c r="M144" s="46"/>
      <c r="N144" s="46"/>
      <c r="O144" s="46"/>
      <c r="P144" s="46"/>
      <c r="Q144" s="46"/>
      <c r="R144" s="46"/>
      <c r="S144" s="22"/>
    </row>
    <row r="145" spans="3:19" ht="15.75" customHeight="1" x14ac:dyDescent="0.2">
      <c r="C145" s="46"/>
      <c r="D145" s="46"/>
      <c r="E145" s="46"/>
      <c r="F145" s="46"/>
      <c r="G145" s="46"/>
      <c r="H145" s="46"/>
      <c r="I145" s="46"/>
      <c r="J145" s="46"/>
      <c r="K145" s="46"/>
      <c r="L145" s="46"/>
      <c r="M145" s="46"/>
      <c r="N145" s="46"/>
      <c r="O145" s="46"/>
      <c r="P145" s="46"/>
      <c r="Q145" s="46"/>
      <c r="R145" s="46"/>
      <c r="S145" s="22"/>
    </row>
    <row r="146" spans="3:19" ht="15.75" customHeight="1" x14ac:dyDescent="0.2">
      <c r="C146" s="46"/>
      <c r="D146" s="46"/>
      <c r="E146" s="46"/>
      <c r="F146" s="46"/>
      <c r="G146" s="46"/>
      <c r="H146" s="46"/>
      <c r="I146" s="46"/>
      <c r="J146" s="46"/>
      <c r="K146" s="46"/>
      <c r="L146" s="46"/>
      <c r="M146" s="46"/>
      <c r="N146" s="46"/>
      <c r="O146" s="46"/>
      <c r="P146" s="46"/>
      <c r="Q146" s="46"/>
      <c r="R146" s="46"/>
      <c r="S146" s="22"/>
    </row>
    <row r="147" spans="3:19" ht="15.75" customHeight="1" x14ac:dyDescent="0.2">
      <c r="C147" s="46"/>
      <c r="D147" s="46"/>
      <c r="E147" s="46"/>
      <c r="F147" s="46"/>
      <c r="G147" s="46"/>
      <c r="H147" s="46"/>
      <c r="I147" s="46"/>
      <c r="J147" s="46"/>
      <c r="K147" s="46"/>
      <c r="L147" s="46"/>
      <c r="M147" s="46"/>
      <c r="N147" s="46"/>
      <c r="O147" s="46"/>
      <c r="P147" s="46"/>
      <c r="Q147" s="46"/>
      <c r="R147" s="46"/>
      <c r="S147" s="22"/>
    </row>
    <row r="148" spans="3:19" ht="15.75" customHeight="1" x14ac:dyDescent="0.2">
      <c r="C148" s="46"/>
      <c r="D148" s="46"/>
      <c r="E148" s="46"/>
      <c r="F148" s="46"/>
      <c r="G148" s="46"/>
      <c r="H148" s="46"/>
      <c r="I148" s="46"/>
      <c r="J148" s="46"/>
      <c r="K148" s="46"/>
      <c r="L148" s="46"/>
      <c r="M148" s="46"/>
      <c r="N148" s="46"/>
      <c r="O148" s="46"/>
      <c r="P148" s="46"/>
      <c r="Q148" s="46"/>
      <c r="R148" s="46"/>
      <c r="S148" s="22"/>
    </row>
    <row r="149" spans="3:19" ht="15.75" customHeight="1" x14ac:dyDescent="0.2">
      <c r="C149" s="46"/>
      <c r="D149" s="46"/>
      <c r="E149" s="46"/>
      <c r="F149" s="46"/>
      <c r="G149" s="46"/>
      <c r="H149" s="46"/>
      <c r="I149" s="46"/>
      <c r="J149" s="46"/>
      <c r="K149" s="46"/>
      <c r="L149" s="46"/>
      <c r="M149" s="46"/>
      <c r="N149" s="46"/>
      <c r="O149" s="46"/>
      <c r="P149" s="46"/>
      <c r="Q149" s="46"/>
      <c r="R149" s="46"/>
      <c r="S149" s="22"/>
    </row>
    <row r="150" spans="3:19" ht="15.75" customHeight="1" x14ac:dyDescent="0.2">
      <c r="C150" s="46"/>
      <c r="D150" s="46"/>
      <c r="E150" s="46"/>
      <c r="F150" s="46"/>
      <c r="G150" s="46"/>
      <c r="H150" s="46"/>
      <c r="I150" s="46"/>
      <c r="J150" s="46"/>
      <c r="K150" s="46"/>
      <c r="L150" s="46"/>
      <c r="M150" s="46"/>
      <c r="N150" s="46"/>
      <c r="O150" s="46"/>
      <c r="P150" s="46"/>
      <c r="Q150" s="46"/>
      <c r="R150" s="46"/>
      <c r="S150" s="22"/>
    </row>
    <row r="151" spans="3:19" ht="15.75" customHeight="1" x14ac:dyDescent="0.2">
      <c r="C151" s="46"/>
      <c r="D151" s="46"/>
      <c r="E151" s="46"/>
      <c r="F151" s="46"/>
      <c r="G151" s="46"/>
      <c r="H151" s="46"/>
      <c r="I151" s="46"/>
      <c r="J151" s="46"/>
      <c r="K151" s="46"/>
      <c r="L151" s="46"/>
      <c r="M151" s="46"/>
      <c r="N151" s="46"/>
      <c r="O151" s="46"/>
      <c r="P151" s="46"/>
      <c r="Q151" s="46"/>
      <c r="R151" s="46"/>
      <c r="S151" s="22"/>
    </row>
    <row r="152" spans="3:19" ht="15.75" customHeight="1" x14ac:dyDescent="0.2">
      <c r="C152" s="46"/>
      <c r="D152" s="46"/>
      <c r="E152" s="46"/>
      <c r="F152" s="46"/>
      <c r="G152" s="46"/>
      <c r="H152" s="46"/>
      <c r="I152" s="46"/>
      <c r="J152" s="46"/>
      <c r="K152" s="46"/>
      <c r="L152" s="46"/>
      <c r="M152" s="46"/>
      <c r="N152" s="46"/>
      <c r="O152" s="46"/>
      <c r="P152" s="46"/>
      <c r="Q152" s="46"/>
      <c r="R152" s="46"/>
      <c r="S152" s="22"/>
    </row>
    <row r="153" spans="3:19" ht="15.75" customHeight="1" x14ac:dyDescent="0.2">
      <c r="C153" s="46"/>
      <c r="D153" s="46"/>
      <c r="E153" s="46"/>
      <c r="F153" s="46"/>
      <c r="G153" s="46"/>
      <c r="H153" s="46"/>
      <c r="I153" s="46"/>
      <c r="J153" s="46"/>
      <c r="K153" s="46"/>
      <c r="L153" s="46"/>
      <c r="M153" s="46"/>
      <c r="N153" s="46"/>
      <c r="O153" s="46"/>
      <c r="P153" s="46"/>
      <c r="Q153" s="46"/>
      <c r="R153" s="46"/>
      <c r="S153" s="22"/>
    </row>
    <row r="154" spans="3:19" ht="15.75" customHeight="1" x14ac:dyDescent="0.2">
      <c r="C154" s="46"/>
      <c r="D154" s="46"/>
      <c r="E154" s="46"/>
      <c r="F154" s="46"/>
      <c r="G154" s="46"/>
      <c r="H154" s="46"/>
      <c r="I154" s="46"/>
      <c r="J154" s="46"/>
      <c r="K154" s="46"/>
      <c r="L154" s="46"/>
      <c r="M154" s="46"/>
      <c r="N154" s="46"/>
      <c r="O154" s="46"/>
      <c r="P154" s="46"/>
      <c r="Q154" s="46"/>
      <c r="R154" s="46"/>
      <c r="S154" s="22"/>
    </row>
    <row r="155" spans="3:19" ht="15.75" customHeight="1" x14ac:dyDescent="0.2">
      <c r="C155" s="46"/>
      <c r="D155" s="46"/>
      <c r="E155" s="46"/>
      <c r="F155" s="46"/>
      <c r="G155" s="46"/>
      <c r="H155" s="46"/>
      <c r="I155" s="46"/>
      <c r="J155" s="46"/>
      <c r="K155" s="46"/>
      <c r="L155" s="46"/>
      <c r="M155" s="46"/>
      <c r="N155" s="46"/>
      <c r="O155" s="46"/>
      <c r="P155" s="46"/>
      <c r="Q155" s="46"/>
      <c r="R155" s="46"/>
      <c r="S155" s="22"/>
    </row>
    <row r="156" spans="3:19" ht="15.75" customHeight="1" x14ac:dyDescent="0.2">
      <c r="C156" s="46"/>
      <c r="D156" s="46"/>
      <c r="E156" s="46"/>
      <c r="F156" s="46"/>
      <c r="G156" s="46"/>
      <c r="H156" s="46"/>
      <c r="I156" s="46"/>
      <c r="J156" s="46"/>
      <c r="K156" s="46"/>
      <c r="L156" s="46"/>
      <c r="M156" s="46"/>
      <c r="N156" s="46"/>
      <c r="O156" s="46"/>
      <c r="P156" s="46"/>
      <c r="Q156" s="46"/>
      <c r="R156" s="46"/>
      <c r="S156" s="22"/>
    </row>
    <row r="157" spans="3:19" ht="15.75" customHeight="1" x14ac:dyDescent="0.2">
      <c r="C157" s="46"/>
      <c r="D157" s="46"/>
      <c r="E157" s="46"/>
      <c r="F157" s="46"/>
      <c r="G157" s="46"/>
      <c r="H157" s="46"/>
      <c r="I157" s="46"/>
      <c r="J157" s="46"/>
      <c r="K157" s="46"/>
      <c r="L157" s="46"/>
      <c r="M157" s="46"/>
      <c r="N157" s="46"/>
      <c r="O157" s="46"/>
      <c r="P157" s="46"/>
      <c r="Q157" s="46"/>
      <c r="R157" s="46"/>
      <c r="S157" s="22"/>
    </row>
    <row r="158" spans="3:19" ht="15.75" customHeight="1" x14ac:dyDescent="0.2">
      <c r="C158" s="46"/>
      <c r="D158" s="46"/>
      <c r="E158" s="46"/>
      <c r="F158" s="46"/>
      <c r="G158" s="46"/>
      <c r="H158" s="46"/>
      <c r="I158" s="46"/>
      <c r="J158" s="46"/>
      <c r="K158" s="46"/>
      <c r="L158" s="46"/>
      <c r="M158" s="46"/>
      <c r="N158" s="46"/>
      <c r="O158" s="46"/>
      <c r="P158" s="46"/>
      <c r="Q158" s="46"/>
      <c r="R158" s="46"/>
      <c r="S158" s="22"/>
    </row>
    <row r="159" spans="3:19" ht="15.75" customHeight="1" x14ac:dyDescent="0.2">
      <c r="C159" s="46"/>
      <c r="D159" s="46"/>
      <c r="E159" s="46"/>
      <c r="F159" s="46"/>
      <c r="G159" s="46"/>
      <c r="H159" s="46"/>
      <c r="I159" s="46"/>
      <c r="J159" s="46"/>
      <c r="K159" s="46"/>
      <c r="L159" s="46"/>
      <c r="M159" s="46"/>
      <c r="N159" s="46"/>
      <c r="O159" s="46"/>
      <c r="P159" s="46"/>
      <c r="Q159" s="46"/>
      <c r="R159" s="46"/>
      <c r="S159" s="22"/>
    </row>
    <row r="160" spans="3:19" ht="15.75" customHeight="1" x14ac:dyDescent="0.2">
      <c r="C160" s="46"/>
      <c r="D160" s="46"/>
      <c r="E160" s="46"/>
      <c r="F160" s="46"/>
      <c r="G160" s="46"/>
      <c r="H160" s="46"/>
      <c r="I160" s="46"/>
      <c r="J160" s="46"/>
      <c r="K160" s="46"/>
      <c r="L160" s="46"/>
      <c r="M160" s="46"/>
      <c r="N160" s="46"/>
      <c r="O160" s="46"/>
      <c r="P160" s="46"/>
      <c r="Q160" s="46"/>
      <c r="R160" s="46"/>
      <c r="S160" s="22"/>
    </row>
    <row r="161" spans="3:19" ht="15.75" customHeight="1" x14ac:dyDescent="0.2">
      <c r="C161" s="46"/>
      <c r="D161" s="46"/>
      <c r="E161" s="46"/>
      <c r="F161" s="46"/>
      <c r="G161" s="46"/>
      <c r="H161" s="46"/>
      <c r="I161" s="46"/>
      <c r="J161" s="46"/>
      <c r="K161" s="46"/>
      <c r="L161" s="46"/>
      <c r="M161" s="46"/>
      <c r="N161" s="46"/>
      <c r="O161" s="46"/>
      <c r="P161" s="46"/>
      <c r="Q161" s="46"/>
      <c r="R161" s="46"/>
      <c r="S161" s="22"/>
    </row>
    <row r="162" spans="3:19" ht="15.75" customHeight="1" x14ac:dyDescent="0.2">
      <c r="C162" s="46"/>
      <c r="D162" s="46"/>
      <c r="E162" s="46"/>
      <c r="F162" s="46"/>
      <c r="G162" s="46"/>
      <c r="H162" s="46"/>
      <c r="I162" s="46"/>
      <c r="J162" s="46"/>
      <c r="K162" s="46"/>
      <c r="L162" s="46"/>
      <c r="M162" s="46"/>
      <c r="N162" s="46"/>
      <c r="O162" s="46"/>
      <c r="P162" s="46"/>
      <c r="Q162" s="46"/>
      <c r="R162" s="46"/>
      <c r="S162" s="22"/>
    </row>
    <row r="163" spans="3:19" ht="15.75" customHeight="1" x14ac:dyDescent="0.2">
      <c r="C163" s="46"/>
      <c r="D163" s="46"/>
      <c r="E163" s="46"/>
      <c r="F163" s="46"/>
      <c r="G163" s="46"/>
      <c r="H163" s="46"/>
      <c r="I163" s="46"/>
      <c r="J163" s="46"/>
      <c r="K163" s="46"/>
      <c r="L163" s="46"/>
      <c r="M163" s="46"/>
      <c r="N163" s="46"/>
      <c r="O163" s="46"/>
      <c r="P163" s="46"/>
      <c r="Q163" s="46"/>
      <c r="R163" s="46"/>
      <c r="S163" s="22"/>
    </row>
    <row r="164" spans="3:19" ht="15.75" customHeight="1" x14ac:dyDescent="0.2">
      <c r="C164" s="46"/>
      <c r="D164" s="46"/>
      <c r="E164" s="46"/>
      <c r="F164" s="46"/>
      <c r="G164" s="46"/>
      <c r="H164" s="46"/>
      <c r="I164" s="46"/>
      <c r="J164" s="46"/>
      <c r="K164" s="46"/>
      <c r="L164" s="46"/>
      <c r="M164" s="46"/>
      <c r="N164" s="46"/>
      <c r="O164" s="46"/>
      <c r="P164" s="46"/>
      <c r="Q164" s="46"/>
      <c r="R164" s="46"/>
      <c r="S164" s="22"/>
    </row>
    <row r="165" spans="3:19" ht="15.75" customHeight="1" x14ac:dyDescent="0.2">
      <c r="C165" s="46"/>
      <c r="D165" s="46"/>
      <c r="E165" s="46"/>
      <c r="F165" s="46"/>
      <c r="G165" s="46"/>
      <c r="H165" s="46"/>
      <c r="I165" s="46"/>
      <c r="J165" s="46"/>
      <c r="K165" s="46"/>
      <c r="L165" s="46"/>
      <c r="M165" s="46"/>
      <c r="N165" s="46"/>
      <c r="O165" s="46"/>
      <c r="P165" s="46"/>
      <c r="Q165" s="46"/>
      <c r="R165" s="46"/>
      <c r="S165" s="22"/>
    </row>
    <row r="166" spans="3:19" ht="15.75" customHeight="1" x14ac:dyDescent="0.2">
      <c r="C166" s="46"/>
      <c r="D166" s="46"/>
      <c r="E166" s="46"/>
      <c r="F166" s="46"/>
      <c r="G166" s="46"/>
      <c r="H166" s="46"/>
      <c r="I166" s="46"/>
      <c r="J166" s="46"/>
      <c r="K166" s="46"/>
      <c r="L166" s="46"/>
      <c r="M166" s="46"/>
      <c r="N166" s="46"/>
      <c r="O166" s="46"/>
      <c r="P166" s="46"/>
      <c r="Q166" s="46"/>
      <c r="R166" s="46"/>
      <c r="S166" s="22"/>
    </row>
    <row r="167" spans="3:19" ht="15.75" customHeight="1" x14ac:dyDescent="0.2">
      <c r="C167" s="46"/>
      <c r="D167" s="46"/>
      <c r="E167" s="46"/>
      <c r="F167" s="46"/>
      <c r="G167" s="46"/>
      <c r="H167" s="46"/>
      <c r="I167" s="46"/>
      <c r="J167" s="46"/>
      <c r="K167" s="46"/>
      <c r="L167" s="46"/>
      <c r="M167" s="46"/>
      <c r="N167" s="46"/>
      <c r="O167" s="46"/>
      <c r="P167" s="46"/>
      <c r="Q167" s="46"/>
      <c r="R167" s="46"/>
      <c r="S167" s="22"/>
    </row>
    <row r="168" spans="3:19" ht="15.75" customHeight="1" x14ac:dyDescent="0.2">
      <c r="C168" s="46"/>
      <c r="D168" s="46"/>
      <c r="E168" s="46"/>
      <c r="F168" s="46"/>
      <c r="G168" s="46"/>
      <c r="H168" s="46"/>
      <c r="I168" s="46"/>
      <c r="J168" s="46"/>
      <c r="K168" s="46"/>
      <c r="L168" s="46"/>
      <c r="M168" s="46"/>
      <c r="N168" s="46"/>
      <c r="O168" s="46"/>
      <c r="P168" s="46"/>
      <c r="Q168" s="46"/>
      <c r="R168" s="46"/>
      <c r="S168" s="22"/>
    </row>
    <row r="169" spans="3:19" ht="15.75" customHeight="1" x14ac:dyDescent="0.2">
      <c r="C169" s="46"/>
      <c r="D169" s="46"/>
      <c r="E169" s="46"/>
      <c r="F169" s="46"/>
      <c r="G169" s="46"/>
      <c r="H169" s="46"/>
      <c r="I169" s="46"/>
      <c r="J169" s="46"/>
      <c r="K169" s="46"/>
      <c r="L169" s="46"/>
      <c r="M169" s="46"/>
      <c r="N169" s="46"/>
      <c r="O169" s="46"/>
      <c r="P169" s="46"/>
      <c r="Q169" s="46"/>
      <c r="R169" s="46"/>
      <c r="S169" s="22"/>
    </row>
    <row r="170" spans="3:19" ht="15.75" customHeight="1" x14ac:dyDescent="0.2">
      <c r="C170" s="46"/>
      <c r="D170" s="46"/>
      <c r="E170" s="46"/>
      <c r="F170" s="46"/>
      <c r="G170" s="46"/>
      <c r="H170" s="46"/>
      <c r="I170" s="46"/>
      <c r="J170" s="46"/>
      <c r="K170" s="46"/>
      <c r="L170" s="46"/>
      <c r="M170" s="46"/>
      <c r="N170" s="46"/>
      <c r="O170" s="46"/>
      <c r="P170" s="46"/>
      <c r="Q170" s="46"/>
      <c r="R170" s="46"/>
      <c r="S170" s="22"/>
    </row>
    <row r="171" spans="3:19" ht="15.75" customHeight="1" x14ac:dyDescent="0.2">
      <c r="C171" s="46"/>
      <c r="D171" s="46"/>
      <c r="E171" s="46"/>
      <c r="F171" s="46"/>
      <c r="G171" s="46"/>
      <c r="H171" s="46"/>
      <c r="I171" s="46"/>
      <c r="J171" s="46"/>
      <c r="K171" s="46"/>
      <c r="L171" s="46"/>
      <c r="M171" s="46"/>
      <c r="N171" s="46"/>
      <c r="O171" s="46"/>
      <c r="P171" s="46"/>
      <c r="Q171" s="46"/>
      <c r="R171" s="46"/>
      <c r="S171" s="22"/>
    </row>
    <row r="172" spans="3:19" ht="15.75" customHeight="1" x14ac:dyDescent="0.2">
      <c r="C172" s="46"/>
      <c r="D172" s="46"/>
      <c r="E172" s="46"/>
      <c r="F172" s="46"/>
      <c r="G172" s="46"/>
      <c r="H172" s="46"/>
      <c r="I172" s="46"/>
      <c r="J172" s="46"/>
      <c r="K172" s="46"/>
      <c r="L172" s="46"/>
      <c r="M172" s="46"/>
      <c r="N172" s="46"/>
      <c r="O172" s="46"/>
      <c r="P172" s="46"/>
      <c r="Q172" s="46"/>
      <c r="R172" s="46"/>
      <c r="S172" s="22"/>
    </row>
    <row r="173" spans="3:19" ht="15.75" customHeight="1" x14ac:dyDescent="0.2">
      <c r="C173" s="46"/>
      <c r="D173" s="46"/>
      <c r="E173" s="46"/>
      <c r="F173" s="46"/>
      <c r="G173" s="46"/>
      <c r="H173" s="46"/>
      <c r="I173" s="46"/>
      <c r="J173" s="46"/>
      <c r="K173" s="46"/>
      <c r="L173" s="46"/>
      <c r="M173" s="46"/>
      <c r="N173" s="46"/>
      <c r="O173" s="46"/>
      <c r="P173" s="46"/>
      <c r="Q173" s="46"/>
      <c r="R173" s="46"/>
      <c r="S173" s="22"/>
    </row>
    <row r="174" spans="3:19" ht="15.75" customHeight="1" x14ac:dyDescent="0.2">
      <c r="C174" s="46"/>
      <c r="D174" s="46"/>
      <c r="E174" s="46"/>
      <c r="F174" s="46"/>
      <c r="G174" s="46"/>
      <c r="H174" s="46"/>
      <c r="I174" s="46"/>
      <c r="J174" s="46"/>
      <c r="K174" s="46"/>
      <c r="L174" s="46"/>
      <c r="M174" s="46"/>
      <c r="N174" s="46"/>
      <c r="O174" s="46"/>
      <c r="P174" s="46"/>
      <c r="Q174" s="46"/>
      <c r="R174" s="46"/>
      <c r="S174" s="22"/>
    </row>
    <row r="175" spans="3:19" ht="15.75" customHeight="1" x14ac:dyDescent="0.2">
      <c r="C175" s="46"/>
      <c r="D175" s="46"/>
      <c r="E175" s="46"/>
      <c r="F175" s="46"/>
      <c r="G175" s="46"/>
      <c r="H175" s="46"/>
      <c r="I175" s="46"/>
      <c r="J175" s="46"/>
      <c r="K175" s="46"/>
      <c r="L175" s="46"/>
      <c r="M175" s="46"/>
      <c r="N175" s="46"/>
      <c r="O175" s="46"/>
      <c r="P175" s="46"/>
      <c r="Q175" s="46"/>
      <c r="R175" s="46"/>
      <c r="S175" s="22"/>
    </row>
    <row r="176" spans="3:19" ht="15.75" customHeight="1" x14ac:dyDescent="0.2">
      <c r="C176" s="46"/>
      <c r="D176" s="46"/>
      <c r="E176" s="46"/>
      <c r="F176" s="46"/>
      <c r="G176" s="46"/>
      <c r="H176" s="46"/>
      <c r="I176" s="46"/>
      <c r="J176" s="46"/>
      <c r="K176" s="46"/>
      <c r="L176" s="46"/>
      <c r="M176" s="46"/>
      <c r="N176" s="46"/>
      <c r="O176" s="46"/>
      <c r="P176" s="46"/>
      <c r="Q176" s="46"/>
      <c r="R176" s="46"/>
      <c r="S176" s="22"/>
    </row>
    <row r="177" spans="3:19" ht="15.75" customHeight="1" x14ac:dyDescent="0.2">
      <c r="C177" s="46"/>
      <c r="D177" s="46"/>
      <c r="E177" s="46"/>
      <c r="F177" s="46"/>
      <c r="G177" s="46"/>
      <c r="H177" s="46"/>
      <c r="I177" s="46"/>
      <c r="J177" s="46"/>
      <c r="K177" s="46"/>
      <c r="L177" s="46"/>
      <c r="M177" s="46"/>
      <c r="N177" s="46"/>
      <c r="O177" s="46"/>
      <c r="P177" s="46"/>
      <c r="Q177" s="46"/>
      <c r="R177" s="46"/>
      <c r="S177" s="22"/>
    </row>
    <row r="178" spans="3:19" ht="15.75" customHeight="1" x14ac:dyDescent="0.2">
      <c r="C178" s="46"/>
      <c r="D178" s="46"/>
      <c r="E178" s="46"/>
      <c r="F178" s="46"/>
      <c r="G178" s="46"/>
      <c r="H178" s="46"/>
      <c r="I178" s="46"/>
      <c r="J178" s="46"/>
      <c r="K178" s="46"/>
      <c r="L178" s="46"/>
      <c r="M178" s="46"/>
      <c r="N178" s="46"/>
      <c r="O178" s="46"/>
      <c r="P178" s="46"/>
      <c r="Q178" s="46"/>
      <c r="R178" s="46"/>
      <c r="S178" s="22"/>
    </row>
    <row r="179" spans="3:19" ht="15.75" customHeight="1" x14ac:dyDescent="0.2">
      <c r="C179" s="46"/>
      <c r="D179" s="46"/>
      <c r="E179" s="46"/>
      <c r="F179" s="46"/>
      <c r="G179" s="46"/>
      <c r="H179" s="46"/>
      <c r="I179" s="46"/>
      <c r="J179" s="46"/>
      <c r="K179" s="46"/>
      <c r="L179" s="46"/>
      <c r="M179" s="46"/>
      <c r="N179" s="46"/>
      <c r="O179" s="46"/>
      <c r="P179" s="46"/>
      <c r="Q179" s="46"/>
      <c r="R179" s="46"/>
      <c r="S179" s="22"/>
    </row>
    <row r="180" spans="3:19" ht="15.75" customHeight="1" x14ac:dyDescent="0.2">
      <c r="C180" s="46"/>
      <c r="D180" s="46"/>
      <c r="E180" s="46"/>
      <c r="F180" s="46"/>
      <c r="G180" s="46"/>
      <c r="H180" s="46"/>
      <c r="I180" s="46"/>
      <c r="J180" s="46"/>
      <c r="K180" s="46"/>
      <c r="L180" s="46"/>
      <c r="M180" s="46"/>
      <c r="N180" s="46"/>
      <c r="O180" s="46"/>
      <c r="P180" s="46"/>
      <c r="Q180" s="46"/>
      <c r="R180" s="46"/>
      <c r="S180" s="22"/>
    </row>
    <row r="181" spans="3:19" ht="15.75" customHeight="1" x14ac:dyDescent="0.2">
      <c r="C181" s="46"/>
      <c r="D181" s="46"/>
      <c r="E181" s="46"/>
      <c r="F181" s="46"/>
      <c r="G181" s="46"/>
      <c r="H181" s="46"/>
      <c r="I181" s="46"/>
      <c r="J181" s="46"/>
      <c r="K181" s="46"/>
      <c r="L181" s="46"/>
      <c r="M181" s="46"/>
      <c r="N181" s="46"/>
      <c r="O181" s="46"/>
      <c r="P181" s="46"/>
      <c r="Q181" s="46"/>
      <c r="R181" s="46"/>
      <c r="S181" s="22"/>
    </row>
    <row r="182" spans="3:19" ht="15.75" customHeight="1" x14ac:dyDescent="0.2">
      <c r="C182" s="46"/>
      <c r="D182" s="46"/>
      <c r="E182" s="46"/>
      <c r="F182" s="46"/>
      <c r="G182" s="46"/>
      <c r="H182" s="46"/>
      <c r="I182" s="46"/>
      <c r="J182" s="46"/>
      <c r="K182" s="46"/>
      <c r="L182" s="46"/>
      <c r="M182" s="46"/>
      <c r="N182" s="46"/>
      <c r="O182" s="46"/>
      <c r="P182" s="46"/>
      <c r="Q182" s="46"/>
      <c r="R182" s="46"/>
      <c r="S182" s="22"/>
    </row>
    <row r="183" spans="3:19" ht="15.75" customHeight="1" x14ac:dyDescent="0.2">
      <c r="C183" s="46"/>
      <c r="D183" s="46"/>
      <c r="E183" s="46"/>
      <c r="F183" s="46"/>
      <c r="G183" s="46"/>
      <c r="H183" s="46"/>
      <c r="I183" s="46"/>
      <c r="J183" s="46"/>
      <c r="K183" s="46"/>
      <c r="L183" s="46"/>
      <c r="M183" s="46"/>
      <c r="N183" s="46"/>
      <c r="O183" s="46"/>
      <c r="P183" s="46"/>
      <c r="Q183" s="46"/>
      <c r="R183" s="46"/>
      <c r="S183" s="22"/>
    </row>
    <row r="184" spans="3:19" ht="15.75" customHeight="1" x14ac:dyDescent="0.2">
      <c r="C184" s="46"/>
      <c r="D184" s="46"/>
      <c r="E184" s="46"/>
      <c r="F184" s="46"/>
      <c r="G184" s="46"/>
      <c r="H184" s="46"/>
      <c r="I184" s="46"/>
      <c r="J184" s="46"/>
      <c r="K184" s="46"/>
      <c r="L184" s="46"/>
      <c r="M184" s="46"/>
      <c r="N184" s="46"/>
      <c r="O184" s="46"/>
      <c r="P184" s="46"/>
      <c r="Q184" s="46"/>
      <c r="R184" s="46"/>
      <c r="S184" s="22"/>
    </row>
    <row r="185" spans="3:19" ht="15.75" customHeight="1" x14ac:dyDescent="0.2">
      <c r="C185" s="46"/>
      <c r="D185" s="46"/>
      <c r="E185" s="46"/>
      <c r="F185" s="46"/>
      <c r="G185" s="46"/>
      <c r="H185" s="46"/>
      <c r="I185" s="46"/>
      <c r="J185" s="46"/>
      <c r="K185" s="46"/>
      <c r="L185" s="46"/>
      <c r="M185" s="46"/>
      <c r="N185" s="46"/>
      <c r="O185" s="46"/>
      <c r="P185" s="46"/>
      <c r="Q185" s="46"/>
      <c r="R185" s="46"/>
      <c r="S185" s="22"/>
    </row>
    <row r="186" spans="3:19" ht="15.75" customHeight="1" x14ac:dyDescent="0.2">
      <c r="C186" s="46"/>
      <c r="D186" s="46"/>
      <c r="E186" s="46"/>
      <c r="F186" s="46"/>
      <c r="G186" s="46"/>
      <c r="H186" s="46"/>
      <c r="I186" s="46"/>
      <c r="J186" s="46"/>
      <c r="K186" s="46"/>
      <c r="L186" s="46"/>
      <c r="M186" s="46"/>
      <c r="N186" s="46"/>
      <c r="O186" s="46"/>
      <c r="P186" s="46"/>
      <c r="Q186" s="46"/>
      <c r="R186" s="46"/>
      <c r="S186" s="22"/>
    </row>
    <row r="187" spans="3:19" ht="15.75" customHeight="1" x14ac:dyDescent="0.2">
      <c r="C187" s="46"/>
      <c r="D187" s="46"/>
      <c r="E187" s="46"/>
      <c r="F187" s="46"/>
      <c r="G187" s="46"/>
      <c r="H187" s="46"/>
      <c r="I187" s="46"/>
      <c r="J187" s="46"/>
      <c r="K187" s="46"/>
      <c r="L187" s="46"/>
      <c r="M187" s="46"/>
      <c r="N187" s="46"/>
      <c r="O187" s="46"/>
      <c r="P187" s="46"/>
      <c r="Q187" s="46"/>
      <c r="R187" s="46"/>
      <c r="S187" s="22"/>
    </row>
    <row r="188" spans="3:19" ht="15.75" customHeight="1" x14ac:dyDescent="0.2">
      <c r="C188" s="46"/>
      <c r="D188" s="46"/>
      <c r="E188" s="46"/>
      <c r="F188" s="46"/>
      <c r="G188" s="46"/>
      <c r="H188" s="46"/>
      <c r="I188" s="46"/>
      <c r="J188" s="46"/>
      <c r="K188" s="46"/>
      <c r="L188" s="46"/>
      <c r="M188" s="46"/>
      <c r="N188" s="46"/>
      <c r="O188" s="46"/>
      <c r="P188" s="46"/>
      <c r="Q188" s="46"/>
      <c r="R188" s="46"/>
      <c r="S188" s="22"/>
    </row>
    <row r="189" spans="3:19" ht="15.75" customHeight="1" x14ac:dyDescent="0.2">
      <c r="C189" s="46"/>
      <c r="D189" s="46"/>
      <c r="E189" s="46"/>
      <c r="F189" s="46"/>
      <c r="G189" s="46"/>
      <c r="H189" s="46"/>
      <c r="I189" s="46"/>
      <c r="J189" s="46"/>
      <c r="K189" s="46"/>
      <c r="L189" s="46"/>
      <c r="M189" s="46"/>
      <c r="N189" s="46"/>
      <c r="O189" s="46"/>
      <c r="P189" s="46"/>
      <c r="Q189" s="46"/>
      <c r="R189" s="46"/>
      <c r="S189" s="22"/>
    </row>
    <row r="190" spans="3:19" ht="15.75" customHeight="1" x14ac:dyDescent="0.2">
      <c r="C190" s="46"/>
      <c r="D190" s="46"/>
      <c r="E190" s="46"/>
      <c r="F190" s="46"/>
      <c r="G190" s="46"/>
      <c r="H190" s="46"/>
      <c r="I190" s="46"/>
      <c r="J190" s="46"/>
      <c r="K190" s="46"/>
      <c r="L190" s="46"/>
      <c r="M190" s="46"/>
      <c r="N190" s="46"/>
      <c r="O190" s="46"/>
      <c r="P190" s="46"/>
      <c r="Q190" s="46"/>
      <c r="R190" s="46"/>
      <c r="S190" s="22"/>
    </row>
    <row r="191" spans="3:19" ht="15.75" customHeight="1" x14ac:dyDescent="0.2">
      <c r="C191" s="46"/>
      <c r="D191" s="46"/>
      <c r="E191" s="46"/>
      <c r="F191" s="46"/>
      <c r="G191" s="46"/>
      <c r="H191" s="46"/>
      <c r="I191" s="46"/>
      <c r="J191" s="46"/>
      <c r="K191" s="46"/>
      <c r="L191" s="46"/>
      <c r="M191" s="46"/>
      <c r="N191" s="46"/>
      <c r="O191" s="46"/>
      <c r="P191" s="46"/>
      <c r="Q191" s="46"/>
      <c r="R191" s="46"/>
      <c r="S191" s="22"/>
    </row>
    <row r="192" spans="3:19" ht="15.75" customHeight="1" x14ac:dyDescent="0.2">
      <c r="C192" s="46"/>
      <c r="D192" s="46"/>
      <c r="E192" s="46"/>
      <c r="F192" s="46"/>
      <c r="G192" s="46"/>
      <c r="H192" s="46"/>
      <c r="I192" s="46"/>
      <c r="J192" s="46"/>
      <c r="K192" s="46"/>
      <c r="L192" s="46"/>
      <c r="M192" s="46"/>
      <c r="N192" s="46"/>
      <c r="O192" s="46"/>
      <c r="P192" s="46"/>
      <c r="Q192" s="46"/>
      <c r="R192" s="46"/>
      <c r="S192" s="22"/>
    </row>
    <row r="193" spans="3:19" ht="15.75" customHeight="1" x14ac:dyDescent="0.2">
      <c r="C193" s="46"/>
      <c r="D193" s="46"/>
      <c r="E193" s="46"/>
      <c r="F193" s="46"/>
      <c r="G193" s="46"/>
      <c r="H193" s="46"/>
      <c r="I193" s="46"/>
      <c r="J193" s="46"/>
      <c r="K193" s="46"/>
      <c r="L193" s="46"/>
      <c r="M193" s="46"/>
      <c r="N193" s="46"/>
      <c r="O193" s="46"/>
      <c r="P193" s="46"/>
      <c r="Q193" s="46"/>
      <c r="R193" s="46"/>
      <c r="S193" s="22"/>
    </row>
    <row r="194" spans="3:19" ht="15.75" customHeight="1" x14ac:dyDescent="0.2">
      <c r="C194" s="46"/>
      <c r="D194" s="46"/>
      <c r="E194" s="46"/>
      <c r="F194" s="46"/>
      <c r="G194" s="46"/>
      <c r="H194" s="46"/>
      <c r="I194" s="46"/>
      <c r="J194" s="46"/>
      <c r="K194" s="46"/>
      <c r="L194" s="46"/>
      <c r="M194" s="46"/>
      <c r="N194" s="46"/>
      <c r="O194" s="46"/>
      <c r="P194" s="46"/>
      <c r="Q194" s="46"/>
      <c r="R194" s="46"/>
      <c r="S194" s="22"/>
    </row>
    <row r="195" spans="3:19" ht="15.75" customHeight="1" x14ac:dyDescent="0.2">
      <c r="C195" s="46"/>
      <c r="D195" s="46"/>
      <c r="E195" s="46"/>
      <c r="F195" s="46"/>
      <c r="G195" s="46"/>
      <c r="H195" s="46"/>
      <c r="I195" s="46"/>
      <c r="J195" s="46"/>
      <c r="K195" s="46"/>
      <c r="L195" s="46"/>
      <c r="M195" s="46"/>
      <c r="N195" s="46"/>
      <c r="O195" s="46"/>
      <c r="P195" s="46"/>
      <c r="Q195" s="46"/>
      <c r="R195" s="46"/>
      <c r="S195" s="22"/>
    </row>
    <row r="196" spans="3:19" ht="15.75" customHeight="1" x14ac:dyDescent="0.2">
      <c r="C196" s="46"/>
      <c r="D196" s="46"/>
      <c r="E196" s="46"/>
      <c r="F196" s="46"/>
      <c r="G196" s="46"/>
      <c r="H196" s="46"/>
      <c r="I196" s="46"/>
      <c r="J196" s="46"/>
      <c r="K196" s="46"/>
      <c r="L196" s="46"/>
      <c r="M196" s="46"/>
      <c r="N196" s="46"/>
      <c r="O196" s="46"/>
      <c r="P196" s="46"/>
      <c r="Q196" s="46"/>
      <c r="R196" s="46"/>
      <c r="S196" s="22"/>
    </row>
    <row r="197" spans="3:19" ht="15.75" customHeight="1" x14ac:dyDescent="0.2">
      <c r="C197" s="46"/>
      <c r="D197" s="46"/>
      <c r="E197" s="46"/>
      <c r="F197" s="46"/>
      <c r="G197" s="46"/>
      <c r="H197" s="46"/>
      <c r="I197" s="46"/>
      <c r="J197" s="46"/>
      <c r="K197" s="46"/>
      <c r="L197" s="46"/>
      <c r="M197" s="46"/>
      <c r="N197" s="46"/>
      <c r="O197" s="46"/>
      <c r="P197" s="46"/>
      <c r="Q197" s="46"/>
      <c r="R197" s="46"/>
      <c r="S197" s="22"/>
    </row>
    <row r="198" spans="3:19" ht="15.75" customHeight="1" x14ac:dyDescent="0.2">
      <c r="C198" s="46"/>
      <c r="D198" s="46"/>
      <c r="E198" s="46"/>
      <c r="F198" s="46"/>
      <c r="G198" s="46"/>
      <c r="H198" s="46"/>
      <c r="I198" s="46"/>
      <c r="J198" s="46"/>
      <c r="K198" s="46"/>
      <c r="L198" s="46"/>
      <c r="M198" s="46"/>
      <c r="N198" s="46"/>
      <c r="O198" s="46"/>
      <c r="P198" s="46"/>
      <c r="Q198" s="46"/>
      <c r="R198" s="46"/>
      <c r="S198" s="22"/>
    </row>
    <row r="199" spans="3:19" ht="15.75" customHeight="1" x14ac:dyDescent="0.2">
      <c r="C199" s="46"/>
      <c r="D199" s="46"/>
      <c r="E199" s="46"/>
      <c r="F199" s="46"/>
      <c r="G199" s="46"/>
      <c r="H199" s="46"/>
      <c r="I199" s="46"/>
      <c r="J199" s="46"/>
      <c r="K199" s="46"/>
      <c r="L199" s="46"/>
      <c r="M199" s="46"/>
      <c r="N199" s="46"/>
      <c r="O199" s="46"/>
      <c r="P199" s="46"/>
      <c r="Q199" s="46"/>
      <c r="R199" s="46"/>
      <c r="S199" s="22"/>
    </row>
    <row r="200" spans="3:19" ht="15.75" customHeight="1" x14ac:dyDescent="0.2">
      <c r="C200" s="46"/>
      <c r="D200" s="46"/>
      <c r="E200" s="46"/>
      <c r="F200" s="46"/>
      <c r="G200" s="46"/>
      <c r="H200" s="46"/>
      <c r="I200" s="46"/>
      <c r="J200" s="46"/>
      <c r="K200" s="46"/>
      <c r="L200" s="46"/>
      <c r="M200" s="46"/>
      <c r="N200" s="46"/>
      <c r="O200" s="46"/>
      <c r="P200" s="46"/>
      <c r="Q200" s="46"/>
      <c r="R200" s="46"/>
      <c r="S200" s="22"/>
    </row>
    <row r="201" spans="3:19" ht="15.75" customHeight="1" x14ac:dyDescent="0.2">
      <c r="C201" s="46"/>
      <c r="D201" s="46"/>
      <c r="E201" s="46"/>
      <c r="F201" s="46"/>
      <c r="G201" s="46"/>
      <c r="H201" s="46"/>
      <c r="I201" s="46"/>
      <c r="J201" s="46"/>
      <c r="K201" s="46"/>
      <c r="L201" s="46"/>
      <c r="M201" s="46"/>
      <c r="N201" s="46"/>
      <c r="O201" s="46"/>
      <c r="P201" s="46"/>
      <c r="Q201" s="46"/>
      <c r="R201" s="46"/>
      <c r="S201" s="22"/>
    </row>
    <row r="202" spans="3:19" ht="15.75" customHeight="1" x14ac:dyDescent="0.2">
      <c r="C202" s="46"/>
      <c r="D202" s="46"/>
      <c r="E202" s="46"/>
      <c r="F202" s="46"/>
      <c r="G202" s="46"/>
      <c r="H202" s="46"/>
      <c r="I202" s="46"/>
      <c r="J202" s="46"/>
      <c r="K202" s="46"/>
      <c r="L202" s="46"/>
      <c r="M202" s="46"/>
      <c r="N202" s="46"/>
      <c r="O202" s="46"/>
      <c r="P202" s="46"/>
      <c r="Q202" s="46"/>
      <c r="R202" s="46"/>
      <c r="S202" s="22"/>
    </row>
    <row r="203" spans="3:19" ht="15.75" customHeight="1" x14ac:dyDescent="0.2">
      <c r="C203" s="46"/>
      <c r="D203" s="46"/>
      <c r="E203" s="46"/>
      <c r="F203" s="46"/>
      <c r="G203" s="46"/>
      <c r="H203" s="46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22"/>
    </row>
    <row r="204" spans="3:19" ht="15.75" customHeight="1" x14ac:dyDescent="0.2">
      <c r="C204" s="46"/>
      <c r="D204" s="46"/>
      <c r="E204" s="46"/>
      <c r="F204" s="46"/>
      <c r="G204" s="46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22"/>
    </row>
    <row r="205" spans="3:19" ht="15.75" customHeight="1" x14ac:dyDescent="0.2">
      <c r="C205" s="46"/>
      <c r="D205" s="46"/>
      <c r="E205" s="46"/>
      <c r="F205" s="46"/>
      <c r="G205" s="46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22"/>
    </row>
    <row r="206" spans="3:19" ht="15.75" customHeight="1" x14ac:dyDescent="0.2">
      <c r="C206" s="46"/>
      <c r="D206" s="46"/>
      <c r="E206" s="46"/>
      <c r="F206" s="46"/>
      <c r="G206" s="46"/>
      <c r="H206" s="46"/>
      <c r="I206" s="46"/>
      <c r="J206" s="46"/>
      <c r="K206" s="46"/>
      <c r="L206" s="46"/>
      <c r="M206" s="46"/>
      <c r="N206" s="46"/>
      <c r="O206" s="46"/>
      <c r="P206" s="46"/>
      <c r="Q206" s="46"/>
      <c r="R206" s="46"/>
      <c r="S206" s="22"/>
    </row>
    <row r="207" spans="3:19" ht="15.75" customHeight="1" x14ac:dyDescent="0.2">
      <c r="C207" s="46"/>
      <c r="D207" s="46"/>
      <c r="E207" s="46"/>
      <c r="F207" s="46"/>
      <c r="G207" s="46"/>
      <c r="H207" s="46"/>
      <c r="I207" s="46"/>
      <c r="J207" s="46"/>
      <c r="K207" s="46"/>
      <c r="L207" s="46"/>
      <c r="M207" s="46"/>
      <c r="N207" s="46"/>
      <c r="O207" s="46"/>
      <c r="P207" s="46"/>
      <c r="Q207" s="46"/>
      <c r="R207" s="46"/>
      <c r="S207" s="22"/>
    </row>
    <row r="208" spans="3:19" ht="15.75" customHeight="1" x14ac:dyDescent="0.2">
      <c r="C208" s="46"/>
      <c r="D208" s="46"/>
      <c r="E208" s="46"/>
      <c r="F208" s="46"/>
      <c r="G208" s="46"/>
      <c r="H208" s="46"/>
      <c r="I208" s="46"/>
      <c r="J208" s="46"/>
      <c r="K208" s="46"/>
      <c r="L208" s="46"/>
      <c r="M208" s="46"/>
      <c r="N208" s="46"/>
      <c r="O208" s="46"/>
      <c r="P208" s="46"/>
      <c r="Q208" s="46"/>
      <c r="R208" s="46"/>
      <c r="S208" s="22"/>
    </row>
    <row r="209" spans="3:19" ht="15.75" customHeight="1" x14ac:dyDescent="0.2">
      <c r="C209" s="46"/>
      <c r="D209" s="46"/>
      <c r="E209" s="46"/>
      <c r="F209" s="46"/>
      <c r="G209" s="46"/>
      <c r="H209" s="46"/>
      <c r="I209" s="46"/>
      <c r="J209" s="46"/>
      <c r="K209" s="46"/>
      <c r="L209" s="46"/>
      <c r="M209" s="46"/>
      <c r="N209" s="46"/>
      <c r="O209" s="46"/>
      <c r="P209" s="46"/>
      <c r="Q209" s="46"/>
      <c r="R209" s="46"/>
      <c r="S209" s="22"/>
    </row>
    <row r="210" spans="3:19" ht="15.75" customHeight="1" x14ac:dyDescent="0.2">
      <c r="C210" s="46"/>
      <c r="D210" s="46"/>
      <c r="E210" s="46"/>
      <c r="F210" s="46"/>
      <c r="G210" s="46"/>
      <c r="H210" s="46"/>
      <c r="I210" s="46"/>
      <c r="J210" s="46"/>
      <c r="K210" s="46"/>
      <c r="L210" s="46"/>
      <c r="M210" s="46"/>
      <c r="N210" s="46"/>
      <c r="O210" s="46"/>
      <c r="P210" s="46"/>
      <c r="Q210" s="46"/>
      <c r="R210" s="46"/>
      <c r="S210" s="22"/>
    </row>
    <row r="211" spans="3:19" ht="15.75" customHeight="1" x14ac:dyDescent="0.2">
      <c r="C211" s="46"/>
      <c r="D211" s="46"/>
      <c r="E211" s="46"/>
      <c r="F211" s="46"/>
      <c r="G211" s="46"/>
      <c r="H211" s="46"/>
      <c r="I211" s="46"/>
      <c r="J211" s="46"/>
      <c r="K211" s="46"/>
      <c r="L211" s="46"/>
      <c r="M211" s="46"/>
      <c r="N211" s="46"/>
      <c r="O211" s="46"/>
      <c r="P211" s="46"/>
      <c r="Q211" s="46"/>
      <c r="R211" s="46"/>
      <c r="S211" s="22"/>
    </row>
    <row r="212" spans="3:19" ht="15.75" customHeight="1" x14ac:dyDescent="0.2">
      <c r="C212" s="46"/>
      <c r="D212" s="46"/>
      <c r="E212" s="46"/>
      <c r="F212" s="46"/>
      <c r="G212" s="46"/>
      <c r="H212" s="46"/>
      <c r="I212" s="46"/>
      <c r="J212" s="46"/>
      <c r="K212" s="46"/>
      <c r="L212" s="46"/>
      <c r="M212" s="46"/>
      <c r="N212" s="46"/>
      <c r="O212" s="46"/>
      <c r="P212" s="46"/>
      <c r="Q212" s="46"/>
      <c r="R212" s="46"/>
      <c r="S212" s="22"/>
    </row>
    <row r="213" spans="3:19" ht="15.75" customHeight="1" x14ac:dyDescent="0.2">
      <c r="C213" s="46"/>
      <c r="D213" s="46"/>
      <c r="E213" s="46"/>
      <c r="F213" s="46"/>
      <c r="G213" s="46"/>
      <c r="H213" s="46"/>
      <c r="I213" s="46"/>
      <c r="J213" s="46"/>
      <c r="K213" s="46"/>
      <c r="L213" s="46"/>
      <c r="M213" s="46"/>
      <c r="N213" s="46"/>
      <c r="O213" s="46"/>
      <c r="P213" s="46"/>
      <c r="Q213" s="46"/>
      <c r="R213" s="46"/>
      <c r="S213" s="22"/>
    </row>
    <row r="214" spans="3:19" ht="15.75" customHeight="1" x14ac:dyDescent="0.2">
      <c r="C214" s="46"/>
      <c r="D214" s="46"/>
      <c r="E214" s="46"/>
      <c r="F214" s="46"/>
      <c r="G214" s="46"/>
      <c r="H214" s="46"/>
      <c r="I214" s="46"/>
      <c r="J214" s="46"/>
      <c r="K214" s="46"/>
      <c r="L214" s="46"/>
      <c r="M214" s="46"/>
      <c r="N214" s="46"/>
      <c r="O214" s="46"/>
      <c r="P214" s="46"/>
      <c r="Q214" s="46"/>
      <c r="R214" s="46"/>
      <c r="S214" s="22"/>
    </row>
    <row r="215" spans="3:19" ht="15.75" customHeight="1" x14ac:dyDescent="0.2">
      <c r="C215" s="46"/>
      <c r="D215" s="46"/>
      <c r="E215" s="46"/>
      <c r="F215" s="46"/>
      <c r="G215" s="46"/>
      <c r="H215" s="46"/>
      <c r="I215" s="46"/>
      <c r="J215" s="46"/>
      <c r="K215" s="46"/>
      <c r="L215" s="46"/>
      <c r="M215" s="46"/>
      <c r="N215" s="46"/>
      <c r="O215" s="46"/>
      <c r="P215" s="46"/>
      <c r="Q215" s="46"/>
      <c r="R215" s="46"/>
      <c r="S215" s="22"/>
    </row>
    <row r="216" spans="3:19" ht="15.75" customHeight="1" x14ac:dyDescent="0.2">
      <c r="C216" s="46"/>
      <c r="D216" s="46"/>
      <c r="E216" s="46"/>
      <c r="F216" s="46"/>
      <c r="G216" s="46"/>
      <c r="H216" s="46"/>
      <c r="I216" s="46"/>
      <c r="J216" s="46"/>
      <c r="K216" s="46"/>
      <c r="L216" s="46"/>
      <c r="M216" s="46"/>
      <c r="N216" s="46"/>
      <c r="O216" s="46"/>
      <c r="P216" s="46"/>
      <c r="Q216" s="46"/>
      <c r="R216" s="46"/>
      <c r="S216" s="22"/>
    </row>
    <row r="217" spans="3:19" ht="15.75" customHeight="1" x14ac:dyDescent="0.2">
      <c r="C217" s="46"/>
      <c r="D217" s="46"/>
      <c r="E217" s="46"/>
      <c r="F217" s="46"/>
      <c r="G217" s="46"/>
      <c r="H217" s="46"/>
      <c r="I217" s="46"/>
      <c r="J217" s="46"/>
      <c r="K217" s="46"/>
      <c r="L217" s="46"/>
      <c r="M217" s="46"/>
      <c r="N217" s="46"/>
      <c r="O217" s="46"/>
      <c r="P217" s="46"/>
      <c r="Q217" s="46"/>
      <c r="R217" s="46"/>
      <c r="S217" s="22"/>
    </row>
    <row r="218" spans="3:19" ht="15.75" customHeight="1" x14ac:dyDescent="0.2">
      <c r="C218" s="46"/>
      <c r="D218" s="46"/>
      <c r="E218" s="46"/>
      <c r="F218" s="46"/>
      <c r="G218" s="46"/>
      <c r="H218" s="46"/>
      <c r="I218" s="46"/>
      <c r="J218" s="46"/>
      <c r="K218" s="46"/>
      <c r="L218" s="46"/>
      <c r="M218" s="46"/>
      <c r="N218" s="46"/>
      <c r="O218" s="46"/>
      <c r="P218" s="46"/>
      <c r="Q218" s="46"/>
      <c r="R218" s="46"/>
      <c r="S218" s="22"/>
    </row>
    <row r="219" spans="3:19" ht="15.75" customHeight="1" x14ac:dyDescent="0.2">
      <c r="C219" s="46"/>
      <c r="D219" s="46"/>
      <c r="E219" s="46"/>
      <c r="F219" s="46"/>
      <c r="G219" s="46"/>
      <c r="H219" s="46"/>
      <c r="I219" s="46"/>
      <c r="J219" s="46"/>
      <c r="K219" s="46"/>
      <c r="L219" s="46"/>
      <c r="M219" s="46"/>
      <c r="N219" s="46"/>
      <c r="O219" s="46"/>
      <c r="P219" s="46"/>
      <c r="Q219" s="46"/>
      <c r="R219" s="46"/>
      <c r="S219" s="22"/>
    </row>
    <row r="220" spans="3:19" ht="15.75" customHeight="1" x14ac:dyDescent="0.2">
      <c r="C220" s="46"/>
      <c r="D220" s="46"/>
      <c r="E220" s="46"/>
      <c r="F220" s="46"/>
      <c r="G220" s="46"/>
      <c r="H220" s="46"/>
      <c r="I220" s="46"/>
      <c r="J220" s="46"/>
      <c r="K220" s="46"/>
      <c r="L220" s="46"/>
      <c r="M220" s="46"/>
      <c r="N220" s="46"/>
      <c r="O220" s="46"/>
      <c r="P220" s="46"/>
      <c r="Q220" s="46"/>
      <c r="R220" s="46"/>
      <c r="S220" s="22"/>
    </row>
    <row r="221" spans="3:19" ht="15.75" customHeight="1" x14ac:dyDescent="0.2">
      <c r="R221" s="15"/>
      <c r="S221" s="22"/>
    </row>
    <row r="222" spans="3:19" ht="15.75" customHeight="1" x14ac:dyDescent="0.2">
      <c r="R222" s="15"/>
      <c r="S222" s="22"/>
    </row>
    <row r="223" spans="3:19" ht="15.75" customHeight="1" x14ac:dyDescent="0.2">
      <c r="R223" s="15"/>
      <c r="S223" s="22"/>
    </row>
    <row r="224" spans="3:19" ht="15.75" customHeight="1" x14ac:dyDescent="0.2">
      <c r="R224" s="15"/>
      <c r="S224" s="22"/>
    </row>
    <row r="225" spans="18:18" ht="15.75" customHeight="1" x14ac:dyDescent="0.2">
      <c r="R225" s="15"/>
    </row>
    <row r="226" spans="18:18" ht="15.75" customHeight="1" x14ac:dyDescent="0.2">
      <c r="R226" s="15"/>
    </row>
    <row r="227" spans="18:18" ht="15.75" customHeight="1" x14ac:dyDescent="0.2">
      <c r="R227" s="15"/>
    </row>
    <row r="228" spans="18:18" ht="15.75" customHeight="1" x14ac:dyDescent="0.2">
      <c r="R228" s="15"/>
    </row>
    <row r="229" spans="18:18" ht="15.75" customHeight="1" x14ac:dyDescent="0.2">
      <c r="R229" s="15"/>
    </row>
    <row r="230" spans="18:18" ht="15.75" customHeight="1" x14ac:dyDescent="0.2">
      <c r="R230" s="15"/>
    </row>
    <row r="231" spans="18:18" ht="15.75" customHeight="1" x14ac:dyDescent="0.2">
      <c r="R231" s="15"/>
    </row>
    <row r="232" spans="18:18" ht="15.75" customHeight="1" x14ac:dyDescent="0.2">
      <c r="R232" s="15"/>
    </row>
    <row r="233" spans="18:18" ht="15.75" customHeight="1" x14ac:dyDescent="0.2">
      <c r="R233" s="15"/>
    </row>
    <row r="234" spans="18:18" ht="15.75" customHeight="1" x14ac:dyDescent="0.2">
      <c r="R234" s="15"/>
    </row>
    <row r="235" spans="18:18" ht="15.75" customHeight="1" x14ac:dyDescent="0.2">
      <c r="R235" s="15"/>
    </row>
    <row r="236" spans="18:18" ht="15.75" customHeight="1" x14ac:dyDescent="0.2">
      <c r="R236" s="15"/>
    </row>
    <row r="237" spans="18:18" ht="15.75" customHeight="1" x14ac:dyDescent="0.2">
      <c r="R237" s="15"/>
    </row>
    <row r="238" spans="18:18" ht="15.75" customHeight="1" x14ac:dyDescent="0.2">
      <c r="R238" s="15"/>
    </row>
    <row r="239" spans="18:18" ht="15.75" customHeight="1" x14ac:dyDescent="0.2">
      <c r="R239" s="15"/>
    </row>
    <row r="240" spans="18:18" ht="15.75" customHeight="1" x14ac:dyDescent="0.2">
      <c r="R240" s="15"/>
    </row>
    <row r="241" spans="18:18" ht="15.75" customHeight="1" x14ac:dyDescent="0.2">
      <c r="R241" s="15"/>
    </row>
    <row r="242" spans="18:18" ht="15.75" customHeight="1" x14ac:dyDescent="0.2">
      <c r="R242" s="15"/>
    </row>
    <row r="243" spans="18:18" ht="15.75" customHeight="1" x14ac:dyDescent="0.2">
      <c r="R243" s="15"/>
    </row>
    <row r="244" spans="18:18" ht="15.75" customHeight="1" x14ac:dyDescent="0.2">
      <c r="R244" s="15"/>
    </row>
    <row r="245" spans="18:18" ht="15.75" customHeight="1" x14ac:dyDescent="0.2">
      <c r="R245" s="15"/>
    </row>
    <row r="246" spans="18:18" ht="15.75" customHeight="1" x14ac:dyDescent="0.2">
      <c r="R246" s="15"/>
    </row>
    <row r="247" spans="18:18" ht="15.75" customHeight="1" x14ac:dyDescent="0.2">
      <c r="R247" s="15"/>
    </row>
    <row r="248" spans="18:18" ht="15.75" customHeight="1" x14ac:dyDescent="0.2">
      <c r="R248" s="15"/>
    </row>
    <row r="249" spans="18:18" ht="15.75" customHeight="1" x14ac:dyDescent="0.2">
      <c r="R249" s="15"/>
    </row>
    <row r="250" spans="18:18" ht="15.75" customHeight="1" x14ac:dyDescent="0.2">
      <c r="R250" s="15"/>
    </row>
    <row r="251" spans="18:18" ht="15.75" customHeight="1" x14ac:dyDescent="0.2">
      <c r="R251" s="15"/>
    </row>
    <row r="252" spans="18:18" ht="15.75" customHeight="1" x14ac:dyDescent="0.2">
      <c r="R252" s="15"/>
    </row>
    <row r="253" spans="18:18" ht="15.75" customHeight="1" x14ac:dyDescent="0.2">
      <c r="R253" s="15"/>
    </row>
    <row r="254" spans="18:18" ht="15.75" customHeight="1" x14ac:dyDescent="0.2">
      <c r="R254" s="15"/>
    </row>
    <row r="255" spans="18:18" ht="15.75" customHeight="1" x14ac:dyDescent="0.2">
      <c r="R255" s="15"/>
    </row>
    <row r="256" spans="18:18" ht="15.75" customHeight="1" x14ac:dyDescent="0.2">
      <c r="R256" s="15"/>
    </row>
    <row r="257" spans="18:18" ht="15.75" customHeight="1" x14ac:dyDescent="0.2">
      <c r="R257" s="15"/>
    </row>
    <row r="258" spans="18:18" ht="15.75" customHeight="1" x14ac:dyDescent="0.2">
      <c r="R258" s="15"/>
    </row>
    <row r="259" spans="18:18" ht="15.75" customHeight="1" x14ac:dyDescent="0.2">
      <c r="R259" s="15"/>
    </row>
    <row r="260" spans="18:18" ht="15.75" customHeight="1" x14ac:dyDescent="0.2">
      <c r="R260" s="15"/>
    </row>
    <row r="261" spans="18:18" ht="15.75" customHeight="1" x14ac:dyDescent="0.2">
      <c r="R261" s="15"/>
    </row>
    <row r="262" spans="18:18" ht="15.75" customHeight="1" x14ac:dyDescent="0.2">
      <c r="R262" s="15"/>
    </row>
    <row r="263" spans="18:18" ht="15.75" customHeight="1" x14ac:dyDescent="0.2">
      <c r="R263" s="15"/>
    </row>
    <row r="264" spans="18:18" ht="15.75" customHeight="1" x14ac:dyDescent="0.2">
      <c r="R264" s="15"/>
    </row>
    <row r="265" spans="18:18" ht="15.75" customHeight="1" x14ac:dyDescent="0.2">
      <c r="R265" s="15"/>
    </row>
    <row r="266" spans="18:18" ht="15.75" customHeight="1" x14ac:dyDescent="0.2">
      <c r="R266" s="15"/>
    </row>
    <row r="267" spans="18:18" ht="15.75" customHeight="1" x14ac:dyDescent="0.2">
      <c r="R267" s="15"/>
    </row>
    <row r="268" spans="18:18" ht="15.75" customHeight="1" x14ac:dyDescent="0.2">
      <c r="R268" s="15"/>
    </row>
    <row r="269" spans="18:18" ht="15.75" customHeight="1" x14ac:dyDescent="0.2">
      <c r="R269" s="15"/>
    </row>
    <row r="270" spans="18:18" ht="15.75" customHeight="1" x14ac:dyDescent="0.2">
      <c r="R270" s="15"/>
    </row>
    <row r="271" spans="18:18" ht="15.75" customHeight="1" x14ac:dyDescent="0.2">
      <c r="R271" s="15"/>
    </row>
    <row r="272" spans="18:18" ht="15.75" customHeight="1" x14ac:dyDescent="0.2">
      <c r="R272" s="15"/>
    </row>
    <row r="273" spans="18:18" ht="15.75" customHeight="1" x14ac:dyDescent="0.2">
      <c r="R273" s="15"/>
    </row>
    <row r="274" spans="18:18" ht="15.75" customHeight="1" x14ac:dyDescent="0.2">
      <c r="R274" s="15"/>
    </row>
    <row r="275" spans="18:18" ht="15.75" customHeight="1" x14ac:dyDescent="0.2">
      <c r="R275" s="15"/>
    </row>
    <row r="276" spans="18:18" ht="15.75" customHeight="1" x14ac:dyDescent="0.2">
      <c r="R276" s="15"/>
    </row>
    <row r="277" spans="18:18" ht="15.75" customHeight="1" x14ac:dyDescent="0.2">
      <c r="R277" s="15"/>
    </row>
    <row r="278" spans="18:18" ht="15.75" customHeight="1" x14ac:dyDescent="0.2">
      <c r="R278" s="15"/>
    </row>
    <row r="279" spans="18:18" ht="15.75" customHeight="1" x14ac:dyDescent="0.2">
      <c r="R279" s="15"/>
    </row>
    <row r="280" spans="18:18" ht="15.75" customHeight="1" x14ac:dyDescent="0.2">
      <c r="R280" s="15"/>
    </row>
    <row r="281" spans="18:18" ht="15.75" customHeight="1" x14ac:dyDescent="0.2">
      <c r="R281" s="15"/>
    </row>
    <row r="282" spans="18:18" ht="15.75" customHeight="1" x14ac:dyDescent="0.2">
      <c r="R282" s="15"/>
    </row>
    <row r="283" spans="18:18" ht="15.75" customHeight="1" x14ac:dyDescent="0.2">
      <c r="R283" s="15"/>
    </row>
    <row r="284" spans="18:18" ht="15.75" customHeight="1" x14ac:dyDescent="0.2">
      <c r="R284" s="15"/>
    </row>
    <row r="285" spans="18:18" ht="15.75" customHeight="1" x14ac:dyDescent="0.2">
      <c r="R285" s="15"/>
    </row>
    <row r="286" spans="18:18" ht="15.75" customHeight="1" x14ac:dyDescent="0.2">
      <c r="R286" s="15"/>
    </row>
    <row r="287" spans="18:18" ht="15.75" customHeight="1" x14ac:dyDescent="0.2">
      <c r="R287" s="15"/>
    </row>
    <row r="288" spans="18:18" ht="15.75" customHeight="1" x14ac:dyDescent="0.2">
      <c r="R288" s="15"/>
    </row>
    <row r="289" spans="18:18" ht="15.75" customHeight="1" x14ac:dyDescent="0.2">
      <c r="R289" s="15"/>
    </row>
    <row r="290" spans="18:18" ht="15.75" customHeight="1" x14ac:dyDescent="0.2">
      <c r="R290" s="15"/>
    </row>
    <row r="291" spans="18:18" ht="15.75" customHeight="1" x14ac:dyDescent="0.2">
      <c r="R291" s="15"/>
    </row>
    <row r="292" spans="18:18" ht="15.75" customHeight="1" x14ac:dyDescent="0.2">
      <c r="R292" s="15"/>
    </row>
    <row r="293" spans="18:18" ht="15.75" customHeight="1" x14ac:dyDescent="0.2">
      <c r="R293" s="15"/>
    </row>
    <row r="294" spans="18:18" ht="15.75" customHeight="1" x14ac:dyDescent="0.2">
      <c r="R294" s="15"/>
    </row>
    <row r="295" spans="18:18" ht="15.75" customHeight="1" x14ac:dyDescent="0.2">
      <c r="R295" s="15"/>
    </row>
    <row r="296" spans="18:18" ht="15.75" customHeight="1" x14ac:dyDescent="0.2">
      <c r="R296" s="15"/>
    </row>
    <row r="297" spans="18:18" ht="15.75" customHeight="1" x14ac:dyDescent="0.2">
      <c r="R297" s="15"/>
    </row>
    <row r="298" spans="18:18" ht="15.75" customHeight="1" x14ac:dyDescent="0.2">
      <c r="R298" s="15"/>
    </row>
    <row r="299" spans="18:18" ht="15.75" customHeight="1" x14ac:dyDescent="0.2">
      <c r="R299" s="15"/>
    </row>
    <row r="300" spans="18:18" ht="15.75" customHeight="1" x14ac:dyDescent="0.2">
      <c r="R300" s="15"/>
    </row>
    <row r="301" spans="18:18" ht="15.75" customHeight="1" x14ac:dyDescent="0.2">
      <c r="R301" s="15"/>
    </row>
    <row r="302" spans="18:18" ht="15.75" customHeight="1" x14ac:dyDescent="0.2">
      <c r="R302" s="15"/>
    </row>
    <row r="303" spans="18:18" ht="15.75" customHeight="1" x14ac:dyDescent="0.2">
      <c r="R303" s="15"/>
    </row>
    <row r="304" spans="18:18" ht="15.75" customHeight="1" x14ac:dyDescent="0.2">
      <c r="R304" s="15"/>
    </row>
    <row r="305" spans="18:18" ht="15.75" customHeight="1" x14ac:dyDescent="0.2">
      <c r="R305" s="15"/>
    </row>
    <row r="306" spans="18:18" ht="15.75" customHeight="1" x14ac:dyDescent="0.2">
      <c r="R306" s="15"/>
    </row>
    <row r="307" spans="18:18" ht="15.75" customHeight="1" x14ac:dyDescent="0.2">
      <c r="R307" s="15"/>
    </row>
    <row r="308" spans="18:18" ht="15.75" customHeight="1" x14ac:dyDescent="0.2">
      <c r="R308" s="15"/>
    </row>
    <row r="309" spans="18:18" ht="15.75" customHeight="1" x14ac:dyDescent="0.2">
      <c r="R309" s="15"/>
    </row>
    <row r="310" spans="18:18" ht="15.75" customHeight="1" x14ac:dyDescent="0.2">
      <c r="R310" s="15"/>
    </row>
    <row r="311" spans="18:18" ht="15.75" customHeight="1" x14ac:dyDescent="0.2">
      <c r="R311" s="15"/>
    </row>
    <row r="312" spans="18:18" ht="15.75" customHeight="1" x14ac:dyDescent="0.2">
      <c r="R312" s="15"/>
    </row>
    <row r="313" spans="18:18" ht="15.75" customHeight="1" x14ac:dyDescent="0.2">
      <c r="R313" s="15"/>
    </row>
    <row r="314" spans="18:18" ht="15.75" customHeight="1" x14ac:dyDescent="0.2">
      <c r="R314" s="15"/>
    </row>
    <row r="315" spans="18:18" ht="15.75" customHeight="1" x14ac:dyDescent="0.2">
      <c r="R315" s="15"/>
    </row>
    <row r="316" spans="18:18" ht="15.75" customHeight="1" x14ac:dyDescent="0.2">
      <c r="R316" s="15"/>
    </row>
    <row r="317" spans="18:18" ht="15.75" customHeight="1" x14ac:dyDescent="0.2">
      <c r="R317" s="15"/>
    </row>
    <row r="318" spans="18:18" ht="15.75" customHeight="1" x14ac:dyDescent="0.2">
      <c r="R318" s="15"/>
    </row>
    <row r="319" spans="18:18" ht="15.75" customHeight="1" x14ac:dyDescent="0.2">
      <c r="R319" s="15"/>
    </row>
    <row r="320" spans="18:18" ht="15.75" customHeight="1" x14ac:dyDescent="0.2">
      <c r="R320" s="15"/>
    </row>
    <row r="321" spans="18:18" ht="15.75" customHeight="1" x14ac:dyDescent="0.2">
      <c r="R321" s="15"/>
    </row>
    <row r="322" spans="18:18" ht="15.75" customHeight="1" x14ac:dyDescent="0.2">
      <c r="R322" s="15"/>
    </row>
    <row r="323" spans="18:18" ht="15.75" customHeight="1" x14ac:dyDescent="0.2">
      <c r="R323" s="15"/>
    </row>
    <row r="324" spans="18:18" ht="15.75" customHeight="1" x14ac:dyDescent="0.2">
      <c r="R324" s="15"/>
    </row>
    <row r="325" spans="18:18" ht="15.75" customHeight="1" x14ac:dyDescent="0.2">
      <c r="R325" s="15"/>
    </row>
    <row r="326" spans="18:18" ht="15.75" customHeight="1" x14ac:dyDescent="0.2">
      <c r="R326" s="15"/>
    </row>
    <row r="327" spans="18:18" ht="15.75" customHeight="1" x14ac:dyDescent="0.2">
      <c r="R327" s="15"/>
    </row>
    <row r="328" spans="18:18" ht="15.75" customHeight="1" x14ac:dyDescent="0.2">
      <c r="R328" s="15"/>
    </row>
    <row r="329" spans="18:18" ht="15.75" customHeight="1" x14ac:dyDescent="0.2">
      <c r="R329" s="15"/>
    </row>
    <row r="330" spans="18:18" ht="15.75" customHeight="1" x14ac:dyDescent="0.2">
      <c r="R330" s="15"/>
    </row>
    <row r="331" spans="18:18" ht="15.75" customHeight="1" x14ac:dyDescent="0.2">
      <c r="R331" s="15"/>
    </row>
    <row r="332" spans="18:18" ht="15.75" customHeight="1" x14ac:dyDescent="0.2">
      <c r="R332" s="15"/>
    </row>
    <row r="333" spans="18:18" ht="15.75" customHeight="1" x14ac:dyDescent="0.2">
      <c r="R333" s="15"/>
    </row>
    <row r="334" spans="18:18" ht="15.75" customHeight="1" x14ac:dyDescent="0.2">
      <c r="R334" s="15"/>
    </row>
    <row r="335" spans="18:18" ht="15.75" customHeight="1" x14ac:dyDescent="0.2">
      <c r="R335" s="15"/>
    </row>
    <row r="336" spans="18:18" ht="15.75" customHeight="1" x14ac:dyDescent="0.2">
      <c r="R336" s="15"/>
    </row>
    <row r="337" spans="18:18" ht="15.75" customHeight="1" x14ac:dyDescent="0.2">
      <c r="R337" s="15"/>
    </row>
    <row r="338" spans="18:18" ht="15.75" customHeight="1" x14ac:dyDescent="0.2">
      <c r="R338" s="15"/>
    </row>
    <row r="339" spans="18:18" ht="15.75" customHeight="1" x14ac:dyDescent="0.2">
      <c r="R339" s="15"/>
    </row>
    <row r="340" spans="18:18" ht="15.75" customHeight="1" x14ac:dyDescent="0.2">
      <c r="R340" s="15"/>
    </row>
    <row r="341" spans="18:18" ht="15.75" customHeight="1" x14ac:dyDescent="0.2">
      <c r="R341" s="15"/>
    </row>
    <row r="342" spans="18:18" ht="15.75" customHeight="1" x14ac:dyDescent="0.2">
      <c r="R342" s="15"/>
    </row>
    <row r="343" spans="18:18" ht="15.75" customHeight="1" x14ac:dyDescent="0.2">
      <c r="R343" s="15"/>
    </row>
    <row r="344" spans="18:18" ht="15.75" customHeight="1" x14ac:dyDescent="0.2">
      <c r="R344" s="15"/>
    </row>
    <row r="345" spans="18:18" ht="15.75" customHeight="1" x14ac:dyDescent="0.2">
      <c r="R345" s="15"/>
    </row>
    <row r="346" spans="18:18" ht="15.75" customHeight="1" x14ac:dyDescent="0.2">
      <c r="R346" s="15"/>
    </row>
    <row r="347" spans="18:18" ht="15.75" customHeight="1" x14ac:dyDescent="0.2">
      <c r="R347" s="15"/>
    </row>
    <row r="348" spans="18:18" ht="15.75" customHeight="1" x14ac:dyDescent="0.2">
      <c r="R348" s="15"/>
    </row>
    <row r="349" spans="18:18" ht="15.75" customHeight="1" x14ac:dyDescent="0.2">
      <c r="R349" s="15"/>
    </row>
    <row r="350" spans="18:18" ht="15.75" customHeight="1" x14ac:dyDescent="0.2">
      <c r="R350" s="15"/>
    </row>
    <row r="351" spans="18:18" ht="15.75" customHeight="1" x14ac:dyDescent="0.2">
      <c r="R351" s="15"/>
    </row>
    <row r="352" spans="18:18" ht="15.75" customHeight="1" x14ac:dyDescent="0.2">
      <c r="R352" s="15"/>
    </row>
    <row r="353" spans="18:18" ht="15.75" customHeight="1" x14ac:dyDescent="0.2">
      <c r="R353" s="15"/>
    </row>
    <row r="354" spans="18:18" ht="15.75" customHeight="1" x14ac:dyDescent="0.2">
      <c r="R354" s="15"/>
    </row>
    <row r="355" spans="18:18" ht="15.75" customHeight="1" x14ac:dyDescent="0.2">
      <c r="R355" s="15"/>
    </row>
    <row r="356" spans="18:18" ht="15.75" customHeight="1" x14ac:dyDescent="0.2">
      <c r="R356" s="15"/>
    </row>
    <row r="357" spans="18:18" ht="15.75" customHeight="1" x14ac:dyDescent="0.2">
      <c r="R357" s="15"/>
    </row>
    <row r="358" spans="18:18" ht="15.75" customHeight="1" x14ac:dyDescent="0.2">
      <c r="R358" s="15"/>
    </row>
    <row r="359" spans="18:18" ht="15.75" customHeight="1" x14ac:dyDescent="0.2">
      <c r="R359" s="15"/>
    </row>
    <row r="360" spans="18:18" ht="15.75" customHeight="1" x14ac:dyDescent="0.2">
      <c r="R360" s="15"/>
    </row>
    <row r="361" spans="18:18" ht="15.75" customHeight="1" x14ac:dyDescent="0.2">
      <c r="R361" s="15"/>
    </row>
    <row r="362" spans="18:18" ht="15.75" customHeight="1" x14ac:dyDescent="0.2">
      <c r="R362" s="15"/>
    </row>
    <row r="363" spans="18:18" ht="15.75" customHeight="1" x14ac:dyDescent="0.2">
      <c r="R363" s="15"/>
    </row>
    <row r="364" spans="18:18" ht="15.75" customHeight="1" x14ac:dyDescent="0.2">
      <c r="R364" s="15"/>
    </row>
    <row r="365" spans="18:18" ht="15.75" customHeight="1" x14ac:dyDescent="0.2">
      <c r="R365" s="15"/>
    </row>
    <row r="366" spans="18:18" ht="15.75" customHeight="1" x14ac:dyDescent="0.2">
      <c r="R366" s="15"/>
    </row>
    <row r="367" spans="18:18" ht="15.75" customHeight="1" x14ac:dyDescent="0.2">
      <c r="R367" s="15"/>
    </row>
    <row r="368" spans="18:18" ht="15.75" customHeight="1" x14ac:dyDescent="0.2">
      <c r="R368" s="15"/>
    </row>
    <row r="369" spans="18:18" ht="15.75" customHeight="1" x14ac:dyDescent="0.2">
      <c r="R369" s="15"/>
    </row>
    <row r="370" spans="18:18" ht="15.75" customHeight="1" x14ac:dyDescent="0.2">
      <c r="R370" s="15"/>
    </row>
    <row r="371" spans="18:18" ht="15.75" customHeight="1" x14ac:dyDescent="0.2">
      <c r="R371" s="15"/>
    </row>
    <row r="372" spans="18:18" ht="15.75" customHeight="1" x14ac:dyDescent="0.2">
      <c r="R372" s="15"/>
    </row>
    <row r="373" spans="18:18" ht="15.75" customHeight="1" x14ac:dyDescent="0.2">
      <c r="R373" s="15"/>
    </row>
    <row r="374" spans="18:18" ht="15.75" customHeight="1" x14ac:dyDescent="0.2">
      <c r="R374" s="15"/>
    </row>
    <row r="375" spans="18:18" ht="15.75" customHeight="1" x14ac:dyDescent="0.2">
      <c r="R375" s="15"/>
    </row>
    <row r="376" spans="18:18" ht="15.75" customHeight="1" x14ac:dyDescent="0.2">
      <c r="R376" s="15"/>
    </row>
    <row r="377" spans="18:18" ht="15.75" customHeight="1" x14ac:dyDescent="0.2">
      <c r="R377" s="15"/>
    </row>
    <row r="378" spans="18:18" ht="15.75" customHeight="1" x14ac:dyDescent="0.2">
      <c r="R378" s="15"/>
    </row>
    <row r="379" spans="18:18" ht="15.75" customHeight="1" x14ac:dyDescent="0.2">
      <c r="R379" s="15"/>
    </row>
    <row r="380" spans="18:18" ht="15.75" customHeight="1" x14ac:dyDescent="0.2">
      <c r="R380" s="15"/>
    </row>
    <row r="381" spans="18:18" ht="15.75" customHeight="1" x14ac:dyDescent="0.2">
      <c r="R381" s="15"/>
    </row>
    <row r="382" spans="18:18" ht="15.75" customHeight="1" x14ac:dyDescent="0.2">
      <c r="R382" s="15"/>
    </row>
    <row r="383" spans="18:18" ht="15.75" customHeight="1" x14ac:dyDescent="0.2">
      <c r="R383" s="15"/>
    </row>
    <row r="384" spans="18:18" ht="15.75" customHeight="1" x14ac:dyDescent="0.2">
      <c r="R384" s="15"/>
    </row>
    <row r="385" spans="18:18" ht="15.75" customHeight="1" x14ac:dyDescent="0.2">
      <c r="R385" s="15"/>
    </row>
    <row r="386" spans="18:18" ht="15.75" customHeight="1" x14ac:dyDescent="0.2">
      <c r="R386" s="15"/>
    </row>
    <row r="387" spans="18:18" ht="15.75" customHeight="1" x14ac:dyDescent="0.2">
      <c r="R387" s="15"/>
    </row>
    <row r="388" spans="18:18" ht="15.75" customHeight="1" x14ac:dyDescent="0.2">
      <c r="R388" s="15"/>
    </row>
    <row r="389" spans="18:18" ht="15.75" customHeight="1" x14ac:dyDescent="0.2">
      <c r="R389" s="15"/>
    </row>
    <row r="390" spans="18:18" ht="15.75" customHeight="1" x14ac:dyDescent="0.2">
      <c r="R390" s="15"/>
    </row>
    <row r="391" spans="18:18" ht="15.75" customHeight="1" x14ac:dyDescent="0.2">
      <c r="R391" s="15"/>
    </row>
    <row r="392" spans="18:18" ht="15.75" customHeight="1" x14ac:dyDescent="0.2">
      <c r="R392" s="15"/>
    </row>
    <row r="393" spans="18:18" ht="15.75" customHeight="1" x14ac:dyDescent="0.2">
      <c r="R393" s="15"/>
    </row>
    <row r="394" spans="18:18" ht="15.75" customHeight="1" x14ac:dyDescent="0.2">
      <c r="R394" s="15"/>
    </row>
    <row r="395" spans="18:18" ht="15.75" customHeight="1" x14ac:dyDescent="0.2">
      <c r="R395" s="15"/>
    </row>
    <row r="396" spans="18:18" ht="15.75" customHeight="1" x14ac:dyDescent="0.2">
      <c r="R396" s="15"/>
    </row>
    <row r="397" spans="18:18" ht="15.75" customHeight="1" x14ac:dyDescent="0.2">
      <c r="R397" s="15"/>
    </row>
    <row r="398" spans="18:18" ht="15.75" customHeight="1" x14ac:dyDescent="0.2">
      <c r="R398" s="15"/>
    </row>
    <row r="399" spans="18:18" ht="15.75" customHeight="1" x14ac:dyDescent="0.2">
      <c r="R399" s="15"/>
    </row>
    <row r="400" spans="18:18" ht="15.75" customHeight="1" x14ac:dyDescent="0.2">
      <c r="R400" s="15"/>
    </row>
    <row r="401" spans="18:18" ht="15.75" customHeight="1" x14ac:dyDescent="0.2">
      <c r="R401" s="15"/>
    </row>
    <row r="402" spans="18:18" ht="15.75" customHeight="1" x14ac:dyDescent="0.2">
      <c r="R402" s="15"/>
    </row>
    <row r="403" spans="18:18" ht="15.75" customHeight="1" x14ac:dyDescent="0.2">
      <c r="R403" s="15"/>
    </row>
    <row r="404" spans="18:18" ht="15.75" customHeight="1" x14ac:dyDescent="0.2">
      <c r="R404" s="15"/>
    </row>
    <row r="405" spans="18:18" ht="15.75" customHeight="1" x14ac:dyDescent="0.2">
      <c r="R405" s="15"/>
    </row>
    <row r="406" spans="18:18" ht="15.75" customHeight="1" x14ac:dyDescent="0.2">
      <c r="R406" s="15"/>
    </row>
    <row r="407" spans="18:18" ht="15.75" customHeight="1" x14ac:dyDescent="0.2">
      <c r="R407" s="15"/>
    </row>
    <row r="408" spans="18:18" ht="15.75" customHeight="1" x14ac:dyDescent="0.2">
      <c r="R408" s="15"/>
    </row>
    <row r="409" spans="18:18" ht="15.75" customHeight="1" x14ac:dyDescent="0.2">
      <c r="R409" s="15"/>
    </row>
    <row r="410" spans="18:18" ht="15.75" customHeight="1" x14ac:dyDescent="0.2">
      <c r="R410" s="15"/>
    </row>
    <row r="411" spans="18:18" ht="15.75" customHeight="1" x14ac:dyDescent="0.2">
      <c r="R411" s="15"/>
    </row>
    <row r="412" spans="18:18" ht="15.75" customHeight="1" x14ac:dyDescent="0.2">
      <c r="R412" s="15"/>
    </row>
    <row r="413" spans="18:18" ht="15.75" customHeight="1" x14ac:dyDescent="0.2">
      <c r="R413" s="15"/>
    </row>
    <row r="414" spans="18:18" ht="15.75" customHeight="1" x14ac:dyDescent="0.2">
      <c r="R414" s="15"/>
    </row>
    <row r="415" spans="18:18" ht="15.75" customHeight="1" x14ac:dyDescent="0.2">
      <c r="R415" s="15"/>
    </row>
    <row r="416" spans="18:18" ht="15.75" customHeight="1" x14ac:dyDescent="0.2">
      <c r="R416" s="15"/>
    </row>
    <row r="417" spans="18:18" ht="15.75" customHeight="1" x14ac:dyDescent="0.2">
      <c r="R417" s="15"/>
    </row>
    <row r="418" spans="18:18" ht="15.75" customHeight="1" x14ac:dyDescent="0.2">
      <c r="R418" s="15"/>
    </row>
    <row r="419" spans="18:18" ht="15.75" customHeight="1" x14ac:dyDescent="0.2">
      <c r="R419" s="15"/>
    </row>
    <row r="420" spans="18:18" ht="15.75" customHeight="1" x14ac:dyDescent="0.2">
      <c r="R420" s="15"/>
    </row>
    <row r="421" spans="18:18" ht="15.75" customHeight="1" x14ac:dyDescent="0.2">
      <c r="R421" s="15"/>
    </row>
    <row r="422" spans="18:18" ht="15.75" customHeight="1" x14ac:dyDescent="0.2">
      <c r="R422" s="15"/>
    </row>
    <row r="423" spans="18:18" ht="15.75" customHeight="1" x14ac:dyDescent="0.2">
      <c r="R423" s="15"/>
    </row>
    <row r="424" spans="18:18" ht="15.75" customHeight="1" x14ac:dyDescent="0.2">
      <c r="R424" s="15"/>
    </row>
    <row r="425" spans="18:18" ht="15.75" customHeight="1" x14ac:dyDescent="0.2">
      <c r="R425" s="15"/>
    </row>
    <row r="426" spans="18:18" ht="15.75" customHeight="1" x14ac:dyDescent="0.2">
      <c r="R426" s="15"/>
    </row>
    <row r="427" spans="18:18" ht="15.75" customHeight="1" x14ac:dyDescent="0.2">
      <c r="R427" s="15"/>
    </row>
    <row r="428" spans="18:18" ht="15.75" customHeight="1" x14ac:dyDescent="0.2">
      <c r="R428" s="15"/>
    </row>
    <row r="429" spans="18:18" ht="15.75" customHeight="1" x14ac:dyDescent="0.2">
      <c r="R429" s="15"/>
    </row>
    <row r="430" spans="18:18" ht="15.75" customHeight="1" x14ac:dyDescent="0.2">
      <c r="R430" s="15"/>
    </row>
    <row r="431" spans="18:18" ht="15.75" customHeight="1" x14ac:dyDescent="0.2">
      <c r="R431" s="15"/>
    </row>
    <row r="432" spans="18:18" ht="15.75" customHeight="1" x14ac:dyDescent="0.2">
      <c r="R432" s="15"/>
    </row>
    <row r="433" spans="18:18" ht="15.75" customHeight="1" x14ac:dyDescent="0.2">
      <c r="R433" s="15"/>
    </row>
    <row r="434" spans="18:18" ht="15.75" customHeight="1" x14ac:dyDescent="0.2">
      <c r="R434" s="15"/>
    </row>
    <row r="435" spans="18:18" ht="15.75" customHeight="1" x14ac:dyDescent="0.2">
      <c r="R435" s="15"/>
    </row>
    <row r="436" spans="18:18" ht="15.75" customHeight="1" x14ac:dyDescent="0.2">
      <c r="R436" s="15"/>
    </row>
    <row r="437" spans="18:18" ht="15.75" customHeight="1" x14ac:dyDescent="0.2">
      <c r="R437" s="15"/>
    </row>
    <row r="438" spans="18:18" ht="15.75" customHeight="1" x14ac:dyDescent="0.2">
      <c r="R438" s="15"/>
    </row>
    <row r="439" spans="18:18" ht="15.75" customHeight="1" x14ac:dyDescent="0.2">
      <c r="R439" s="15"/>
    </row>
    <row r="440" spans="18:18" ht="15.75" customHeight="1" x14ac:dyDescent="0.2">
      <c r="R440" s="15"/>
    </row>
    <row r="441" spans="18:18" ht="15.75" customHeight="1" x14ac:dyDescent="0.2">
      <c r="R441" s="15"/>
    </row>
    <row r="442" spans="18:18" ht="15.75" customHeight="1" x14ac:dyDescent="0.2">
      <c r="R442" s="15"/>
    </row>
    <row r="443" spans="18:18" ht="15.75" customHeight="1" x14ac:dyDescent="0.2">
      <c r="R443" s="15"/>
    </row>
    <row r="444" spans="18:18" ht="15.75" customHeight="1" x14ac:dyDescent="0.2">
      <c r="R444" s="15"/>
    </row>
    <row r="445" spans="18:18" ht="15.75" customHeight="1" x14ac:dyDescent="0.2">
      <c r="R445" s="15"/>
    </row>
    <row r="446" spans="18:18" ht="15.75" customHeight="1" x14ac:dyDescent="0.2">
      <c r="R446" s="15"/>
    </row>
    <row r="447" spans="18:18" ht="15.75" customHeight="1" x14ac:dyDescent="0.2">
      <c r="R447" s="15"/>
    </row>
    <row r="448" spans="18:18" ht="15.75" customHeight="1" x14ac:dyDescent="0.2">
      <c r="R448" s="15"/>
    </row>
    <row r="449" spans="18:18" ht="15.75" customHeight="1" x14ac:dyDescent="0.2">
      <c r="R449" s="15"/>
    </row>
    <row r="450" spans="18:18" ht="15.75" customHeight="1" x14ac:dyDescent="0.2">
      <c r="R450" s="15"/>
    </row>
    <row r="451" spans="18:18" ht="15.75" customHeight="1" x14ac:dyDescent="0.2">
      <c r="R451" s="15"/>
    </row>
    <row r="452" spans="18:18" ht="15.75" customHeight="1" x14ac:dyDescent="0.2">
      <c r="R452" s="15"/>
    </row>
    <row r="453" spans="18:18" ht="15.75" customHeight="1" x14ac:dyDescent="0.2">
      <c r="R453" s="15"/>
    </row>
    <row r="454" spans="18:18" ht="15.75" customHeight="1" x14ac:dyDescent="0.2">
      <c r="R454" s="15"/>
    </row>
    <row r="455" spans="18:18" ht="15.75" customHeight="1" x14ac:dyDescent="0.2">
      <c r="R455" s="15"/>
    </row>
    <row r="456" spans="18:18" ht="15.75" customHeight="1" x14ac:dyDescent="0.2">
      <c r="R456" s="15"/>
    </row>
    <row r="457" spans="18:18" ht="15.75" customHeight="1" x14ac:dyDescent="0.2">
      <c r="R457" s="15"/>
    </row>
    <row r="458" spans="18:18" ht="15.75" customHeight="1" x14ac:dyDescent="0.2">
      <c r="R458" s="15"/>
    </row>
    <row r="459" spans="18:18" ht="15.75" customHeight="1" x14ac:dyDescent="0.2">
      <c r="R459" s="15"/>
    </row>
    <row r="460" spans="18:18" ht="15.75" customHeight="1" x14ac:dyDescent="0.2">
      <c r="R460" s="15"/>
    </row>
    <row r="461" spans="18:18" ht="15.75" customHeight="1" x14ac:dyDescent="0.2">
      <c r="R461" s="15"/>
    </row>
    <row r="462" spans="18:18" ht="15.75" customHeight="1" x14ac:dyDescent="0.2">
      <c r="R462" s="15"/>
    </row>
    <row r="463" spans="18:18" ht="15.75" customHeight="1" x14ac:dyDescent="0.2">
      <c r="R463" s="15"/>
    </row>
    <row r="464" spans="18:18" ht="15.75" customHeight="1" x14ac:dyDescent="0.2">
      <c r="R464" s="15"/>
    </row>
    <row r="465" spans="18:18" ht="15.75" customHeight="1" x14ac:dyDescent="0.2">
      <c r="R465" s="15"/>
    </row>
    <row r="466" spans="18:18" ht="15.75" customHeight="1" x14ac:dyDescent="0.2">
      <c r="R466" s="15"/>
    </row>
    <row r="467" spans="18:18" ht="15.75" customHeight="1" x14ac:dyDescent="0.2">
      <c r="R467" s="15"/>
    </row>
    <row r="468" spans="18:18" ht="15.75" customHeight="1" x14ac:dyDescent="0.2">
      <c r="R468" s="15"/>
    </row>
    <row r="469" spans="18:18" ht="15.75" customHeight="1" x14ac:dyDescent="0.2">
      <c r="R469" s="15"/>
    </row>
    <row r="470" spans="18:18" ht="15.75" customHeight="1" x14ac:dyDescent="0.2">
      <c r="R470" s="15"/>
    </row>
    <row r="471" spans="18:18" ht="15.75" customHeight="1" x14ac:dyDescent="0.2">
      <c r="R471" s="15"/>
    </row>
    <row r="472" spans="18:18" ht="15.75" customHeight="1" x14ac:dyDescent="0.2">
      <c r="R472" s="15"/>
    </row>
    <row r="473" spans="18:18" ht="15.75" customHeight="1" x14ac:dyDescent="0.2">
      <c r="R473" s="15"/>
    </row>
    <row r="474" spans="18:18" ht="15.75" customHeight="1" x14ac:dyDescent="0.2">
      <c r="R474" s="15"/>
    </row>
    <row r="475" spans="18:18" ht="15.75" customHeight="1" x14ac:dyDescent="0.2">
      <c r="R475" s="15"/>
    </row>
    <row r="476" spans="18:18" ht="15.75" customHeight="1" x14ac:dyDescent="0.2">
      <c r="R476" s="15"/>
    </row>
    <row r="477" spans="18:18" ht="15.75" customHeight="1" x14ac:dyDescent="0.2">
      <c r="R477" s="15"/>
    </row>
    <row r="478" spans="18:18" ht="15.75" customHeight="1" x14ac:dyDescent="0.2">
      <c r="R478" s="15"/>
    </row>
    <row r="479" spans="18:18" ht="15.75" customHeight="1" x14ac:dyDescent="0.2">
      <c r="R479" s="15"/>
    </row>
    <row r="480" spans="18:18" ht="15.75" customHeight="1" x14ac:dyDescent="0.2">
      <c r="R480" s="15"/>
    </row>
    <row r="481" spans="18:18" ht="15.75" customHeight="1" x14ac:dyDescent="0.2">
      <c r="R481" s="15"/>
    </row>
    <row r="482" spans="18:18" ht="15.75" customHeight="1" x14ac:dyDescent="0.2">
      <c r="R482" s="15"/>
    </row>
    <row r="483" spans="18:18" ht="15.75" customHeight="1" x14ac:dyDescent="0.2">
      <c r="R483" s="15"/>
    </row>
    <row r="484" spans="18:18" ht="15.75" customHeight="1" x14ac:dyDescent="0.2">
      <c r="R484" s="15"/>
    </row>
    <row r="485" spans="18:18" ht="15.75" customHeight="1" x14ac:dyDescent="0.2">
      <c r="R485" s="15"/>
    </row>
    <row r="486" spans="18:18" ht="15.75" customHeight="1" x14ac:dyDescent="0.2">
      <c r="R486" s="15"/>
    </row>
    <row r="487" spans="18:18" ht="15.75" customHeight="1" x14ac:dyDescent="0.2">
      <c r="R487" s="15"/>
    </row>
    <row r="488" spans="18:18" ht="15.75" customHeight="1" x14ac:dyDescent="0.2">
      <c r="R488" s="15"/>
    </row>
    <row r="489" spans="18:18" ht="15.75" customHeight="1" x14ac:dyDescent="0.2">
      <c r="R489" s="15"/>
    </row>
    <row r="490" spans="18:18" ht="15.75" customHeight="1" x14ac:dyDescent="0.2">
      <c r="R490" s="15"/>
    </row>
    <row r="491" spans="18:18" ht="15.75" customHeight="1" x14ac:dyDescent="0.2">
      <c r="R491" s="15"/>
    </row>
    <row r="492" spans="18:18" ht="15.75" customHeight="1" x14ac:dyDescent="0.2">
      <c r="R492" s="15"/>
    </row>
    <row r="493" spans="18:18" ht="15.75" customHeight="1" x14ac:dyDescent="0.2">
      <c r="R493" s="15"/>
    </row>
    <row r="494" spans="18:18" ht="15.75" customHeight="1" x14ac:dyDescent="0.2">
      <c r="R494" s="15"/>
    </row>
    <row r="495" spans="18:18" ht="15.75" customHeight="1" x14ac:dyDescent="0.2">
      <c r="R495" s="15"/>
    </row>
    <row r="496" spans="18:18" ht="15.75" customHeight="1" x14ac:dyDescent="0.2">
      <c r="R496" s="15"/>
    </row>
    <row r="497" spans="18:18" ht="15.75" customHeight="1" x14ac:dyDescent="0.2">
      <c r="R497" s="15"/>
    </row>
    <row r="498" spans="18:18" ht="15.75" customHeight="1" x14ac:dyDescent="0.2">
      <c r="R498" s="15"/>
    </row>
    <row r="499" spans="18:18" ht="15.75" customHeight="1" x14ac:dyDescent="0.2">
      <c r="R499" s="15"/>
    </row>
    <row r="500" spans="18:18" ht="15.75" customHeight="1" x14ac:dyDescent="0.2">
      <c r="R500" s="15"/>
    </row>
    <row r="501" spans="18:18" ht="15.75" customHeight="1" x14ac:dyDescent="0.2">
      <c r="R501" s="15"/>
    </row>
    <row r="502" spans="18:18" ht="15.75" customHeight="1" x14ac:dyDescent="0.2">
      <c r="R502" s="15"/>
    </row>
    <row r="503" spans="18:18" ht="15.75" customHeight="1" x14ac:dyDescent="0.2">
      <c r="R503" s="15"/>
    </row>
    <row r="504" spans="18:18" ht="15.75" customHeight="1" x14ac:dyDescent="0.2">
      <c r="R504" s="15"/>
    </row>
    <row r="505" spans="18:18" ht="15.75" customHeight="1" x14ac:dyDescent="0.2">
      <c r="R505" s="15"/>
    </row>
    <row r="506" spans="18:18" ht="15.75" customHeight="1" x14ac:dyDescent="0.2">
      <c r="R506" s="15"/>
    </row>
    <row r="507" spans="18:18" ht="15.75" customHeight="1" x14ac:dyDescent="0.2">
      <c r="R507" s="15"/>
    </row>
    <row r="508" spans="18:18" ht="15.75" customHeight="1" x14ac:dyDescent="0.2">
      <c r="R508" s="15"/>
    </row>
    <row r="509" spans="18:18" ht="15.75" customHeight="1" x14ac:dyDescent="0.2">
      <c r="R509" s="15"/>
    </row>
    <row r="510" spans="18:18" ht="15.75" customHeight="1" x14ac:dyDescent="0.2">
      <c r="R510" s="15"/>
    </row>
    <row r="511" spans="18:18" ht="15.75" customHeight="1" x14ac:dyDescent="0.2">
      <c r="R511" s="15"/>
    </row>
    <row r="512" spans="18:18" ht="15.75" customHeight="1" x14ac:dyDescent="0.2">
      <c r="R512" s="15"/>
    </row>
    <row r="513" spans="18:18" ht="15.75" customHeight="1" x14ac:dyDescent="0.2">
      <c r="R513" s="15"/>
    </row>
    <row r="514" spans="18:18" ht="15.75" customHeight="1" x14ac:dyDescent="0.2">
      <c r="R514" s="15"/>
    </row>
    <row r="515" spans="18:18" ht="15.75" customHeight="1" x14ac:dyDescent="0.2">
      <c r="R515" s="15"/>
    </row>
    <row r="516" spans="18:18" ht="15.75" customHeight="1" x14ac:dyDescent="0.2">
      <c r="R516" s="15"/>
    </row>
    <row r="517" spans="18:18" ht="15.75" customHeight="1" x14ac:dyDescent="0.2">
      <c r="R517" s="15"/>
    </row>
    <row r="518" spans="18:18" ht="15.75" customHeight="1" x14ac:dyDescent="0.2">
      <c r="R518" s="15"/>
    </row>
    <row r="519" spans="18:18" ht="15.75" customHeight="1" x14ac:dyDescent="0.2">
      <c r="R519" s="15"/>
    </row>
    <row r="520" spans="18:18" ht="15.75" customHeight="1" x14ac:dyDescent="0.2">
      <c r="R520" s="15"/>
    </row>
    <row r="521" spans="18:18" ht="15.75" customHeight="1" x14ac:dyDescent="0.2">
      <c r="R521" s="15"/>
    </row>
    <row r="522" spans="18:18" ht="15.75" customHeight="1" x14ac:dyDescent="0.2">
      <c r="R522" s="15"/>
    </row>
    <row r="523" spans="18:18" ht="15.75" customHeight="1" x14ac:dyDescent="0.2">
      <c r="R523" s="15"/>
    </row>
    <row r="524" spans="18:18" ht="15.75" customHeight="1" x14ac:dyDescent="0.2">
      <c r="R524" s="15"/>
    </row>
    <row r="525" spans="18:18" ht="15.75" customHeight="1" x14ac:dyDescent="0.2">
      <c r="R525" s="15"/>
    </row>
    <row r="526" spans="18:18" ht="15.75" customHeight="1" x14ac:dyDescent="0.2">
      <c r="R526" s="15"/>
    </row>
    <row r="527" spans="18:18" ht="15.75" customHeight="1" x14ac:dyDescent="0.2">
      <c r="R527" s="15"/>
    </row>
    <row r="528" spans="18:18" ht="15.75" customHeight="1" x14ac:dyDescent="0.2">
      <c r="R528" s="15"/>
    </row>
    <row r="529" spans="18:18" ht="15.75" customHeight="1" x14ac:dyDescent="0.2">
      <c r="R529" s="15"/>
    </row>
    <row r="530" spans="18:18" ht="15.75" customHeight="1" x14ac:dyDescent="0.2">
      <c r="R530" s="15"/>
    </row>
    <row r="531" spans="18:18" ht="15.75" customHeight="1" x14ac:dyDescent="0.2">
      <c r="R531" s="15"/>
    </row>
    <row r="532" spans="18:18" ht="15.75" customHeight="1" x14ac:dyDescent="0.2">
      <c r="R532" s="15"/>
    </row>
    <row r="533" spans="18:18" ht="15.75" customHeight="1" x14ac:dyDescent="0.2">
      <c r="R533" s="15"/>
    </row>
    <row r="534" spans="18:18" ht="15.75" customHeight="1" x14ac:dyDescent="0.2">
      <c r="R534" s="15"/>
    </row>
    <row r="535" spans="18:18" ht="15.75" customHeight="1" x14ac:dyDescent="0.2">
      <c r="R535" s="15"/>
    </row>
    <row r="536" spans="18:18" ht="15.75" customHeight="1" x14ac:dyDescent="0.2">
      <c r="R536" s="15"/>
    </row>
    <row r="537" spans="18:18" ht="15.75" customHeight="1" x14ac:dyDescent="0.2">
      <c r="R537" s="15"/>
    </row>
    <row r="538" spans="18:18" ht="15.75" customHeight="1" x14ac:dyDescent="0.2">
      <c r="R538" s="15"/>
    </row>
    <row r="539" spans="18:18" ht="15.75" customHeight="1" x14ac:dyDescent="0.2">
      <c r="R539" s="15"/>
    </row>
    <row r="540" spans="18:18" ht="15.75" customHeight="1" x14ac:dyDescent="0.2">
      <c r="R540" s="15"/>
    </row>
    <row r="541" spans="18:18" ht="15.75" customHeight="1" x14ac:dyDescent="0.2">
      <c r="R541" s="15"/>
    </row>
    <row r="542" spans="18:18" ht="15.75" customHeight="1" x14ac:dyDescent="0.2">
      <c r="R542" s="15"/>
    </row>
    <row r="543" spans="18:18" ht="15.75" customHeight="1" x14ac:dyDescent="0.2">
      <c r="R543" s="15"/>
    </row>
    <row r="544" spans="18:18" ht="15.75" customHeight="1" x14ac:dyDescent="0.2">
      <c r="R544" s="15"/>
    </row>
    <row r="545" spans="18:18" ht="15.75" customHeight="1" x14ac:dyDescent="0.2">
      <c r="R545" s="15"/>
    </row>
    <row r="546" spans="18:18" ht="15.75" customHeight="1" x14ac:dyDescent="0.2">
      <c r="R546" s="15"/>
    </row>
    <row r="547" spans="18:18" ht="15.75" customHeight="1" x14ac:dyDescent="0.2">
      <c r="R547" s="15"/>
    </row>
    <row r="548" spans="18:18" ht="15.75" customHeight="1" x14ac:dyDescent="0.2">
      <c r="R548" s="15"/>
    </row>
    <row r="549" spans="18:18" ht="15.75" customHeight="1" x14ac:dyDescent="0.2">
      <c r="R549" s="15"/>
    </row>
    <row r="550" spans="18:18" ht="15.75" customHeight="1" x14ac:dyDescent="0.2">
      <c r="R550" s="15"/>
    </row>
    <row r="551" spans="18:18" ht="15.75" customHeight="1" x14ac:dyDescent="0.2">
      <c r="R551" s="15"/>
    </row>
    <row r="552" spans="18:18" ht="15.75" customHeight="1" x14ac:dyDescent="0.2">
      <c r="R552" s="15"/>
    </row>
    <row r="553" spans="18:18" ht="15.75" customHeight="1" x14ac:dyDescent="0.2">
      <c r="R553" s="15"/>
    </row>
    <row r="554" spans="18:18" ht="15.75" customHeight="1" x14ac:dyDescent="0.2">
      <c r="R554" s="15"/>
    </row>
    <row r="555" spans="18:18" ht="15.75" customHeight="1" x14ac:dyDescent="0.2">
      <c r="R555" s="15"/>
    </row>
    <row r="556" spans="18:18" ht="15.75" customHeight="1" x14ac:dyDescent="0.2">
      <c r="R556" s="15"/>
    </row>
    <row r="557" spans="18:18" ht="15.75" customHeight="1" x14ac:dyDescent="0.2">
      <c r="R557" s="15"/>
    </row>
    <row r="558" spans="18:18" ht="15.75" customHeight="1" x14ac:dyDescent="0.2">
      <c r="R558" s="15"/>
    </row>
    <row r="559" spans="18:18" ht="15.75" customHeight="1" x14ac:dyDescent="0.2">
      <c r="R559" s="15"/>
    </row>
    <row r="560" spans="18:18" ht="15.75" customHeight="1" x14ac:dyDescent="0.2">
      <c r="R560" s="15"/>
    </row>
    <row r="561" spans="18:18" ht="15.75" customHeight="1" x14ac:dyDescent="0.2">
      <c r="R561" s="15"/>
    </row>
    <row r="562" spans="18:18" ht="15.75" customHeight="1" x14ac:dyDescent="0.2">
      <c r="R562" s="15"/>
    </row>
    <row r="563" spans="18:18" ht="15.75" customHeight="1" x14ac:dyDescent="0.2">
      <c r="R563" s="15"/>
    </row>
    <row r="564" spans="18:18" ht="15.75" customHeight="1" x14ac:dyDescent="0.2">
      <c r="R564" s="15"/>
    </row>
    <row r="565" spans="18:18" ht="15.75" customHeight="1" x14ac:dyDescent="0.2">
      <c r="R565" s="15"/>
    </row>
    <row r="566" spans="18:18" ht="15.75" customHeight="1" x14ac:dyDescent="0.2">
      <c r="R566" s="15"/>
    </row>
    <row r="567" spans="18:18" ht="15.75" customHeight="1" x14ac:dyDescent="0.2">
      <c r="R567" s="15"/>
    </row>
    <row r="568" spans="18:18" ht="15.75" customHeight="1" x14ac:dyDescent="0.2">
      <c r="R568" s="15"/>
    </row>
    <row r="569" spans="18:18" ht="15.75" customHeight="1" x14ac:dyDescent="0.2">
      <c r="R569" s="15"/>
    </row>
    <row r="570" spans="18:18" ht="15.75" customHeight="1" x14ac:dyDescent="0.2">
      <c r="R570" s="15"/>
    </row>
    <row r="571" spans="18:18" ht="15.75" customHeight="1" x14ac:dyDescent="0.2">
      <c r="R571" s="15"/>
    </row>
    <row r="572" spans="18:18" ht="15.75" customHeight="1" x14ac:dyDescent="0.2">
      <c r="R572" s="15"/>
    </row>
    <row r="573" spans="18:18" ht="15.75" customHeight="1" x14ac:dyDescent="0.2">
      <c r="R573" s="15"/>
    </row>
    <row r="574" spans="18:18" ht="15.75" customHeight="1" x14ac:dyDescent="0.2">
      <c r="R574" s="15"/>
    </row>
    <row r="575" spans="18:18" ht="15.75" customHeight="1" x14ac:dyDescent="0.2">
      <c r="R575" s="15"/>
    </row>
    <row r="576" spans="18:18" ht="15.75" customHeight="1" x14ac:dyDescent="0.2">
      <c r="R576" s="15"/>
    </row>
    <row r="577" spans="18:18" ht="15.75" customHeight="1" x14ac:dyDescent="0.2">
      <c r="R577" s="15"/>
    </row>
    <row r="578" spans="18:18" ht="15.75" customHeight="1" x14ac:dyDescent="0.2">
      <c r="R578" s="15"/>
    </row>
    <row r="579" spans="18:18" ht="15.75" customHeight="1" x14ac:dyDescent="0.2">
      <c r="R579" s="15"/>
    </row>
    <row r="580" spans="18:18" ht="15.75" customHeight="1" x14ac:dyDescent="0.2">
      <c r="R580" s="15"/>
    </row>
    <row r="581" spans="18:18" ht="15.75" customHeight="1" x14ac:dyDescent="0.2">
      <c r="R581" s="15"/>
    </row>
    <row r="582" spans="18:18" ht="15.75" customHeight="1" x14ac:dyDescent="0.2">
      <c r="R582" s="15"/>
    </row>
    <row r="583" spans="18:18" ht="15.75" customHeight="1" x14ac:dyDescent="0.2">
      <c r="R583" s="15"/>
    </row>
    <row r="584" spans="18:18" ht="15.75" customHeight="1" x14ac:dyDescent="0.2">
      <c r="R584" s="15"/>
    </row>
    <row r="585" spans="18:18" ht="15.75" customHeight="1" x14ac:dyDescent="0.2">
      <c r="R585" s="15"/>
    </row>
    <row r="586" spans="18:18" ht="15.75" customHeight="1" x14ac:dyDescent="0.2">
      <c r="R586" s="15"/>
    </row>
    <row r="587" spans="18:18" ht="15.75" customHeight="1" x14ac:dyDescent="0.2">
      <c r="R587" s="15"/>
    </row>
    <row r="588" spans="18:18" ht="15.75" customHeight="1" x14ac:dyDescent="0.2">
      <c r="R588" s="15"/>
    </row>
    <row r="589" spans="18:18" ht="15.75" customHeight="1" x14ac:dyDescent="0.2">
      <c r="R589" s="15"/>
    </row>
    <row r="590" spans="18:18" ht="15.75" customHeight="1" x14ac:dyDescent="0.2">
      <c r="R590" s="15"/>
    </row>
    <row r="591" spans="18:18" ht="15.75" customHeight="1" x14ac:dyDescent="0.2">
      <c r="R591" s="15"/>
    </row>
    <row r="592" spans="18:18" ht="15.75" customHeight="1" x14ac:dyDescent="0.2">
      <c r="R592" s="15"/>
    </row>
    <row r="593" spans="18:18" ht="15.75" customHeight="1" x14ac:dyDescent="0.2">
      <c r="R593" s="15"/>
    </row>
    <row r="594" spans="18:18" ht="15.75" customHeight="1" x14ac:dyDescent="0.2">
      <c r="R594" s="15"/>
    </row>
    <row r="595" spans="18:18" ht="15.75" customHeight="1" x14ac:dyDescent="0.2">
      <c r="R595" s="15"/>
    </row>
    <row r="596" spans="18:18" ht="15.75" customHeight="1" x14ac:dyDescent="0.2">
      <c r="R596" s="15"/>
    </row>
    <row r="597" spans="18:18" ht="15.75" customHeight="1" x14ac:dyDescent="0.2">
      <c r="R597" s="15"/>
    </row>
    <row r="598" spans="18:18" ht="15.75" customHeight="1" x14ac:dyDescent="0.2">
      <c r="R598" s="15"/>
    </row>
    <row r="599" spans="18:18" ht="15.75" customHeight="1" x14ac:dyDescent="0.2">
      <c r="R599" s="15"/>
    </row>
    <row r="600" spans="18:18" ht="15.75" customHeight="1" x14ac:dyDescent="0.2">
      <c r="R600" s="15"/>
    </row>
    <row r="601" spans="18:18" ht="15.75" customHeight="1" x14ac:dyDescent="0.2">
      <c r="R601" s="15"/>
    </row>
    <row r="602" spans="18:18" ht="15.75" customHeight="1" x14ac:dyDescent="0.2">
      <c r="R602" s="15"/>
    </row>
    <row r="603" spans="18:18" ht="15.75" customHeight="1" x14ac:dyDescent="0.2">
      <c r="R603" s="15"/>
    </row>
    <row r="604" spans="18:18" ht="15.75" customHeight="1" x14ac:dyDescent="0.2">
      <c r="R604" s="15"/>
    </row>
    <row r="605" spans="18:18" ht="15.75" customHeight="1" x14ac:dyDescent="0.2">
      <c r="R605" s="15"/>
    </row>
    <row r="606" spans="18:18" ht="15.75" customHeight="1" x14ac:dyDescent="0.2">
      <c r="R606" s="15"/>
    </row>
    <row r="607" spans="18:18" ht="15.75" customHeight="1" x14ac:dyDescent="0.2">
      <c r="R607" s="15"/>
    </row>
    <row r="608" spans="18:18" ht="15.75" customHeight="1" x14ac:dyDescent="0.2">
      <c r="R608" s="15"/>
    </row>
    <row r="609" spans="18:18" ht="15.75" customHeight="1" x14ac:dyDescent="0.2">
      <c r="R609" s="15"/>
    </row>
    <row r="610" spans="18:18" ht="15.75" customHeight="1" x14ac:dyDescent="0.2">
      <c r="R610" s="15"/>
    </row>
    <row r="611" spans="18:18" ht="15.75" customHeight="1" x14ac:dyDescent="0.2">
      <c r="R611" s="15"/>
    </row>
    <row r="612" spans="18:18" ht="15.75" customHeight="1" x14ac:dyDescent="0.2">
      <c r="R612" s="15"/>
    </row>
    <row r="613" spans="18:18" ht="15.75" customHeight="1" x14ac:dyDescent="0.2">
      <c r="R613" s="15"/>
    </row>
    <row r="614" spans="18:18" ht="15.75" customHeight="1" x14ac:dyDescent="0.2">
      <c r="R614" s="15"/>
    </row>
    <row r="615" spans="18:18" ht="15.75" customHeight="1" x14ac:dyDescent="0.2">
      <c r="R615" s="15"/>
    </row>
    <row r="616" spans="18:18" ht="15.75" customHeight="1" x14ac:dyDescent="0.2">
      <c r="R616" s="15"/>
    </row>
    <row r="617" spans="18:18" ht="15.75" customHeight="1" x14ac:dyDescent="0.2">
      <c r="R617" s="15"/>
    </row>
    <row r="618" spans="18:18" ht="15.75" customHeight="1" x14ac:dyDescent="0.2">
      <c r="R618" s="15"/>
    </row>
    <row r="619" spans="18:18" ht="15.75" customHeight="1" x14ac:dyDescent="0.2">
      <c r="R619" s="15"/>
    </row>
    <row r="620" spans="18:18" ht="15.75" customHeight="1" x14ac:dyDescent="0.2">
      <c r="R620" s="15"/>
    </row>
    <row r="621" spans="18:18" ht="15.75" customHeight="1" x14ac:dyDescent="0.2">
      <c r="R621" s="15"/>
    </row>
    <row r="622" spans="18:18" ht="15.75" customHeight="1" x14ac:dyDescent="0.2">
      <c r="R622" s="15"/>
    </row>
    <row r="623" spans="18:18" ht="15.75" customHeight="1" x14ac:dyDescent="0.2">
      <c r="R623" s="15"/>
    </row>
    <row r="624" spans="18:18" ht="15.75" customHeight="1" x14ac:dyDescent="0.2">
      <c r="R624" s="15"/>
    </row>
    <row r="625" spans="18:18" ht="15.75" customHeight="1" x14ac:dyDescent="0.2">
      <c r="R625" s="15"/>
    </row>
    <row r="626" spans="18:18" ht="15.75" customHeight="1" x14ac:dyDescent="0.2">
      <c r="R626" s="15"/>
    </row>
    <row r="627" spans="18:18" ht="15.75" customHeight="1" x14ac:dyDescent="0.2">
      <c r="R627" s="15"/>
    </row>
    <row r="628" spans="18:18" ht="15.75" customHeight="1" x14ac:dyDescent="0.2">
      <c r="R628" s="15"/>
    </row>
    <row r="629" spans="18:18" ht="15.75" customHeight="1" x14ac:dyDescent="0.2">
      <c r="R629" s="15"/>
    </row>
    <row r="630" spans="18:18" ht="15.75" customHeight="1" x14ac:dyDescent="0.2">
      <c r="R630" s="15"/>
    </row>
    <row r="631" spans="18:18" ht="15.75" customHeight="1" x14ac:dyDescent="0.2">
      <c r="R631" s="15"/>
    </row>
    <row r="632" spans="18:18" ht="15.75" customHeight="1" x14ac:dyDescent="0.2">
      <c r="R632" s="15"/>
    </row>
    <row r="633" spans="18:18" ht="15.75" customHeight="1" x14ac:dyDescent="0.2">
      <c r="R633" s="15"/>
    </row>
    <row r="634" spans="18:18" ht="15.75" customHeight="1" x14ac:dyDescent="0.2">
      <c r="R634" s="15"/>
    </row>
    <row r="635" spans="18:18" ht="15.75" customHeight="1" x14ac:dyDescent="0.2">
      <c r="R635" s="15"/>
    </row>
    <row r="636" spans="18:18" ht="15.75" customHeight="1" x14ac:dyDescent="0.2">
      <c r="R636" s="15"/>
    </row>
    <row r="637" spans="18:18" ht="15.75" customHeight="1" x14ac:dyDescent="0.2">
      <c r="R637" s="15"/>
    </row>
    <row r="638" spans="18:18" ht="15.75" customHeight="1" x14ac:dyDescent="0.2">
      <c r="R638" s="15"/>
    </row>
    <row r="639" spans="18:18" ht="15.75" customHeight="1" x14ac:dyDescent="0.2">
      <c r="R639" s="15"/>
    </row>
    <row r="640" spans="18:18" ht="15.75" customHeight="1" x14ac:dyDescent="0.2">
      <c r="R640" s="15"/>
    </row>
    <row r="641" spans="18:18" ht="15.75" customHeight="1" x14ac:dyDescent="0.2">
      <c r="R641" s="15"/>
    </row>
    <row r="642" spans="18:18" ht="15.75" customHeight="1" x14ac:dyDescent="0.2">
      <c r="R642" s="15"/>
    </row>
    <row r="643" spans="18:18" ht="15.75" customHeight="1" x14ac:dyDescent="0.2">
      <c r="R643" s="15"/>
    </row>
    <row r="644" spans="18:18" ht="15.75" customHeight="1" x14ac:dyDescent="0.2">
      <c r="R644" s="15"/>
    </row>
    <row r="645" spans="18:18" ht="15.75" customHeight="1" x14ac:dyDescent="0.2">
      <c r="R645" s="15"/>
    </row>
    <row r="646" spans="18:18" ht="15.75" customHeight="1" x14ac:dyDescent="0.2">
      <c r="R646" s="15"/>
    </row>
    <row r="647" spans="18:18" ht="15.75" customHeight="1" x14ac:dyDescent="0.2">
      <c r="R647" s="15"/>
    </row>
    <row r="648" spans="18:18" ht="15.75" customHeight="1" x14ac:dyDescent="0.2">
      <c r="R648" s="15"/>
    </row>
    <row r="649" spans="18:18" ht="15.75" customHeight="1" x14ac:dyDescent="0.2">
      <c r="R649" s="15"/>
    </row>
    <row r="650" spans="18:18" ht="15.75" customHeight="1" x14ac:dyDescent="0.2">
      <c r="R650" s="15"/>
    </row>
    <row r="651" spans="18:18" ht="15.75" customHeight="1" x14ac:dyDescent="0.2">
      <c r="R651" s="15"/>
    </row>
    <row r="652" spans="18:18" ht="15.75" customHeight="1" x14ac:dyDescent="0.2">
      <c r="R652" s="15"/>
    </row>
    <row r="653" spans="18:18" ht="15.75" customHeight="1" x14ac:dyDescent="0.2">
      <c r="R653" s="15"/>
    </row>
    <row r="654" spans="18:18" ht="15.75" customHeight="1" x14ac:dyDescent="0.2">
      <c r="R654" s="15"/>
    </row>
    <row r="655" spans="18:18" ht="15.75" customHeight="1" x14ac:dyDescent="0.2">
      <c r="R655" s="15"/>
    </row>
    <row r="656" spans="18:18" ht="15.75" customHeight="1" x14ac:dyDescent="0.2">
      <c r="R656" s="15"/>
    </row>
    <row r="657" spans="18:18" ht="15.75" customHeight="1" x14ac:dyDescent="0.2">
      <c r="R657" s="15"/>
    </row>
    <row r="658" spans="18:18" ht="15.75" customHeight="1" x14ac:dyDescent="0.2">
      <c r="R658" s="15"/>
    </row>
    <row r="659" spans="18:18" ht="15.75" customHeight="1" x14ac:dyDescent="0.2">
      <c r="R659" s="15"/>
    </row>
    <row r="660" spans="18:18" ht="15.75" customHeight="1" x14ac:dyDescent="0.2">
      <c r="R660" s="15"/>
    </row>
    <row r="661" spans="18:18" ht="15.75" customHeight="1" x14ac:dyDescent="0.2">
      <c r="R661" s="15"/>
    </row>
    <row r="662" spans="18:18" ht="15.75" customHeight="1" x14ac:dyDescent="0.2">
      <c r="R662" s="15"/>
    </row>
    <row r="663" spans="18:18" ht="15.75" customHeight="1" x14ac:dyDescent="0.2">
      <c r="R663" s="15"/>
    </row>
    <row r="664" spans="18:18" ht="15.75" customHeight="1" x14ac:dyDescent="0.2">
      <c r="R664" s="15"/>
    </row>
    <row r="665" spans="18:18" ht="15.75" customHeight="1" x14ac:dyDescent="0.2">
      <c r="R665" s="15"/>
    </row>
    <row r="666" spans="18:18" ht="15.75" customHeight="1" x14ac:dyDescent="0.2">
      <c r="R666" s="15"/>
    </row>
    <row r="667" spans="18:18" ht="15.75" customHeight="1" x14ac:dyDescent="0.2">
      <c r="R667" s="15"/>
    </row>
    <row r="668" spans="18:18" ht="15.75" customHeight="1" x14ac:dyDescent="0.2">
      <c r="R668" s="15"/>
    </row>
    <row r="669" spans="18:18" ht="15.75" customHeight="1" x14ac:dyDescent="0.2">
      <c r="R669" s="15"/>
    </row>
    <row r="670" spans="18:18" ht="15.75" customHeight="1" x14ac:dyDescent="0.2">
      <c r="R670" s="15"/>
    </row>
    <row r="671" spans="18:18" ht="15.75" customHeight="1" x14ac:dyDescent="0.2">
      <c r="R671" s="15"/>
    </row>
    <row r="672" spans="18:18" ht="15.75" customHeight="1" x14ac:dyDescent="0.2">
      <c r="R672" s="15"/>
    </row>
    <row r="673" spans="18:18" ht="15.75" customHeight="1" x14ac:dyDescent="0.2">
      <c r="R673" s="15"/>
    </row>
    <row r="674" spans="18:18" ht="15.75" customHeight="1" x14ac:dyDescent="0.2">
      <c r="R674" s="15"/>
    </row>
    <row r="675" spans="18:18" ht="15.75" customHeight="1" x14ac:dyDescent="0.2">
      <c r="R675" s="15"/>
    </row>
    <row r="676" spans="18:18" ht="15.75" customHeight="1" x14ac:dyDescent="0.2">
      <c r="R676" s="15"/>
    </row>
    <row r="677" spans="18:18" ht="15.75" customHeight="1" x14ac:dyDescent="0.2">
      <c r="R677" s="15"/>
    </row>
    <row r="678" spans="18:18" ht="15.75" customHeight="1" x14ac:dyDescent="0.2">
      <c r="R678" s="15"/>
    </row>
    <row r="679" spans="18:18" ht="15.75" customHeight="1" x14ac:dyDescent="0.2">
      <c r="R679" s="15"/>
    </row>
    <row r="680" spans="18:18" ht="15.75" customHeight="1" x14ac:dyDescent="0.2">
      <c r="R680" s="15"/>
    </row>
    <row r="681" spans="18:18" ht="15.75" customHeight="1" x14ac:dyDescent="0.2">
      <c r="R681" s="15"/>
    </row>
    <row r="682" spans="18:18" ht="15.75" customHeight="1" x14ac:dyDescent="0.2">
      <c r="R682" s="15"/>
    </row>
    <row r="683" spans="18:18" ht="15.75" customHeight="1" x14ac:dyDescent="0.2">
      <c r="R683" s="15"/>
    </row>
    <row r="684" spans="18:18" ht="15.75" customHeight="1" x14ac:dyDescent="0.2">
      <c r="R684" s="15"/>
    </row>
    <row r="685" spans="18:18" ht="15.75" customHeight="1" x14ac:dyDescent="0.2">
      <c r="R685" s="15"/>
    </row>
    <row r="686" spans="18:18" ht="15.75" customHeight="1" x14ac:dyDescent="0.2">
      <c r="R686" s="15"/>
    </row>
    <row r="687" spans="18:18" ht="15.75" customHeight="1" x14ac:dyDescent="0.2">
      <c r="R687" s="15"/>
    </row>
    <row r="688" spans="18:18" ht="15.75" customHeight="1" x14ac:dyDescent="0.2">
      <c r="R688" s="15"/>
    </row>
    <row r="689" spans="18:18" ht="15.75" customHeight="1" x14ac:dyDescent="0.2">
      <c r="R689" s="15"/>
    </row>
    <row r="690" spans="18:18" ht="15.75" customHeight="1" x14ac:dyDescent="0.2">
      <c r="R690" s="15"/>
    </row>
    <row r="691" spans="18:18" ht="15.75" customHeight="1" x14ac:dyDescent="0.2">
      <c r="R691" s="15"/>
    </row>
    <row r="692" spans="18:18" ht="15.75" customHeight="1" x14ac:dyDescent="0.2">
      <c r="R692" s="15"/>
    </row>
    <row r="693" spans="18:18" ht="15.75" customHeight="1" x14ac:dyDescent="0.2">
      <c r="R693" s="15"/>
    </row>
    <row r="694" spans="18:18" ht="15.75" customHeight="1" x14ac:dyDescent="0.2">
      <c r="R694" s="15"/>
    </row>
    <row r="695" spans="18:18" ht="15.75" customHeight="1" x14ac:dyDescent="0.2">
      <c r="R695" s="15"/>
    </row>
    <row r="696" spans="18:18" ht="15.75" customHeight="1" x14ac:dyDescent="0.2">
      <c r="R696" s="15"/>
    </row>
    <row r="697" spans="18:18" ht="15.75" customHeight="1" x14ac:dyDescent="0.2">
      <c r="R697" s="15"/>
    </row>
    <row r="698" spans="18:18" ht="15.75" customHeight="1" x14ac:dyDescent="0.2">
      <c r="R698" s="15"/>
    </row>
    <row r="699" spans="18:18" ht="15.75" customHeight="1" x14ac:dyDescent="0.2">
      <c r="R699" s="15"/>
    </row>
    <row r="700" spans="18:18" ht="15.75" customHeight="1" x14ac:dyDescent="0.2">
      <c r="R700" s="15"/>
    </row>
    <row r="701" spans="18:18" ht="15.75" customHeight="1" x14ac:dyDescent="0.2">
      <c r="R701" s="15"/>
    </row>
    <row r="702" spans="18:18" ht="15.75" customHeight="1" x14ac:dyDescent="0.2">
      <c r="R702" s="15"/>
    </row>
    <row r="703" spans="18:18" ht="15.75" customHeight="1" x14ac:dyDescent="0.2">
      <c r="R703" s="15"/>
    </row>
    <row r="704" spans="18:18" ht="15.75" customHeight="1" x14ac:dyDescent="0.2">
      <c r="R704" s="15"/>
    </row>
    <row r="705" spans="18:18" ht="15.75" customHeight="1" x14ac:dyDescent="0.2">
      <c r="R705" s="15"/>
    </row>
    <row r="706" spans="18:18" ht="15.75" customHeight="1" x14ac:dyDescent="0.2">
      <c r="R706" s="15"/>
    </row>
    <row r="707" spans="18:18" ht="15.75" customHeight="1" x14ac:dyDescent="0.2">
      <c r="R707" s="15"/>
    </row>
    <row r="708" spans="18:18" ht="15.75" customHeight="1" x14ac:dyDescent="0.2">
      <c r="R708" s="15"/>
    </row>
    <row r="709" spans="18:18" ht="15.75" customHeight="1" x14ac:dyDescent="0.2">
      <c r="R709" s="15"/>
    </row>
    <row r="710" spans="18:18" ht="15.75" customHeight="1" x14ac:dyDescent="0.2">
      <c r="R710" s="15"/>
    </row>
    <row r="711" spans="18:18" ht="15.75" customHeight="1" x14ac:dyDescent="0.2">
      <c r="R711" s="15"/>
    </row>
    <row r="712" spans="18:18" ht="15.75" customHeight="1" x14ac:dyDescent="0.2">
      <c r="R712" s="15"/>
    </row>
    <row r="713" spans="18:18" ht="15.75" customHeight="1" x14ac:dyDescent="0.2">
      <c r="R713" s="15"/>
    </row>
    <row r="714" spans="18:18" ht="15.75" customHeight="1" x14ac:dyDescent="0.2">
      <c r="R714" s="15"/>
    </row>
    <row r="715" spans="18:18" ht="15.75" customHeight="1" x14ac:dyDescent="0.2">
      <c r="R715" s="15"/>
    </row>
    <row r="716" spans="18:18" ht="15.75" customHeight="1" x14ac:dyDescent="0.2">
      <c r="R716" s="15"/>
    </row>
    <row r="717" spans="18:18" ht="15.75" customHeight="1" x14ac:dyDescent="0.2">
      <c r="R717" s="15"/>
    </row>
    <row r="718" spans="18:18" ht="15.75" customHeight="1" x14ac:dyDescent="0.2">
      <c r="R718" s="15"/>
    </row>
    <row r="719" spans="18:18" ht="15.75" customHeight="1" x14ac:dyDescent="0.2">
      <c r="R719" s="15"/>
    </row>
    <row r="720" spans="18:18" ht="15.75" customHeight="1" x14ac:dyDescent="0.2">
      <c r="R720" s="15"/>
    </row>
    <row r="721" spans="18:18" ht="15.75" customHeight="1" x14ac:dyDescent="0.2">
      <c r="R721" s="15"/>
    </row>
    <row r="722" spans="18:18" ht="15.75" customHeight="1" x14ac:dyDescent="0.2">
      <c r="R722" s="15"/>
    </row>
    <row r="723" spans="18:18" ht="15.75" customHeight="1" x14ac:dyDescent="0.2">
      <c r="R723" s="15"/>
    </row>
    <row r="724" spans="18:18" ht="15.75" customHeight="1" x14ac:dyDescent="0.2">
      <c r="R724" s="15"/>
    </row>
    <row r="725" spans="18:18" ht="15.75" customHeight="1" x14ac:dyDescent="0.2">
      <c r="R725" s="15"/>
    </row>
    <row r="726" spans="18:18" ht="15.75" customHeight="1" x14ac:dyDescent="0.2">
      <c r="R726" s="15"/>
    </row>
    <row r="727" spans="18:18" ht="15.75" customHeight="1" x14ac:dyDescent="0.2">
      <c r="R727" s="15"/>
    </row>
    <row r="728" spans="18:18" ht="15.75" customHeight="1" x14ac:dyDescent="0.2">
      <c r="R728" s="15"/>
    </row>
    <row r="729" spans="18:18" ht="15.75" customHeight="1" x14ac:dyDescent="0.2">
      <c r="R729" s="15"/>
    </row>
    <row r="730" spans="18:18" ht="15.75" customHeight="1" x14ac:dyDescent="0.2">
      <c r="R730" s="15"/>
    </row>
    <row r="731" spans="18:18" ht="15.75" customHeight="1" x14ac:dyDescent="0.2">
      <c r="R731" s="15"/>
    </row>
    <row r="732" spans="18:18" ht="15.75" customHeight="1" x14ac:dyDescent="0.2">
      <c r="R732" s="15"/>
    </row>
    <row r="733" spans="18:18" ht="15.75" customHeight="1" x14ac:dyDescent="0.2">
      <c r="R733" s="15"/>
    </row>
    <row r="734" spans="18:18" ht="15.75" customHeight="1" x14ac:dyDescent="0.2">
      <c r="R734" s="15"/>
    </row>
    <row r="735" spans="18:18" ht="15.75" customHeight="1" x14ac:dyDescent="0.2">
      <c r="R735" s="15"/>
    </row>
    <row r="736" spans="18:18" ht="15.75" customHeight="1" x14ac:dyDescent="0.2">
      <c r="R736" s="15"/>
    </row>
    <row r="737" spans="18:18" ht="15.75" customHeight="1" x14ac:dyDescent="0.2">
      <c r="R737" s="15"/>
    </row>
    <row r="738" spans="18:18" ht="15.75" customHeight="1" x14ac:dyDescent="0.2">
      <c r="R738" s="15"/>
    </row>
    <row r="739" spans="18:18" ht="15.75" customHeight="1" x14ac:dyDescent="0.2">
      <c r="R739" s="15"/>
    </row>
    <row r="740" spans="18:18" ht="15.75" customHeight="1" x14ac:dyDescent="0.2">
      <c r="R740" s="15"/>
    </row>
    <row r="741" spans="18:18" ht="15.75" customHeight="1" x14ac:dyDescent="0.2">
      <c r="R741" s="15"/>
    </row>
    <row r="742" spans="18:18" ht="15.75" customHeight="1" x14ac:dyDescent="0.2">
      <c r="R742" s="15"/>
    </row>
    <row r="743" spans="18:18" ht="15.75" customHeight="1" x14ac:dyDescent="0.2">
      <c r="R743" s="15"/>
    </row>
    <row r="744" spans="18:18" ht="15.75" customHeight="1" x14ac:dyDescent="0.2">
      <c r="R744" s="15"/>
    </row>
    <row r="745" spans="18:18" ht="15.75" customHeight="1" x14ac:dyDescent="0.2">
      <c r="R745" s="15"/>
    </row>
    <row r="746" spans="18:18" ht="15.75" customHeight="1" x14ac:dyDescent="0.2">
      <c r="R746" s="15"/>
    </row>
    <row r="747" spans="18:18" ht="15.75" customHeight="1" x14ac:dyDescent="0.2">
      <c r="R747" s="15"/>
    </row>
    <row r="748" spans="18:18" ht="15.75" customHeight="1" x14ac:dyDescent="0.2">
      <c r="R748" s="15"/>
    </row>
    <row r="749" spans="18:18" ht="15.75" customHeight="1" x14ac:dyDescent="0.2">
      <c r="R749" s="15"/>
    </row>
    <row r="750" spans="18:18" ht="15.75" customHeight="1" x14ac:dyDescent="0.2">
      <c r="R750" s="15"/>
    </row>
    <row r="751" spans="18:18" ht="15.75" customHeight="1" x14ac:dyDescent="0.2">
      <c r="R751" s="15"/>
    </row>
    <row r="752" spans="18:18" ht="15.75" customHeight="1" x14ac:dyDescent="0.2">
      <c r="R752" s="15"/>
    </row>
    <row r="753" spans="18:18" ht="15.75" customHeight="1" x14ac:dyDescent="0.2">
      <c r="R753" s="15"/>
    </row>
    <row r="754" spans="18:18" ht="15.75" customHeight="1" x14ac:dyDescent="0.2">
      <c r="R754" s="15"/>
    </row>
    <row r="755" spans="18:18" ht="15.75" customHeight="1" x14ac:dyDescent="0.2">
      <c r="R755" s="15"/>
    </row>
    <row r="756" spans="18:18" ht="15.75" customHeight="1" x14ac:dyDescent="0.2">
      <c r="R756" s="15"/>
    </row>
    <row r="757" spans="18:18" ht="15.75" customHeight="1" x14ac:dyDescent="0.2">
      <c r="R757" s="15"/>
    </row>
    <row r="758" spans="18:18" ht="15.75" customHeight="1" x14ac:dyDescent="0.2">
      <c r="R758" s="15"/>
    </row>
    <row r="759" spans="18:18" ht="15.75" customHeight="1" x14ac:dyDescent="0.2">
      <c r="R759" s="15"/>
    </row>
    <row r="760" spans="18:18" ht="15.75" customHeight="1" x14ac:dyDescent="0.2">
      <c r="R760" s="15"/>
    </row>
    <row r="761" spans="18:18" ht="15.75" customHeight="1" x14ac:dyDescent="0.2">
      <c r="R761" s="15"/>
    </row>
    <row r="762" spans="18:18" ht="15.75" customHeight="1" x14ac:dyDescent="0.2">
      <c r="R762" s="15"/>
    </row>
    <row r="763" spans="18:18" ht="15.75" customHeight="1" x14ac:dyDescent="0.2">
      <c r="R763" s="15"/>
    </row>
    <row r="764" spans="18:18" ht="15.75" customHeight="1" x14ac:dyDescent="0.2">
      <c r="R764" s="15"/>
    </row>
    <row r="765" spans="18:18" ht="15.75" customHeight="1" x14ac:dyDescent="0.2">
      <c r="R765" s="15"/>
    </row>
    <row r="766" spans="18:18" ht="15.75" customHeight="1" x14ac:dyDescent="0.2">
      <c r="R766" s="15"/>
    </row>
    <row r="767" spans="18:18" ht="15.75" customHeight="1" x14ac:dyDescent="0.2">
      <c r="R767" s="15"/>
    </row>
    <row r="768" spans="18:18" ht="15.75" customHeight="1" x14ac:dyDescent="0.2">
      <c r="R768" s="15"/>
    </row>
    <row r="769" spans="18:18" ht="15.75" customHeight="1" x14ac:dyDescent="0.2">
      <c r="R769" s="15"/>
    </row>
    <row r="770" spans="18:18" ht="15.75" customHeight="1" x14ac:dyDescent="0.2">
      <c r="R770" s="15"/>
    </row>
    <row r="771" spans="18:18" ht="15.75" customHeight="1" x14ac:dyDescent="0.2">
      <c r="R771" s="15"/>
    </row>
    <row r="772" spans="18:18" ht="15.75" customHeight="1" x14ac:dyDescent="0.2">
      <c r="R772" s="15"/>
    </row>
    <row r="773" spans="18:18" ht="15.75" customHeight="1" x14ac:dyDescent="0.2">
      <c r="R773" s="15"/>
    </row>
    <row r="774" spans="18:18" ht="15.75" customHeight="1" x14ac:dyDescent="0.2">
      <c r="R774" s="15"/>
    </row>
    <row r="775" spans="18:18" ht="15.75" customHeight="1" x14ac:dyDescent="0.2">
      <c r="R775" s="15"/>
    </row>
    <row r="776" spans="18:18" ht="15.75" customHeight="1" x14ac:dyDescent="0.2">
      <c r="R776" s="15"/>
    </row>
    <row r="777" spans="18:18" ht="15.75" customHeight="1" x14ac:dyDescent="0.2">
      <c r="R777" s="15"/>
    </row>
    <row r="778" spans="18:18" ht="15.75" customHeight="1" x14ac:dyDescent="0.2">
      <c r="R778" s="15"/>
    </row>
    <row r="779" spans="18:18" ht="15.75" customHeight="1" x14ac:dyDescent="0.2">
      <c r="R779" s="15"/>
    </row>
    <row r="780" spans="18:18" ht="15.75" customHeight="1" x14ac:dyDescent="0.2">
      <c r="R780" s="15"/>
    </row>
    <row r="781" spans="18:18" ht="15.75" customHeight="1" x14ac:dyDescent="0.2">
      <c r="R781" s="15"/>
    </row>
    <row r="782" spans="18:18" ht="15.75" customHeight="1" x14ac:dyDescent="0.2">
      <c r="R782" s="15"/>
    </row>
    <row r="783" spans="18:18" ht="15.75" customHeight="1" x14ac:dyDescent="0.2">
      <c r="R783" s="15"/>
    </row>
    <row r="784" spans="18:18" ht="15.75" customHeight="1" x14ac:dyDescent="0.2">
      <c r="R784" s="15"/>
    </row>
    <row r="785" spans="18:18" ht="15.75" customHeight="1" x14ac:dyDescent="0.2">
      <c r="R785" s="15"/>
    </row>
    <row r="786" spans="18:18" ht="15.75" customHeight="1" x14ac:dyDescent="0.2">
      <c r="R786" s="15"/>
    </row>
    <row r="787" spans="18:18" ht="15.75" customHeight="1" x14ac:dyDescent="0.2">
      <c r="R787" s="15"/>
    </row>
    <row r="788" spans="18:18" ht="15.75" customHeight="1" x14ac:dyDescent="0.2">
      <c r="R788" s="15"/>
    </row>
    <row r="789" spans="18:18" ht="15.75" customHeight="1" x14ac:dyDescent="0.2">
      <c r="R789" s="15"/>
    </row>
    <row r="790" spans="18:18" ht="15.75" customHeight="1" x14ac:dyDescent="0.2">
      <c r="R790" s="15"/>
    </row>
    <row r="791" spans="18:18" ht="15.75" customHeight="1" x14ac:dyDescent="0.2">
      <c r="R791" s="15"/>
    </row>
    <row r="792" spans="18:18" ht="15.75" customHeight="1" x14ac:dyDescent="0.2">
      <c r="R792" s="15"/>
    </row>
    <row r="793" spans="18:18" ht="15.75" customHeight="1" x14ac:dyDescent="0.2">
      <c r="R793" s="15"/>
    </row>
    <row r="794" spans="18:18" ht="15.75" customHeight="1" x14ac:dyDescent="0.2">
      <c r="R794" s="15"/>
    </row>
    <row r="795" spans="18:18" ht="15.75" customHeight="1" x14ac:dyDescent="0.2">
      <c r="R795" s="15"/>
    </row>
    <row r="796" spans="18:18" ht="15.75" customHeight="1" x14ac:dyDescent="0.2">
      <c r="R796" s="15"/>
    </row>
    <row r="797" spans="18:18" ht="15.75" customHeight="1" x14ac:dyDescent="0.2">
      <c r="R797" s="15"/>
    </row>
    <row r="798" spans="18:18" ht="15.75" customHeight="1" x14ac:dyDescent="0.2">
      <c r="R798" s="15"/>
    </row>
    <row r="799" spans="18:18" ht="15.75" customHeight="1" x14ac:dyDescent="0.2">
      <c r="R799" s="15"/>
    </row>
    <row r="800" spans="18:18" ht="15.75" customHeight="1" x14ac:dyDescent="0.2">
      <c r="R800" s="15"/>
    </row>
    <row r="801" spans="18:18" ht="15.75" customHeight="1" x14ac:dyDescent="0.2">
      <c r="R801" s="15"/>
    </row>
    <row r="802" spans="18:18" ht="15.75" customHeight="1" x14ac:dyDescent="0.2">
      <c r="R802" s="15"/>
    </row>
    <row r="803" spans="18:18" ht="15.75" customHeight="1" x14ac:dyDescent="0.2">
      <c r="R803" s="15"/>
    </row>
    <row r="804" spans="18:18" ht="15.75" customHeight="1" x14ac:dyDescent="0.2">
      <c r="R804" s="15"/>
    </row>
    <row r="805" spans="18:18" ht="15.75" customHeight="1" x14ac:dyDescent="0.2">
      <c r="R805" s="15"/>
    </row>
    <row r="806" spans="18:18" ht="15.75" customHeight="1" x14ac:dyDescent="0.2">
      <c r="R806" s="15"/>
    </row>
    <row r="807" spans="18:18" ht="15.75" customHeight="1" x14ac:dyDescent="0.2">
      <c r="R807" s="15"/>
    </row>
    <row r="808" spans="18:18" ht="15.75" customHeight="1" x14ac:dyDescent="0.2">
      <c r="R808" s="15"/>
    </row>
    <row r="809" spans="18:18" ht="15.75" customHeight="1" x14ac:dyDescent="0.2">
      <c r="R809" s="15"/>
    </row>
    <row r="810" spans="18:18" ht="15.75" customHeight="1" x14ac:dyDescent="0.2">
      <c r="R810" s="15"/>
    </row>
    <row r="811" spans="18:18" ht="15.75" customHeight="1" x14ac:dyDescent="0.2">
      <c r="R811" s="15"/>
    </row>
    <row r="812" spans="18:18" ht="15.75" customHeight="1" x14ac:dyDescent="0.2">
      <c r="R812" s="15"/>
    </row>
    <row r="813" spans="18:18" ht="15.75" customHeight="1" x14ac:dyDescent="0.2">
      <c r="R813" s="15"/>
    </row>
    <row r="814" spans="18:18" ht="15.75" customHeight="1" x14ac:dyDescent="0.2">
      <c r="R814" s="15"/>
    </row>
    <row r="815" spans="18:18" ht="15.75" customHeight="1" x14ac:dyDescent="0.2">
      <c r="R815" s="15"/>
    </row>
    <row r="816" spans="18:18" ht="15.75" customHeight="1" x14ac:dyDescent="0.2">
      <c r="R816" s="15"/>
    </row>
    <row r="817" spans="18:18" ht="15.75" customHeight="1" x14ac:dyDescent="0.2">
      <c r="R817" s="15"/>
    </row>
    <row r="818" spans="18:18" ht="15.75" customHeight="1" x14ac:dyDescent="0.2">
      <c r="R818" s="15"/>
    </row>
    <row r="819" spans="18:18" ht="15.75" customHeight="1" x14ac:dyDescent="0.2">
      <c r="R819" s="15"/>
    </row>
    <row r="820" spans="18:18" ht="15.75" customHeight="1" x14ac:dyDescent="0.2">
      <c r="R820" s="15"/>
    </row>
    <row r="821" spans="18:18" ht="15.75" customHeight="1" x14ac:dyDescent="0.2">
      <c r="R821" s="15"/>
    </row>
    <row r="822" spans="18:18" ht="15.75" customHeight="1" x14ac:dyDescent="0.2">
      <c r="R822" s="15"/>
    </row>
    <row r="823" spans="18:18" ht="15.75" customHeight="1" x14ac:dyDescent="0.2">
      <c r="R823" s="15"/>
    </row>
    <row r="824" spans="18:18" ht="15.75" customHeight="1" x14ac:dyDescent="0.2">
      <c r="R824" s="15"/>
    </row>
    <row r="825" spans="18:18" ht="15.75" customHeight="1" x14ac:dyDescent="0.2">
      <c r="R825" s="15"/>
    </row>
    <row r="826" spans="18:18" ht="15.75" customHeight="1" x14ac:dyDescent="0.2">
      <c r="R826" s="15"/>
    </row>
    <row r="827" spans="18:18" ht="15.75" customHeight="1" x14ac:dyDescent="0.2">
      <c r="R827" s="15"/>
    </row>
    <row r="828" spans="18:18" ht="15.75" customHeight="1" x14ac:dyDescent="0.2">
      <c r="R828" s="15"/>
    </row>
    <row r="829" spans="18:18" ht="15.75" customHeight="1" x14ac:dyDescent="0.2">
      <c r="R829" s="15"/>
    </row>
    <row r="830" spans="18:18" ht="15.75" customHeight="1" x14ac:dyDescent="0.2">
      <c r="R830" s="15"/>
    </row>
    <row r="831" spans="18:18" ht="15.75" customHeight="1" x14ac:dyDescent="0.2">
      <c r="R831" s="15"/>
    </row>
    <row r="832" spans="18:18" ht="15.75" customHeight="1" x14ac:dyDescent="0.2">
      <c r="R832" s="15"/>
    </row>
    <row r="833" spans="18:18" ht="15.75" customHeight="1" x14ac:dyDescent="0.2">
      <c r="R833" s="15"/>
    </row>
    <row r="834" spans="18:18" ht="15.75" customHeight="1" x14ac:dyDescent="0.2">
      <c r="R834" s="15"/>
    </row>
    <row r="835" spans="18:18" ht="15.75" customHeight="1" x14ac:dyDescent="0.2">
      <c r="R835" s="15"/>
    </row>
    <row r="836" spans="18:18" ht="15.75" customHeight="1" x14ac:dyDescent="0.2">
      <c r="R836" s="15"/>
    </row>
    <row r="837" spans="18:18" ht="15.75" customHeight="1" x14ac:dyDescent="0.2">
      <c r="R837" s="15"/>
    </row>
    <row r="838" spans="18:18" ht="15.75" customHeight="1" x14ac:dyDescent="0.2">
      <c r="R838" s="15"/>
    </row>
    <row r="839" spans="18:18" ht="15.75" customHeight="1" x14ac:dyDescent="0.2">
      <c r="R839" s="15"/>
    </row>
    <row r="840" spans="18:18" ht="15.75" customHeight="1" x14ac:dyDescent="0.2">
      <c r="R840" s="15"/>
    </row>
    <row r="841" spans="18:18" ht="15.75" customHeight="1" x14ac:dyDescent="0.2">
      <c r="R841" s="15"/>
    </row>
    <row r="842" spans="18:18" ht="15.75" customHeight="1" x14ac:dyDescent="0.2">
      <c r="R842" s="15"/>
    </row>
    <row r="843" spans="18:18" ht="15.75" customHeight="1" x14ac:dyDescent="0.2">
      <c r="R843" s="15"/>
    </row>
    <row r="844" spans="18:18" ht="15.75" customHeight="1" x14ac:dyDescent="0.2">
      <c r="R844" s="15"/>
    </row>
    <row r="845" spans="18:18" ht="15.75" customHeight="1" x14ac:dyDescent="0.2">
      <c r="R845" s="15"/>
    </row>
    <row r="846" spans="18:18" ht="15.75" customHeight="1" x14ac:dyDescent="0.2">
      <c r="R846" s="15"/>
    </row>
    <row r="847" spans="18:18" ht="15.75" customHeight="1" x14ac:dyDescent="0.2">
      <c r="R847" s="15"/>
    </row>
    <row r="848" spans="18:18" ht="15.75" customHeight="1" x14ac:dyDescent="0.2">
      <c r="R848" s="15"/>
    </row>
    <row r="849" spans="18:18" ht="15.75" customHeight="1" x14ac:dyDescent="0.2">
      <c r="R849" s="15"/>
    </row>
    <row r="850" spans="18:18" ht="15.75" customHeight="1" x14ac:dyDescent="0.2">
      <c r="R850" s="15"/>
    </row>
    <row r="851" spans="18:18" ht="15.75" customHeight="1" x14ac:dyDescent="0.2">
      <c r="R851" s="15"/>
    </row>
    <row r="852" spans="18:18" ht="15.75" customHeight="1" x14ac:dyDescent="0.2">
      <c r="R852" s="15"/>
    </row>
    <row r="853" spans="18:18" ht="15.75" customHeight="1" x14ac:dyDescent="0.2">
      <c r="R853" s="15"/>
    </row>
    <row r="854" spans="18:18" ht="15.75" customHeight="1" x14ac:dyDescent="0.2">
      <c r="R854" s="15"/>
    </row>
    <row r="855" spans="18:18" ht="15.75" customHeight="1" x14ac:dyDescent="0.2">
      <c r="R855" s="15"/>
    </row>
    <row r="856" spans="18:18" ht="15.75" customHeight="1" x14ac:dyDescent="0.2">
      <c r="R856" s="15"/>
    </row>
    <row r="857" spans="18:18" ht="15.75" customHeight="1" x14ac:dyDescent="0.2">
      <c r="R857" s="15"/>
    </row>
    <row r="858" spans="18:18" ht="15.75" customHeight="1" x14ac:dyDescent="0.2">
      <c r="R858" s="15"/>
    </row>
    <row r="859" spans="18:18" ht="15.75" customHeight="1" x14ac:dyDescent="0.2">
      <c r="R859" s="15"/>
    </row>
    <row r="860" spans="18:18" ht="15.75" customHeight="1" x14ac:dyDescent="0.2">
      <c r="R860" s="15"/>
    </row>
    <row r="861" spans="18:18" ht="15.75" customHeight="1" x14ac:dyDescent="0.2">
      <c r="R861" s="15"/>
    </row>
    <row r="862" spans="18:18" ht="15.75" customHeight="1" x14ac:dyDescent="0.2">
      <c r="R862" s="15"/>
    </row>
    <row r="863" spans="18:18" ht="15.75" customHeight="1" x14ac:dyDescent="0.2">
      <c r="R863" s="15"/>
    </row>
    <row r="864" spans="18:18" ht="15.75" customHeight="1" x14ac:dyDescent="0.2">
      <c r="R864" s="15"/>
    </row>
    <row r="865" spans="18:18" ht="15.75" customHeight="1" x14ac:dyDescent="0.2">
      <c r="R865" s="15"/>
    </row>
    <row r="866" spans="18:18" ht="15.75" customHeight="1" x14ac:dyDescent="0.2">
      <c r="R866" s="15"/>
    </row>
    <row r="867" spans="18:18" ht="15.75" customHeight="1" x14ac:dyDescent="0.2">
      <c r="R867" s="15"/>
    </row>
    <row r="868" spans="18:18" ht="15.75" customHeight="1" x14ac:dyDescent="0.2">
      <c r="R868" s="15"/>
    </row>
    <row r="869" spans="18:18" ht="15.75" customHeight="1" x14ac:dyDescent="0.2">
      <c r="R869" s="15"/>
    </row>
    <row r="870" spans="18:18" ht="15.75" customHeight="1" x14ac:dyDescent="0.2">
      <c r="R870" s="15"/>
    </row>
    <row r="871" spans="18:18" ht="15.75" customHeight="1" x14ac:dyDescent="0.2">
      <c r="R871" s="15"/>
    </row>
    <row r="872" spans="18:18" ht="15.75" customHeight="1" x14ac:dyDescent="0.2">
      <c r="R872" s="15"/>
    </row>
    <row r="873" spans="18:18" ht="15.75" customHeight="1" x14ac:dyDescent="0.2">
      <c r="R873" s="15"/>
    </row>
    <row r="874" spans="18:18" ht="15.75" customHeight="1" x14ac:dyDescent="0.2">
      <c r="R874" s="15"/>
    </row>
    <row r="875" spans="18:18" ht="15.75" customHeight="1" x14ac:dyDescent="0.2">
      <c r="R875" s="15"/>
    </row>
    <row r="876" spans="18:18" ht="15.75" customHeight="1" x14ac:dyDescent="0.2">
      <c r="R876" s="15"/>
    </row>
    <row r="877" spans="18:18" ht="15.75" customHeight="1" x14ac:dyDescent="0.2">
      <c r="R877" s="15"/>
    </row>
    <row r="878" spans="18:18" ht="15.75" customHeight="1" x14ac:dyDescent="0.2">
      <c r="R878" s="15"/>
    </row>
    <row r="879" spans="18:18" ht="15.75" customHeight="1" x14ac:dyDescent="0.2">
      <c r="R879" s="15"/>
    </row>
    <row r="880" spans="18:18" ht="15.75" customHeight="1" x14ac:dyDescent="0.2">
      <c r="R880" s="15"/>
    </row>
    <row r="881" spans="18:18" ht="15.75" customHeight="1" x14ac:dyDescent="0.2">
      <c r="R881" s="15"/>
    </row>
    <row r="882" spans="18:18" ht="15.75" customHeight="1" x14ac:dyDescent="0.2">
      <c r="R882" s="15"/>
    </row>
    <row r="883" spans="18:18" ht="15.75" customHeight="1" x14ac:dyDescent="0.2">
      <c r="R883" s="15"/>
    </row>
    <row r="884" spans="18:18" ht="15.75" customHeight="1" x14ac:dyDescent="0.2">
      <c r="R884" s="15"/>
    </row>
    <row r="885" spans="18:18" ht="15.75" customHeight="1" x14ac:dyDescent="0.2">
      <c r="R885" s="15"/>
    </row>
    <row r="886" spans="18:18" ht="15.75" customHeight="1" x14ac:dyDescent="0.2">
      <c r="R886" s="15"/>
    </row>
    <row r="887" spans="18:18" ht="15.75" customHeight="1" x14ac:dyDescent="0.2">
      <c r="R887" s="15"/>
    </row>
    <row r="888" spans="18:18" ht="15.75" customHeight="1" x14ac:dyDescent="0.2">
      <c r="R888" s="15"/>
    </row>
    <row r="889" spans="18:18" ht="15.75" customHeight="1" x14ac:dyDescent="0.2">
      <c r="R889" s="15"/>
    </row>
    <row r="890" spans="18:18" ht="15.75" customHeight="1" x14ac:dyDescent="0.2">
      <c r="R890" s="15"/>
    </row>
    <row r="891" spans="18:18" ht="15.75" customHeight="1" x14ac:dyDescent="0.2">
      <c r="R891" s="15"/>
    </row>
    <row r="892" spans="18:18" ht="15.75" customHeight="1" x14ac:dyDescent="0.2">
      <c r="R892" s="15"/>
    </row>
    <row r="893" spans="18:18" ht="15.75" customHeight="1" x14ac:dyDescent="0.2">
      <c r="R893" s="15"/>
    </row>
    <row r="894" spans="18:18" ht="15.75" customHeight="1" x14ac:dyDescent="0.2">
      <c r="R894" s="15"/>
    </row>
    <row r="895" spans="18:18" ht="15.75" customHeight="1" x14ac:dyDescent="0.2">
      <c r="R895" s="15"/>
    </row>
    <row r="896" spans="18:18" ht="15.75" customHeight="1" x14ac:dyDescent="0.2">
      <c r="R896" s="15"/>
    </row>
    <row r="897" spans="18:18" ht="15.75" customHeight="1" x14ac:dyDescent="0.2">
      <c r="R897" s="15"/>
    </row>
    <row r="898" spans="18:18" ht="15.75" customHeight="1" x14ac:dyDescent="0.2">
      <c r="R898" s="15"/>
    </row>
    <row r="899" spans="18:18" ht="15.75" customHeight="1" x14ac:dyDescent="0.2">
      <c r="R899" s="15"/>
    </row>
    <row r="900" spans="18:18" ht="15.75" customHeight="1" x14ac:dyDescent="0.2">
      <c r="R900" s="15"/>
    </row>
    <row r="901" spans="18:18" ht="15.75" customHeight="1" x14ac:dyDescent="0.2">
      <c r="R901" s="15"/>
    </row>
    <row r="902" spans="18:18" ht="15.75" customHeight="1" x14ac:dyDescent="0.2">
      <c r="R902" s="15"/>
    </row>
    <row r="903" spans="18:18" ht="15.75" customHeight="1" x14ac:dyDescent="0.2">
      <c r="R903" s="15"/>
    </row>
    <row r="904" spans="18:18" ht="15.75" customHeight="1" x14ac:dyDescent="0.2">
      <c r="R904" s="15"/>
    </row>
    <row r="905" spans="18:18" ht="15.75" customHeight="1" x14ac:dyDescent="0.2">
      <c r="R905" s="15"/>
    </row>
    <row r="906" spans="18:18" ht="15.75" customHeight="1" x14ac:dyDescent="0.2">
      <c r="R906" s="15"/>
    </row>
    <row r="907" spans="18:18" ht="15.75" customHeight="1" x14ac:dyDescent="0.2">
      <c r="R907" s="15"/>
    </row>
    <row r="908" spans="18:18" ht="15.75" customHeight="1" x14ac:dyDescent="0.2">
      <c r="R908" s="15"/>
    </row>
    <row r="909" spans="18:18" ht="15.75" customHeight="1" x14ac:dyDescent="0.2">
      <c r="R909" s="15"/>
    </row>
    <row r="910" spans="18:18" ht="15.75" customHeight="1" x14ac:dyDescent="0.2">
      <c r="R910" s="15"/>
    </row>
    <row r="911" spans="18:18" ht="15.75" customHeight="1" x14ac:dyDescent="0.2">
      <c r="R911" s="15"/>
    </row>
    <row r="912" spans="18:18" ht="15.75" customHeight="1" x14ac:dyDescent="0.2">
      <c r="R912" s="15"/>
    </row>
    <row r="913" spans="18:18" ht="15.75" customHeight="1" x14ac:dyDescent="0.2">
      <c r="R913" s="15"/>
    </row>
    <row r="914" spans="18:18" ht="15.75" customHeight="1" x14ac:dyDescent="0.2">
      <c r="R914" s="15"/>
    </row>
    <row r="915" spans="18:18" ht="15.75" customHeight="1" x14ac:dyDescent="0.2">
      <c r="R915" s="15"/>
    </row>
    <row r="916" spans="18:18" ht="15.75" customHeight="1" x14ac:dyDescent="0.2">
      <c r="R916" s="15"/>
    </row>
    <row r="917" spans="18:18" ht="15.75" customHeight="1" x14ac:dyDescent="0.2">
      <c r="R917" s="15"/>
    </row>
    <row r="918" spans="18:18" ht="15.75" customHeight="1" x14ac:dyDescent="0.2">
      <c r="R918" s="15"/>
    </row>
    <row r="919" spans="18:18" ht="15.75" customHeight="1" x14ac:dyDescent="0.2">
      <c r="R919" s="15"/>
    </row>
    <row r="920" spans="18:18" ht="15.75" customHeight="1" x14ac:dyDescent="0.2">
      <c r="R920" s="15"/>
    </row>
    <row r="921" spans="18:18" ht="15.75" customHeight="1" x14ac:dyDescent="0.2">
      <c r="R921" s="15"/>
    </row>
    <row r="922" spans="18:18" ht="15.75" customHeight="1" x14ac:dyDescent="0.2">
      <c r="R922" s="15"/>
    </row>
    <row r="923" spans="18:18" ht="15.75" customHeight="1" x14ac:dyDescent="0.2">
      <c r="R923" s="15"/>
    </row>
    <row r="924" spans="18:18" ht="15.75" customHeight="1" x14ac:dyDescent="0.2">
      <c r="R924" s="15"/>
    </row>
    <row r="925" spans="18:18" ht="15.75" customHeight="1" x14ac:dyDescent="0.2">
      <c r="R925" s="15"/>
    </row>
    <row r="926" spans="18:18" ht="15.75" customHeight="1" x14ac:dyDescent="0.2">
      <c r="R926" s="15"/>
    </row>
    <row r="927" spans="18:18" ht="15.75" customHeight="1" x14ac:dyDescent="0.2">
      <c r="R927" s="15"/>
    </row>
    <row r="928" spans="18:18" ht="15.75" customHeight="1" x14ac:dyDescent="0.2">
      <c r="R928" s="15"/>
    </row>
    <row r="929" spans="18:18" ht="15.75" customHeight="1" x14ac:dyDescent="0.2">
      <c r="R929" s="15"/>
    </row>
    <row r="930" spans="18:18" ht="15.75" customHeight="1" x14ac:dyDescent="0.2">
      <c r="R930" s="15"/>
    </row>
    <row r="931" spans="18:18" ht="15.75" customHeight="1" x14ac:dyDescent="0.2">
      <c r="R931" s="15"/>
    </row>
    <row r="932" spans="18:18" ht="15.75" customHeight="1" x14ac:dyDescent="0.2">
      <c r="R932" s="15"/>
    </row>
    <row r="933" spans="18:18" ht="15.75" customHeight="1" x14ac:dyDescent="0.2">
      <c r="R933" s="15"/>
    </row>
    <row r="934" spans="18:18" ht="15.75" customHeight="1" x14ac:dyDescent="0.2">
      <c r="R934" s="15"/>
    </row>
    <row r="935" spans="18:18" ht="15.75" customHeight="1" x14ac:dyDescent="0.2">
      <c r="R935" s="15"/>
    </row>
    <row r="936" spans="18:18" ht="15.75" customHeight="1" x14ac:dyDescent="0.2">
      <c r="R936" s="15"/>
    </row>
    <row r="937" spans="18:18" ht="15.75" customHeight="1" x14ac:dyDescent="0.2">
      <c r="R937" s="15"/>
    </row>
    <row r="938" spans="18:18" ht="15.75" customHeight="1" x14ac:dyDescent="0.2">
      <c r="R938" s="15"/>
    </row>
    <row r="939" spans="18:18" ht="15.75" customHeight="1" x14ac:dyDescent="0.2">
      <c r="R939" s="15"/>
    </row>
    <row r="940" spans="18:18" ht="15.75" customHeight="1" x14ac:dyDescent="0.2">
      <c r="R940" s="15"/>
    </row>
    <row r="941" spans="18:18" ht="15.75" customHeight="1" x14ac:dyDescent="0.2">
      <c r="R941" s="15"/>
    </row>
    <row r="942" spans="18:18" ht="15.75" customHeight="1" x14ac:dyDescent="0.2">
      <c r="R942" s="15"/>
    </row>
    <row r="943" spans="18:18" ht="15.75" customHeight="1" x14ac:dyDescent="0.2">
      <c r="R943" s="15"/>
    </row>
    <row r="944" spans="18:18" ht="15.75" customHeight="1" x14ac:dyDescent="0.2">
      <c r="R944" s="15"/>
    </row>
    <row r="945" spans="18:18" ht="15.75" customHeight="1" x14ac:dyDescent="0.2">
      <c r="R945" s="15"/>
    </row>
    <row r="946" spans="18:18" ht="15.75" customHeight="1" x14ac:dyDescent="0.2">
      <c r="R946" s="15"/>
    </row>
    <row r="947" spans="18:18" ht="15.75" customHeight="1" x14ac:dyDescent="0.2">
      <c r="R947" s="15"/>
    </row>
    <row r="948" spans="18:18" ht="15.75" customHeight="1" x14ac:dyDescent="0.2">
      <c r="R948" s="15"/>
    </row>
    <row r="949" spans="18:18" ht="15.75" customHeight="1" x14ac:dyDescent="0.2">
      <c r="R949" s="15"/>
    </row>
    <row r="950" spans="18:18" ht="15.75" customHeight="1" x14ac:dyDescent="0.2">
      <c r="R950" s="15"/>
    </row>
    <row r="951" spans="18:18" ht="15.75" customHeight="1" x14ac:dyDescent="0.2">
      <c r="R951" s="15"/>
    </row>
    <row r="952" spans="18:18" ht="15.75" customHeight="1" x14ac:dyDescent="0.2">
      <c r="R952" s="15"/>
    </row>
    <row r="953" spans="18:18" ht="15.75" customHeight="1" x14ac:dyDescent="0.2">
      <c r="R953" s="15"/>
    </row>
    <row r="954" spans="18:18" ht="15.75" customHeight="1" x14ac:dyDescent="0.2">
      <c r="R954" s="15"/>
    </row>
    <row r="955" spans="18:18" ht="15.75" customHeight="1" x14ac:dyDescent="0.2">
      <c r="R955" s="15"/>
    </row>
    <row r="956" spans="18:18" ht="15.75" customHeight="1" x14ac:dyDescent="0.2">
      <c r="R956" s="15"/>
    </row>
    <row r="957" spans="18:18" ht="15.75" customHeight="1" x14ac:dyDescent="0.2">
      <c r="R957" s="15"/>
    </row>
    <row r="958" spans="18:18" ht="15.75" customHeight="1" x14ac:dyDescent="0.2">
      <c r="R958" s="15"/>
    </row>
    <row r="959" spans="18:18" ht="15.75" customHeight="1" x14ac:dyDescent="0.2">
      <c r="R959" s="15"/>
    </row>
    <row r="960" spans="18:18" ht="15.75" customHeight="1" x14ac:dyDescent="0.2">
      <c r="R960" s="15"/>
    </row>
    <row r="961" spans="18:18" ht="15.75" customHeight="1" x14ac:dyDescent="0.2">
      <c r="R961" s="15"/>
    </row>
    <row r="962" spans="18:18" ht="15.75" customHeight="1" x14ac:dyDescent="0.2">
      <c r="R962" s="15"/>
    </row>
    <row r="963" spans="18:18" ht="15.75" customHeight="1" x14ac:dyDescent="0.2">
      <c r="R963" s="15"/>
    </row>
    <row r="964" spans="18:18" ht="15.75" customHeight="1" x14ac:dyDescent="0.2">
      <c r="R964" s="15"/>
    </row>
    <row r="965" spans="18:18" ht="15.75" customHeight="1" x14ac:dyDescent="0.2">
      <c r="R965" s="15"/>
    </row>
    <row r="966" spans="18:18" ht="15.75" customHeight="1" x14ac:dyDescent="0.2">
      <c r="R966" s="15"/>
    </row>
    <row r="967" spans="18:18" ht="15.75" customHeight="1" x14ac:dyDescent="0.2">
      <c r="R967" s="15"/>
    </row>
    <row r="968" spans="18:18" ht="15.75" customHeight="1" x14ac:dyDescent="0.2">
      <c r="R968" s="15"/>
    </row>
    <row r="969" spans="18:18" ht="15.75" customHeight="1" x14ac:dyDescent="0.2">
      <c r="R969" s="15"/>
    </row>
    <row r="970" spans="18:18" ht="15.75" customHeight="1" x14ac:dyDescent="0.2">
      <c r="R970" s="15"/>
    </row>
    <row r="971" spans="18:18" ht="15.75" customHeight="1" x14ac:dyDescent="0.2">
      <c r="R971" s="15"/>
    </row>
    <row r="972" spans="18:18" ht="15.75" customHeight="1" x14ac:dyDescent="0.2">
      <c r="R972" s="15"/>
    </row>
    <row r="973" spans="18:18" ht="15.75" customHeight="1" x14ac:dyDescent="0.2">
      <c r="R973" s="15"/>
    </row>
    <row r="974" spans="18:18" ht="15.75" customHeight="1" x14ac:dyDescent="0.2">
      <c r="R974" s="15"/>
    </row>
    <row r="975" spans="18:18" ht="15.75" customHeight="1" x14ac:dyDescent="0.2">
      <c r="R975" s="15"/>
    </row>
    <row r="976" spans="18:18" ht="15.75" customHeight="1" x14ac:dyDescent="0.2">
      <c r="R976" s="15"/>
    </row>
    <row r="977" spans="18:18" ht="15.75" customHeight="1" x14ac:dyDescent="0.2">
      <c r="R977" s="15"/>
    </row>
    <row r="978" spans="18:18" ht="15.75" customHeight="1" x14ac:dyDescent="0.2">
      <c r="R978" s="15"/>
    </row>
    <row r="979" spans="18:18" ht="15.75" customHeight="1" x14ac:dyDescent="0.2">
      <c r="R979" s="15"/>
    </row>
    <row r="980" spans="18:18" ht="15.75" customHeight="1" x14ac:dyDescent="0.2">
      <c r="R980" s="15"/>
    </row>
    <row r="981" spans="18:18" ht="15.75" customHeight="1" x14ac:dyDescent="0.2">
      <c r="R981" s="15"/>
    </row>
    <row r="982" spans="18:18" ht="15.75" customHeight="1" x14ac:dyDescent="0.2">
      <c r="R982" s="15"/>
    </row>
    <row r="983" spans="18:18" ht="15.75" customHeight="1" x14ac:dyDescent="0.2">
      <c r="R983" s="15"/>
    </row>
    <row r="984" spans="18:18" ht="15.75" customHeight="1" x14ac:dyDescent="0.2">
      <c r="R984" s="15"/>
    </row>
    <row r="985" spans="18:18" ht="15.75" customHeight="1" x14ac:dyDescent="0.2">
      <c r="R985" s="15"/>
    </row>
    <row r="986" spans="18:18" ht="15.75" customHeight="1" x14ac:dyDescent="0.2">
      <c r="R986" s="15"/>
    </row>
    <row r="987" spans="18:18" ht="15.75" customHeight="1" x14ac:dyDescent="0.2">
      <c r="R987" s="15"/>
    </row>
    <row r="988" spans="18:18" ht="15.75" customHeight="1" x14ac:dyDescent="0.2">
      <c r="R988" s="15"/>
    </row>
    <row r="989" spans="18:18" ht="15.75" customHeight="1" x14ac:dyDescent="0.2">
      <c r="R989" s="15"/>
    </row>
    <row r="990" spans="18:18" ht="15.75" customHeight="1" x14ac:dyDescent="0.2">
      <c r="R990" s="15"/>
    </row>
    <row r="991" spans="18:18" ht="15.75" customHeight="1" x14ac:dyDescent="0.2">
      <c r="R991" s="15"/>
    </row>
    <row r="992" spans="18:18" ht="15.75" customHeight="1" x14ac:dyDescent="0.2">
      <c r="R992" s="15"/>
    </row>
    <row r="993" spans="18:18" ht="15.75" customHeight="1" x14ac:dyDescent="0.2">
      <c r="R993" s="15"/>
    </row>
    <row r="994" spans="18:18" ht="15.75" customHeight="1" x14ac:dyDescent="0.2">
      <c r="R994" s="15"/>
    </row>
    <row r="995" spans="18:18" ht="15.75" customHeight="1" x14ac:dyDescent="0.2">
      <c r="R995" s="15"/>
    </row>
    <row r="996" spans="18:18" ht="15.75" customHeight="1" x14ac:dyDescent="0.2">
      <c r="R996" s="15"/>
    </row>
    <row r="997" spans="18:18" ht="15.75" customHeight="1" x14ac:dyDescent="0.2">
      <c r="R997" s="15"/>
    </row>
    <row r="998" spans="18:18" ht="15.75" customHeight="1" x14ac:dyDescent="0.2">
      <c r="R998" s="15"/>
    </row>
    <row r="999" spans="18:18" ht="15.75" customHeight="1" x14ac:dyDescent="0.2">
      <c r="R999" s="15"/>
    </row>
    <row r="1000" spans="18:18" ht="15.75" customHeight="1" x14ac:dyDescent="0.2">
      <c r="R1000" s="15"/>
    </row>
  </sheetData>
  <mergeCells count="33">
    <mergeCell ref="AG1:AG2"/>
    <mergeCell ref="W1:W2"/>
    <mergeCell ref="X1:X2"/>
    <mergeCell ref="Y1:Y2"/>
    <mergeCell ref="Z1:Z2"/>
    <mergeCell ref="AA1:AA2"/>
    <mergeCell ref="AB1:AB2"/>
    <mergeCell ref="AC1:AC2"/>
    <mergeCell ref="U1:U2"/>
    <mergeCell ref="V1:V2"/>
    <mergeCell ref="AD1:AD2"/>
    <mergeCell ref="AE1:AE2"/>
    <mergeCell ref="AF1:AF2"/>
    <mergeCell ref="P1:P2"/>
    <mergeCell ref="Q1:Q2"/>
    <mergeCell ref="R1:R2"/>
    <mergeCell ref="S1:S2"/>
    <mergeCell ref="T1:T2"/>
    <mergeCell ref="K1:K2"/>
    <mergeCell ref="L1:L2"/>
    <mergeCell ref="M1:M2"/>
    <mergeCell ref="N1:N2"/>
    <mergeCell ref="O1:O2"/>
    <mergeCell ref="G1:G2"/>
    <mergeCell ref="H1:H2"/>
    <mergeCell ref="A3:B3"/>
    <mergeCell ref="I1:I2"/>
    <mergeCell ref="J1:J2"/>
    <mergeCell ref="A1:B1"/>
    <mergeCell ref="C1:C2"/>
    <mergeCell ref="D1:D2"/>
    <mergeCell ref="E1:E2"/>
    <mergeCell ref="F1:F2"/>
  </mergeCells>
  <pageMargins left="0.7" right="0.7" top="0.75" bottom="0.75" header="0" footer="0"/>
  <pageSetup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G1000"/>
  <sheetViews>
    <sheetView tabSelected="1" workbookViewId="0">
      <pane xSplit="2" ySplit="3" topLeftCell="C4" activePane="bottomRight" state="frozen"/>
      <selection activeCell="T3" sqref="T3"/>
      <selection pane="topRight" activeCell="T3" sqref="T3"/>
      <selection pane="bottomLeft" activeCell="T3" sqref="T3"/>
      <selection pane="bottomRight" activeCell="T3" sqref="T3"/>
    </sheetView>
  </sheetViews>
  <sheetFormatPr baseColWidth="10" defaultColWidth="14.5" defaultRowHeight="15" customHeight="1" x14ac:dyDescent="0.2"/>
  <cols>
    <col min="1" max="1" width="15.1640625" customWidth="1"/>
    <col min="2" max="2" width="36.83203125" customWidth="1"/>
    <col min="3" max="3" width="9.1640625" customWidth="1"/>
    <col min="4" max="4" width="6.5" customWidth="1"/>
    <col min="5" max="5" width="12" customWidth="1"/>
    <col min="6" max="6" width="12.1640625" customWidth="1"/>
    <col min="7" max="7" width="11.5" customWidth="1"/>
    <col min="8" max="8" width="10.33203125" customWidth="1"/>
    <col min="9" max="10" width="13.5" customWidth="1"/>
    <col min="11" max="12" width="10" customWidth="1"/>
    <col min="13" max="13" width="11" customWidth="1"/>
    <col min="14" max="14" width="5.5" customWidth="1"/>
    <col min="15" max="15" width="18.6640625" customWidth="1"/>
    <col min="16" max="16" width="11" customWidth="1"/>
    <col min="17" max="18" width="8.5" customWidth="1"/>
    <col min="19" max="19" width="8.33203125" customWidth="1"/>
    <col min="20" max="20" width="12.83203125" customWidth="1"/>
    <col min="21" max="21" width="15.5" customWidth="1"/>
    <col min="22" max="22" width="30.6640625" customWidth="1"/>
    <col min="23" max="23" width="8.83203125" customWidth="1"/>
    <col min="24" max="24" width="8.6640625" customWidth="1"/>
    <col min="25" max="25" width="9.33203125" customWidth="1"/>
    <col min="26" max="26" width="12.83203125" customWidth="1"/>
    <col min="27" max="27" width="17.5" customWidth="1"/>
    <col min="28" max="28" width="11.1640625" customWidth="1"/>
    <col min="29" max="29" width="8.1640625" customWidth="1"/>
    <col min="30" max="30" width="12.5" customWidth="1"/>
    <col min="31" max="31" width="8.6640625" customWidth="1"/>
    <col min="32" max="32" width="11.5" customWidth="1"/>
    <col min="33" max="33" width="10.1640625" customWidth="1"/>
  </cols>
  <sheetData>
    <row r="1" spans="1:33" ht="18.75" customHeight="1" x14ac:dyDescent="0.2">
      <c r="A1" s="51" t="str">
        <f ca="1">IFERROR(__xludf.DUMMYFUNCTION("IFERROR(VLOOKUP(B2,IMPORTRANGE(""https://docs.google.com/spreadsheets/d/1x0DhHglkXKoEBOD2MBsuK_EyIr1ouxD2ftIpqOYFa-k/edit?usp=sharing"",""Ubiquitty-SKU-Specific Info!B1:BJ5000""),3,FALSE),"""")"),"6 Ft Outdoor Patio Umbrella with Aluminum Pole, Easy Open/Close Crank and Push Button Tilt Adjustment - Navy Blue Striped Market Umbrellas")</f>
        <v>6 Ft Outdoor Patio Umbrella with Aluminum Pole, Easy Open/Close Crank and Push Button Tilt Adjustment - Navy Blue Striped Market Umbrellas</v>
      </c>
      <c r="B1" s="52"/>
      <c r="C1" s="53" t="s">
        <v>0</v>
      </c>
      <c r="D1" s="55" t="s">
        <v>1</v>
      </c>
      <c r="E1" s="55" t="s">
        <v>2</v>
      </c>
      <c r="F1" s="57" t="s">
        <v>3</v>
      </c>
      <c r="G1" s="57" t="s">
        <v>4</v>
      </c>
      <c r="H1" s="58" t="s">
        <v>5</v>
      </c>
      <c r="I1" s="55" t="s">
        <v>6</v>
      </c>
      <c r="J1" s="55" t="s">
        <v>7</v>
      </c>
      <c r="K1" s="55" t="s">
        <v>8</v>
      </c>
      <c r="L1" s="55" t="s">
        <v>9</v>
      </c>
      <c r="M1" s="62" t="s">
        <v>10</v>
      </c>
      <c r="N1" s="63" t="s">
        <v>11</v>
      </c>
      <c r="O1" s="55" t="s">
        <v>12</v>
      </c>
      <c r="P1" s="55" t="s">
        <v>13</v>
      </c>
      <c r="Q1" s="55" t="s">
        <v>14</v>
      </c>
      <c r="R1" s="55" t="s">
        <v>15</v>
      </c>
      <c r="S1" s="64" t="s">
        <v>16</v>
      </c>
      <c r="T1" s="66" t="s">
        <v>332</v>
      </c>
      <c r="U1" s="66" t="s">
        <v>17</v>
      </c>
      <c r="V1" s="66" t="s">
        <v>18</v>
      </c>
      <c r="W1" s="66" t="s">
        <v>19</v>
      </c>
      <c r="X1" s="66" t="s">
        <v>20</v>
      </c>
      <c r="Y1" s="66" t="s">
        <v>21</v>
      </c>
      <c r="Z1" s="66" t="s">
        <v>22</v>
      </c>
      <c r="AA1" s="66" t="s">
        <v>23</v>
      </c>
      <c r="AB1" s="66" t="s">
        <v>24</v>
      </c>
      <c r="AC1" s="66" t="s">
        <v>25</v>
      </c>
      <c r="AD1" s="68" t="s">
        <v>26</v>
      </c>
      <c r="AE1" s="69" t="s">
        <v>27</v>
      </c>
      <c r="AF1" s="70" t="s">
        <v>28</v>
      </c>
      <c r="AG1" s="69" t="s">
        <v>29</v>
      </c>
    </row>
    <row r="2" spans="1:33" ht="15.75" customHeight="1" x14ac:dyDescent="0.2">
      <c r="A2" s="2" t="str">
        <f ca="1">IFERROR(__xludf.DUMMYFUNCTION("IFERROR(VLOOKUP(B2,IMPORTRANGE(""https://docs.google.com/spreadsheets/d/1x0DhHglkXKoEBOD2MBsuK_EyIr1ouxD2ftIpqOYFa-k/edit?usp=sharing"",""Ubiquitty-SKU-Specific Info!B1:BJ5000""),2,FALSE),"""")"),"B081K4BV7C")</f>
        <v>B081K4BV7C</v>
      </c>
      <c r="B2" s="3" t="s">
        <v>169</v>
      </c>
      <c r="C2" s="54"/>
      <c r="D2" s="54"/>
      <c r="E2" s="56"/>
      <c r="F2" s="54"/>
      <c r="G2" s="54"/>
      <c r="H2" s="59"/>
      <c r="I2" s="54"/>
      <c r="J2" s="54"/>
      <c r="K2" s="59"/>
      <c r="L2" s="59"/>
      <c r="M2" s="59"/>
      <c r="N2" s="54"/>
      <c r="O2" s="54"/>
      <c r="P2" s="56"/>
      <c r="Q2" s="54"/>
      <c r="R2" s="54"/>
      <c r="S2" s="65"/>
      <c r="T2" s="52"/>
      <c r="U2" s="67"/>
      <c r="V2" s="67"/>
      <c r="W2" s="52"/>
      <c r="X2" s="52"/>
      <c r="Y2" s="52"/>
      <c r="Z2" s="52"/>
      <c r="AA2" s="67"/>
      <c r="AB2" s="67"/>
      <c r="AC2" s="67"/>
      <c r="AD2" s="67"/>
      <c r="AE2" s="52"/>
      <c r="AF2" s="52"/>
      <c r="AG2" s="52"/>
    </row>
    <row r="3" spans="1:33" ht="50.25" customHeight="1" x14ac:dyDescent="0.2">
      <c r="A3" s="60" t="s">
        <v>31</v>
      </c>
      <c r="B3" s="61"/>
      <c r="C3" s="4">
        <f>((AE32+AF32)/0.85)*-1</f>
        <v>39.359954823529407</v>
      </c>
      <c r="D3" s="5">
        <f>SUM(D4:D99764)</f>
        <v>160</v>
      </c>
      <c r="E3" s="5"/>
      <c r="F3" s="6">
        <f t="shared" ref="F3:G3" si="0">SUM(F4:F99764)</f>
        <v>9155.0899999999983</v>
      </c>
      <c r="G3" s="6">
        <f t="shared" si="0"/>
        <v>-37.49</v>
      </c>
      <c r="H3" s="7">
        <f t="shared" ref="H3:H32" si="1">G3/F3*-1</f>
        <v>4.0949897816405963E-3</v>
      </c>
      <c r="I3" s="8">
        <f t="shared" ref="I3:I32" si="2">J3/F3</f>
        <v>0.27018496615585347</v>
      </c>
      <c r="J3" s="6">
        <f>SUM(J4:J99764)</f>
        <v>2473.5676818037919</v>
      </c>
      <c r="K3" s="6">
        <f t="shared" ref="K3:K32" si="3">J3/D3</f>
        <v>15.459798011273699</v>
      </c>
      <c r="L3" s="5"/>
      <c r="M3" s="9"/>
      <c r="N3" s="10"/>
      <c r="O3" s="5" t="str">
        <f ca="1">IFERROR(__xludf.DUMMYFUNCTION("IFERROR(VLOOKUP(B2,IMPORTRANGE(""https://docs.google.com/spreadsheets/d/1N8jvpEHDVkurDv7NrPxwI3eH6hQsvtb1QltGNCalRjU/edit#gid=865736387"",""Compiled Sheet!a1:g5000""),2,FALSE),"""")"),"")</f>
        <v/>
      </c>
      <c r="P3" s="5"/>
      <c r="Q3" s="11"/>
      <c r="R3" s="11"/>
      <c r="S3" s="12"/>
      <c r="T3" s="13" t="str">
        <f ca="1">IFERROR(__xludf.DUMMYFUNCTION("CONCATENATE(""Del QTY"", ""-"",IFERROR(VLOOKUP($B$2,IMPORTRANGE(""https://docs.google.com/spreadsheets/d/1_esbIR7_dYaLQXq3pOe98A6enPdKY7UPO5aCcj2tn1I/edit#gid=973934429"",""Inventory Input!A1:AD5000""),2,FALSE),""""))"),"Del QTY-")</f>
        <v>Del QTY-</v>
      </c>
      <c r="U3" s="13" t="str">
        <f ca="1">IFERROR(__xludf.DUMMYFUNCTION("CONCATENATE(""US QTY"", ""-"",iferror(VLOOKUP($B$2,IMPORTRANGE(""https://docs.google.com/spreadsheets/d/11afDUGgwIurytGWIAj1e7JPdtkZEoccxCski0CJdjqQ/edit#gid=1950799886"",""US Storage!a1:AD5000""),2,FALSE),""""))"),"US QTY-")</f>
        <v>US QTY-</v>
      </c>
      <c r="V3" s="13" t="str">
        <f ca="1">IFERROR(__xludf.DUMMYFUNCTION("CONCATENATE(""In Transit"", ""-"",IFERROR(VLOOKUP($B$2,IMPORTRANGE(""https://docs.google.com/spreadsheets/d/11afDUGgwIurytGWIAj1e7JPdtkZEoccxCski0CJdjqQ/edit#gid=1950799886"",""US Storage!a1:AD5000""),3,FALSE),""""))"),"In Transit-")</f>
        <v>In Transit-</v>
      </c>
      <c r="W3" s="5">
        <f>SUM(W4:W99764)</f>
        <v>3</v>
      </c>
      <c r="X3" s="7">
        <f>W3/D3</f>
        <v>1.8749999999999999E-2</v>
      </c>
      <c r="Y3" s="6"/>
      <c r="Z3" s="5"/>
      <c r="AA3" s="5"/>
      <c r="AB3" s="5"/>
      <c r="AC3" s="5"/>
      <c r="AD3" s="6">
        <f>SUM(AD4:AD99764)</f>
        <v>-126.89929354166665</v>
      </c>
      <c r="AE3" s="14"/>
      <c r="AF3" s="6">
        <f ca="1">IFERROR(__xludf.DUMMYFUNCTION("IFERROR(IFERROR(IFERROR(VLOOKUP($B$2,IMPORTRANGE(""https://docs.google.com/spreadsheets/d/1x0DhHglkXKoEBOD2MBsuK_EyIr1ouxD2ftIpqOYFa-k/edit#gid=2093395059"",""Ubiquitty-SKU-Specific Info!B2:BZ3000""),51,FALSE),VLOOKUP($B$2,IMPORTRANGE(""https://docs.googl"&amp;"e.com/spreadsheets/d/1x0DhHglkXKoEBOD2MBsuK_EyIr1ouxD2ftIpqOYFa-k/edit#gid=2093395059"",""OllieShops-SKU-Specific Info!B2:BZ3000""),36,FALSE)),VLOOKUP($B$2,IMPORTRANGE(""https://docs.google.com/spreadsheets/d/1x0DhHglkXKoEBOD2MBsuK_EyIr1ouxD2ftIpqOYFa-k/e"&amp;"dit#gid=2093395059"",""SecondStar-SKU-Specific Info!B2:BZ3000""),37,FALSE)),"""")*-1"),-20.6159616)</f>
        <v>-20.615961599999999</v>
      </c>
      <c r="AG3" s="6">
        <f>SUM(AG4:AG99764)</f>
        <v>-24</v>
      </c>
    </row>
    <row r="4" spans="1:33" ht="15.75" hidden="1" customHeight="1" x14ac:dyDescent="0.2">
      <c r="A4" s="15" t="s">
        <v>32</v>
      </c>
      <c r="B4" s="15"/>
      <c r="C4" s="16" t="str">
        <f t="shared" ref="C4:C32" si="4">IFERROR(F4/D4," - ")</f>
        <v xml:space="preserve"> - </v>
      </c>
      <c r="D4" s="17">
        <v>0</v>
      </c>
      <c r="E4" s="17">
        <v>0</v>
      </c>
      <c r="F4" s="18">
        <v>0</v>
      </c>
      <c r="G4" s="18">
        <v>0</v>
      </c>
      <c r="H4" s="19" t="e">
        <f t="shared" si="1"/>
        <v>#DIV/0!</v>
      </c>
      <c r="I4" s="19" t="e">
        <f t="shared" si="2"/>
        <v>#DIV/0!</v>
      </c>
      <c r="J4" s="18">
        <f t="shared" ref="J4:J32" si="5">F4*0.85+G4+AF4*D4+D4*AE4+AG4+AD4</f>
        <v>0</v>
      </c>
      <c r="K4" s="18" t="e">
        <f t="shared" si="3"/>
        <v>#DIV/0!</v>
      </c>
      <c r="L4" s="17">
        <v>0</v>
      </c>
      <c r="M4" s="20" t="str">
        <f t="shared" ref="M4:M32" si="6">IFERROR(D4/L4,"-")</f>
        <v>-</v>
      </c>
      <c r="N4" s="17">
        <v>0</v>
      </c>
      <c r="O4" s="21">
        <f t="shared" ref="O4:P4" si="7">D4/7</f>
        <v>0</v>
      </c>
      <c r="P4" s="21">
        <f t="shared" si="7"/>
        <v>0</v>
      </c>
      <c r="Q4" s="17" t="e">
        <f t="shared" ref="Q4:Q32" si="8">ROUNDDOWN(N4/(O4+P4),0)</f>
        <v>#DIV/0!</v>
      </c>
      <c r="R4" s="17"/>
      <c r="S4" s="22" t="e">
        <v>#N/A</v>
      </c>
      <c r="T4" s="15">
        <v>600</v>
      </c>
      <c r="U4" s="23" t="s">
        <v>33</v>
      </c>
      <c r="V4" s="24" t="s">
        <v>33</v>
      </c>
      <c r="W4" s="15">
        <v>0</v>
      </c>
      <c r="X4" s="25">
        <f t="shared" ref="X4:X32" si="9">IFERROR(W4/D4,0)</f>
        <v>0</v>
      </c>
      <c r="Y4" s="26">
        <f t="shared" ref="Y4:Y32" si="10">IFERROR(G4/(W4+Z4)*-1,0)</f>
        <v>0</v>
      </c>
      <c r="Z4" s="15">
        <v>0</v>
      </c>
      <c r="AA4" s="2" t="e">
        <v>#N/A</v>
      </c>
      <c r="AB4" s="27" t="e">
        <f t="shared" ref="AB4:AB32" si="11">IF(OR(AA4="UsLargeStandardSize",AA4="UsSmallStandardSize"),-0.69,-0.48)</f>
        <v>#N/A</v>
      </c>
      <c r="AC4" s="28" t="e">
        <v>#N/A</v>
      </c>
      <c r="AD4" s="26">
        <f t="shared" ref="AD4:AD32" si="12">IFERROR(AB4*AC4*D4*2,0)</f>
        <v>0</v>
      </c>
      <c r="AE4" s="26">
        <v>0</v>
      </c>
      <c r="AF4" s="26">
        <v>-18.181957575757576</v>
      </c>
      <c r="AG4" s="26">
        <v>0</v>
      </c>
    </row>
    <row r="5" spans="1:33" ht="15.75" hidden="1" customHeight="1" x14ac:dyDescent="0.2">
      <c r="A5" s="29" t="s">
        <v>34</v>
      </c>
      <c r="B5" s="29"/>
      <c r="C5" s="16" t="str">
        <f t="shared" si="4"/>
        <v xml:space="preserve"> - </v>
      </c>
      <c r="D5" s="30">
        <v>0</v>
      </c>
      <c r="E5" s="30">
        <v>0</v>
      </c>
      <c r="F5" s="31">
        <v>0</v>
      </c>
      <c r="G5" s="31">
        <v>0</v>
      </c>
      <c r="H5" s="32" t="e">
        <f t="shared" si="1"/>
        <v>#DIV/0!</v>
      </c>
      <c r="I5" s="32" t="e">
        <f t="shared" si="2"/>
        <v>#DIV/0!</v>
      </c>
      <c r="J5" s="33">
        <f t="shared" si="5"/>
        <v>0</v>
      </c>
      <c r="K5" s="33" t="e">
        <f t="shared" si="3"/>
        <v>#DIV/0!</v>
      </c>
      <c r="L5" s="30">
        <v>0</v>
      </c>
      <c r="M5" s="34" t="str">
        <f t="shared" si="6"/>
        <v>-</v>
      </c>
      <c r="N5" s="30">
        <v>0</v>
      </c>
      <c r="O5" s="35">
        <f t="shared" ref="O5:P5" si="13">D5/7</f>
        <v>0</v>
      </c>
      <c r="P5" s="35">
        <f t="shared" si="13"/>
        <v>0</v>
      </c>
      <c r="Q5" s="30" t="e">
        <f t="shared" si="8"/>
        <v>#DIV/0!</v>
      </c>
      <c r="R5" s="30"/>
      <c r="S5" s="36" t="e">
        <v>#N/A</v>
      </c>
      <c r="T5" s="29">
        <v>600</v>
      </c>
      <c r="U5" s="37" t="s">
        <v>33</v>
      </c>
      <c r="V5" s="38" t="s">
        <v>33</v>
      </c>
      <c r="W5" s="29">
        <v>0</v>
      </c>
      <c r="X5" s="39">
        <f t="shared" si="9"/>
        <v>0</v>
      </c>
      <c r="Y5" s="40">
        <f t="shared" si="10"/>
        <v>0</v>
      </c>
      <c r="Z5" s="29">
        <v>0</v>
      </c>
      <c r="AA5" s="29" t="e">
        <v>#N/A</v>
      </c>
      <c r="AB5" s="41" t="e">
        <f t="shared" si="11"/>
        <v>#N/A</v>
      </c>
      <c r="AC5" s="42" t="e">
        <v>#N/A</v>
      </c>
      <c r="AD5" s="40">
        <f t="shared" si="12"/>
        <v>0</v>
      </c>
      <c r="AE5" s="40">
        <v>0</v>
      </c>
      <c r="AF5" s="40">
        <v>-18.181957575757576</v>
      </c>
      <c r="AG5" s="40">
        <v>0</v>
      </c>
    </row>
    <row r="6" spans="1:33" ht="15.75" hidden="1" customHeight="1" x14ac:dyDescent="0.2">
      <c r="A6" s="29" t="s">
        <v>35</v>
      </c>
      <c r="B6" s="29"/>
      <c r="C6" s="16" t="str">
        <f t="shared" si="4"/>
        <v xml:space="preserve"> - </v>
      </c>
      <c r="D6" s="30">
        <v>0</v>
      </c>
      <c r="E6" s="30">
        <v>0</v>
      </c>
      <c r="F6" s="31">
        <v>0</v>
      </c>
      <c r="G6" s="31">
        <v>0</v>
      </c>
      <c r="H6" s="32" t="e">
        <f t="shared" si="1"/>
        <v>#DIV/0!</v>
      </c>
      <c r="I6" s="32" t="e">
        <f t="shared" si="2"/>
        <v>#DIV/0!</v>
      </c>
      <c r="J6" s="33">
        <f t="shared" si="5"/>
        <v>0</v>
      </c>
      <c r="K6" s="33" t="e">
        <f t="shared" si="3"/>
        <v>#DIV/0!</v>
      </c>
      <c r="L6" s="30">
        <v>0</v>
      </c>
      <c r="M6" s="34" t="str">
        <f t="shared" si="6"/>
        <v>-</v>
      </c>
      <c r="N6" s="30">
        <v>0</v>
      </c>
      <c r="O6" s="35">
        <f t="shared" ref="O6:P6" si="14">D6/7</f>
        <v>0</v>
      </c>
      <c r="P6" s="35">
        <f t="shared" si="14"/>
        <v>0</v>
      </c>
      <c r="Q6" s="30" t="e">
        <f t="shared" si="8"/>
        <v>#DIV/0!</v>
      </c>
      <c r="R6" s="30"/>
      <c r="S6" s="36" t="e">
        <v>#N/A</v>
      </c>
      <c r="T6" s="29">
        <v>600</v>
      </c>
      <c r="U6" s="37" t="s">
        <v>33</v>
      </c>
      <c r="V6" s="38" t="s">
        <v>36</v>
      </c>
      <c r="W6" s="29">
        <v>0</v>
      </c>
      <c r="X6" s="39">
        <f t="shared" si="9"/>
        <v>0</v>
      </c>
      <c r="Y6" s="40">
        <f t="shared" si="10"/>
        <v>0</v>
      </c>
      <c r="Z6" s="29">
        <v>0</v>
      </c>
      <c r="AA6" s="29" t="e">
        <v>#N/A</v>
      </c>
      <c r="AB6" s="41" t="e">
        <f t="shared" si="11"/>
        <v>#N/A</v>
      </c>
      <c r="AC6" s="42" t="e">
        <v>#N/A</v>
      </c>
      <c r="AD6" s="40">
        <f t="shared" si="12"/>
        <v>0</v>
      </c>
      <c r="AE6" s="40">
        <v>0</v>
      </c>
      <c r="AF6" s="40">
        <v>-18.181957575757576</v>
      </c>
      <c r="AG6" s="40">
        <v>0</v>
      </c>
    </row>
    <row r="7" spans="1:33" ht="15.75" hidden="1" customHeight="1" x14ac:dyDescent="0.2">
      <c r="A7" s="29" t="s">
        <v>37</v>
      </c>
      <c r="B7" s="29"/>
      <c r="C7" s="16" t="str">
        <f t="shared" si="4"/>
        <v xml:space="preserve"> - </v>
      </c>
      <c r="D7" s="30">
        <v>0</v>
      </c>
      <c r="E7" s="30">
        <v>0</v>
      </c>
      <c r="F7" s="31">
        <v>0</v>
      </c>
      <c r="G7" s="31">
        <v>0</v>
      </c>
      <c r="H7" s="32" t="e">
        <f t="shared" si="1"/>
        <v>#DIV/0!</v>
      </c>
      <c r="I7" s="32" t="e">
        <f t="shared" si="2"/>
        <v>#DIV/0!</v>
      </c>
      <c r="J7" s="33">
        <f t="shared" si="5"/>
        <v>0</v>
      </c>
      <c r="K7" s="33" t="e">
        <f t="shared" si="3"/>
        <v>#DIV/0!</v>
      </c>
      <c r="L7" s="30">
        <v>0</v>
      </c>
      <c r="M7" s="34" t="str">
        <f t="shared" si="6"/>
        <v>-</v>
      </c>
      <c r="N7" s="30">
        <v>0</v>
      </c>
      <c r="O7" s="35">
        <f t="shared" ref="O7:P7" si="15">D7/7</f>
        <v>0</v>
      </c>
      <c r="P7" s="35">
        <f t="shared" si="15"/>
        <v>0</v>
      </c>
      <c r="Q7" s="30" t="e">
        <f t="shared" si="8"/>
        <v>#DIV/0!</v>
      </c>
      <c r="R7" s="30"/>
      <c r="S7" s="36" t="e">
        <v>#N/A</v>
      </c>
      <c r="T7" s="29">
        <v>1440</v>
      </c>
      <c r="U7" s="37">
        <v>360</v>
      </c>
      <c r="V7" s="38" t="s">
        <v>170</v>
      </c>
      <c r="W7" s="29">
        <v>0</v>
      </c>
      <c r="X7" s="39">
        <f t="shared" si="9"/>
        <v>0</v>
      </c>
      <c r="Y7" s="40">
        <f t="shared" si="10"/>
        <v>0</v>
      </c>
      <c r="Z7" s="29">
        <v>0</v>
      </c>
      <c r="AA7" s="29" t="e">
        <v>#N/A</v>
      </c>
      <c r="AB7" s="41" t="e">
        <f t="shared" si="11"/>
        <v>#N/A</v>
      </c>
      <c r="AC7" s="42" t="e">
        <v>#N/A</v>
      </c>
      <c r="AD7" s="40">
        <f t="shared" si="12"/>
        <v>0</v>
      </c>
      <c r="AE7" s="40">
        <v>0</v>
      </c>
      <c r="AF7" s="40">
        <v>-18.181957575757576</v>
      </c>
      <c r="AG7" s="40">
        <v>0</v>
      </c>
    </row>
    <row r="8" spans="1:33" ht="15.75" hidden="1" customHeight="1" x14ac:dyDescent="0.2">
      <c r="A8" s="29" t="s">
        <v>39</v>
      </c>
      <c r="B8" s="29"/>
      <c r="C8" s="16" t="str">
        <f t="shared" si="4"/>
        <v xml:space="preserve"> - </v>
      </c>
      <c r="D8" s="30">
        <v>0</v>
      </c>
      <c r="E8" s="30">
        <v>0</v>
      </c>
      <c r="F8" s="31">
        <v>0</v>
      </c>
      <c r="G8" s="31">
        <v>0</v>
      </c>
      <c r="H8" s="32" t="e">
        <f t="shared" si="1"/>
        <v>#DIV/0!</v>
      </c>
      <c r="I8" s="32" t="e">
        <f t="shared" si="2"/>
        <v>#DIV/0!</v>
      </c>
      <c r="J8" s="33">
        <f t="shared" si="5"/>
        <v>0</v>
      </c>
      <c r="K8" s="33" t="e">
        <f t="shared" si="3"/>
        <v>#DIV/0!</v>
      </c>
      <c r="L8" s="30">
        <v>0</v>
      </c>
      <c r="M8" s="34" t="str">
        <f t="shared" si="6"/>
        <v>-</v>
      </c>
      <c r="N8" s="30">
        <v>0</v>
      </c>
      <c r="O8" s="35">
        <f t="shared" ref="O8:P8" si="16">D8/7</f>
        <v>0</v>
      </c>
      <c r="P8" s="35">
        <f t="shared" si="16"/>
        <v>0</v>
      </c>
      <c r="Q8" s="30" t="e">
        <f t="shared" si="8"/>
        <v>#DIV/0!</v>
      </c>
      <c r="R8" s="30"/>
      <c r="S8" s="36" t="e">
        <v>#N/A</v>
      </c>
      <c r="T8" s="29">
        <v>840</v>
      </c>
      <c r="U8" s="37" t="s">
        <v>33</v>
      </c>
      <c r="V8" s="38" t="s">
        <v>33</v>
      </c>
      <c r="W8" s="29">
        <v>0</v>
      </c>
      <c r="X8" s="39">
        <f t="shared" si="9"/>
        <v>0</v>
      </c>
      <c r="Y8" s="40">
        <f t="shared" si="10"/>
        <v>0</v>
      </c>
      <c r="Z8" s="29">
        <v>0</v>
      </c>
      <c r="AA8" s="29" t="e">
        <v>#N/A</v>
      </c>
      <c r="AB8" s="41" t="e">
        <f t="shared" si="11"/>
        <v>#N/A</v>
      </c>
      <c r="AC8" s="42" t="e">
        <v>#N/A</v>
      </c>
      <c r="AD8" s="40">
        <f t="shared" si="12"/>
        <v>0</v>
      </c>
      <c r="AE8" s="40">
        <v>0</v>
      </c>
      <c r="AF8" s="40">
        <v>-18.18</v>
      </c>
      <c r="AG8" s="40">
        <v>0</v>
      </c>
    </row>
    <row r="9" spans="1:33" ht="15.75" hidden="1" customHeight="1" x14ac:dyDescent="0.2">
      <c r="A9" s="29" t="s">
        <v>41</v>
      </c>
      <c r="B9" s="29"/>
      <c r="C9" s="16" t="str">
        <f t="shared" si="4"/>
        <v xml:space="preserve"> - </v>
      </c>
      <c r="D9" s="30">
        <v>0</v>
      </c>
      <c r="E9" s="30">
        <v>0</v>
      </c>
      <c r="F9" s="31">
        <v>0</v>
      </c>
      <c r="G9" s="31">
        <v>0</v>
      </c>
      <c r="H9" s="32" t="e">
        <f t="shared" si="1"/>
        <v>#DIV/0!</v>
      </c>
      <c r="I9" s="32" t="e">
        <f t="shared" si="2"/>
        <v>#DIV/0!</v>
      </c>
      <c r="J9" s="33">
        <f t="shared" si="5"/>
        <v>0</v>
      </c>
      <c r="K9" s="33" t="e">
        <f t="shared" si="3"/>
        <v>#DIV/0!</v>
      </c>
      <c r="L9" s="30">
        <v>0</v>
      </c>
      <c r="M9" s="34" t="str">
        <f t="shared" si="6"/>
        <v>-</v>
      </c>
      <c r="N9" s="30">
        <v>0</v>
      </c>
      <c r="O9" s="35">
        <f t="shared" ref="O9:P9" si="17">D9/7</f>
        <v>0</v>
      </c>
      <c r="P9" s="35">
        <f t="shared" si="17"/>
        <v>0</v>
      </c>
      <c r="Q9" s="30" t="e">
        <f t="shared" si="8"/>
        <v>#DIV/0!</v>
      </c>
      <c r="R9" s="30"/>
      <c r="S9" s="36" t="e">
        <v>#N/A</v>
      </c>
      <c r="T9" s="29">
        <v>840</v>
      </c>
      <c r="U9" s="37" t="s">
        <v>33</v>
      </c>
      <c r="V9" s="38" t="s">
        <v>33</v>
      </c>
      <c r="W9" s="29">
        <v>0</v>
      </c>
      <c r="X9" s="39">
        <f t="shared" si="9"/>
        <v>0</v>
      </c>
      <c r="Y9" s="40">
        <f t="shared" si="10"/>
        <v>0</v>
      </c>
      <c r="Z9" s="29">
        <v>0</v>
      </c>
      <c r="AA9" s="29" t="e">
        <v>#N/A</v>
      </c>
      <c r="AB9" s="41" t="e">
        <f t="shared" si="11"/>
        <v>#N/A</v>
      </c>
      <c r="AC9" s="42" t="e">
        <v>#N/A</v>
      </c>
      <c r="AD9" s="40">
        <f t="shared" si="12"/>
        <v>0</v>
      </c>
      <c r="AE9" s="40">
        <v>0</v>
      </c>
      <c r="AF9" s="40">
        <v>-18.768769696969699</v>
      </c>
      <c r="AG9" s="40">
        <v>0</v>
      </c>
    </row>
    <row r="10" spans="1:33" ht="15.75" hidden="1" customHeight="1" x14ac:dyDescent="0.2">
      <c r="A10" s="29" t="s">
        <v>43</v>
      </c>
      <c r="B10" s="29"/>
      <c r="C10" s="16" t="str">
        <f t="shared" si="4"/>
        <v xml:space="preserve"> - </v>
      </c>
      <c r="D10" s="30">
        <v>0</v>
      </c>
      <c r="E10" s="30">
        <v>0</v>
      </c>
      <c r="F10" s="31">
        <v>0</v>
      </c>
      <c r="G10" s="31">
        <v>0</v>
      </c>
      <c r="H10" s="32" t="e">
        <f t="shared" si="1"/>
        <v>#DIV/0!</v>
      </c>
      <c r="I10" s="32" t="e">
        <f t="shared" si="2"/>
        <v>#DIV/0!</v>
      </c>
      <c r="J10" s="33">
        <f t="shared" si="5"/>
        <v>0</v>
      </c>
      <c r="K10" s="33" t="e">
        <f t="shared" si="3"/>
        <v>#DIV/0!</v>
      </c>
      <c r="L10" s="30">
        <v>0</v>
      </c>
      <c r="M10" s="34" t="str">
        <f t="shared" si="6"/>
        <v>-</v>
      </c>
      <c r="N10" s="30">
        <v>0</v>
      </c>
      <c r="O10" s="35">
        <f t="shared" ref="O10:P10" si="18">D10/7</f>
        <v>0</v>
      </c>
      <c r="P10" s="35">
        <f t="shared" si="18"/>
        <v>0</v>
      </c>
      <c r="Q10" s="30" t="e">
        <f t="shared" si="8"/>
        <v>#DIV/0!</v>
      </c>
      <c r="R10" s="30"/>
      <c r="S10" s="36" t="e">
        <v>#N/A</v>
      </c>
      <c r="T10" s="29">
        <v>840</v>
      </c>
      <c r="U10" s="37" t="s">
        <v>33</v>
      </c>
      <c r="V10" s="38" t="s">
        <v>33</v>
      </c>
      <c r="W10" s="29">
        <v>0</v>
      </c>
      <c r="X10" s="39">
        <f t="shared" si="9"/>
        <v>0</v>
      </c>
      <c r="Y10" s="40">
        <f t="shared" si="10"/>
        <v>0</v>
      </c>
      <c r="Z10" s="29">
        <v>0</v>
      </c>
      <c r="AA10" s="29" t="e">
        <v>#N/A</v>
      </c>
      <c r="AB10" s="41" t="e">
        <f t="shared" si="11"/>
        <v>#N/A</v>
      </c>
      <c r="AC10" s="42" t="e">
        <v>#N/A</v>
      </c>
      <c r="AD10" s="40">
        <f t="shared" si="12"/>
        <v>0</v>
      </c>
      <c r="AE10" s="40">
        <v>0</v>
      </c>
      <c r="AF10" s="40">
        <v>-18.768769696969699</v>
      </c>
      <c r="AG10" s="40">
        <v>0</v>
      </c>
    </row>
    <row r="11" spans="1:33" ht="15.75" hidden="1" customHeight="1" x14ac:dyDescent="0.2">
      <c r="A11" s="29" t="s">
        <v>44</v>
      </c>
      <c r="B11" s="29"/>
      <c r="C11" s="16" t="str">
        <f t="shared" si="4"/>
        <v xml:space="preserve"> - </v>
      </c>
      <c r="D11" s="30">
        <v>0</v>
      </c>
      <c r="E11" s="30">
        <v>0</v>
      </c>
      <c r="F11" s="31">
        <v>0</v>
      </c>
      <c r="G11" s="31">
        <v>0</v>
      </c>
      <c r="H11" s="32" t="e">
        <f t="shared" si="1"/>
        <v>#DIV/0!</v>
      </c>
      <c r="I11" s="32" t="e">
        <f t="shared" si="2"/>
        <v>#DIV/0!</v>
      </c>
      <c r="J11" s="33">
        <f t="shared" si="5"/>
        <v>0</v>
      </c>
      <c r="K11" s="33" t="e">
        <f t="shared" si="3"/>
        <v>#DIV/0!</v>
      </c>
      <c r="L11" s="30">
        <v>0</v>
      </c>
      <c r="M11" s="34" t="str">
        <f t="shared" si="6"/>
        <v>-</v>
      </c>
      <c r="N11" s="30">
        <v>0</v>
      </c>
      <c r="O11" s="35">
        <f t="shared" ref="O11:P11" si="19">D11/7</f>
        <v>0</v>
      </c>
      <c r="P11" s="35">
        <f t="shared" si="19"/>
        <v>0</v>
      </c>
      <c r="Q11" s="30" t="e">
        <f t="shared" si="8"/>
        <v>#DIV/0!</v>
      </c>
      <c r="R11" s="30"/>
      <c r="S11" s="36" t="e">
        <v>#N/A</v>
      </c>
      <c r="T11" s="29">
        <v>840</v>
      </c>
      <c r="U11" s="37" t="s">
        <v>33</v>
      </c>
      <c r="V11" s="38" t="s">
        <v>33</v>
      </c>
      <c r="W11" s="29">
        <v>0</v>
      </c>
      <c r="X11" s="39">
        <f t="shared" si="9"/>
        <v>0</v>
      </c>
      <c r="Y11" s="40">
        <f t="shared" si="10"/>
        <v>0</v>
      </c>
      <c r="Z11" s="29">
        <v>0</v>
      </c>
      <c r="AA11" s="29" t="e">
        <v>#N/A</v>
      </c>
      <c r="AB11" s="41" t="e">
        <f t="shared" si="11"/>
        <v>#N/A</v>
      </c>
      <c r="AC11" s="42" t="e">
        <v>#N/A</v>
      </c>
      <c r="AD11" s="40">
        <f t="shared" si="12"/>
        <v>0</v>
      </c>
      <c r="AE11" s="40">
        <v>0</v>
      </c>
      <c r="AF11" s="40">
        <v>-18.768769696969699</v>
      </c>
      <c r="AG11" s="40">
        <v>0</v>
      </c>
    </row>
    <row r="12" spans="1:33" ht="15.75" hidden="1" customHeight="1" x14ac:dyDescent="0.2">
      <c r="A12" s="29" t="s">
        <v>46</v>
      </c>
      <c r="B12" s="29"/>
      <c r="C12" s="16" t="str">
        <f t="shared" si="4"/>
        <v xml:space="preserve"> - </v>
      </c>
      <c r="D12" s="30">
        <v>0</v>
      </c>
      <c r="E12" s="30">
        <v>0</v>
      </c>
      <c r="F12" s="31">
        <v>0</v>
      </c>
      <c r="G12" s="31">
        <v>0</v>
      </c>
      <c r="H12" s="32" t="e">
        <f t="shared" si="1"/>
        <v>#DIV/0!</v>
      </c>
      <c r="I12" s="32" t="e">
        <f t="shared" si="2"/>
        <v>#DIV/0!</v>
      </c>
      <c r="J12" s="33">
        <f t="shared" si="5"/>
        <v>0</v>
      </c>
      <c r="K12" s="33" t="e">
        <f t="shared" si="3"/>
        <v>#DIV/0!</v>
      </c>
      <c r="L12" s="30">
        <v>0</v>
      </c>
      <c r="M12" s="34" t="str">
        <f t="shared" si="6"/>
        <v>-</v>
      </c>
      <c r="N12" s="30">
        <v>0</v>
      </c>
      <c r="O12" s="35">
        <f t="shared" ref="O12:P12" si="20">D12/7</f>
        <v>0</v>
      </c>
      <c r="P12" s="35">
        <f t="shared" si="20"/>
        <v>0</v>
      </c>
      <c r="Q12" s="30" t="e">
        <f t="shared" si="8"/>
        <v>#DIV/0!</v>
      </c>
      <c r="R12" s="30"/>
      <c r="S12" s="36" t="e">
        <v>#N/A</v>
      </c>
      <c r="T12" s="29">
        <v>798</v>
      </c>
      <c r="U12" s="37">
        <v>201</v>
      </c>
      <c r="V12" s="38" t="s">
        <v>171</v>
      </c>
      <c r="W12" s="29">
        <v>0</v>
      </c>
      <c r="X12" s="39">
        <f t="shared" si="9"/>
        <v>0</v>
      </c>
      <c r="Y12" s="40">
        <f t="shared" si="10"/>
        <v>0</v>
      </c>
      <c r="Z12" s="29">
        <v>0</v>
      </c>
      <c r="AA12" s="29" t="e">
        <v>#N/A</v>
      </c>
      <c r="AB12" s="41" t="e">
        <f t="shared" si="11"/>
        <v>#N/A</v>
      </c>
      <c r="AC12" s="42" t="e">
        <v>#N/A</v>
      </c>
      <c r="AD12" s="40">
        <f t="shared" si="12"/>
        <v>0</v>
      </c>
      <c r="AE12" s="40">
        <v>0</v>
      </c>
      <c r="AF12" s="40">
        <v>-18.768769696969699</v>
      </c>
      <c r="AG12" s="40">
        <v>0</v>
      </c>
    </row>
    <row r="13" spans="1:33" ht="15.75" hidden="1" customHeight="1" x14ac:dyDescent="0.2">
      <c r="A13" s="29" t="s">
        <v>47</v>
      </c>
      <c r="B13" s="29"/>
      <c r="C13" s="16" t="str">
        <f t="shared" si="4"/>
        <v xml:space="preserve"> - </v>
      </c>
      <c r="D13" s="30">
        <v>0</v>
      </c>
      <c r="E13" s="30">
        <v>0</v>
      </c>
      <c r="F13" s="33">
        <v>0</v>
      </c>
      <c r="G13" s="31">
        <v>0</v>
      </c>
      <c r="H13" s="32" t="e">
        <f t="shared" si="1"/>
        <v>#DIV/0!</v>
      </c>
      <c r="I13" s="32" t="e">
        <f t="shared" si="2"/>
        <v>#DIV/0!</v>
      </c>
      <c r="J13" s="33">
        <f t="shared" si="5"/>
        <v>0</v>
      </c>
      <c r="K13" s="33" t="e">
        <f t="shared" si="3"/>
        <v>#DIV/0!</v>
      </c>
      <c r="L13" s="30">
        <v>0</v>
      </c>
      <c r="M13" s="34" t="str">
        <f t="shared" si="6"/>
        <v>-</v>
      </c>
      <c r="N13" s="30">
        <v>0</v>
      </c>
      <c r="O13" s="35">
        <f t="shared" ref="O13:P13" si="21">D13/7</f>
        <v>0</v>
      </c>
      <c r="P13" s="35">
        <f t="shared" si="21"/>
        <v>0</v>
      </c>
      <c r="Q13" s="30" t="e">
        <f t="shared" si="8"/>
        <v>#DIV/0!</v>
      </c>
      <c r="R13" s="30"/>
      <c r="S13" s="36" t="e">
        <v>#N/A</v>
      </c>
      <c r="T13" s="29">
        <v>798</v>
      </c>
      <c r="U13" s="37">
        <v>201</v>
      </c>
      <c r="V13" s="38" t="s">
        <v>171</v>
      </c>
      <c r="W13" s="29">
        <v>0</v>
      </c>
      <c r="X13" s="39">
        <f t="shared" si="9"/>
        <v>0</v>
      </c>
      <c r="Y13" s="40">
        <f t="shared" si="10"/>
        <v>0</v>
      </c>
      <c r="Z13" s="29">
        <v>0</v>
      </c>
      <c r="AA13" s="29" t="e">
        <v>#N/A</v>
      </c>
      <c r="AB13" s="41" t="e">
        <f t="shared" si="11"/>
        <v>#N/A</v>
      </c>
      <c r="AC13" s="42" t="e">
        <v>#N/A</v>
      </c>
      <c r="AD13" s="40">
        <f t="shared" si="12"/>
        <v>0</v>
      </c>
      <c r="AE13" s="40">
        <v>0</v>
      </c>
      <c r="AF13" s="40">
        <v>-19.077618181818099</v>
      </c>
      <c r="AG13" s="40">
        <v>0</v>
      </c>
    </row>
    <row r="14" spans="1:33" ht="15.75" hidden="1" customHeight="1" x14ac:dyDescent="0.2">
      <c r="A14" s="29" t="s">
        <v>48</v>
      </c>
      <c r="B14" s="29"/>
      <c r="C14" s="16" t="str">
        <f t="shared" si="4"/>
        <v xml:space="preserve"> - </v>
      </c>
      <c r="D14" s="30">
        <v>0</v>
      </c>
      <c r="E14" s="30">
        <v>0</v>
      </c>
      <c r="F14" s="33">
        <v>0</v>
      </c>
      <c r="G14" s="31">
        <v>0</v>
      </c>
      <c r="H14" s="32" t="e">
        <f t="shared" si="1"/>
        <v>#DIV/0!</v>
      </c>
      <c r="I14" s="32" t="e">
        <f t="shared" si="2"/>
        <v>#DIV/0!</v>
      </c>
      <c r="J14" s="33">
        <f t="shared" si="5"/>
        <v>0</v>
      </c>
      <c r="K14" s="33" t="e">
        <f t="shared" si="3"/>
        <v>#DIV/0!</v>
      </c>
      <c r="L14" s="30">
        <v>0</v>
      </c>
      <c r="M14" s="34" t="str">
        <f t="shared" si="6"/>
        <v>-</v>
      </c>
      <c r="N14" s="30">
        <v>0</v>
      </c>
      <c r="O14" s="35">
        <f t="shared" ref="O14:P14" si="22">D14/7</f>
        <v>0</v>
      </c>
      <c r="P14" s="35">
        <f t="shared" si="22"/>
        <v>0</v>
      </c>
      <c r="Q14" s="30" t="e">
        <f t="shared" si="8"/>
        <v>#DIV/0!</v>
      </c>
      <c r="R14" s="30"/>
      <c r="S14" s="36" t="e">
        <v>#N/A</v>
      </c>
      <c r="T14" s="29">
        <v>798</v>
      </c>
      <c r="U14" s="37">
        <v>201</v>
      </c>
      <c r="V14" s="38" t="s">
        <v>171</v>
      </c>
      <c r="W14" s="29">
        <v>0</v>
      </c>
      <c r="X14" s="39">
        <f t="shared" si="9"/>
        <v>0</v>
      </c>
      <c r="Y14" s="40">
        <f t="shared" si="10"/>
        <v>0</v>
      </c>
      <c r="Z14" s="29">
        <v>0</v>
      </c>
      <c r="AA14" s="29" t="e">
        <v>#N/A</v>
      </c>
      <c r="AB14" s="41" t="e">
        <f t="shared" si="11"/>
        <v>#N/A</v>
      </c>
      <c r="AC14" s="42" t="e">
        <v>#N/A</v>
      </c>
      <c r="AD14" s="40">
        <f t="shared" si="12"/>
        <v>0</v>
      </c>
      <c r="AE14" s="40">
        <v>0</v>
      </c>
      <c r="AF14" s="40">
        <v>-19.077618181818099</v>
      </c>
      <c r="AG14" s="40">
        <v>0</v>
      </c>
    </row>
    <row r="15" spans="1:33" ht="15.75" hidden="1" customHeight="1" x14ac:dyDescent="0.2">
      <c r="A15" s="29" t="s">
        <v>49</v>
      </c>
      <c r="B15" s="29"/>
      <c r="C15" s="16" t="str">
        <f t="shared" si="4"/>
        <v xml:space="preserve"> - </v>
      </c>
      <c r="D15" s="30">
        <v>0</v>
      </c>
      <c r="E15" s="30">
        <v>0</v>
      </c>
      <c r="F15" s="33">
        <v>0</v>
      </c>
      <c r="G15" s="31">
        <v>0</v>
      </c>
      <c r="H15" s="32" t="e">
        <f t="shared" si="1"/>
        <v>#DIV/0!</v>
      </c>
      <c r="I15" s="32" t="e">
        <f t="shared" si="2"/>
        <v>#DIV/0!</v>
      </c>
      <c r="J15" s="33">
        <f t="shared" si="5"/>
        <v>0</v>
      </c>
      <c r="K15" s="33" t="e">
        <f t="shared" si="3"/>
        <v>#DIV/0!</v>
      </c>
      <c r="L15" s="30">
        <v>0</v>
      </c>
      <c r="M15" s="34" t="str">
        <f t="shared" si="6"/>
        <v>-</v>
      </c>
      <c r="N15" s="30">
        <v>0</v>
      </c>
      <c r="O15" s="35">
        <f t="shared" ref="O15:P15" si="23">D15/7</f>
        <v>0</v>
      </c>
      <c r="P15" s="35">
        <f t="shared" si="23"/>
        <v>0</v>
      </c>
      <c r="Q15" s="30" t="e">
        <f t="shared" si="8"/>
        <v>#DIV/0!</v>
      </c>
      <c r="R15" s="30"/>
      <c r="S15" s="36" t="e">
        <v>#N/A</v>
      </c>
      <c r="T15" s="29">
        <v>600</v>
      </c>
      <c r="U15" s="37">
        <v>201</v>
      </c>
      <c r="V15" s="38" t="s">
        <v>172</v>
      </c>
      <c r="W15" s="29">
        <v>0</v>
      </c>
      <c r="X15" s="39">
        <f t="shared" si="9"/>
        <v>0</v>
      </c>
      <c r="Y15" s="40">
        <f t="shared" si="10"/>
        <v>0</v>
      </c>
      <c r="Z15" s="29">
        <v>0</v>
      </c>
      <c r="AA15" s="29" t="e">
        <v>#N/A</v>
      </c>
      <c r="AB15" s="41" t="e">
        <f t="shared" si="11"/>
        <v>#N/A</v>
      </c>
      <c r="AC15" s="42" t="e">
        <v>#N/A</v>
      </c>
      <c r="AD15" s="40">
        <f t="shared" si="12"/>
        <v>0</v>
      </c>
      <c r="AE15" s="40">
        <v>0</v>
      </c>
      <c r="AF15" s="40">
        <v>-19.077618181818099</v>
      </c>
      <c r="AG15" s="40">
        <v>0</v>
      </c>
    </row>
    <row r="16" spans="1:33" ht="15.75" customHeight="1" x14ac:dyDescent="0.2">
      <c r="A16" s="29" t="s">
        <v>51</v>
      </c>
      <c r="B16" s="47" t="s">
        <v>173</v>
      </c>
      <c r="C16" s="16" t="str">
        <f t="shared" si="4"/>
        <v xml:space="preserve"> - </v>
      </c>
      <c r="D16" s="30">
        <v>0</v>
      </c>
      <c r="E16" s="30">
        <v>0</v>
      </c>
      <c r="F16" s="33">
        <v>0</v>
      </c>
      <c r="G16" s="31">
        <v>0</v>
      </c>
      <c r="H16" s="32" t="e">
        <f t="shared" si="1"/>
        <v>#DIV/0!</v>
      </c>
      <c r="I16" s="32" t="e">
        <f t="shared" si="2"/>
        <v>#DIV/0!</v>
      </c>
      <c r="J16" s="33">
        <f t="shared" si="5"/>
        <v>0</v>
      </c>
      <c r="K16" s="33" t="e">
        <f t="shared" si="3"/>
        <v>#DIV/0!</v>
      </c>
      <c r="L16" s="30">
        <v>0</v>
      </c>
      <c r="M16" s="34" t="str">
        <f t="shared" si="6"/>
        <v>-</v>
      </c>
      <c r="N16" s="30">
        <v>0</v>
      </c>
      <c r="O16" s="35">
        <f t="shared" ref="O16:P16" si="24">D16/7</f>
        <v>0</v>
      </c>
      <c r="P16" s="35">
        <f t="shared" si="24"/>
        <v>0</v>
      </c>
      <c r="Q16" s="30" t="e">
        <f t="shared" si="8"/>
        <v>#DIV/0!</v>
      </c>
      <c r="R16" s="30"/>
      <c r="S16" s="36" t="e">
        <v>#N/A</v>
      </c>
      <c r="T16" s="29">
        <v>600</v>
      </c>
      <c r="U16" s="37">
        <v>201</v>
      </c>
      <c r="V16" s="38" t="s">
        <v>174</v>
      </c>
      <c r="W16" s="29">
        <v>0</v>
      </c>
      <c r="X16" s="39">
        <f t="shared" si="9"/>
        <v>0</v>
      </c>
      <c r="Y16" s="40">
        <f t="shared" si="10"/>
        <v>0</v>
      </c>
      <c r="Z16" s="29">
        <v>0</v>
      </c>
      <c r="AA16" s="29" t="e">
        <v>#N/A</v>
      </c>
      <c r="AB16" s="41" t="e">
        <f t="shared" si="11"/>
        <v>#N/A</v>
      </c>
      <c r="AC16" s="42" t="e">
        <v>#N/A</v>
      </c>
      <c r="AD16" s="40">
        <f t="shared" si="12"/>
        <v>0</v>
      </c>
      <c r="AE16" s="40">
        <v>0</v>
      </c>
      <c r="AF16" s="40">
        <v>-19.077618181818099</v>
      </c>
      <c r="AG16" s="40">
        <v>0</v>
      </c>
    </row>
    <row r="17" spans="1:33" ht="15.75" customHeight="1" x14ac:dyDescent="0.2">
      <c r="A17" s="29" t="s">
        <v>54</v>
      </c>
      <c r="B17" s="29" t="s">
        <v>175</v>
      </c>
      <c r="C17" s="16">
        <f t="shared" si="4"/>
        <v>41.99</v>
      </c>
      <c r="D17" s="30">
        <v>3</v>
      </c>
      <c r="E17" s="30">
        <v>1</v>
      </c>
      <c r="F17" s="33">
        <v>125.97</v>
      </c>
      <c r="G17" s="31">
        <v>0</v>
      </c>
      <c r="H17" s="32">
        <f t="shared" si="1"/>
        <v>0</v>
      </c>
      <c r="I17" s="32">
        <f t="shared" si="2"/>
        <v>0.10004248561466249</v>
      </c>
      <c r="J17" s="33">
        <f t="shared" si="5"/>
        <v>12.602351912879033</v>
      </c>
      <c r="K17" s="33">
        <f t="shared" si="3"/>
        <v>4.2007839709596775</v>
      </c>
      <c r="L17" s="30">
        <v>13</v>
      </c>
      <c r="M17" s="34">
        <f t="shared" si="6"/>
        <v>0.23076923076923078</v>
      </c>
      <c r="N17" s="30">
        <v>23</v>
      </c>
      <c r="O17" s="35">
        <f t="shared" ref="O17:P17" si="25">D17/7</f>
        <v>0.42857142857142855</v>
      </c>
      <c r="P17" s="35">
        <f t="shared" si="25"/>
        <v>0.14285714285714285</v>
      </c>
      <c r="Q17" s="30">
        <f t="shared" si="8"/>
        <v>40</v>
      </c>
      <c r="R17" s="30"/>
      <c r="S17" s="36">
        <v>0.12121212121212099</v>
      </c>
      <c r="T17" s="29">
        <v>201</v>
      </c>
      <c r="U17" s="37">
        <v>201</v>
      </c>
      <c r="V17" s="38" t="s">
        <v>174</v>
      </c>
      <c r="W17" s="29">
        <v>0</v>
      </c>
      <c r="X17" s="39">
        <f t="shared" si="9"/>
        <v>0</v>
      </c>
      <c r="Y17" s="40">
        <f t="shared" si="10"/>
        <v>0</v>
      </c>
      <c r="Z17" s="29">
        <v>0</v>
      </c>
      <c r="AA17" s="29" t="s">
        <v>56</v>
      </c>
      <c r="AB17" s="41">
        <f t="shared" si="11"/>
        <v>-0.48</v>
      </c>
      <c r="AC17" s="42">
        <v>0.76364359085648137</v>
      </c>
      <c r="AD17" s="40">
        <f t="shared" si="12"/>
        <v>-2.1992935416666661</v>
      </c>
      <c r="AE17" s="40">
        <v>-11.68</v>
      </c>
      <c r="AF17" s="40">
        <v>-19.077618181818099</v>
      </c>
      <c r="AG17" s="40">
        <v>0</v>
      </c>
    </row>
    <row r="18" spans="1:33" ht="15.75" customHeight="1" x14ac:dyDescent="0.2">
      <c r="A18" s="29" t="s">
        <v>57</v>
      </c>
      <c r="B18" s="29" t="s">
        <v>176</v>
      </c>
      <c r="C18" s="16">
        <f t="shared" si="4"/>
        <v>41.99</v>
      </c>
      <c r="D18" s="30">
        <v>21</v>
      </c>
      <c r="E18" s="30">
        <v>1</v>
      </c>
      <c r="F18" s="33">
        <v>881.79000000000008</v>
      </c>
      <c r="G18" s="31">
        <v>-12.4</v>
      </c>
      <c r="H18" s="32">
        <f t="shared" si="1"/>
        <v>1.4062305083976909E-2</v>
      </c>
      <c r="I18" s="32">
        <f t="shared" si="2"/>
        <v>6.4858433620045536E-2</v>
      </c>
      <c r="J18" s="33">
        <f t="shared" si="5"/>
        <v>57.191518181819958</v>
      </c>
      <c r="K18" s="33">
        <f t="shared" si="3"/>
        <v>2.7234056277057124</v>
      </c>
      <c r="L18" s="30">
        <v>146</v>
      </c>
      <c r="M18" s="34">
        <f t="shared" si="6"/>
        <v>0.14383561643835616</v>
      </c>
      <c r="N18" s="30">
        <v>48</v>
      </c>
      <c r="O18" s="35">
        <f t="shared" ref="O18:P18" si="26">D18/7</f>
        <v>3</v>
      </c>
      <c r="P18" s="35">
        <f t="shared" si="26"/>
        <v>0.14285714285714285</v>
      </c>
      <c r="Q18" s="30">
        <f t="shared" si="8"/>
        <v>15</v>
      </c>
      <c r="R18" s="30"/>
      <c r="S18" s="36">
        <v>0.96551724137931005</v>
      </c>
      <c r="T18" s="29">
        <v>201</v>
      </c>
      <c r="U18" s="37">
        <v>201</v>
      </c>
      <c r="V18" s="38" t="s">
        <v>177</v>
      </c>
      <c r="W18" s="29">
        <v>3</v>
      </c>
      <c r="X18" s="39">
        <f t="shared" si="9"/>
        <v>0.14285714285714285</v>
      </c>
      <c r="Y18" s="40">
        <f t="shared" si="10"/>
        <v>3.1</v>
      </c>
      <c r="Z18" s="29">
        <v>1</v>
      </c>
      <c r="AA18" s="29" t="s">
        <v>56</v>
      </c>
      <c r="AB18" s="41">
        <f t="shared" si="11"/>
        <v>-0.48</v>
      </c>
      <c r="AC18" s="42">
        <v>0.89583333333333337</v>
      </c>
      <c r="AD18" s="40">
        <f t="shared" si="12"/>
        <v>-18.059999999999999</v>
      </c>
      <c r="AE18" s="40">
        <v>-12.44</v>
      </c>
      <c r="AF18" s="40">
        <v>-19.077618181818099</v>
      </c>
      <c r="AG18" s="40">
        <v>0</v>
      </c>
    </row>
    <row r="19" spans="1:33" ht="15.75" customHeight="1" x14ac:dyDescent="0.2">
      <c r="A19" s="29" t="s">
        <v>60</v>
      </c>
      <c r="B19" s="29" t="s">
        <v>178</v>
      </c>
      <c r="C19" s="16">
        <f t="shared" si="4"/>
        <v>53.518666666666675</v>
      </c>
      <c r="D19" s="30">
        <v>15</v>
      </c>
      <c r="E19" s="30">
        <v>0</v>
      </c>
      <c r="F19" s="33">
        <v>802.78000000000009</v>
      </c>
      <c r="G19" s="31">
        <v>-3.4000000000000004</v>
      </c>
      <c r="H19" s="32">
        <f t="shared" si="1"/>
        <v>4.235282393681955E-3</v>
      </c>
      <c r="I19" s="32">
        <f t="shared" si="2"/>
        <v>0.24078667539391527</v>
      </c>
      <c r="J19" s="33">
        <f t="shared" si="5"/>
        <v>193.29872727272732</v>
      </c>
      <c r="K19" s="33">
        <f t="shared" si="3"/>
        <v>12.886581818181821</v>
      </c>
      <c r="L19" s="30">
        <v>111</v>
      </c>
      <c r="M19" s="34">
        <f t="shared" si="6"/>
        <v>0.13513513513513514</v>
      </c>
      <c r="N19" s="30">
        <v>50</v>
      </c>
      <c r="O19" s="35">
        <f t="shared" ref="O19:P19" si="27">D19/7</f>
        <v>2.1428571428571428</v>
      </c>
      <c r="P19" s="35">
        <f t="shared" si="27"/>
        <v>0</v>
      </c>
      <c r="Q19" s="30">
        <f t="shared" si="8"/>
        <v>23</v>
      </c>
      <c r="R19" s="30"/>
      <c r="S19" s="36">
        <v>2.13793103448275</v>
      </c>
      <c r="T19" s="29">
        <v>364</v>
      </c>
      <c r="U19" s="37">
        <v>364</v>
      </c>
      <c r="V19" s="38" t="s">
        <v>179</v>
      </c>
      <c r="W19" s="29">
        <v>0</v>
      </c>
      <c r="X19" s="39">
        <f t="shared" si="9"/>
        <v>0</v>
      </c>
      <c r="Y19" s="40">
        <f t="shared" si="10"/>
        <v>0</v>
      </c>
      <c r="Z19" s="29">
        <v>0</v>
      </c>
      <c r="AA19" s="29" t="s">
        <v>56</v>
      </c>
      <c r="AB19" s="41">
        <f t="shared" si="11"/>
        <v>-0.48</v>
      </c>
      <c r="AC19" s="42">
        <v>0.89583333333333337</v>
      </c>
      <c r="AD19" s="40">
        <f t="shared" si="12"/>
        <v>-12.9</v>
      </c>
      <c r="AE19" s="40">
        <v>-12.44</v>
      </c>
      <c r="AF19" s="40">
        <v>-19.077618181818185</v>
      </c>
      <c r="AG19" s="40">
        <v>0</v>
      </c>
    </row>
    <row r="20" spans="1:33" ht="15.75" customHeight="1" x14ac:dyDescent="0.2">
      <c r="A20" s="29" t="s">
        <v>63</v>
      </c>
      <c r="B20" s="29" t="s">
        <v>180</v>
      </c>
      <c r="C20" s="16">
        <f t="shared" si="4"/>
        <v>66.132857142857148</v>
      </c>
      <c r="D20" s="30">
        <v>7</v>
      </c>
      <c r="E20" s="30">
        <v>0</v>
      </c>
      <c r="F20" s="33">
        <v>462.93</v>
      </c>
      <c r="G20" s="31">
        <v>0</v>
      </c>
      <c r="H20" s="32">
        <f t="shared" si="1"/>
        <v>0</v>
      </c>
      <c r="I20" s="32">
        <f t="shared" si="2"/>
        <v>0.36041555467840214</v>
      </c>
      <c r="J20" s="33">
        <f t="shared" si="5"/>
        <v>166.84717272727269</v>
      </c>
      <c r="K20" s="33">
        <f t="shared" si="3"/>
        <v>23.835310389610385</v>
      </c>
      <c r="L20" s="30">
        <v>118</v>
      </c>
      <c r="M20" s="34">
        <f t="shared" si="6"/>
        <v>5.9322033898305086E-2</v>
      </c>
      <c r="N20" s="30">
        <v>46</v>
      </c>
      <c r="O20" s="35">
        <f t="shared" ref="O20:P20" si="28">D20/7</f>
        <v>1</v>
      </c>
      <c r="P20" s="35">
        <f t="shared" si="28"/>
        <v>0</v>
      </c>
      <c r="Q20" s="30">
        <f t="shared" si="8"/>
        <v>46</v>
      </c>
      <c r="R20" s="30"/>
      <c r="S20" s="36">
        <v>2.7540983606557301</v>
      </c>
      <c r="T20" s="29">
        <v>364</v>
      </c>
      <c r="U20" s="37">
        <v>364</v>
      </c>
      <c r="V20" s="38" t="s">
        <v>181</v>
      </c>
      <c r="W20" s="29">
        <v>0</v>
      </c>
      <c r="X20" s="39">
        <f t="shared" si="9"/>
        <v>0</v>
      </c>
      <c r="Y20" s="40">
        <f t="shared" si="10"/>
        <v>0</v>
      </c>
      <c r="Z20" s="29">
        <v>0</v>
      </c>
      <c r="AA20" s="29" t="s">
        <v>56</v>
      </c>
      <c r="AB20" s="41">
        <f t="shared" si="11"/>
        <v>-0.48</v>
      </c>
      <c r="AC20" s="42">
        <v>0.89583333333333337</v>
      </c>
      <c r="AD20" s="40">
        <f t="shared" si="12"/>
        <v>-6.02</v>
      </c>
      <c r="AE20" s="40">
        <v>-12.44</v>
      </c>
      <c r="AF20" s="40">
        <v>-19.077618181818185</v>
      </c>
      <c r="AG20" s="40">
        <v>0</v>
      </c>
    </row>
    <row r="21" spans="1:33" ht="15.75" customHeight="1" x14ac:dyDescent="0.2">
      <c r="A21" s="29" t="s">
        <v>66</v>
      </c>
      <c r="B21" s="29" t="s">
        <v>180</v>
      </c>
      <c r="C21" s="16">
        <f t="shared" si="4"/>
        <v>64.989999999999995</v>
      </c>
      <c r="D21" s="30">
        <v>15</v>
      </c>
      <c r="E21" s="30">
        <v>0</v>
      </c>
      <c r="F21" s="33">
        <v>974.85</v>
      </c>
      <c r="G21" s="31">
        <v>0</v>
      </c>
      <c r="H21" s="32">
        <f t="shared" si="1"/>
        <v>0</v>
      </c>
      <c r="I21" s="32">
        <f t="shared" si="2"/>
        <v>0.35180615199541176</v>
      </c>
      <c r="J21" s="33">
        <f t="shared" si="5"/>
        <v>342.95822727272719</v>
      </c>
      <c r="K21" s="33">
        <f t="shared" si="3"/>
        <v>22.863881818181813</v>
      </c>
      <c r="L21" s="30">
        <v>66</v>
      </c>
      <c r="M21" s="34">
        <f t="shared" si="6"/>
        <v>0.22727272727272727</v>
      </c>
      <c r="N21" s="30">
        <v>39</v>
      </c>
      <c r="O21" s="35">
        <f t="shared" ref="O21:P21" si="29">D21/7</f>
        <v>2.1428571428571428</v>
      </c>
      <c r="P21" s="35">
        <f t="shared" si="29"/>
        <v>0</v>
      </c>
      <c r="Q21" s="30">
        <f t="shared" si="8"/>
        <v>18</v>
      </c>
      <c r="R21" s="30"/>
      <c r="S21" s="36">
        <v>3.3432835820895499</v>
      </c>
      <c r="T21" s="29">
        <v>364</v>
      </c>
      <c r="U21" s="37">
        <v>364</v>
      </c>
      <c r="V21" s="38" t="s">
        <v>182</v>
      </c>
      <c r="W21" s="29">
        <v>0</v>
      </c>
      <c r="X21" s="39">
        <f t="shared" si="9"/>
        <v>0</v>
      </c>
      <c r="Y21" s="40">
        <f t="shared" si="10"/>
        <v>0</v>
      </c>
      <c r="Z21" s="29">
        <v>0</v>
      </c>
      <c r="AA21" s="29" t="s">
        <v>56</v>
      </c>
      <c r="AB21" s="41">
        <f t="shared" si="11"/>
        <v>-0.48</v>
      </c>
      <c r="AC21" s="42">
        <v>0.89583333333333337</v>
      </c>
      <c r="AD21" s="40">
        <f t="shared" si="12"/>
        <v>-12.9</v>
      </c>
      <c r="AE21" s="40">
        <v>-12.44</v>
      </c>
      <c r="AF21" s="40">
        <v>-19.077618181818185</v>
      </c>
      <c r="AG21" s="40">
        <v>0</v>
      </c>
    </row>
    <row r="22" spans="1:33" ht="15.75" customHeight="1" x14ac:dyDescent="0.2">
      <c r="A22" s="29" t="s">
        <v>69</v>
      </c>
      <c r="B22" s="29" t="s">
        <v>183</v>
      </c>
      <c r="C22" s="16">
        <f t="shared" si="4"/>
        <v>64.06217391304348</v>
      </c>
      <c r="D22" s="30">
        <v>23</v>
      </c>
      <c r="E22" s="30">
        <v>0</v>
      </c>
      <c r="F22" s="31">
        <v>1473.43</v>
      </c>
      <c r="G22" s="31">
        <v>0</v>
      </c>
      <c r="H22" s="32">
        <f t="shared" si="1"/>
        <v>0</v>
      </c>
      <c r="I22" s="32">
        <f t="shared" si="2"/>
        <v>0.34459070455887408</v>
      </c>
      <c r="J22" s="33">
        <f t="shared" si="5"/>
        <v>507.73028181818188</v>
      </c>
      <c r="K22" s="33">
        <f t="shared" si="3"/>
        <v>22.075229644268777</v>
      </c>
      <c r="L22" s="30">
        <v>173</v>
      </c>
      <c r="M22" s="34">
        <f t="shared" si="6"/>
        <v>0.13294797687861271</v>
      </c>
      <c r="N22" s="30">
        <v>17</v>
      </c>
      <c r="O22" s="35">
        <f t="shared" ref="O22:P22" si="30">D22/7</f>
        <v>3.2857142857142856</v>
      </c>
      <c r="P22" s="35">
        <f t="shared" si="30"/>
        <v>0</v>
      </c>
      <c r="Q22" s="30">
        <f t="shared" si="8"/>
        <v>5</v>
      </c>
      <c r="R22" s="30"/>
      <c r="S22" s="36">
        <v>3.6842105263157801</v>
      </c>
      <c r="T22" s="29">
        <v>364</v>
      </c>
      <c r="U22" s="37">
        <v>364</v>
      </c>
      <c r="V22" s="38" t="s">
        <v>182</v>
      </c>
      <c r="W22" s="29">
        <v>0</v>
      </c>
      <c r="X22" s="39">
        <f t="shared" si="9"/>
        <v>0</v>
      </c>
      <c r="Y22" s="40">
        <f t="shared" si="10"/>
        <v>0</v>
      </c>
      <c r="Z22" s="29">
        <v>0</v>
      </c>
      <c r="AA22" s="29" t="s">
        <v>56</v>
      </c>
      <c r="AB22" s="41">
        <f t="shared" si="11"/>
        <v>-0.48</v>
      </c>
      <c r="AC22" s="42">
        <v>0.89583333333333337</v>
      </c>
      <c r="AD22" s="40">
        <f t="shared" si="12"/>
        <v>-19.78</v>
      </c>
      <c r="AE22" s="40">
        <v>-12.44</v>
      </c>
      <c r="AF22" s="40">
        <v>-19.077618181818185</v>
      </c>
      <c r="AG22" s="40">
        <v>0</v>
      </c>
    </row>
    <row r="23" spans="1:33" ht="15.75" customHeight="1" x14ac:dyDescent="0.2">
      <c r="A23" s="29" t="s">
        <v>71</v>
      </c>
      <c r="B23" s="29" t="s">
        <v>112</v>
      </c>
      <c r="C23" s="16">
        <f t="shared" si="4"/>
        <v>69.622500000000002</v>
      </c>
      <c r="D23" s="30">
        <v>12</v>
      </c>
      <c r="E23" s="30">
        <v>0</v>
      </c>
      <c r="F23" s="33">
        <v>835.47</v>
      </c>
      <c r="G23" s="31">
        <v>0</v>
      </c>
      <c r="H23" s="32">
        <f t="shared" si="1"/>
        <v>0</v>
      </c>
      <c r="I23" s="32">
        <f t="shared" si="2"/>
        <v>0.39730700302605931</v>
      </c>
      <c r="J23" s="33">
        <f t="shared" si="5"/>
        <v>331.93808181818179</v>
      </c>
      <c r="K23" s="33">
        <f t="shared" si="3"/>
        <v>27.661506818181817</v>
      </c>
      <c r="L23" s="30">
        <v>104</v>
      </c>
      <c r="M23" s="34">
        <f t="shared" si="6"/>
        <v>0.11538461538461539</v>
      </c>
      <c r="N23" s="30">
        <v>3</v>
      </c>
      <c r="O23" s="35">
        <f t="shared" ref="O23:P23" si="31">D23/7</f>
        <v>1.7142857142857142</v>
      </c>
      <c r="P23" s="35">
        <f t="shared" si="31"/>
        <v>0</v>
      </c>
      <c r="Q23" s="30">
        <f t="shared" si="8"/>
        <v>1</v>
      </c>
      <c r="R23" s="30"/>
      <c r="S23" s="36">
        <v>5.625</v>
      </c>
      <c r="T23" s="29">
        <v>364</v>
      </c>
      <c r="U23" s="37" t="s">
        <v>33</v>
      </c>
      <c r="V23" s="38" t="s">
        <v>184</v>
      </c>
      <c r="W23" s="29">
        <v>0</v>
      </c>
      <c r="X23" s="39">
        <f t="shared" si="9"/>
        <v>0</v>
      </c>
      <c r="Y23" s="40">
        <f t="shared" si="10"/>
        <v>0</v>
      </c>
      <c r="Z23" s="29">
        <v>0</v>
      </c>
      <c r="AA23" s="29" t="s">
        <v>56</v>
      </c>
      <c r="AB23" s="41">
        <f t="shared" si="11"/>
        <v>-0.48</v>
      </c>
      <c r="AC23" s="42" t="e">
        <v>#N/A</v>
      </c>
      <c r="AD23" s="40">
        <f t="shared" si="12"/>
        <v>0</v>
      </c>
      <c r="AE23" s="40">
        <v>-12.44</v>
      </c>
      <c r="AF23" s="40">
        <v>-19.077618181818185</v>
      </c>
      <c r="AG23" s="40">
        <v>0</v>
      </c>
    </row>
    <row r="24" spans="1:33" ht="15.75" customHeight="1" x14ac:dyDescent="0.2">
      <c r="A24" s="29" t="s">
        <v>74</v>
      </c>
      <c r="B24" s="29" t="s">
        <v>112</v>
      </c>
      <c r="C24" s="16">
        <f t="shared" si="4"/>
        <v>68.989999999999995</v>
      </c>
      <c r="D24" s="30">
        <v>3</v>
      </c>
      <c r="E24" s="30">
        <v>0</v>
      </c>
      <c r="F24" s="33">
        <v>206.96999999999997</v>
      </c>
      <c r="G24" s="33">
        <v>0</v>
      </c>
      <c r="H24" s="32">
        <f t="shared" si="1"/>
        <v>0</v>
      </c>
      <c r="I24" s="32">
        <f t="shared" si="2"/>
        <v>0.3806911410085782</v>
      </c>
      <c r="J24" s="33">
        <f t="shared" si="5"/>
        <v>78.791645454545417</v>
      </c>
      <c r="K24" s="33">
        <f t="shared" si="3"/>
        <v>26.263881818181805</v>
      </c>
      <c r="L24" s="30">
        <v>126</v>
      </c>
      <c r="M24" s="34">
        <f t="shared" si="6"/>
        <v>2.3809523809523808E-2</v>
      </c>
      <c r="N24" s="30">
        <v>1</v>
      </c>
      <c r="O24" s="35">
        <f t="shared" ref="O24:P24" si="32">D24/7</f>
        <v>0.42857142857142855</v>
      </c>
      <c r="P24" s="35">
        <f t="shared" si="32"/>
        <v>0</v>
      </c>
      <c r="Q24" s="30">
        <f t="shared" si="8"/>
        <v>2</v>
      </c>
      <c r="R24" s="30"/>
      <c r="S24" s="36">
        <v>5.8461538461538396</v>
      </c>
      <c r="T24" s="29">
        <v>364</v>
      </c>
      <c r="U24" s="37" t="s">
        <v>33</v>
      </c>
      <c r="V24" s="38" t="s">
        <v>184</v>
      </c>
      <c r="W24" s="29">
        <v>0</v>
      </c>
      <c r="X24" s="39">
        <f t="shared" si="9"/>
        <v>0</v>
      </c>
      <c r="Y24" s="40">
        <f t="shared" si="10"/>
        <v>0</v>
      </c>
      <c r="Z24" s="29">
        <v>0</v>
      </c>
      <c r="AA24" s="29" t="s">
        <v>56</v>
      </c>
      <c r="AB24" s="41">
        <f t="shared" si="11"/>
        <v>-0.48</v>
      </c>
      <c r="AC24" s="42">
        <v>0.89583333333333337</v>
      </c>
      <c r="AD24" s="40">
        <f t="shared" si="12"/>
        <v>-2.58</v>
      </c>
      <c r="AE24" s="40">
        <v>-12.44</v>
      </c>
      <c r="AF24" s="40">
        <v>-19.077618181818185</v>
      </c>
      <c r="AG24" s="40">
        <v>0</v>
      </c>
    </row>
    <row r="25" spans="1:33" ht="15.75" customHeight="1" x14ac:dyDescent="0.2">
      <c r="A25" s="29" t="s">
        <v>75</v>
      </c>
      <c r="B25" s="15" t="s">
        <v>76</v>
      </c>
      <c r="C25" s="16">
        <f t="shared" si="4"/>
        <v>68.989999999999995</v>
      </c>
      <c r="D25" s="30">
        <v>5</v>
      </c>
      <c r="E25" s="30">
        <v>0</v>
      </c>
      <c r="F25" s="33">
        <v>344.95</v>
      </c>
      <c r="G25" s="33">
        <v>0</v>
      </c>
      <c r="H25" s="32">
        <f t="shared" si="1"/>
        <v>0</v>
      </c>
      <c r="I25" s="32">
        <f t="shared" si="2"/>
        <v>0.38065661690100155</v>
      </c>
      <c r="J25" s="33">
        <f t="shared" si="5"/>
        <v>131.30750000000049</v>
      </c>
      <c r="K25" s="33">
        <f t="shared" si="3"/>
        <v>26.261500000000098</v>
      </c>
      <c r="L25" s="30">
        <v>94</v>
      </c>
      <c r="M25" s="34">
        <f t="shared" si="6"/>
        <v>5.3191489361702128E-2</v>
      </c>
      <c r="N25" s="30">
        <v>230</v>
      </c>
      <c r="O25" s="35">
        <f t="shared" ref="O25:P25" si="33">D25/7</f>
        <v>0.7142857142857143</v>
      </c>
      <c r="P25" s="35">
        <f t="shared" si="33"/>
        <v>0</v>
      </c>
      <c r="Q25" s="30">
        <f t="shared" si="8"/>
        <v>322</v>
      </c>
      <c r="R25" s="30"/>
      <c r="S25" s="36">
        <v>1.333333333333333</v>
      </c>
      <c r="T25" s="29">
        <v>0</v>
      </c>
      <c r="U25" s="37" t="s">
        <v>33</v>
      </c>
      <c r="V25" s="38" t="s">
        <v>33</v>
      </c>
      <c r="W25" s="15">
        <v>0</v>
      </c>
      <c r="X25" s="39">
        <f t="shared" si="9"/>
        <v>0</v>
      </c>
      <c r="Y25" s="40">
        <f t="shared" si="10"/>
        <v>0</v>
      </c>
      <c r="Z25" s="15">
        <v>0</v>
      </c>
      <c r="AA25" s="29" t="s">
        <v>56</v>
      </c>
      <c r="AB25" s="41">
        <f t="shared" si="11"/>
        <v>-0.48</v>
      </c>
      <c r="AC25" s="42">
        <v>0.89583333333333337</v>
      </c>
      <c r="AD25" s="40">
        <f t="shared" si="12"/>
        <v>-4.3</v>
      </c>
      <c r="AE25" s="40">
        <v>-12.44</v>
      </c>
      <c r="AF25" s="40">
        <v>-19.079999999999899</v>
      </c>
      <c r="AG25" s="40">
        <v>0</v>
      </c>
    </row>
    <row r="26" spans="1:33" ht="15.75" customHeight="1" x14ac:dyDescent="0.2">
      <c r="A26" s="15" t="s">
        <v>77</v>
      </c>
      <c r="B26" s="15" t="s">
        <v>185</v>
      </c>
      <c r="C26" s="16">
        <f t="shared" si="4"/>
        <v>68.253999999999991</v>
      </c>
      <c r="D26" s="17">
        <v>5</v>
      </c>
      <c r="E26" s="17">
        <v>0</v>
      </c>
      <c r="F26" s="18">
        <v>341.27</v>
      </c>
      <c r="G26" s="18">
        <v>0</v>
      </c>
      <c r="H26" s="32">
        <f t="shared" si="1"/>
        <v>0</v>
      </c>
      <c r="I26" s="32">
        <f t="shared" si="2"/>
        <v>0.36977000348964018</v>
      </c>
      <c r="J26" s="33">
        <f t="shared" si="5"/>
        <v>126.19140909090949</v>
      </c>
      <c r="K26" s="33">
        <f t="shared" si="3"/>
        <v>25.238281818181896</v>
      </c>
      <c r="L26" s="17">
        <v>128</v>
      </c>
      <c r="M26" s="34">
        <f t="shared" si="6"/>
        <v>3.90625E-2</v>
      </c>
      <c r="N26" s="17">
        <v>226</v>
      </c>
      <c r="O26" s="35">
        <f t="shared" ref="O26:P26" si="34">D26/7</f>
        <v>0.7142857142857143</v>
      </c>
      <c r="P26" s="35">
        <f t="shared" si="34"/>
        <v>0</v>
      </c>
      <c r="Q26" s="30">
        <f t="shared" si="8"/>
        <v>316</v>
      </c>
      <c r="R26" s="30"/>
      <c r="S26" s="22">
        <v>1.2763157894736841</v>
      </c>
      <c r="T26" s="29">
        <v>0</v>
      </c>
      <c r="U26" s="37" t="s">
        <v>33</v>
      </c>
      <c r="V26" s="38" t="s">
        <v>33</v>
      </c>
      <c r="W26" s="15">
        <v>0</v>
      </c>
      <c r="X26" s="39">
        <f t="shared" si="9"/>
        <v>0</v>
      </c>
      <c r="Y26" s="40">
        <f t="shared" si="10"/>
        <v>0</v>
      </c>
      <c r="Z26" s="15">
        <v>0</v>
      </c>
      <c r="AA26" s="29" t="s">
        <v>56</v>
      </c>
      <c r="AB26" s="41">
        <f t="shared" si="11"/>
        <v>-0.48</v>
      </c>
      <c r="AC26" s="42">
        <v>0.89583333333333337</v>
      </c>
      <c r="AD26" s="40">
        <f t="shared" si="12"/>
        <v>-4.3</v>
      </c>
      <c r="AE26" s="26">
        <v>-12.84</v>
      </c>
      <c r="AF26" s="26">
        <v>-19.077618181818099</v>
      </c>
      <c r="AG26" s="26">
        <v>0</v>
      </c>
    </row>
    <row r="27" spans="1:33" ht="15.75" customHeight="1" x14ac:dyDescent="0.2">
      <c r="A27" s="15" t="s">
        <v>79</v>
      </c>
      <c r="B27" s="15" t="s">
        <v>186</v>
      </c>
      <c r="C27" s="16">
        <f t="shared" si="4"/>
        <v>63.122</v>
      </c>
      <c r="D27" s="17">
        <v>5</v>
      </c>
      <c r="E27" s="17">
        <v>0</v>
      </c>
      <c r="F27" s="18">
        <v>315.61</v>
      </c>
      <c r="G27" s="18">
        <v>0</v>
      </c>
      <c r="H27" s="32">
        <f t="shared" si="1"/>
        <v>0</v>
      </c>
      <c r="I27" s="32">
        <f t="shared" si="2"/>
        <v>0.33072592468841139</v>
      </c>
      <c r="J27" s="33">
        <f t="shared" si="5"/>
        <v>104.38040909090952</v>
      </c>
      <c r="K27" s="33">
        <f t="shared" si="3"/>
        <v>20.876081818181905</v>
      </c>
      <c r="L27" s="17">
        <v>172</v>
      </c>
      <c r="M27" s="34">
        <f t="shared" si="6"/>
        <v>2.9069767441860465E-2</v>
      </c>
      <c r="N27" s="17">
        <v>156</v>
      </c>
      <c r="O27" s="35">
        <f t="shared" ref="O27:P27" si="35">D27/7</f>
        <v>0.7142857142857143</v>
      </c>
      <c r="P27" s="35">
        <f t="shared" si="35"/>
        <v>0</v>
      </c>
      <c r="Q27" s="30">
        <f t="shared" si="8"/>
        <v>218</v>
      </c>
      <c r="R27" s="30"/>
      <c r="S27" s="22">
        <v>1.281553398058253</v>
      </c>
      <c r="T27" s="29">
        <v>0</v>
      </c>
      <c r="U27" s="37" t="s">
        <v>33</v>
      </c>
      <c r="V27" s="38" t="s">
        <v>33</v>
      </c>
      <c r="W27" s="15">
        <v>0</v>
      </c>
      <c r="X27" s="39">
        <f t="shared" si="9"/>
        <v>0</v>
      </c>
      <c r="Y27" s="40">
        <f t="shared" si="10"/>
        <v>0</v>
      </c>
      <c r="Z27" s="15">
        <v>0</v>
      </c>
      <c r="AA27" s="29" t="s">
        <v>56</v>
      </c>
      <c r="AB27" s="41">
        <f t="shared" si="11"/>
        <v>-0.48</v>
      </c>
      <c r="AC27" s="42">
        <v>0.89583333333333337</v>
      </c>
      <c r="AD27" s="40">
        <f t="shared" si="12"/>
        <v>-4.3</v>
      </c>
      <c r="AE27" s="26">
        <v>-12.84</v>
      </c>
      <c r="AF27" s="26">
        <v>-19.077618181818099</v>
      </c>
      <c r="AG27" s="26">
        <v>0</v>
      </c>
    </row>
    <row r="28" spans="1:33" ht="15.75" customHeight="1" x14ac:dyDescent="0.2">
      <c r="A28" s="15" t="s">
        <v>81</v>
      </c>
      <c r="B28" s="15" t="s">
        <v>187</v>
      </c>
      <c r="C28" s="16">
        <f t="shared" si="4"/>
        <v>61.050000000000004</v>
      </c>
      <c r="D28" s="17">
        <v>3</v>
      </c>
      <c r="E28" s="17">
        <v>0</v>
      </c>
      <c r="F28" s="18">
        <v>183.15</v>
      </c>
      <c r="G28" s="18">
        <v>0</v>
      </c>
      <c r="H28" s="32">
        <f t="shared" si="1"/>
        <v>0</v>
      </c>
      <c r="I28" s="32">
        <f t="shared" si="2"/>
        <v>0.31310207728389688</v>
      </c>
      <c r="J28" s="33">
        <f t="shared" si="5"/>
        <v>57.344645454545713</v>
      </c>
      <c r="K28" s="33">
        <f t="shared" si="3"/>
        <v>19.114881818181903</v>
      </c>
      <c r="L28" s="17">
        <v>155</v>
      </c>
      <c r="M28" s="34">
        <f t="shared" si="6"/>
        <v>1.935483870967742E-2</v>
      </c>
      <c r="N28" s="17">
        <v>70</v>
      </c>
      <c r="O28" s="35">
        <f t="shared" ref="O28:P28" si="36">D28/7</f>
        <v>0.42857142857142855</v>
      </c>
      <c r="P28" s="35">
        <f t="shared" si="36"/>
        <v>0</v>
      </c>
      <c r="Q28" s="30">
        <f t="shared" si="8"/>
        <v>163</v>
      </c>
      <c r="R28" s="30"/>
      <c r="S28" s="22">
        <v>2.6315789473684208</v>
      </c>
      <c r="T28" s="29">
        <v>0</v>
      </c>
      <c r="U28" s="37" t="s">
        <v>33</v>
      </c>
      <c r="V28" s="38" t="s">
        <v>33</v>
      </c>
      <c r="W28" s="15">
        <v>0</v>
      </c>
      <c r="X28" s="39">
        <f t="shared" si="9"/>
        <v>0</v>
      </c>
      <c r="Y28" s="40">
        <f t="shared" si="10"/>
        <v>0</v>
      </c>
      <c r="Z28" s="15">
        <v>0</v>
      </c>
      <c r="AA28" s="29" t="s">
        <v>56</v>
      </c>
      <c r="AB28" s="41">
        <f t="shared" si="11"/>
        <v>-0.48</v>
      </c>
      <c r="AC28" s="42">
        <v>0.89583333333333337</v>
      </c>
      <c r="AD28" s="40">
        <f t="shared" si="12"/>
        <v>-2.58</v>
      </c>
      <c r="AE28" s="26">
        <v>-12.84</v>
      </c>
      <c r="AF28" s="26">
        <v>-19.077618181818099</v>
      </c>
      <c r="AG28" s="26">
        <v>0</v>
      </c>
    </row>
    <row r="29" spans="1:33" ht="15.75" customHeight="1" x14ac:dyDescent="0.2">
      <c r="A29" s="29" t="s">
        <v>83</v>
      </c>
      <c r="B29" s="15" t="s">
        <v>188</v>
      </c>
      <c r="C29" s="16" t="str">
        <f t="shared" si="4"/>
        <v xml:space="preserve"> - </v>
      </c>
      <c r="D29" s="30">
        <v>0</v>
      </c>
      <c r="E29" s="30">
        <v>0</v>
      </c>
      <c r="F29" s="33">
        <v>0</v>
      </c>
      <c r="G29" s="33">
        <v>0</v>
      </c>
      <c r="H29" s="32" t="e">
        <f t="shared" si="1"/>
        <v>#DIV/0!</v>
      </c>
      <c r="I29" s="32" t="e">
        <f t="shared" si="2"/>
        <v>#DIV/0!</v>
      </c>
      <c r="J29" s="33">
        <f t="shared" si="5"/>
        <v>0</v>
      </c>
      <c r="K29" s="33" t="e">
        <f t="shared" si="3"/>
        <v>#DIV/0!</v>
      </c>
      <c r="L29" s="30">
        <v>0</v>
      </c>
      <c r="M29" s="34" t="str">
        <f t="shared" si="6"/>
        <v>-</v>
      </c>
      <c r="N29" s="17">
        <v>220</v>
      </c>
      <c r="O29" s="35">
        <f t="shared" ref="O29:P29" si="37">D29/7</f>
        <v>0</v>
      </c>
      <c r="P29" s="35">
        <f t="shared" si="37"/>
        <v>0</v>
      </c>
      <c r="Q29" s="30" t="e">
        <f t="shared" si="8"/>
        <v>#DIV/0!</v>
      </c>
      <c r="R29" s="30"/>
      <c r="S29" s="22">
        <v>1.408805031446541</v>
      </c>
      <c r="T29" s="29">
        <v>0</v>
      </c>
      <c r="U29" s="37" t="s">
        <v>33</v>
      </c>
      <c r="V29" s="38" t="s">
        <v>33</v>
      </c>
      <c r="W29" s="15">
        <v>0</v>
      </c>
      <c r="X29" s="39">
        <f t="shared" si="9"/>
        <v>0</v>
      </c>
      <c r="Y29" s="40">
        <f t="shared" si="10"/>
        <v>0</v>
      </c>
      <c r="Z29" s="15">
        <v>0</v>
      </c>
      <c r="AA29" s="29" t="s">
        <v>56</v>
      </c>
      <c r="AB29" s="41">
        <f t="shared" si="11"/>
        <v>-0.48</v>
      </c>
      <c r="AC29" s="42">
        <v>0.89583333333333337</v>
      </c>
      <c r="AD29" s="40">
        <f t="shared" si="12"/>
        <v>0</v>
      </c>
      <c r="AE29" s="40">
        <v>-12.84</v>
      </c>
      <c r="AF29" s="40">
        <v>-19.077618181818099</v>
      </c>
      <c r="AG29" s="40">
        <v>0</v>
      </c>
    </row>
    <row r="30" spans="1:33" ht="15.75" customHeight="1" x14ac:dyDescent="0.2">
      <c r="A30" s="15" t="s">
        <v>84</v>
      </c>
      <c r="B30" s="15" t="s">
        <v>189</v>
      </c>
      <c r="C30" s="16">
        <f t="shared" si="4"/>
        <v>60.618333333333332</v>
      </c>
      <c r="D30" s="17">
        <v>6</v>
      </c>
      <c r="E30" s="17">
        <v>0</v>
      </c>
      <c r="F30" s="18">
        <v>363.71</v>
      </c>
      <c r="G30" s="18">
        <v>0</v>
      </c>
      <c r="H30" s="32">
        <f t="shared" si="1"/>
        <v>0</v>
      </c>
      <c r="I30" s="32">
        <f t="shared" si="2"/>
        <v>0.30927879604380237</v>
      </c>
      <c r="J30" s="33">
        <f t="shared" si="5"/>
        <v>112.48779090909136</v>
      </c>
      <c r="K30" s="33">
        <f t="shared" si="3"/>
        <v>18.747965151515228</v>
      </c>
      <c r="L30" s="17">
        <v>123</v>
      </c>
      <c r="M30" s="34">
        <f t="shared" si="6"/>
        <v>4.878048780487805E-2</v>
      </c>
      <c r="N30" s="17">
        <v>216</v>
      </c>
      <c r="O30" s="35">
        <f t="shared" ref="O30:P30" si="38">D30/7</f>
        <v>0.8571428571428571</v>
      </c>
      <c r="P30" s="35">
        <f t="shared" si="38"/>
        <v>0</v>
      </c>
      <c r="Q30" s="30">
        <f t="shared" si="8"/>
        <v>252</v>
      </c>
      <c r="R30" s="30"/>
      <c r="S30" s="22">
        <v>1.386363636363636</v>
      </c>
      <c r="T30" s="29">
        <v>0</v>
      </c>
      <c r="U30" s="37" t="s">
        <v>33</v>
      </c>
      <c r="V30" s="38" t="s">
        <v>33</v>
      </c>
      <c r="W30" s="15">
        <v>0</v>
      </c>
      <c r="X30" s="39">
        <f t="shared" si="9"/>
        <v>0</v>
      </c>
      <c r="Y30" s="40">
        <f t="shared" si="10"/>
        <v>0</v>
      </c>
      <c r="Z30" s="15">
        <v>0</v>
      </c>
      <c r="AA30" s="29" t="s">
        <v>56</v>
      </c>
      <c r="AB30" s="41">
        <f t="shared" si="11"/>
        <v>-0.48</v>
      </c>
      <c r="AC30" s="42">
        <v>0.89583333333333337</v>
      </c>
      <c r="AD30" s="40">
        <f t="shared" si="12"/>
        <v>-5.16</v>
      </c>
      <c r="AE30" s="26">
        <v>-12.84</v>
      </c>
      <c r="AF30" s="40">
        <v>-19.077618181818099</v>
      </c>
      <c r="AG30" s="26">
        <v>0</v>
      </c>
    </row>
    <row r="31" spans="1:33" ht="15.75" customHeight="1" x14ac:dyDescent="0.2">
      <c r="A31" s="15" t="s">
        <v>86</v>
      </c>
      <c r="B31" s="15" t="s">
        <v>190</v>
      </c>
      <c r="C31" s="16">
        <f t="shared" si="4"/>
        <v>51.671176470588243</v>
      </c>
      <c r="D31" s="17">
        <v>17</v>
      </c>
      <c r="E31" s="17">
        <v>0</v>
      </c>
      <c r="F31" s="18">
        <v>878.41000000000008</v>
      </c>
      <c r="G31" s="43">
        <v>-0.25</v>
      </c>
      <c r="H31" s="32">
        <f t="shared" si="1"/>
        <v>2.846051388303867E-4</v>
      </c>
      <c r="I31" s="32">
        <f t="shared" si="2"/>
        <v>0.1799013590464589</v>
      </c>
      <c r="J31" s="33">
        <f t="shared" si="5"/>
        <v>158.02715279999998</v>
      </c>
      <c r="K31" s="33">
        <f t="shared" si="3"/>
        <v>9.2957148705882346</v>
      </c>
      <c r="L31" s="17">
        <v>135</v>
      </c>
      <c r="M31" s="34">
        <f t="shared" si="6"/>
        <v>0.12592592592592591</v>
      </c>
      <c r="N31" s="17">
        <v>210</v>
      </c>
      <c r="O31" s="35">
        <f t="shared" ref="O31:P31" si="39">D31/7</f>
        <v>2.4285714285714284</v>
      </c>
      <c r="P31" s="35">
        <f t="shared" si="39"/>
        <v>0</v>
      </c>
      <c r="Q31" s="30">
        <f t="shared" si="8"/>
        <v>86</v>
      </c>
      <c r="R31" s="30"/>
      <c r="S31" s="22">
        <v>1.3814041745730501</v>
      </c>
      <c r="T31" s="15" t="s">
        <v>33</v>
      </c>
      <c r="U31" s="23" t="s">
        <v>33</v>
      </c>
      <c r="V31" s="1" t="s">
        <v>88</v>
      </c>
      <c r="W31" s="15">
        <v>0</v>
      </c>
      <c r="X31" s="39">
        <f t="shared" si="9"/>
        <v>0</v>
      </c>
      <c r="Y31" s="40">
        <f t="shared" si="10"/>
        <v>0</v>
      </c>
      <c r="Z31" s="15">
        <v>0</v>
      </c>
      <c r="AA31" s="15" t="s">
        <v>56</v>
      </c>
      <c r="AB31" s="41">
        <f t="shared" si="11"/>
        <v>-0.48</v>
      </c>
      <c r="AC31" s="28">
        <v>0.89583333333333337</v>
      </c>
      <c r="AD31" s="40">
        <f t="shared" si="12"/>
        <v>-14.62</v>
      </c>
      <c r="AE31" s="44">
        <v>-12.84</v>
      </c>
      <c r="AF31" s="44">
        <v>-20.615961600000002</v>
      </c>
      <c r="AG31" s="26">
        <v>-5</v>
      </c>
    </row>
    <row r="32" spans="1:33" ht="15.75" customHeight="1" x14ac:dyDescent="0.2">
      <c r="A32" s="15" t="s">
        <v>89</v>
      </c>
      <c r="B32" s="48" t="s">
        <v>191</v>
      </c>
      <c r="C32" s="16">
        <f t="shared" si="4"/>
        <v>48.190000000000005</v>
      </c>
      <c r="D32" s="17">
        <v>20</v>
      </c>
      <c r="E32" s="17">
        <v>0</v>
      </c>
      <c r="F32" s="18">
        <v>963.80000000000007</v>
      </c>
      <c r="G32" s="18">
        <v>-21.44</v>
      </c>
      <c r="H32" s="32">
        <f t="shared" si="1"/>
        <v>2.2245279103548454E-2</v>
      </c>
      <c r="I32" s="32">
        <f t="shared" si="2"/>
        <v>9.5943938576468143E-2</v>
      </c>
      <c r="J32" s="33">
        <f t="shared" si="5"/>
        <v>92.470768000000007</v>
      </c>
      <c r="K32" s="33">
        <f t="shared" si="3"/>
        <v>4.6235384000000002</v>
      </c>
      <c r="L32" s="17">
        <v>132</v>
      </c>
      <c r="M32" s="34">
        <f t="shared" si="6"/>
        <v>0.15151515151515152</v>
      </c>
      <c r="N32" s="17">
        <v>189</v>
      </c>
      <c r="O32" s="35">
        <f t="shared" ref="O32:P32" si="40">D32/7</f>
        <v>2.8571428571428572</v>
      </c>
      <c r="P32" s="35">
        <f t="shared" si="40"/>
        <v>0</v>
      </c>
      <c r="Q32" s="30">
        <f t="shared" si="8"/>
        <v>66</v>
      </c>
      <c r="R32" s="30" t="str">
        <f ca="1">IFERROR(VLOOKUP($B$2,IMPORTRANGE("https://docs.google.com/spreadsheets/d/1KiWZV1ko8G7lnRucBRBd29jj3Be6ltMfljMDqzOkQmI/edit#gid=1381463014","Lookup!A:F"),6,FALSE),"")</f>
        <v/>
      </c>
      <c r="S32" s="22">
        <v>1.896373056994819</v>
      </c>
      <c r="T32" s="15" t="str">
        <f ca="1">IFERROR(__xludf.DUMMYFUNCTION("IFERROR(VLOOKUP($B$2,IMPORTRANGE(""https://docs.google.com/spreadsheets/d/1KiWZV1ko8G7lnRucBRBd29jj3Be6ltMfljMDqzOkQmI/edit#gid=1381463014"",""Lookup!A:D""),4,FALSE),"""")"),"")</f>
        <v/>
      </c>
      <c r="U32" s="23">
        <f ca="1">IFERROR(__xludf.DUMMYFUNCTION("IFERROR(VLOOKUP($B$2,IMPORTRANGE(""https://docs.google.com/spreadsheets/d/1KiWZV1ko8G7lnRucBRBd29jj3Be6ltMfljMDqzOkQmI/edit#gid=1381463014"",""Lookup!A:D""),3,FALSE),"""")"),0)</f>
        <v>0</v>
      </c>
      <c r="V32" s="1" t="str">
        <f ca="1">IFERROR(__xludf.DUMMYFUNCTION("IFERROR(VLOOKUP($B$2,IMPORTRANGE(""https://docs.google.com/spreadsheets/d/1KiWZV1ko8G7lnRucBRBd29jj3Be6ltMfljMDqzOkQmI/edit#gid=1381463014"",""Lookup!A:D""),2,FALSE),"""")"),"| 356  - 364 units 09/17")</f>
        <v>| 356  - 364 units 09/17</v>
      </c>
      <c r="W32" s="15">
        <v>0</v>
      </c>
      <c r="X32" s="39">
        <f t="shared" si="9"/>
        <v>0</v>
      </c>
      <c r="Y32" s="40">
        <f t="shared" si="10"/>
        <v>0</v>
      </c>
      <c r="Z32" s="15">
        <v>0</v>
      </c>
      <c r="AA32" s="15" t="s">
        <v>56</v>
      </c>
      <c r="AB32" s="41">
        <f t="shared" si="11"/>
        <v>-0.48</v>
      </c>
      <c r="AC32" s="28">
        <v>0.89583333333333337</v>
      </c>
      <c r="AD32" s="40">
        <f t="shared" si="12"/>
        <v>-17.2</v>
      </c>
      <c r="AE32" s="26">
        <v>-12.84</v>
      </c>
      <c r="AF32" s="26">
        <v>-20.615961599999999</v>
      </c>
      <c r="AG32" s="26">
        <v>-19</v>
      </c>
    </row>
    <row r="33" spans="1:33" ht="15.75" customHeight="1" x14ac:dyDescent="0.2">
      <c r="A33" s="15"/>
      <c r="B33" s="15"/>
      <c r="C33" s="45"/>
      <c r="D33" s="17"/>
      <c r="E33" s="17"/>
      <c r="F33" s="18"/>
      <c r="G33" s="18"/>
      <c r="H33" s="18"/>
      <c r="I33" s="17"/>
      <c r="J33" s="17"/>
      <c r="K33" s="17"/>
      <c r="L33" s="17"/>
      <c r="M33" s="20"/>
      <c r="N33" s="17"/>
      <c r="O33" s="17"/>
      <c r="P33" s="17"/>
      <c r="Q33" s="17"/>
      <c r="R33" s="17"/>
      <c r="S33" s="22"/>
      <c r="T33" s="15"/>
      <c r="U33" s="23"/>
      <c r="V33" s="1"/>
      <c r="W33" s="15"/>
      <c r="X33" s="15"/>
      <c r="Y33" s="15"/>
      <c r="Z33" s="15"/>
      <c r="AA33" s="2"/>
      <c r="AB33" s="15"/>
      <c r="AC33" s="15"/>
      <c r="AD33" s="15"/>
      <c r="AE33" s="26"/>
      <c r="AF33" s="26"/>
      <c r="AG33" s="26"/>
    </row>
    <row r="34" spans="1:33" ht="15.75" customHeight="1" x14ac:dyDescent="0.2">
      <c r="A34" s="15"/>
      <c r="B34" s="15"/>
      <c r="C34" s="45"/>
      <c r="D34" s="17"/>
      <c r="E34" s="17"/>
      <c r="F34" s="18"/>
      <c r="G34" s="18"/>
      <c r="H34" s="18"/>
      <c r="I34" s="17"/>
      <c r="J34" s="17"/>
      <c r="K34" s="17"/>
      <c r="L34" s="17"/>
      <c r="M34" s="20"/>
      <c r="N34" s="17"/>
      <c r="O34" s="17"/>
      <c r="P34" s="17"/>
      <c r="Q34" s="17"/>
      <c r="R34" s="17"/>
      <c r="S34" s="22"/>
      <c r="T34" s="15"/>
      <c r="U34" s="23"/>
      <c r="V34" s="1"/>
      <c r="W34" s="15"/>
      <c r="X34" s="15"/>
      <c r="Y34" s="15"/>
      <c r="Z34" s="15"/>
      <c r="AA34" s="2"/>
      <c r="AB34" s="15"/>
      <c r="AC34" s="15"/>
      <c r="AD34" s="15"/>
      <c r="AE34" s="26"/>
      <c r="AF34" s="26"/>
      <c r="AG34" s="26"/>
    </row>
    <row r="35" spans="1:33" ht="15.75" customHeight="1" x14ac:dyDescent="0.2">
      <c r="A35" s="15"/>
      <c r="B35" s="15"/>
      <c r="C35" s="45"/>
      <c r="D35" s="17"/>
      <c r="E35" s="17"/>
      <c r="F35" s="18"/>
      <c r="G35" s="18"/>
      <c r="H35" s="18"/>
      <c r="I35" s="17"/>
      <c r="J35" s="17"/>
      <c r="K35" s="17"/>
      <c r="L35" s="17"/>
      <c r="M35" s="20"/>
      <c r="N35" s="17"/>
      <c r="O35" s="17"/>
      <c r="P35" s="17"/>
      <c r="Q35" s="17"/>
      <c r="R35" s="17"/>
      <c r="S35" s="22"/>
      <c r="T35" s="15"/>
      <c r="U35" s="23"/>
      <c r="V35" s="1"/>
      <c r="W35" s="15"/>
      <c r="X35" s="15"/>
      <c r="Y35" s="15"/>
      <c r="Z35" s="15"/>
      <c r="AA35" s="2"/>
      <c r="AB35" s="15"/>
      <c r="AC35" s="15"/>
      <c r="AD35" s="15"/>
      <c r="AE35" s="26"/>
      <c r="AF35" s="26"/>
      <c r="AG35" s="26"/>
    </row>
    <row r="36" spans="1:33" ht="15.75" customHeight="1" x14ac:dyDescent="0.2">
      <c r="A36" s="15"/>
      <c r="B36" s="15"/>
      <c r="C36" s="45"/>
      <c r="D36" s="17"/>
      <c r="E36" s="17"/>
      <c r="F36" s="18"/>
      <c r="G36" s="18"/>
      <c r="H36" s="18"/>
      <c r="I36" s="17"/>
      <c r="J36" s="17"/>
      <c r="K36" s="17"/>
      <c r="L36" s="17"/>
      <c r="M36" s="20"/>
      <c r="N36" s="17"/>
      <c r="O36" s="17"/>
      <c r="P36" s="17"/>
      <c r="Q36" s="17"/>
      <c r="R36" s="17"/>
      <c r="S36" s="22"/>
      <c r="T36" s="15"/>
      <c r="U36" s="23"/>
      <c r="V36" s="1"/>
      <c r="W36" s="15"/>
      <c r="X36" s="15"/>
      <c r="Y36" s="15"/>
      <c r="Z36" s="15"/>
      <c r="AA36" s="2"/>
      <c r="AB36" s="15"/>
      <c r="AC36" s="15"/>
      <c r="AD36" s="15"/>
      <c r="AE36" s="26"/>
      <c r="AF36" s="26"/>
      <c r="AG36" s="26"/>
    </row>
    <row r="37" spans="1:33" ht="15.75" customHeight="1" x14ac:dyDescent="0.2">
      <c r="A37" s="15"/>
      <c r="B37" s="15"/>
      <c r="C37" s="45"/>
      <c r="D37" s="17"/>
      <c r="E37" s="17"/>
      <c r="F37" s="18"/>
      <c r="G37" s="18"/>
      <c r="H37" s="18"/>
      <c r="I37" s="17"/>
      <c r="J37" s="17"/>
      <c r="K37" s="17"/>
      <c r="L37" s="17"/>
      <c r="M37" s="20"/>
      <c r="N37" s="17"/>
      <c r="O37" s="17"/>
      <c r="P37" s="17"/>
      <c r="Q37" s="17"/>
      <c r="R37" s="17"/>
      <c r="S37" s="22"/>
      <c r="T37" s="15"/>
      <c r="U37" s="23"/>
      <c r="V37" s="1"/>
      <c r="W37" s="15"/>
      <c r="X37" s="15"/>
      <c r="Y37" s="15"/>
      <c r="Z37" s="15"/>
      <c r="AA37" s="2"/>
      <c r="AB37" s="15"/>
      <c r="AC37" s="15"/>
      <c r="AD37" s="15"/>
      <c r="AE37" s="26"/>
      <c r="AF37" s="26"/>
      <c r="AG37" s="26"/>
    </row>
    <row r="38" spans="1:33" ht="15.75" customHeight="1" x14ac:dyDescent="0.2">
      <c r="A38" s="15"/>
      <c r="B38" s="15"/>
      <c r="C38" s="45"/>
      <c r="D38" s="17"/>
      <c r="E38" s="17"/>
      <c r="F38" s="18"/>
      <c r="G38" s="18"/>
      <c r="H38" s="18"/>
      <c r="I38" s="17"/>
      <c r="J38" s="17"/>
      <c r="K38" s="17"/>
      <c r="L38" s="17"/>
      <c r="M38" s="20"/>
      <c r="N38" s="17"/>
      <c r="O38" s="17"/>
      <c r="P38" s="17"/>
      <c r="Q38" s="17"/>
      <c r="R38" s="17"/>
      <c r="S38" s="22"/>
      <c r="T38" s="15"/>
      <c r="U38" s="23"/>
      <c r="V38" s="1"/>
      <c r="W38" s="15"/>
      <c r="X38" s="15"/>
      <c r="Y38" s="15"/>
      <c r="Z38" s="15"/>
      <c r="AA38" s="2"/>
      <c r="AB38" s="15"/>
      <c r="AC38" s="15"/>
      <c r="AD38" s="15"/>
      <c r="AE38" s="26"/>
      <c r="AF38" s="26"/>
      <c r="AG38" s="26"/>
    </row>
    <row r="39" spans="1:33" ht="15.75" customHeight="1" x14ac:dyDescent="0.2">
      <c r="A39" s="15"/>
      <c r="B39" s="15"/>
      <c r="C39" s="45"/>
      <c r="D39" s="17"/>
      <c r="E39" s="17"/>
      <c r="F39" s="18"/>
      <c r="G39" s="18"/>
      <c r="H39" s="18"/>
      <c r="I39" s="17"/>
      <c r="J39" s="17"/>
      <c r="K39" s="17"/>
      <c r="L39" s="17"/>
      <c r="M39" s="20"/>
      <c r="N39" s="17"/>
      <c r="O39" s="17"/>
      <c r="P39" s="17"/>
      <c r="Q39" s="17"/>
      <c r="R39" s="17"/>
      <c r="S39" s="22"/>
      <c r="T39" s="15"/>
      <c r="U39" s="23"/>
      <c r="V39" s="1"/>
      <c r="W39" s="15"/>
      <c r="X39" s="15"/>
      <c r="Y39" s="15"/>
      <c r="Z39" s="15"/>
      <c r="AA39" s="2"/>
      <c r="AB39" s="15"/>
      <c r="AC39" s="15"/>
      <c r="AD39" s="15"/>
      <c r="AE39" s="26"/>
      <c r="AF39" s="26"/>
      <c r="AG39" s="26"/>
    </row>
    <row r="40" spans="1:33" ht="15.75" customHeight="1" x14ac:dyDescent="0.2">
      <c r="A40" s="15"/>
      <c r="B40" s="15"/>
      <c r="C40" s="45"/>
      <c r="D40" s="17"/>
      <c r="E40" s="17"/>
      <c r="F40" s="18"/>
      <c r="G40" s="18"/>
      <c r="H40" s="18"/>
      <c r="I40" s="17"/>
      <c r="J40" s="17"/>
      <c r="K40" s="17"/>
      <c r="L40" s="17"/>
      <c r="M40" s="20"/>
      <c r="N40" s="17"/>
      <c r="O40" s="17"/>
      <c r="P40" s="17"/>
      <c r="Q40" s="17"/>
      <c r="R40" s="17"/>
      <c r="S40" s="22"/>
      <c r="T40" s="15"/>
      <c r="U40" s="23"/>
      <c r="V40" s="1"/>
      <c r="W40" s="15"/>
      <c r="X40" s="15"/>
      <c r="Y40" s="15"/>
      <c r="Z40" s="15"/>
      <c r="AA40" s="2"/>
      <c r="AB40" s="15"/>
      <c r="AC40" s="15"/>
      <c r="AD40" s="15"/>
      <c r="AE40" s="26"/>
      <c r="AF40" s="26"/>
      <c r="AG40" s="26"/>
    </row>
    <row r="41" spans="1:33" ht="15.75" customHeight="1" x14ac:dyDescent="0.2">
      <c r="A41" s="15"/>
      <c r="B41" s="15"/>
      <c r="C41" s="45"/>
      <c r="D41" s="17"/>
      <c r="E41" s="17"/>
      <c r="F41" s="18"/>
      <c r="G41" s="18"/>
      <c r="H41" s="18"/>
      <c r="I41" s="17"/>
      <c r="J41" s="17"/>
      <c r="K41" s="17"/>
      <c r="L41" s="17"/>
      <c r="M41" s="20"/>
      <c r="N41" s="17"/>
      <c r="O41" s="17"/>
      <c r="P41" s="17"/>
      <c r="Q41" s="17"/>
      <c r="R41" s="17"/>
      <c r="S41" s="22"/>
      <c r="T41" s="15"/>
      <c r="U41" s="23"/>
      <c r="V41" s="1"/>
      <c r="W41" s="15"/>
      <c r="X41" s="15"/>
      <c r="Y41" s="15"/>
      <c r="Z41" s="15"/>
      <c r="AA41" s="2"/>
      <c r="AB41" s="15"/>
      <c r="AC41" s="15"/>
      <c r="AD41" s="15"/>
      <c r="AE41" s="26"/>
      <c r="AF41" s="26"/>
      <c r="AG41" s="26"/>
    </row>
    <row r="42" spans="1:33" ht="15.75" customHeight="1" x14ac:dyDescent="0.2">
      <c r="A42" s="15"/>
      <c r="B42" s="15"/>
      <c r="C42" s="45"/>
      <c r="D42" s="17"/>
      <c r="E42" s="17"/>
      <c r="F42" s="18"/>
      <c r="G42" s="18"/>
      <c r="H42" s="18"/>
      <c r="I42" s="17"/>
      <c r="J42" s="17"/>
      <c r="K42" s="17"/>
      <c r="L42" s="17"/>
      <c r="M42" s="20"/>
      <c r="N42" s="17"/>
      <c r="O42" s="17"/>
      <c r="P42" s="17"/>
      <c r="Q42" s="17"/>
      <c r="R42" s="17"/>
      <c r="S42" s="22"/>
      <c r="T42" s="15"/>
      <c r="U42" s="23"/>
      <c r="V42" s="1"/>
      <c r="W42" s="15"/>
      <c r="X42" s="15"/>
      <c r="Y42" s="15"/>
      <c r="Z42" s="15"/>
      <c r="AA42" s="2"/>
      <c r="AB42" s="15"/>
      <c r="AC42" s="15"/>
      <c r="AD42" s="15"/>
      <c r="AE42" s="26"/>
      <c r="AF42" s="26"/>
      <c r="AG42" s="26"/>
    </row>
    <row r="43" spans="1:33" ht="15.75" customHeight="1" x14ac:dyDescent="0.2">
      <c r="A43" s="15"/>
      <c r="B43" s="15"/>
      <c r="C43" s="45"/>
      <c r="D43" s="17"/>
      <c r="E43" s="17"/>
      <c r="F43" s="18"/>
      <c r="G43" s="18"/>
      <c r="H43" s="18"/>
      <c r="I43" s="17"/>
      <c r="J43" s="17"/>
      <c r="K43" s="17"/>
      <c r="L43" s="17"/>
      <c r="M43" s="20"/>
      <c r="N43" s="17"/>
      <c r="O43" s="17"/>
      <c r="P43" s="17"/>
      <c r="Q43" s="17"/>
      <c r="R43" s="17"/>
      <c r="S43" s="22"/>
      <c r="T43" s="15"/>
      <c r="U43" s="23"/>
      <c r="V43" s="1"/>
      <c r="W43" s="15"/>
      <c r="X43" s="15"/>
      <c r="Y43" s="15"/>
      <c r="Z43" s="15"/>
      <c r="AA43" s="2"/>
      <c r="AB43" s="15"/>
      <c r="AC43" s="15"/>
      <c r="AD43" s="15"/>
      <c r="AE43" s="26"/>
      <c r="AF43" s="26"/>
      <c r="AG43" s="26"/>
    </row>
    <row r="44" spans="1:33" ht="15.75" customHeight="1" x14ac:dyDescent="0.2">
      <c r="A44" s="15"/>
      <c r="B44" s="15"/>
      <c r="C44" s="45"/>
      <c r="D44" s="17"/>
      <c r="E44" s="17"/>
      <c r="F44" s="18"/>
      <c r="G44" s="18"/>
      <c r="H44" s="18"/>
      <c r="I44" s="17"/>
      <c r="J44" s="17"/>
      <c r="K44" s="17"/>
      <c r="L44" s="17"/>
      <c r="M44" s="20"/>
      <c r="N44" s="17"/>
      <c r="O44" s="17"/>
      <c r="P44" s="17"/>
      <c r="Q44" s="17"/>
      <c r="R44" s="17"/>
      <c r="S44" s="22"/>
      <c r="T44" s="15"/>
      <c r="U44" s="23"/>
      <c r="V44" s="1"/>
      <c r="W44" s="15"/>
      <c r="X44" s="15"/>
      <c r="Y44" s="15"/>
      <c r="Z44" s="15"/>
      <c r="AA44" s="2"/>
      <c r="AB44" s="15"/>
      <c r="AC44" s="15"/>
      <c r="AD44" s="15"/>
      <c r="AE44" s="26"/>
      <c r="AF44" s="26"/>
      <c r="AG44" s="26"/>
    </row>
    <row r="45" spans="1:33" ht="15.75" customHeight="1" x14ac:dyDescent="0.2">
      <c r="A45" s="15"/>
      <c r="B45" s="15"/>
      <c r="C45" s="45"/>
      <c r="D45" s="17"/>
      <c r="E45" s="17"/>
      <c r="F45" s="18"/>
      <c r="G45" s="18"/>
      <c r="H45" s="18"/>
      <c r="I45" s="17"/>
      <c r="J45" s="17"/>
      <c r="K45" s="17"/>
      <c r="L45" s="17"/>
      <c r="M45" s="20"/>
      <c r="N45" s="17"/>
      <c r="O45" s="17"/>
      <c r="P45" s="17"/>
      <c r="Q45" s="17"/>
      <c r="R45" s="17"/>
      <c r="S45" s="22"/>
      <c r="T45" s="15"/>
      <c r="U45" s="23"/>
      <c r="V45" s="1"/>
      <c r="W45" s="15"/>
      <c r="X45" s="15"/>
      <c r="Y45" s="15"/>
      <c r="Z45" s="15"/>
      <c r="AA45" s="2"/>
      <c r="AB45" s="15"/>
      <c r="AC45" s="15"/>
      <c r="AD45" s="15"/>
      <c r="AE45" s="26"/>
      <c r="AF45" s="26"/>
      <c r="AG45" s="26"/>
    </row>
    <row r="46" spans="1:33" ht="15.75" customHeight="1" x14ac:dyDescent="0.2">
      <c r="A46" s="15"/>
      <c r="B46" s="15"/>
      <c r="C46" s="45"/>
      <c r="D46" s="17"/>
      <c r="E46" s="17"/>
      <c r="F46" s="18"/>
      <c r="G46" s="18"/>
      <c r="H46" s="18"/>
      <c r="I46" s="17"/>
      <c r="J46" s="17"/>
      <c r="K46" s="17"/>
      <c r="L46" s="17"/>
      <c r="M46" s="20"/>
      <c r="N46" s="17"/>
      <c r="O46" s="17"/>
      <c r="P46" s="17"/>
      <c r="Q46" s="17"/>
      <c r="R46" s="17"/>
      <c r="S46" s="22"/>
      <c r="T46" s="15"/>
      <c r="U46" s="23"/>
      <c r="V46" s="1"/>
      <c r="W46" s="15"/>
      <c r="X46" s="15"/>
      <c r="Y46" s="15"/>
      <c r="Z46" s="15"/>
      <c r="AA46" s="2"/>
      <c r="AB46" s="15"/>
      <c r="AC46" s="15"/>
      <c r="AD46" s="15"/>
      <c r="AE46" s="26"/>
      <c r="AF46" s="26"/>
      <c r="AG46" s="26"/>
    </row>
    <row r="47" spans="1:33" ht="15.75" customHeight="1" x14ac:dyDescent="0.2">
      <c r="A47" s="15"/>
      <c r="B47" s="15"/>
      <c r="C47" s="45"/>
      <c r="D47" s="17"/>
      <c r="E47" s="17"/>
      <c r="F47" s="18"/>
      <c r="G47" s="18"/>
      <c r="H47" s="18"/>
      <c r="I47" s="17"/>
      <c r="J47" s="17"/>
      <c r="K47" s="17"/>
      <c r="L47" s="17"/>
      <c r="M47" s="20"/>
      <c r="N47" s="17"/>
      <c r="O47" s="17"/>
      <c r="P47" s="17"/>
      <c r="Q47" s="17"/>
      <c r="R47" s="17"/>
      <c r="S47" s="22"/>
      <c r="T47" s="15"/>
      <c r="U47" s="23"/>
      <c r="V47" s="1"/>
      <c r="W47" s="15"/>
      <c r="X47" s="15"/>
      <c r="Y47" s="15"/>
      <c r="Z47" s="15"/>
      <c r="AA47" s="2"/>
      <c r="AB47" s="15"/>
      <c r="AC47" s="15"/>
      <c r="AD47" s="15"/>
      <c r="AE47" s="26"/>
      <c r="AF47" s="26"/>
      <c r="AG47" s="26"/>
    </row>
    <row r="48" spans="1:33" ht="15.75" customHeight="1" x14ac:dyDescent="0.2">
      <c r="A48" s="15"/>
      <c r="B48" s="15"/>
      <c r="C48" s="45"/>
      <c r="D48" s="17"/>
      <c r="E48" s="17"/>
      <c r="F48" s="18"/>
      <c r="G48" s="18"/>
      <c r="H48" s="18"/>
      <c r="I48" s="17"/>
      <c r="J48" s="17"/>
      <c r="K48" s="17"/>
      <c r="L48" s="17"/>
      <c r="M48" s="20"/>
      <c r="N48" s="17"/>
      <c r="O48" s="17"/>
      <c r="P48" s="17"/>
      <c r="Q48" s="17"/>
      <c r="R48" s="17"/>
      <c r="S48" s="22"/>
      <c r="T48" s="15"/>
      <c r="U48" s="23"/>
      <c r="V48" s="1"/>
      <c r="W48" s="15"/>
      <c r="X48" s="15"/>
      <c r="Y48" s="15"/>
      <c r="Z48" s="15"/>
      <c r="AA48" s="2"/>
      <c r="AB48" s="15"/>
      <c r="AC48" s="15"/>
      <c r="AD48" s="15"/>
      <c r="AE48" s="26"/>
      <c r="AF48" s="26"/>
      <c r="AG48" s="26"/>
    </row>
    <row r="49" spans="1:33" ht="15.75" customHeight="1" x14ac:dyDescent="0.2">
      <c r="A49" s="15"/>
      <c r="B49" s="15"/>
      <c r="C49" s="45"/>
      <c r="D49" s="17"/>
      <c r="E49" s="17"/>
      <c r="F49" s="18"/>
      <c r="G49" s="18"/>
      <c r="H49" s="18"/>
      <c r="I49" s="17"/>
      <c r="J49" s="17"/>
      <c r="K49" s="17"/>
      <c r="L49" s="17"/>
      <c r="M49" s="20"/>
      <c r="N49" s="17"/>
      <c r="O49" s="17"/>
      <c r="P49" s="17"/>
      <c r="Q49" s="17"/>
      <c r="R49" s="17"/>
      <c r="S49" s="22"/>
      <c r="T49" s="15"/>
      <c r="U49" s="23"/>
      <c r="V49" s="1"/>
      <c r="W49" s="15"/>
      <c r="X49" s="15"/>
      <c r="Y49" s="15"/>
      <c r="Z49" s="15"/>
      <c r="AA49" s="2"/>
      <c r="AB49" s="15"/>
      <c r="AC49" s="15"/>
      <c r="AD49" s="15"/>
      <c r="AE49" s="26"/>
      <c r="AF49" s="26"/>
      <c r="AG49" s="26"/>
    </row>
    <row r="50" spans="1:33" ht="15.75" customHeight="1" x14ac:dyDescent="0.2">
      <c r="A50" s="15"/>
      <c r="B50" s="15"/>
      <c r="C50" s="45"/>
      <c r="D50" s="17"/>
      <c r="E50" s="17"/>
      <c r="F50" s="18"/>
      <c r="G50" s="18"/>
      <c r="H50" s="18"/>
      <c r="I50" s="17"/>
      <c r="J50" s="17"/>
      <c r="K50" s="17"/>
      <c r="L50" s="17"/>
      <c r="M50" s="20"/>
      <c r="N50" s="17"/>
      <c r="O50" s="17"/>
      <c r="P50" s="17"/>
      <c r="Q50" s="17"/>
      <c r="R50" s="17"/>
      <c r="S50" s="22"/>
      <c r="T50" s="15"/>
      <c r="U50" s="23"/>
      <c r="V50" s="1"/>
      <c r="W50" s="15"/>
      <c r="X50" s="15"/>
      <c r="Y50" s="15"/>
      <c r="Z50" s="15"/>
      <c r="AA50" s="2"/>
      <c r="AB50" s="15"/>
      <c r="AC50" s="15"/>
      <c r="AD50" s="15"/>
      <c r="AE50" s="26"/>
      <c r="AF50" s="26"/>
      <c r="AG50" s="26"/>
    </row>
    <row r="51" spans="1:33" ht="15.75" customHeight="1" x14ac:dyDescent="0.2">
      <c r="A51" s="15"/>
      <c r="B51" s="15"/>
      <c r="C51" s="45"/>
      <c r="D51" s="17"/>
      <c r="E51" s="17"/>
      <c r="F51" s="18"/>
      <c r="G51" s="18"/>
      <c r="H51" s="18"/>
      <c r="I51" s="17"/>
      <c r="J51" s="17"/>
      <c r="K51" s="17"/>
      <c r="L51" s="17"/>
      <c r="M51" s="20"/>
      <c r="N51" s="17"/>
      <c r="O51" s="17"/>
      <c r="P51" s="17"/>
      <c r="Q51" s="17"/>
      <c r="R51" s="17"/>
      <c r="S51" s="22"/>
      <c r="T51" s="15"/>
      <c r="U51" s="23"/>
      <c r="V51" s="1"/>
      <c r="W51" s="15"/>
      <c r="X51" s="15"/>
      <c r="Y51" s="15"/>
      <c r="Z51" s="15"/>
      <c r="AA51" s="2"/>
      <c r="AB51" s="15"/>
      <c r="AC51" s="15"/>
      <c r="AD51" s="15"/>
      <c r="AE51" s="26"/>
      <c r="AF51" s="26"/>
      <c r="AG51" s="26"/>
    </row>
    <row r="52" spans="1:33" ht="15.75" customHeight="1" x14ac:dyDescent="0.2">
      <c r="A52" s="15"/>
      <c r="B52" s="15"/>
      <c r="C52" s="45"/>
      <c r="D52" s="17"/>
      <c r="E52" s="17"/>
      <c r="F52" s="18"/>
      <c r="G52" s="18"/>
      <c r="H52" s="18"/>
      <c r="I52" s="17"/>
      <c r="J52" s="17"/>
      <c r="K52" s="17"/>
      <c r="L52" s="17"/>
      <c r="M52" s="20"/>
      <c r="N52" s="17"/>
      <c r="O52" s="17"/>
      <c r="P52" s="17"/>
      <c r="Q52" s="17"/>
      <c r="R52" s="17"/>
      <c r="S52" s="22"/>
      <c r="T52" s="15"/>
      <c r="U52" s="23"/>
      <c r="V52" s="1"/>
      <c r="W52" s="15"/>
      <c r="X52" s="15"/>
      <c r="Y52" s="15"/>
      <c r="Z52" s="15"/>
      <c r="AA52" s="2"/>
      <c r="AB52" s="15"/>
      <c r="AC52" s="15"/>
      <c r="AD52" s="15"/>
      <c r="AE52" s="26"/>
      <c r="AF52" s="26"/>
      <c r="AG52" s="26"/>
    </row>
    <row r="53" spans="1:33" ht="15.75" customHeight="1" x14ac:dyDescent="0.2">
      <c r="A53" s="15"/>
      <c r="B53" s="15"/>
      <c r="C53" s="45"/>
      <c r="D53" s="17"/>
      <c r="E53" s="17"/>
      <c r="F53" s="18"/>
      <c r="G53" s="18"/>
      <c r="H53" s="18"/>
      <c r="I53" s="17"/>
      <c r="J53" s="17"/>
      <c r="K53" s="17"/>
      <c r="L53" s="17"/>
      <c r="M53" s="20"/>
      <c r="N53" s="17"/>
      <c r="O53" s="17"/>
      <c r="P53" s="17"/>
      <c r="Q53" s="17"/>
      <c r="R53" s="17"/>
      <c r="S53" s="22"/>
      <c r="T53" s="15"/>
      <c r="U53" s="23"/>
      <c r="V53" s="1"/>
      <c r="W53" s="15"/>
      <c r="X53" s="15"/>
      <c r="Y53" s="15"/>
      <c r="Z53" s="15"/>
      <c r="AA53" s="2"/>
      <c r="AB53" s="15"/>
      <c r="AC53" s="15"/>
      <c r="AD53" s="15"/>
      <c r="AE53" s="26"/>
      <c r="AF53" s="26"/>
      <c r="AG53" s="26"/>
    </row>
    <row r="54" spans="1:33" ht="15.75" customHeight="1" x14ac:dyDescent="0.2">
      <c r="A54" s="15"/>
      <c r="B54" s="15"/>
      <c r="C54" s="45"/>
      <c r="D54" s="17"/>
      <c r="E54" s="17"/>
      <c r="F54" s="18"/>
      <c r="G54" s="18"/>
      <c r="H54" s="18"/>
      <c r="I54" s="17"/>
      <c r="J54" s="17"/>
      <c r="K54" s="17"/>
      <c r="L54" s="17"/>
      <c r="M54" s="20"/>
      <c r="N54" s="17"/>
      <c r="O54" s="17"/>
      <c r="P54" s="17"/>
      <c r="Q54" s="17"/>
      <c r="R54" s="17"/>
      <c r="S54" s="22"/>
      <c r="T54" s="15"/>
      <c r="U54" s="23"/>
      <c r="V54" s="1"/>
      <c r="W54" s="15"/>
      <c r="X54" s="15"/>
      <c r="Y54" s="15"/>
      <c r="Z54" s="15"/>
      <c r="AA54" s="2"/>
      <c r="AB54" s="15"/>
      <c r="AC54" s="15"/>
      <c r="AD54" s="15"/>
      <c r="AE54" s="26"/>
      <c r="AF54" s="26"/>
      <c r="AG54" s="26"/>
    </row>
    <row r="55" spans="1:33" ht="15.75" customHeight="1" x14ac:dyDescent="0.2">
      <c r="A55" s="15"/>
      <c r="B55" s="15"/>
      <c r="C55" s="45"/>
      <c r="D55" s="17"/>
      <c r="E55" s="17"/>
      <c r="F55" s="18"/>
      <c r="G55" s="18"/>
      <c r="H55" s="18"/>
      <c r="I55" s="17"/>
      <c r="J55" s="17"/>
      <c r="K55" s="17"/>
      <c r="L55" s="17"/>
      <c r="M55" s="20"/>
      <c r="N55" s="17"/>
      <c r="O55" s="17"/>
      <c r="P55" s="17"/>
      <c r="Q55" s="17"/>
      <c r="R55" s="17"/>
      <c r="S55" s="22"/>
      <c r="T55" s="15"/>
      <c r="U55" s="23"/>
      <c r="V55" s="1"/>
      <c r="W55" s="15"/>
      <c r="X55" s="15"/>
      <c r="Y55" s="15"/>
      <c r="Z55" s="15"/>
      <c r="AA55" s="2"/>
      <c r="AB55" s="15"/>
      <c r="AC55" s="15"/>
      <c r="AD55" s="15"/>
      <c r="AE55" s="26"/>
      <c r="AF55" s="26"/>
      <c r="AG55" s="26"/>
    </row>
    <row r="56" spans="1:33" ht="15.75" customHeight="1" x14ac:dyDescent="0.2">
      <c r="A56" s="15"/>
      <c r="B56" s="15"/>
      <c r="C56" s="45"/>
      <c r="D56" s="17"/>
      <c r="E56" s="17"/>
      <c r="F56" s="18"/>
      <c r="G56" s="18"/>
      <c r="H56" s="18"/>
      <c r="I56" s="17"/>
      <c r="J56" s="17"/>
      <c r="K56" s="17"/>
      <c r="L56" s="17"/>
      <c r="M56" s="20"/>
      <c r="N56" s="17"/>
      <c r="O56" s="17"/>
      <c r="P56" s="17"/>
      <c r="Q56" s="17"/>
      <c r="R56" s="17"/>
      <c r="S56" s="22"/>
      <c r="T56" s="15"/>
      <c r="U56" s="23"/>
      <c r="V56" s="1"/>
      <c r="W56" s="15"/>
      <c r="X56" s="15"/>
      <c r="Y56" s="15"/>
      <c r="Z56" s="15"/>
      <c r="AA56" s="2"/>
      <c r="AB56" s="15"/>
      <c r="AC56" s="15"/>
      <c r="AD56" s="15"/>
      <c r="AE56" s="26"/>
      <c r="AF56" s="26"/>
      <c r="AG56" s="26"/>
    </row>
    <row r="57" spans="1:33" ht="15.75" customHeight="1" x14ac:dyDescent="0.2">
      <c r="A57" s="15"/>
      <c r="B57" s="15"/>
      <c r="C57" s="45"/>
      <c r="D57" s="17"/>
      <c r="E57" s="17"/>
      <c r="F57" s="18"/>
      <c r="G57" s="18"/>
      <c r="H57" s="18"/>
      <c r="I57" s="17"/>
      <c r="J57" s="17"/>
      <c r="K57" s="17"/>
      <c r="L57" s="17"/>
      <c r="M57" s="20"/>
      <c r="N57" s="17"/>
      <c r="O57" s="17"/>
      <c r="P57" s="17"/>
      <c r="Q57" s="17"/>
      <c r="R57" s="17"/>
      <c r="S57" s="22"/>
      <c r="T57" s="15"/>
      <c r="U57" s="23"/>
      <c r="V57" s="1"/>
      <c r="W57" s="15"/>
      <c r="X57" s="15"/>
      <c r="Y57" s="15"/>
      <c r="Z57" s="15"/>
      <c r="AA57" s="2"/>
      <c r="AB57" s="15"/>
      <c r="AC57" s="15"/>
      <c r="AD57" s="15"/>
      <c r="AE57" s="26"/>
      <c r="AF57" s="26"/>
      <c r="AG57" s="26"/>
    </row>
    <row r="58" spans="1:33" ht="15.75" customHeight="1" x14ac:dyDescent="0.2">
      <c r="A58" s="15"/>
      <c r="B58" s="15"/>
      <c r="C58" s="45"/>
      <c r="D58" s="17"/>
      <c r="E58" s="17"/>
      <c r="F58" s="18"/>
      <c r="G58" s="18"/>
      <c r="H58" s="18"/>
      <c r="I58" s="17"/>
      <c r="J58" s="17"/>
      <c r="K58" s="17"/>
      <c r="L58" s="17"/>
      <c r="M58" s="20"/>
      <c r="N58" s="17"/>
      <c r="O58" s="17"/>
      <c r="P58" s="17"/>
      <c r="Q58" s="17"/>
      <c r="R58" s="17"/>
      <c r="S58" s="22"/>
      <c r="T58" s="15"/>
      <c r="U58" s="23"/>
      <c r="V58" s="1"/>
      <c r="W58" s="15"/>
      <c r="X58" s="15"/>
      <c r="Y58" s="15"/>
      <c r="Z58" s="15"/>
      <c r="AA58" s="2"/>
      <c r="AB58" s="15"/>
      <c r="AC58" s="15"/>
      <c r="AD58" s="15"/>
      <c r="AE58" s="26"/>
      <c r="AF58" s="26"/>
      <c r="AG58" s="26"/>
    </row>
    <row r="59" spans="1:33" ht="15.75" customHeight="1" x14ac:dyDescent="0.2">
      <c r="A59" s="15"/>
      <c r="B59" s="15"/>
      <c r="C59" s="45"/>
      <c r="D59" s="17"/>
      <c r="E59" s="17"/>
      <c r="F59" s="18"/>
      <c r="G59" s="18"/>
      <c r="H59" s="18"/>
      <c r="I59" s="17"/>
      <c r="J59" s="17"/>
      <c r="K59" s="17"/>
      <c r="L59" s="17"/>
      <c r="M59" s="20"/>
      <c r="N59" s="17"/>
      <c r="O59" s="17"/>
      <c r="P59" s="17"/>
      <c r="Q59" s="17"/>
      <c r="R59" s="17"/>
      <c r="S59" s="22"/>
      <c r="T59" s="15"/>
      <c r="U59" s="23"/>
      <c r="V59" s="1"/>
      <c r="W59" s="15"/>
      <c r="X59" s="15"/>
      <c r="Y59" s="15"/>
      <c r="Z59" s="15"/>
      <c r="AA59" s="2"/>
      <c r="AB59" s="15"/>
      <c r="AC59" s="15"/>
      <c r="AD59" s="15"/>
      <c r="AE59" s="26"/>
      <c r="AF59" s="26"/>
      <c r="AG59" s="26"/>
    </row>
    <row r="60" spans="1:33" ht="15.75" customHeight="1" x14ac:dyDescent="0.2">
      <c r="A60" s="15"/>
      <c r="B60" s="15"/>
      <c r="C60" s="45"/>
      <c r="D60" s="17"/>
      <c r="E60" s="17"/>
      <c r="F60" s="18"/>
      <c r="G60" s="18"/>
      <c r="H60" s="18"/>
      <c r="I60" s="17"/>
      <c r="J60" s="17"/>
      <c r="K60" s="17"/>
      <c r="L60" s="17"/>
      <c r="M60" s="20"/>
      <c r="N60" s="17"/>
      <c r="O60" s="17"/>
      <c r="P60" s="17"/>
      <c r="Q60" s="17"/>
      <c r="R60" s="17"/>
      <c r="S60" s="22"/>
      <c r="T60" s="15"/>
      <c r="U60" s="23"/>
      <c r="V60" s="1"/>
      <c r="W60" s="15"/>
      <c r="X60" s="15"/>
      <c r="Y60" s="15"/>
      <c r="Z60" s="15"/>
      <c r="AA60" s="2"/>
      <c r="AB60" s="15"/>
      <c r="AC60" s="15"/>
      <c r="AD60" s="15"/>
      <c r="AE60" s="26"/>
      <c r="AF60" s="26"/>
      <c r="AG60" s="26"/>
    </row>
    <row r="61" spans="1:33" ht="15.75" customHeight="1" x14ac:dyDescent="0.2">
      <c r="A61" s="15"/>
      <c r="B61" s="15"/>
      <c r="C61" s="45"/>
      <c r="D61" s="17"/>
      <c r="E61" s="17"/>
      <c r="F61" s="18"/>
      <c r="G61" s="18"/>
      <c r="H61" s="18"/>
      <c r="I61" s="17"/>
      <c r="J61" s="17"/>
      <c r="K61" s="17"/>
      <c r="L61" s="17"/>
      <c r="M61" s="20"/>
      <c r="N61" s="17"/>
      <c r="O61" s="17"/>
      <c r="P61" s="17"/>
      <c r="Q61" s="17"/>
      <c r="R61" s="17"/>
      <c r="S61" s="22"/>
      <c r="T61" s="15"/>
      <c r="U61" s="23"/>
      <c r="V61" s="1"/>
      <c r="W61" s="15"/>
      <c r="X61" s="15"/>
      <c r="Y61" s="15"/>
      <c r="Z61" s="15"/>
      <c r="AA61" s="2"/>
      <c r="AB61" s="15"/>
      <c r="AC61" s="15"/>
      <c r="AD61" s="15"/>
      <c r="AE61" s="26"/>
      <c r="AF61" s="26"/>
      <c r="AG61" s="26"/>
    </row>
    <row r="62" spans="1:33" ht="15.75" customHeight="1" x14ac:dyDescent="0.2">
      <c r="A62" s="15"/>
      <c r="B62" s="15"/>
      <c r="C62" s="45"/>
      <c r="D62" s="17"/>
      <c r="E62" s="17"/>
      <c r="F62" s="18"/>
      <c r="G62" s="18"/>
      <c r="H62" s="18"/>
      <c r="I62" s="17"/>
      <c r="J62" s="17"/>
      <c r="K62" s="17"/>
      <c r="L62" s="17"/>
      <c r="M62" s="20"/>
      <c r="N62" s="17"/>
      <c r="O62" s="17"/>
      <c r="P62" s="17"/>
      <c r="Q62" s="17"/>
      <c r="R62" s="17"/>
      <c r="S62" s="22"/>
      <c r="T62" s="15"/>
      <c r="U62" s="23"/>
      <c r="V62" s="1"/>
      <c r="W62" s="15"/>
      <c r="X62" s="15"/>
      <c r="Y62" s="15"/>
      <c r="Z62" s="15"/>
      <c r="AA62" s="2"/>
      <c r="AB62" s="15"/>
      <c r="AC62" s="15"/>
      <c r="AD62" s="15"/>
      <c r="AE62" s="26"/>
      <c r="AF62" s="26"/>
      <c r="AG62" s="26"/>
    </row>
    <row r="63" spans="1:33" ht="15.75" customHeight="1" x14ac:dyDescent="0.2">
      <c r="A63" s="15"/>
      <c r="B63" s="15"/>
      <c r="C63" s="45"/>
      <c r="D63" s="17"/>
      <c r="E63" s="17"/>
      <c r="F63" s="18"/>
      <c r="G63" s="18"/>
      <c r="H63" s="18"/>
      <c r="I63" s="17"/>
      <c r="J63" s="17"/>
      <c r="K63" s="17"/>
      <c r="L63" s="17"/>
      <c r="M63" s="20"/>
      <c r="N63" s="17"/>
      <c r="O63" s="17"/>
      <c r="P63" s="17"/>
      <c r="Q63" s="17"/>
      <c r="R63" s="17"/>
      <c r="S63" s="22"/>
      <c r="T63" s="15"/>
      <c r="U63" s="23"/>
      <c r="V63" s="1"/>
      <c r="W63" s="15"/>
      <c r="X63" s="15"/>
      <c r="Y63" s="15"/>
      <c r="Z63" s="15"/>
      <c r="AA63" s="2"/>
      <c r="AB63" s="15"/>
      <c r="AC63" s="15"/>
      <c r="AD63" s="15"/>
      <c r="AE63" s="26"/>
      <c r="AF63" s="26"/>
      <c r="AG63" s="26"/>
    </row>
    <row r="64" spans="1:33" ht="15.75" customHeight="1" x14ac:dyDescent="0.2">
      <c r="A64" s="15"/>
      <c r="B64" s="15"/>
      <c r="C64" s="45"/>
      <c r="D64" s="17"/>
      <c r="E64" s="17"/>
      <c r="F64" s="18"/>
      <c r="G64" s="18"/>
      <c r="H64" s="18"/>
      <c r="I64" s="17"/>
      <c r="J64" s="17"/>
      <c r="K64" s="17"/>
      <c r="L64" s="17"/>
      <c r="M64" s="20"/>
      <c r="N64" s="17"/>
      <c r="O64" s="17"/>
      <c r="P64" s="17"/>
      <c r="Q64" s="17"/>
      <c r="R64" s="17"/>
      <c r="S64" s="22"/>
      <c r="T64" s="15"/>
      <c r="U64" s="23"/>
      <c r="V64" s="1"/>
      <c r="W64" s="15"/>
      <c r="X64" s="15"/>
      <c r="Y64" s="15"/>
      <c r="Z64" s="15"/>
      <c r="AA64" s="2"/>
      <c r="AB64" s="15"/>
      <c r="AC64" s="15"/>
      <c r="AD64" s="15"/>
      <c r="AE64" s="26"/>
      <c r="AF64" s="26"/>
      <c r="AG64" s="26"/>
    </row>
    <row r="65" spans="1:33" ht="15.75" customHeight="1" x14ac:dyDescent="0.2">
      <c r="A65" s="15"/>
      <c r="B65" s="15"/>
      <c r="C65" s="45"/>
      <c r="D65" s="17"/>
      <c r="E65" s="17"/>
      <c r="F65" s="18"/>
      <c r="G65" s="18"/>
      <c r="H65" s="18"/>
      <c r="I65" s="17"/>
      <c r="J65" s="17"/>
      <c r="K65" s="17"/>
      <c r="L65" s="17"/>
      <c r="M65" s="20"/>
      <c r="N65" s="17"/>
      <c r="O65" s="17"/>
      <c r="P65" s="17"/>
      <c r="Q65" s="17"/>
      <c r="R65" s="17"/>
      <c r="S65" s="22"/>
      <c r="T65" s="15"/>
      <c r="U65" s="23"/>
      <c r="V65" s="1"/>
      <c r="W65" s="15"/>
      <c r="X65" s="15"/>
      <c r="Y65" s="15"/>
      <c r="Z65" s="15"/>
      <c r="AA65" s="2"/>
      <c r="AB65" s="15"/>
      <c r="AC65" s="15"/>
      <c r="AD65" s="15"/>
      <c r="AE65" s="26"/>
      <c r="AF65" s="26"/>
      <c r="AG65" s="26"/>
    </row>
    <row r="66" spans="1:33" ht="15.75" customHeight="1" x14ac:dyDescent="0.2">
      <c r="A66" s="15"/>
      <c r="B66" s="15"/>
      <c r="C66" s="45"/>
      <c r="D66" s="17"/>
      <c r="E66" s="17"/>
      <c r="F66" s="18"/>
      <c r="G66" s="18"/>
      <c r="H66" s="18"/>
      <c r="I66" s="17"/>
      <c r="J66" s="17"/>
      <c r="K66" s="17"/>
      <c r="L66" s="17"/>
      <c r="M66" s="20"/>
      <c r="N66" s="17"/>
      <c r="O66" s="17"/>
      <c r="P66" s="17"/>
      <c r="Q66" s="17"/>
      <c r="R66" s="17"/>
      <c r="S66" s="22"/>
      <c r="T66" s="15"/>
      <c r="U66" s="23"/>
      <c r="V66" s="1"/>
      <c r="W66" s="15"/>
      <c r="X66" s="15"/>
      <c r="Y66" s="15"/>
      <c r="Z66" s="15"/>
      <c r="AA66" s="2"/>
      <c r="AB66" s="15"/>
      <c r="AC66" s="15"/>
      <c r="AD66" s="15"/>
      <c r="AE66" s="26"/>
      <c r="AF66" s="26"/>
      <c r="AG66" s="26"/>
    </row>
    <row r="67" spans="1:33" ht="15.75" customHeight="1" x14ac:dyDescent="0.2">
      <c r="A67" s="15"/>
      <c r="B67" s="15"/>
      <c r="C67" s="45"/>
      <c r="D67" s="17"/>
      <c r="E67" s="17"/>
      <c r="F67" s="18"/>
      <c r="G67" s="18"/>
      <c r="H67" s="18"/>
      <c r="I67" s="17"/>
      <c r="J67" s="17"/>
      <c r="K67" s="17"/>
      <c r="L67" s="17"/>
      <c r="M67" s="20"/>
      <c r="N67" s="17"/>
      <c r="O67" s="17"/>
      <c r="P67" s="17"/>
      <c r="Q67" s="17"/>
      <c r="R67" s="17"/>
      <c r="S67" s="22"/>
      <c r="T67" s="15"/>
      <c r="U67" s="23"/>
      <c r="V67" s="1"/>
      <c r="W67" s="15"/>
      <c r="X67" s="15"/>
      <c r="Y67" s="15"/>
      <c r="Z67" s="15"/>
      <c r="AA67" s="2"/>
      <c r="AB67" s="15"/>
      <c r="AC67" s="15"/>
      <c r="AD67" s="15"/>
      <c r="AE67" s="26"/>
      <c r="AF67" s="26"/>
      <c r="AG67" s="26"/>
    </row>
    <row r="68" spans="1:33" ht="15.75" customHeight="1" x14ac:dyDescent="0.2">
      <c r="A68" s="15"/>
      <c r="B68" s="15"/>
      <c r="C68" s="45"/>
      <c r="D68" s="17"/>
      <c r="E68" s="17"/>
      <c r="F68" s="18"/>
      <c r="G68" s="18"/>
      <c r="H68" s="18"/>
      <c r="I68" s="17"/>
      <c r="J68" s="17"/>
      <c r="K68" s="17"/>
      <c r="L68" s="17"/>
      <c r="M68" s="20"/>
      <c r="N68" s="17"/>
      <c r="O68" s="17"/>
      <c r="P68" s="17"/>
      <c r="Q68" s="17"/>
      <c r="R68" s="17"/>
      <c r="S68" s="22"/>
      <c r="T68" s="15"/>
      <c r="U68" s="23"/>
      <c r="V68" s="1"/>
      <c r="W68" s="15"/>
      <c r="X68" s="15"/>
      <c r="Y68" s="15"/>
      <c r="Z68" s="15"/>
      <c r="AA68" s="2"/>
      <c r="AB68" s="15"/>
      <c r="AC68" s="15"/>
      <c r="AD68" s="15"/>
      <c r="AE68" s="26"/>
      <c r="AF68" s="26"/>
      <c r="AG68" s="26"/>
    </row>
    <row r="69" spans="1:33" ht="15.75" customHeight="1" x14ac:dyDescent="0.2">
      <c r="A69" s="15"/>
      <c r="B69" s="15"/>
      <c r="C69" s="45"/>
      <c r="D69" s="17"/>
      <c r="E69" s="17"/>
      <c r="F69" s="18"/>
      <c r="G69" s="18"/>
      <c r="H69" s="18"/>
      <c r="I69" s="17"/>
      <c r="J69" s="17"/>
      <c r="K69" s="17"/>
      <c r="L69" s="17"/>
      <c r="M69" s="20"/>
      <c r="N69" s="17"/>
      <c r="O69" s="17"/>
      <c r="P69" s="17"/>
      <c r="Q69" s="17"/>
      <c r="R69" s="17"/>
      <c r="S69" s="22"/>
      <c r="T69" s="15"/>
      <c r="U69" s="23"/>
      <c r="V69" s="1"/>
      <c r="W69" s="15"/>
      <c r="X69" s="15"/>
      <c r="Y69" s="15"/>
      <c r="Z69" s="15"/>
      <c r="AA69" s="2"/>
      <c r="AB69" s="15"/>
      <c r="AC69" s="15"/>
      <c r="AD69" s="15"/>
      <c r="AE69" s="26"/>
      <c r="AF69" s="26"/>
      <c r="AG69" s="26"/>
    </row>
    <row r="70" spans="1:33" ht="15.75" customHeight="1" x14ac:dyDescent="0.2">
      <c r="A70" s="15"/>
      <c r="B70" s="15"/>
      <c r="C70" s="45"/>
      <c r="D70" s="17"/>
      <c r="E70" s="17"/>
      <c r="F70" s="18"/>
      <c r="G70" s="18"/>
      <c r="H70" s="18"/>
      <c r="I70" s="17"/>
      <c r="J70" s="17"/>
      <c r="K70" s="17"/>
      <c r="L70" s="17"/>
      <c r="M70" s="20"/>
      <c r="N70" s="17"/>
      <c r="O70" s="17"/>
      <c r="P70" s="17"/>
      <c r="Q70" s="17"/>
      <c r="R70" s="17"/>
      <c r="S70" s="22"/>
      <c r="T70" s="15"/>
      <c r="U70" s="23"/>
      <c r="V70" s="1"/>
      <c r="W70" s="15"/>
      <c r="X70" s="15"/>
      <c r="Y70" s="15"/>
      <c r="Z70" s="15"/>
      <c r="AA70" s="2"/>
      <c r="AB70" s="15"/>
      <c r="AC70" s="15"/>
      <c r="AD70" s="15"/>
      <c r="AE70" s="26"/>
      <c r="AF70" s="26"/>
      <c r="AG70" s="26"/>
    </row>
    <row r="71" spans="1:33" ht="15.75" customHeight="1" x14ac:dyDescent="0.2">
      <c r="A71" s="15"/>
      <c r="B71" s="15"/>
      <c r="C71" s="45"/>
      <c r="D71" s="17"/>
      <c r="E71" s="17"/>
      <c r="F71" s="18"/>
      <c r="G71" s="18"/>
      <c r="H71" s="18"/>
      <c r="I71" s="17"/>
      <c r="J71" s="17"/>
      <c r="K71" s="17"/>
      <c r="L71" s="17"/>
      <c r="M71" s="20"/>
      <c r="N71" s="17"/>
      <c r="O71" s="17"/>
      <c r="P71" s="17"/>
      <c r="Q71" s="17"/>
      <c r="R71" s="17"/>
      <c r="S71" s="22"/>
      <c r="T71" s="15"/>
      <c r="U71" s="23"/>
      <c r="V71" s="1"/>
      <c r="W71" s="15"/>
      <c r="X71" s="15"/>
      <c r="Y71" s="15"/>
      <c r="Z71" s="15"/>
      <c r="AA71" s="2"/>
      <c r="AB71" s="15"/>
      <c r="AC71" s="15"/>
      <c r="AD71" s="15"/>
      <c r="AE71" s="26"/>
      <c r="AF71" s="26"/>
      <c r="AG71" s="26"/>
    </row>
    <row r="72" spans="1:33" ht="15.75" customHeight="1" x14ac:dyDescent="0.2">
      <c r="A72" s="15"/>
      <c r="B72" s="15"/>
      <c r="C72" s="45"/>
      <c r="D72" s="17"/>
      <c r="E72" s="17"/>
      <c r="F72" s="18"/>
      <c r="G72" s="18"/>
      <c r="H72" s="18"/>
      <c r="I72" s="17"/>
      <c r="J72" s="17"/>
      <c r="K72" s="17"/>
      <c r="L72" s="17"/>
      <c r="M72" s="20"/>
      <c r="N72" s="17"/>
      <c r="O72" s="17"/>
      <c r="P72" s="17"/>
      <c r="Q72" s="17"/>
      <c r="R72" s="17"/>
      <c r="S72" s="22"/>
      <c r="T72" s="15"/>
      <c r="U72" s="23"/>
      <c r="V72" s="1"/>
      <c r="W72" s="15"/>
      <c r="X72" s="15"/>
      <c r="Y72" s="15"/>
      <c r="Z72" s="15"/>
      <c r="AA72" s="2"/>
      <c r="AB72" s="15"/>
      <c r="AC72" s="15"/>
      <c r="AD72" s="15"/>
      <c r="AE72" s="26"/>
      <c r="AF72" s="26"/>
      <c r="AG72" s="26"/>
    </row>
    <row r="73" spans="1:33" ht="15.75" customHeight="1" x14ac:dyDescent="0.2">
      <c r="A73" s="15"/>
      <c r="B73" s="15"/>
      <c r="C73" s="45"/>
      <c r="D73" s="17"/>
      <c r="E73" s="17"/>
      <c r="F73" s="18"/>
      <c r="G73" s="18"/>
      <c r="H73" s="18"/>
      <c r="I73" s="17"/>
      <c r="J73" s="17"/>
      <c r="K73" s="17"/>
      <c r="L73" s="17"/>
      <c r="M73" s="20"/>
      <c r="N73" s="17"/>
      <c r="O73" s="17"/>
      <c r="P73" s="17"/>
      <c r="Q73" s="17"/>
      <c r="R73" s="17"/>
      <c r="S73" s="22"/>
      <c r="T73" s="15"/>
      <c r="U73" s="23"/>
      <c r="V73" s="1"/>
      <c r="W73" s="15"/>
      <c r="X73" s="15"/>
      <c r="Y73" s="15"/>
      <c r="Z73" s="15"/>
      <c r="AA73" s="2"/>
      <c r="AB73" s="15"/>
      <c r="AC73" s="15"/>
      <c r="AD73" s="15"/>
      <c r="AE73" s="26"/>
      <c r="AF73" s="26"/>
      <c r="AG73" s="26"/>
    </row>
    <row r="74" spans="1:33" ht="15.75" customHeight="1" x14ac:dyDescent="0.2">
      <c r="A74" s="15"/>
      <c r="B74" s="15"/>
      <c r="C74" s="45"/>
      <c r="D74" s="17"/>
      <c r="E74" s="17"/>
      <c r="F74" s="18"/>
      <c r="G74" s="18"/>
      <c r="H74" s="18"/>
      <c r="I74" s="17"/>
      <c r="J74" s="17"/>
      <c r="K74" s="17"/>
      <c r="L74" s="17"/>
      <c r="M74" s="20"/>
      <c r="N74" s="17"/>
      <c r="O74" s="17"/>
      <c r="P74" s="17"/>
      <c r="Q74" s="17"/>
      <c r="R74" s="17"/>
      <c r="S74" s="22"/>
      <c r="T74" s="15"/>
      <c r="U74" s="23"/>
      <c r="V74" s="1"/>
      <c r="W74" s="15"/>
      <c r="X74" s="15"/>
      <c r="Y74" s="15"/>
      <c r="Z74" s="15"/>
      <c r="AA74" s="2"/>
      <c r="AB74" s="15"/>
      <c r="AC74" s="15"/>
      <c r="AD74" s="15"/>
      <c r="AE74" s="26"/>
      <c r="AF74" s="26"/>
      <c r="AG74" s="26"/>
    </row>
    <row r="75" spans="1:33" ht="15.75" customHeight="1" x14ac:dyDescent="0.2">
      <c r="A75" s="15"/>
      <c r="B75" s="15"/>
      <c r="C75" s="45"/>
      <c r="D75" s="17"/>
      <c r="E75" s="17"/>
      <c r="F75" s="18"/>
      <c r="G75" s="18"/>
      <c r="H75" s="18"/>
      <c r="I75" s="17"/>
      <c r="J75" s="17"/>
      <c r="K75" s="17"/>
      <c r="L75" s="17"/>
      <c r="M75" s="20"/>
      <c r="N75" s="17"/>
      <c r="O75" s="17"/>
      <c r="P75" s="17"/>
      <c r="Q75" s="17"/>
      <c r="R75" s="17"/>
      <c r="S75" s="22"/>
      <c r="T75" s="15"/>
      <c r="U75" s="23"/>
      <c r="V75" s="1"/>
      <c r="W75" s="15"/>
      <c r="X75" s="15"/>
      <c r="Y75" s="15"/>
      <c r="Z75" s="15"/>
      <c r="AA75" s="2"/>
      <c r="AB75" s="15"/>
      <c r="AC75" s="15"/>
      <c r="AD75" s="15"/>
      <c r="AE75" s="26"/>
      <c r="AF75" s="26"/>
      <c r="AG75" s="26"/>
    </row>
    <row r="76" spans="1:33" ht="15.75" customHeight="1" x14ac:dyDescent="0.2">
      <c r="A76" s="15"/>
      <c r="B76" s="15"/>
      <c r="C76" s="45"/>
      <c r="D76" s="17"/>
      <c r="E76" s="17"/>
      <c r="F76" s="18"/>
      <c r="G76" s="18"/>
      <c r="H76" s="18"/>
      <c r="I76" s="17"/>
      <c r="J76" s="17"/>
      <c r="K76" s="17"/>
      <c r="L76" s="17"/>
      <c r="M76" s="20"/>
      <c r="N76" s="17"/>
      <c r="O76" s="17"/>
      <c r="P76" s="17"/>
      <c r="Q76" s="17"/>
      <c r="R76" s="17"/>
      <c r="S76" s="22"/>
      <c r="T76" s="15"/>
      <c r="U76" s="23"/>
      <c r="V76" s="1"/>
      <c r="W76" s="15"/>
      <c r="X76" s="15"/>
      <c r="Y76" s="15"/>
      <c r="Z76" s="15"/>
      <c r="AA76" s="2"/>
      <c r="AB76" s="15"/>
      <c r="AC76" s="15"/>
      <c r="AD76" s="15"/>
      <c r="AE76" s="26"/>
      <c r="AF76" s="26"/>
      <c r="AG76" s="26"/>
    </row>
    <row r="77" spans="1:33" ht="15.75" customHeight="1" x14ac:dyDescent="0.2">
      <c r="A77" s="15"/>
      <c r="B77" s="15"/>
      <c r="C77" s="45"/>
      <c r="D77" s="17"/>
      <c r="E77" s="17"/>
      <c r="F77" s="18"/>
      <c r="G77" s="18"/>
      <c r="H77" s="18"/>
      <c r="I77" s="17"/>
      <c r="J77" s="17"/>
      <c r="K77" s="17"/>
      <c r="L77" s="17"/>
      <c r="M77" s="20"/>
      <c r="N77" s="17"/>
      <c r="O77" s="17"/>
      <c r="P77" s="17"/>
      <c r="Q77" s="17"/>
      <c r="R77" s="17"/>
      <c r="S77" s="22"/>
      <c r="T77" s="15"/>
      <c r="U77" s="23"/>
      <c r="V77" s="1"/>
      <c r="W77" s="15"/>
      <c r="X77" s="15"/>
      <c r="Y77" s="15"/>
      <c r="Z77" s="15"/>
      <c r="AA77" s="2"/>
      <c r="AB77" s="15"/>
      <c r="AC77" s="15"/>
      <c r="AD77" s="15"/>
      <c r="AE77" s="26"/>
      <c r="AF77" s="26"/>
      <c r="AG77" s="26"/>
    </row>
    <row r="78" spans="1:33" ht="15.75" customHeight="1" x14ac:dyDescent="0.2">
      <c r="A78" s="15"/>
      <c r="B78" s="15"/>
      <c r="C78" s="45"/>
      <c r="D78" s="17"/>
      <c r="E78" s="17"/>
      <c r="F78" s="18"/>
      <c r="G78" s="18"/>
      <c r="H78" s="18"/>
      <c r="I78" s="17"/>
      <c r="J78" s="17"/>
      <c r="K78" s="17"/>
      <c r="L78" s="17"/>
      <c r="M78" s="20"/>
      <c r="N78" s="17"/>
      <c r="O78" s="17"/>
      <c r="P78" s="17"/>
      <c r="Q78" s="17"/>
      <c r="R78" s="17"/>
      <c r="S78" s="22"/>
      <c r="T78" s="15"/>
      <c r="U78" s="23"/>
      <c r="V78" s="1"/>
      <c r="W78" s="15"/>
      <c r="X78" s="15"/>
      <c r="Y78" s="15"/>
      <c r="Z78" s="15"/>
      <c r="AA78" s="2"/>
      <c r="AB78" s="15"/>
      <c r="AC78" s="15"/>
      <c r="AD78" s="15"/>
      <c r="AE78" s="26"/>
      <c r="AF78" s="26"/>
      <c r="AG78" s="26"/>
    </row>
    <row r="79" spans="1:33" ht="15.75" customHeight="1" x14ac:dyDescent="0.2">
      <c r="A79" s="15"/>
      <c r="B79" s="15"/>
      <c r="C79" s="45"/>
      <c r="D79" s="17"/>
      <c r="E79" s="17"/>
      <c r="F79" s="18"/>
      <c r="G79" s="18"/>
      <c r="H79" s="18"/>
      <c r="I79" s="17"/>
      <c r="J79" s="17"/>
      <c r="K79" s="17"/>
      <c r="L79" s="17"/>
      <c r="M79" s="20"/>
      <c r="N79" s="17"/>
      <c r="O79" s="17"/>
      <c r="P79" s="17"/>
      <c r="Q79" s="17"/>
      <c r="R79" s="17"/>
      <c r="S79" s="22"/>
      <c r="T79" s="15"/>
      <c r="U79" s="23"/>
      <c r="V79" s="1"/>
      <c r="W79" s="15"/>
      <c r="X79" s="15"/>
      <c r="Y79" s="15"/>
      <c r="Z79" s="15"/>
      <c r="AA79" s="2"/>
      <c r="AB79" s="15"/>
      <c r="AC79" s="15"/>
      <c r="AD79" s="15"/>
      <c r="AE79" s="26"/>
      <c r="AF79" s="26"/>
      <c r="AG79" s="26"/>
    </row>
    <row r="80" spans="1:33" ht="15.75" customHeight="1" x14ac:dyDescent="0.2">
      <c r="A80" s="15"/>
      <c r="B80" s="15"/>
      <c r="C80" s="45"/>
      <c r="D80" s="17"/>
      <c r="E80" s="17"/>
      <c r="F80" s="18"/>
      <c r="G80" s="18"/>
      <c r="H80" s="18"/>
      <c r="I80" s="17"/>
      <c r="J80" s="17"/>
      <c r="K80" s="17"/>
      <c r="L80" s="17"/>
      <c r="M80" s="20"/>
      <c r="N80" s="17"/>
      <c r="O80" s="17"/>
      <c r="P80" s="17"/>
      <c r="Q80" s="17"/>
      <c r="R80" s="17"/>
      <c r="S80" s="22"/>
      <c r="T80" s="15"/>
      <c r="U80" s="23"/>
      <c r="V80" s="1"/>
      <c r="W80" s="15"/>
      <c r="X80" s="15"/>
      <c r="Y80" s="15"/>
      <c r="Z80" s="15"/>
      <c r="AA80" s="2"/>
      <c r="AB80" s="15"/>
      <c r="AC80" s="15"/>
      <c r="AD80" s="15"/>
      <c r="AE80" s="26"/>
      <c r="AF80" s="26"/>
      <c r="AG80" s="26"/>
    </row>
    <row r="81" spans="1:33" ht="15.75" customHeight="1" x14ac:dyDescent="0.2">
      <c r="A81" s="15"/>
      <c r="B81" s="15"/>
      <c r="C81" s="45"/>
      <c r="D81" s="17"/>
      <c r="E81" s="17"/>
      <c r="F81" s="18"/>
      <c r="G81" s="18"/>
      <c r="H81" s="18"/>
      <c r="I81" s="17"/>
      <c r="J81" s="17"/>
      <c r="K81" s="17"/>
      <c r="L81" s="17"/>
      <c r="M81" s="20"/>
      <c r="N81" s="17"/>
      <c r="O81" s="17"/>
      <c r="P81" s="17"/>
      <c r="Q81" s="17"/>
      <c r="R81" s="17"/>
      <c r="S81" s="22"/>
      <c r="T81" s="15"/>
      <c r="U81" s="23"/>
      <c r="V81" s="1"/>
      <c r="W81" s="15"/>
      <c r="X81" s="15"/>
      <c r="Y81" s="15"/>
      <c r="Z81" s="15"/>
      <c r="AA81" s="2"/>
      <c r="AB81" s="15"/>
      <c r="AC81" s="15"/>
      <c r="AD81" s="15"/>
      <c r="AE81" s="26"/>
      <c r="AF81" s="26"/>
      <c r="AG81" s="26"/>
    </row>
    <row r="82" spans="1:33" ht="15.75" customHeight="1" x14ac:dyDescent="0.2">
      <c r="A82" s="15"/>
      <c r="B82" s="15"/>
      <c r="C82" s="45"/>
      <c r="D82" s="17"/>
      <c r="E82" s="17"/>
      <c r="F82" s="18"/>
      <c r="G82" s="18"/>
      <c r="H82" s="18"/>
      <c r="I82" s="17"/>
      <c r="J82" s="17"/>
      <c r="K82" s="17"/>
      <c r="L82" s="17"/>
      <c r="M82" s="20"/>
      <c r="N82" s="17"/>
      <c r="O82" s="17"/>
      <c r="P82" s="17"/>
      <c r="Q82" s="17"/>
      <c r="R82" s="17"/>
      <c r="S82" s="22"/>
      <c r="T82" s="15"/>
      <c r="U82" s="23"/>
      <c r="V82" s="1"/>
      <c r="W82" s="15"/>
      <c r="X82" s="15"/>
      <c r="Y82" s="15"/>
      <c r="Z82" s="15"/>
      <c r="AA82" s="2"/>
      <c r="AB82" s="15"/>
      <c r="AC82" s="15"/>
      <c r="AD82" s="15"/>
      <c r="AE82" s="26"/>
      <c r="AF82" s="26"/>
      <c r="AG82" s="26"/>
    </row>
    <row r="83" spans="1:33" ht="15.75" customHeight="1" x14ac:dyDescent="0.2">
      <c r="A83" s="15"/>
      <c r="B83" s="15"/>
      <c r="C83" s="45"/>
      <c r="D83" s="17"/>
      <c r="E83" s="17"/>
      <c r="F83" s="18"/>
      <c r="G83" s="18"/>
      <c r="H83" s="18"/>
      <c r="I83" s="17"/>
      <c r="J83" s="17"/>
      <c r="K83" s="17"/>
      <c r="L83" s="17"/>
      <c r="M83" s="20"/>
      <c r="N83" s="17"/>
      <c r="O83" s="17"/>
      <c r="P83" s="17"/>
      <c r="Q83" s="17"/>
      <c r="R83" s="17"/>
      <c r="S83" s="22"/>
      <c r="T83" s="15"/>
      <c r="U83" s="23"/>
      <c r="V83" s="1"/>
      <c r="W83" s="15"/>
      <c r="X83" s="15"/>
      <c r="Y83" s="15"/>
      <c r="Z83" s="15"/>
      <c r="AA83" s="2"/>
      <c r="AB83" s="15"/>
      <c r="AC83" s="15"/>
      <c r="AD83" s="15"/>
      <c r="AE83" s="26"/>
      <c r="AF83" s="26"/>
      <c r="AG83" s="26"/>
    </row>
    <row r="84" spans="1:33" ht="15.75" customHeight="1" x14ac:dyDescent="0.2">
      <c r="A84" s="15"/>
      <c r="B84" s="15"/>
      <c r="C84" s="45"/>
      <c r="D84" s="17"/>
      <c r="E84" s="17"/>
      <c r="F84" s="18"/>
      <c r="G84" s="18"/>
      <c r="H84" s="18"/>
      <c r="I84" s="17"/>
      <c r="J84" s="17"/>
      <c r="K84" s="17"/>
      <c r="L84" s="17"/>
      <c r="M84" s="20"/>
      <c r="N84" s="17"/>
      <c r="O84" s="17"/>
      <c r="P84" s="17"/>
      <c r="Q84" s="17"/>
      <c r="R84" s="17"/>
      <c r="S84" s="22"/>
      <c r="T84" s="15"/>
      <c r="U84" s="23"/>
      <c r="V84" s="1"/>
      <c r="W84" s="15"/>
      <c r="X84" s="15"/>
      <c r="Y84" s="15"/>
      <c r="Z84" s="15"/>
      <c r="AA84" s="2"/>
      <c r="AB84" s="15"/>
      <c r="AC84" s="15"/>
      <c r="AD84" s="15"/>
      <c r="AE84" s="26"/>
      <c r="AF84" s="26"/>
      <c r="AG84" s="26"/>
    </row>
    <row r="85" spans="1:33" ht="15.75" customHeight="1" x14ac:dyDescent="0.2">
      <c r="A85" s="15"/>
      <c r="B85" s="15"/>
      <c r="C85" s="45"/>
      <c r="D85" s="17"/>
      <c r="E85" s="17"/>
      <c r="F85" s="18"/>
      <c r="G85" s="18"/>
      <c r="H85" s="18"/>
      <c r="I85" s="17"/>
      <c r="J85" s="17"/>
      <c r="K85" s="17"/>
      <c r="L85" s="17"/>
      <c r="M85" s="20"/>
      <c r="N85" s="17"/>
      <c r="O85" s="17"/>
      <c r="P85" s="17"/>
      <c r="Q85" s="17"/>
      <c r="R85" s="17"/>
      <c r="S85" s="22"/>
      <c r="T85" s="15"/>
      <c r="U85" s="23"/>
      <c r="V85" s="1"/>
      <c r="W85" s="15"/>
      <c r="X85" s="15"/>
      <c r="Y85" s="15"/>
      <c r="Z85" s="15"/>
      <c r="AA85" s="2"/>
      <c r="AB85" s="15"/>
      <c r="AC85" s="15"/>
      <c r="AD85" s="15"/>
      <c r="AE85" s="26"/>
      <c r="AF85" s="26"/>
      <c r="AG85" s="26"/>
    </row>
    <row r="86" spans="1:33" ht="15.75" customHeight="1" x14ac:dyDescent="0.2">
      <c r="A86" s="15"/>
      <c r="B86" s="15"/>
      <c r="C86" s="45"/>
      <c r="D86" s="17"/>
      <c r="E86" s="17"/>
      <c r="F86" s="18"/>
      <c r="G86" s="18"/>
      <c r="H86" s="18"/>
      <c r="I86" s="17"/>
      <c r="J86" s="17"/>
      <c r="K86" s="17"/>
      <c r="L86" s="17"/>
      <c r="M86" s="20"/>
      <c r="N86" s="17"/>
      <c r="O86" s="17"/>
      <c r="P86" s="17"/>
      <c r="Q86" s="17"/>
      <c r="R86" s="17"/>
      <c r="S86" s="22"/>
      <c r="T86" s="15"/>
      <c r="U86" s="23"/>
      <c r="V86" s="1"/>
      <c r="W86" s="15"/>
      <c r="X86" s="15"/>
      <c r="Y86" s="15"/>
      <c r="Z86" s="15"/>
      <c r="AA86" s="2"/>
      <c r="AB86" s="15"/>
      <c r="AC86" s="15"/>
      <c r="AD86" s="15"/>
      <c r="AE86" s="26"/>
      <c r="AF86" s="26"/>
      <c r="AG86" s="26"/>
    </row>
    <row r="87" spans="1:33" ht="15.75" customHeight="1" x14ac:dyDescent="0.2">
      <c r="A87" s="15"/>
      <c r="B87" s="15"/>
      <c r="C87" s="45"/>
      <c r="D87" s="17"/>
      <c r="E87" s="17"/>
      <c r="F87" s="18"/>
      <c r="G87" s="18"/>
      <c r="H87" s="18"/>
      <c r="I87" s="17"/>
      <c r="J87" s="17"/>
      <c r="K87" s="17"/>
      <c r="L87" s="17"/>
      <c r="M87" s="20"/>
      <c r="N87" s="17"/>
      <c r="O87" s="17"/>
      <c r="P87" s="17"/>
      <c r="Q87" s="17"/>
      <c r="R87" s="17"/>
      <c r="S87" s="22"/>
      <c r="T87" s="15"/>
      <c r="U87" s="23"/>
      <c r="V87" s="1"/>
      <c r="W87" s="15"/>
      <c r="X87" s="15"/>
      <c r="Y87" s="15"/>
      <c r="Z87" s="15"/>
      <c r="AA87" s="2"/>
      <c r="AB87" s="15"/>
      <c r="AC87" s="15"/>
      <c r="AD87" s="15"/>
      <c r="AE87" s="26"/>
      <c r="AF87" s="26"/>
      <c r="AG87" s="26"/>
    </row>
    <row r="88" spans="1:33" ht="15.75" customHeight="1" x14ac:dyDescent="0.2">
      <c r="A88" s="15"/>
      <c r="B88" s="15"/>
      <c r="C88" s="45"/>
      <c r="D88" s="17"/>
      <c r="E88" s="17"/>
      <c r="F88" s="18"/>
      <c r="G88" s="18"/>
      <c r="H88" s="18"/>
      <c r="I88" s="17"/>
      <c r="J88" s="17"/>
      <c r="K88" s="17"/>
      <c r="L88" s="17"/>
      <c r="M88" s="20"/>
      <c r="N88" s="17"/>
      <c r="O88" s="17"/>
      <c r="P88" s="17"/>
      <c r="Q88" s="17"/>
      <c r="R88" s="17"/>
      <c r="S88" s="22"/>
      <c r="T88" s="15"/>
      <c r="U88" s="23"/>
      <c r="V88" s="1"/>
      <c r="W88" s="15"/>
      <c r="X88" s="15"/>
      <c r="Y88" s="15"/>
      <c r="Z88" s="15"/>
      <c r="AA88" s="2"/>
      <c r="AB88" s="15"/>
      <c r="AC88" s="15"/>
      <c r="AD88" s="15"/>
      <c r="AE88" s="26"/>
      <c r="AF88" s="26"/>
      <c r="AG88" s="26"/>
    </row>
    <row r="89" spans="1:33" ht="15.75" customHeight="1" x14ac:dyDescent="0.2">
      <c r="A89" s="15"/>
      <c r="B89" s="15"/>
      <c r="C89" s="45"/>
      <c r="D89" s="17"/>
      <c r="E89" s="17"/>
      <c r="F89" s="18"/>
      <c r="G89" s="18"/>
      <c r="H89" s="18"/>
      <c r="I89" s="17"/>
      <c r="J89" s="17"/>
      <c r="K89" s="17"/>
      <c r="L89" s="17"/>
      <c r="M89" s="20"/>
      <c r="N89" s="17"/>
      <c r="O89" s="17"/>
      <c r="P89" s="17"/>
      <c r="Q89" s="17"/>
      <c r="R89" s="17"/>
      <c r="S89" s="22"/>
      <c r="T89" s="15"/>
      <c r="U89" s="23"/>
      <c r="V89" s="1"/>
      <c r="W89" s="15"/>
      <c r="X89" s="15"/>
      <c r="Y89" s="15"/>
      <c r="Z89" s="15"/>
      <c r="AA89" s="2"/>
      <c r="AB89" s="15"/>
      <c r="AC89" s="15"/>
      <c r="AD89" s="15"/>
      <c r="AE89" s="26"/>
      <c r="AF89" s="26"/>
      <c r="AG89" s="26"/>
    </row>
    <row r="90" spans="1:33" ht="15.75" customHeight="1" x14ac:dyDescent="0.2">
      <c r="A90" s="15"/>
      <c r="B90" s="15"/>
      <c r="C90" s="45"/>
      <c r="D90" s="17"/>
      <c r="E90" s="17"/>
      <c r="F90" s="18"/>
      <c r="G90" s="18"/>
      <c r="H90" s="18"/>
      <c r="I90" s="17"/>
      <c r="J90" s="17"/>
      <c r="K90" s="17"/>
      <c r="L90" s="17"/>
      <c r="M90" s="20"/>
      <c r="N90" s="17"/>
      <c r="O90" s="17"/>
      <c r="P90" s="17"/>
      <c r="Q90" s="17"/>
      <c r="R90" s="17"/>
      <c r="S90" s="22"/>
      <c r="T90" s="15"/>
      <c r="U90" s="23"/>
      <c r="V90" s="1"/>
      <c r="W90" s="15"/>
      <c r="X90" s="15"/>
      <c r="Y90" s="15"/>
      <c r="Z90" s="15"/>
      <c r="AA90" s="2"/>
      <c r="AB90" s="15"/>
      <c r="AC90" s="15"/>
      <c r="AD90" s="15"/>
      <c r="AE90" s="26"/>
      <c r="AF90" s="26"/>
      <c r="AG90" s="26"/>
    </row>
    <row r="91" spans="1:33" ht="15.75" customHeight="1" x14ac:dyDescent="0.2">
      <c r="A91" s="15"/>
      <c r="B91" s="15"/>
      <c r="C91" s="45"/>
      <c r="D91" s="17"/>
      <c r="E91" s="17"/>
      <c r="F91" s="18"/>
      <c r="G91" s="18"/>
      <c r="H91" s="18"/>
      <c r="I91" s="17"/>
      <c r="J91" s="17"/>
      <c r="K91" s="17"/>
      <c r="L91" s="17"/>
      <c r="M91" s="20"/>
      <c r="N91" s="17"/>
      <c r="O91" s="17"/>
      <c r="P91" s="17"/>
      <c r="Q91" s="17"/>
      <c r="R91" s="17"/>
      <c r="S91" s="22"/>
      <c r="T91" s="15"/>
      <c r="U91" s="23"/>
      <c r="V91" s="1"/>
      <c r="W91" s="15"/>
      <c r="X91" s="15"/>
      <c r="Y91" s="15"/>
      <c r="Z91" s="15"/>
      <c r="AA91" s="2"/>
      <c r="AB91" s="15"/>
      <c r="AC91" s="15"/>
      <c r="AD91" s="15"/>
      <c r="AE91" s="26"/>
      <c r="AF91" s="26"/>
      <c r="AG91" s="26"/>
    </row>
    <row r="92" spans="1:33" ht="15.75" customHeight="1" x14ac:dyDescent="0.2">
      <c r="A92" s="15"/>
      <c r="B92" s="15"/>
      <c r="C92" s="45"/>
      <c r="D92" s="17"/>
      <c r="E92" s="17"/>
      <c r="F92" s="18"/>
      <c r="G92" s="18"/>
      <c r="H92" s="18"/>
      <c r="I92" s="17"/>
      <c r="J92" s="17"/>
      <c r="K92" s="17"/>
      <c r="L92" s="17"/>
      <c r="M92" s="20"/>
      <c r="N92" s="17"/>
      <c r="O92" s="17"/>
      <c r="P92" s="17"/>
      <c r="Q92" s="17"/>
      <c r="R92" s="17"/>
      <c r="S92" s="22"/>
      <c r="T92" s="15"/>
      <c r="U92" s="23"/>
      <c r="V92" s="1"/>
      <c r="W92" s="15"/>
      <c r="X92" s="15"/>
      <c r="Y92" s="15"/>
      <c r="Z92" s="15"/>
      <c r="AA92" s="2"/>
      <c r="AB92" s="15"/>
      <c r="AC92" s="15"/>
      <c r="AD92" s="15"/>
      <c r="AE92" s="26"/>
      <c r="AF92" s="26"/>
      <c r="AG92" s="26"/>
    </row>
    <row r="93" spans="1:33" ht="15.75" customHeight="1" x14ac:dyDescent="0.2">
      <c r="A93" s="15"/>
      <c r="B93" s="15"/>
      <c r="C93" s="45"/>
      <c r="D93" s="17"/>
      <c r="E93" s="17"/>
      <c r="F93" s="18"/>
      <c r="G93" s="18"/>
      <c r="H93" s="18"/>
      <c r="I93" s="17"/>
      <c r="J93" s="17"/>
      <c r="K93" s="17"/>
      <c r="L93" s="17"/>
      <c r="M93" s="20"/>
      <c r="N93" s="17"/>
      <c r="O93" s="17"/>
      <c r="P93" s="17"/>
      <c r="Q93" s="17"/>
      <c r="R93" s="17"/>
      <c r="S93" s="22"/>
      <c r="T93" s="15"/>
      <c r="U93" s="23"/>
      <c r="V93" s="1"/>
      <c r="W93" s="15"/>
      <c r="X93" s="15"/>
      <c r="Y93" s="15"/>
      <c r="Z93" s="15"/>
      <c r="AA93" s="2"/>
      <c r="AB93" s="15"/>
      <c r="AC93" s="15"/>
      <c r="AD93" s="15"/>
      <c r="AE93" s="26"/>
      <c r="AF93" s="26"/>
      <c r="AG93" s="26"/>
    </row>
    <row r="94" spans="1:33" ht="15.75" customHeight="1" x14ac:dyDescent="0.2">
      <c r="A94" s="15"/>
      <c r="B94" s="15"/>
      <c r="C94" s="45"/>
      <c r="D94" s="17"/>
      <c r="E94" s="17"/>
      <c r="F94" s="18"/>
      <c r="G94" s="18"/>
      <c r="H94" s="18"/>
      <c r="I94" s="17"/>
      <c r="J94" s="17"/>
      <c r="K94" s="17"/>
      <c r="L94" s="17"/>
      <c r="M94" s="20"/>
      <c r="N94" s="17"/>
      <c r="O94" s="17"/>
      <c r="P94" s="17"/>
      <c r="Q94" s="17"/>
      <c r="R94" s="17"/>
      <c r="S94" s="22"/>
      <c r="T94" s="15"/>
      <c r="U94" s="23"/>
      <c r="V94" s="1"/>
      <c r="W94" s="15"/>
      <c r="X94" s="15"/>
      <c r="Y94" s="15"/>
      <c r="Z94" s="15"/>
      <c r="AA94" s="2"/>
      <c r="AB94" s="15"/>
      <c r="AC94" s="15"/>
      <c r="AD94" s="15"/>
      <c r="AE94" s="26"/>
      <c r="AF94" s="26"/>
      <c r="AG94" s="26"/>
    </row>
    <row r="95" spans="1:33" ht="15.75" customHeight="1" x14ac:dyDescent="0.2">
      <c r="A95" s="15"/>
      <c r="B95" s="15"/>
      <c r="C95" s="45"/>
      <c r="D95" s="17"/>
      <c r="E95" s="17"/>
      <c r="F95" s="18"/>
      <c r="G95" s="18"/>
      <c r="H95" s="18"/>
      <c r="I95" s="17"/>
      <c r="J95" s="17"/>
      <c r="K95" s="17"/>
      <c r="L95" s="17"/>
      <c r="M95" s="20"/>
      <c r="N95" s="17"/>
      <c r="O95" s="17"/>
      <c r="P95" s="17"/>
      <c r="Q95" s="17"/>
      <c r="R95" s="17"/>
      <c r="S95" s="22"/>
      <c r="T95" s="15"/>
      <c r="U95" s="23"/>
      <c r="V95" s="1"/>
      <c r="W95" s="15"/>
      <c r="X95" s="15"/>
      <c r="Y95" s="15"/>
      <c r="Z95" s="15"/>
      <c r="AA95" s="2"/>
      <c r="AB95" s="15"/>
      <c r="AC95" s="15"/>
      <c r="AD95" s="15"/>
      <c r="AE95" s="26"/>
      <c r="AF95" s="26"/>
      <c r="AG95" s="26"/>
    </row>
    <row r="96" spans="1:33" ht="15.75" customHeight="1" x14ac:dyDescent="0.2">
      <c r="A96" s="15"/>
      <c r="B96" s="15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46"/>
      <c r="R96" s="46"/>
      <c r="S96" s="22"/>
      <c r="T96" s="15"/>
      <c r="U96" s="15"/>
      <c r="V96" s="15"/>
      <c r="W96" s="15"/>
      <c r="X96" s="15"/>
      <c r="Y96" s="15"/>
      <c r="Z96" s="15"/>
      <c r="AA96" s="2"/>
      <c r="AB96" s="15"/>
      <c r="AC96" s="15"/>
      <c r="AD96" s="15"/>
      <c r="AE96" s="15"/>
      <c r="AF96" s="15"/>
      <c r="AG96" s="15"/>
    </row>
    <row r="97" spans="1:33" ht="15.75" customHeight="1" x14ac:dyDescent="0.2">
      <c r="A97" s="15"/>
      <c r="B97" s="15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46"/>
      <c r="R97" s="46"/>
      <c r="S97" s="22"/>
      <c r="T97" s="15"/>
      <c r="U97" s="15"/>
      <c r="V97" s="15"/>
      <c r="W97" s="15"/>
      <c r="X97" s="15"/>
      <c r="Y97" s="15"/>
      <c r="Z97" s="15"/>
      <c r="AA97" s="2"/>
      <c r="AB97" s="15"/>
      <c r="AC97" s="15"/>
      <c r="AD97" s="15"/>
      <c r="AE97" s="15"/>
      <c r="AF97" s="15"/>
      <c r="AG97" s="15"/>
    </row>
    <row r="98" spans="1:33" ht="15.75" customHeight="1" x14ac:dyDescent="0.2">
      <c r="A98" s="15"/>
      <c r="B98" s="15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46"/>
      <c r="R98" s="46"/>
      <c r="S98" s="22"/>
      <c r="T98" s="15"/>
      <c r="U98" s="15"/>
      <c r="V98" s="15"/>
      <c r="W98" s="15"/>
      <c r="X98" s="15"/>
      <c r="Y98" s="15"/>
      <c r="Z98" s="15"/>
      <c r="AA98" s="2"/>
      <c r="AB98" s="15"/>
      <c r="AC98" s="15"/>
      <c r="AD98" s="15"/>
      <c r="AE98" s="15"/>
      <c r="AF98" s="15"/>
      <c r="AG98" s="15"/>
    </row>
    <row r="99" spans="1:33" ht="15.75" customHeight="1" x14ac:dyDescent="0.2">
      <c r="A99" s="15"/>
      <c r="B99" s="15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46"/>
      <c r="R99" s="46"/>
      <c r="S99" s="22"/>
      <c r="T99" s="15"/>
      <c r="U99" s="15"/>
      <c r="V99" s="15"/>
      <c r="W99" s="15"/>
      <c r="X99" s="15"/>
      <c r="Y99" s="15"/>
      <c r="Z99" s="15"/>
      <c r="AA99" s="2"/>
      <c r="AB99" s="15"/>
      <c r="AC99" s="15"/>
      <c r="AD99" s="15"/>
      <c r="AE99" s="15"/>
      <c r="AF99" s="15"/>
      <c r="AG99" s="15"/>
    </row>
    <row r="100" spans="1:33" ht="15.75" customHeight="1" x14ac:dyDescent="0.2">
      <c r="A100" s="15"/>
      <c r="B100" s="15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46"/>
      <c r="R100" s="46"/>
      <c r="S100" s="22"/>
      <c r="T100" s="15"/>
      <c r="U100" s="15"/>
      <c r="V100" s="15"/>
      <c r="W100" s="15"/>
      <c r="X100" s="15"/>
      <c r="Y100" s="15"/>
      <c r="Z100" s="15"/>
      <c r="AA100" s="2"/>
      <c r="AB100" s="15"/>
      <c r="AC100" s="15"/>
      <c r="AD100" s="15"/>
      <c r="AE100" s="15"/>
      <c r="AF100" s="15"/>
      <c r="AG100" s="15"/>
    </row>
    <row r="101" spans="1:33" ht="15.75" customHeight="1" x14ac:dyDescent="0.2">
      <c r="A101" s="15"/>
      <c r="B101" s="15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46"/>
      <c r="R101" s="46"/>
      <c r="S101" s="22"/>
      <c r="T101" s="15"/>
      <c r="U101" s="15"/>
      <c r="V101" s="15"/>
      <c r="W101" s="15"/>
      <c r="X101" s="15"/>
      <c r="Y101" s="15"/>
      <c r="Z101" s="15"/>
      <c r="AA101" s="2"/>
      <c r="AB101" s="15"/>
      <c r="AC101" s="15"/>
      <c r="AD101" s="15"/>
      <c r="AE101" s="15"/>
      <c r="AF101" s="15"/>
      <c r="AG101" s="15"/>
    </row>
    <row r="102" spans="1:33" ht="15.75" customHeight="1" x14ac:dyDescent="0.2">
      <c r="A102" s="15"/>
      <c r="B102" s="15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46"/>
      <c r="R102" s="46"/>
      <c r="S102" s="22"/>
      <c r="T102" s="15"/>
      <c r="U102" s="15"/>
      <c r="V102" s="15"/>
      <c r="W102" s="15"/>
      <c r="X102" s="15"/>
      <c r="Y102" s="15"/>
      <c r="Z102" s="15"/>
      <c r="AA102" s="2"/>
      <c r="AB102" s="15"/>
      <c r="AC102" s="15"/>
      <c r="AD102" s="15"/>
      <c r="AE102" s="15"/>
      <c r="AF102" s="15"/>
      <c r="AG102" s="15"/>
    </row>
    <row r="103" spans="1:33" ht="15.75" customHeight="1" x14ac:dyDescent="0.2">
      <c r="A103" s="15"/>
      <c r="B103" s="15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46"/>
      <c r="R103" s="46"/>
      <c r="S103" s="22"/>
      <c r="T103" s="15"/>
      <c r="U103" s="15"/>
      <c r="V103" s="15"/>
      <c r="W103" s="15"/>
      <c r="X103" s="15"/>
      <c r="Y103" s="15"/>
      <c r="Z103" s="15"/>
      <c r="AA103" s="2"/>
      <c r="AB103" s="15"/>
      <c r="AC103" s="15"/>
      <c r="AD103" s="15"/>
      <c r="AE103" s="15"/>
      <c r="AF103" s="15"/>
      <c r="AG103" s="15"/>
    </row>
    <row r="104" spans="1:33" ht="15.75" customHeight="1" x14ac:dyDescent="0.2">
      <c r="A104" s="15"/>
      <c r="B104" s="15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46"/>
      <c r="R104" s="46"/>
      <c r="S104" s="22"/>
      <c r="T104" s="15"/>
      <c r="U104" s="15"/>
      <c r="V104" s="15"/>
      <c r="W104" s="15"/>
      <c r="X104" s="15"/>
      <c r="Y104" s="15"/>
      <c r="Z104" s="15"/>
      <c r="AA104" s="2"/>
      <c r="AB104" s="15"/>
      <c r="AC104" s="15"/>
      <c r="AD104" s="15"/>
      <c r="AE104" s="15"/>
      <c r="AF104" s="15"/>
      <c r="AG104" s="15"/>
    </row>
    <row r="105" spans="1:33" ht="15.75" customHeight="1" x14ac:dyDescent="0.2">
      <c r="A105" s="15"/>
      <c r="B105" s="15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46"/>
      <c r="R105" s="46"/>
      <c r="S105" s="22"/>
      <c r="T105" s="15"/>
      <c r="U105" s="15"/>
      <c r="V105" s="15"/>
      <c r="W105" s="15"/>
      <c r="X105" s="15"/>
      <c r="Y105" s="15"/>
      <c r="Z105" s="15"/>
      <c r="AA105" s="2"/>
      <c r="AB105" s="15"/>
      <c r="AC105" s="15"/>
      <c r="AD105" s="15"/>
      <c r="AE105" s="15"/>
      <c r="AF105" s="15"/>
      <c r="AG105" s="15"/>
    </row>
    <row r="106" spans="1:33" ht="15.75" customHeight="1" x14ac:dyDescent="0.2">
      <c r="A106" s="15"/>
      <c r="B106" s="15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46"/>
      <c r="R106" s="46"/>
      <c r="S106" s="22"/>
      <c r="T106" s="15"/>
      <c r="U106" s="15"/>
      <c r="V106" s="15"/>
      <c r="W106" s="15"/>
      <c r="X106" s="15"/>
      <c r="Y106" s="15"/>
      <c r="Z106" s="15"/>
      <c r="AA106" s="2"/>
      <c r="AB106" s="15"/>
      <c r="AC106" s="15"/>
      <c r="AD106" s="15"/>
      <c r="AE106" s="15"/>
      <c r="AF106" s="15"/>
      <c r="AG106" s="15"/>
    </row>
    <row r="107" spans="1:33" ht="15.75" customHeight="1" x14ac:dyDescent="0.2">
      <c r="A107" s="15"/>
      <c r="B107" s="15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46"/>
      <c r="R107" s="46"/>
      <c r="S107" s="22"/>
      <c r="T107" s="15"/>
      <c r="U107" s="15"/>
      <c r="V107" s="15"/>
      <c r="W107" s="15"/>
      <c r="X107" s="15"/>
      <c r="Y107" s="15"/>
      <c r="Z107" s="15"/>
      <c r="AA107" s="2"/>
      <c r="AB107" s="15"/>
      <c r="AC107" s="15"/>
      <c r="AD107" s="15"/>
      <c r="AE107" s="15"/>
      <c r="AF107" s="15"/>
      <c r="AG107" s="15"/>
    </row>
    <row r="108" spans="1:33" ht="15.75" customHeight="1" x14ac:dyDescent="0.2">
      <c r="A108" s="15"/>
      <c r="B108" s="15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46"/>
      <c r="R108" s="46"/>
      <c r="S108" s="22"/>
      <c r="T108" s="15"/>
      <c r="U108" s="15"/>
      <c r="V108" s="15"/>
      <c r="W108" s="15"/>
      <c r="X108" s="15"/>
      <c r="Y108" s="15"/>
      <c r="Z108" s="15"/>
      <c r="AA108" s="2"/>
      <c r="AB108" s="15"/>
      <c r="AC108" s="15"/>
      <c r="AD108" s="15"/>
      <c r="AE108" s="15"/>
      <c r="AF108" s="15"/>
      <c r="AG108" s="15"/>
    </row>
    <row r="109" spans="1:33" ht="15.75" customHeight="1" x14ac:dyDescent="0.2">
      <c r="A109" s="15"/>
      <c r="B109" s="15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46"/>
      <c r="R109" s="46"/>
      <c r="S109" s="22"/>
      <c r="T109" s="15"/>
      <c r="U109" s="15"/>
      <c r="V109" s="15"/>
      <c r="W109" s="15"/>
      <c r="X109" s="15"/>
      <c r="Y109" s="15"/>
      <c r="Z109" s="15"/>
      <c r="AA109" s="2"/>
      <c r="AB109" s="15"/>
      <c r="AC109" s="15"/>
      <c r="AD109" s="15"/>
      <c r="AE109" s="15"/>
      <c r="AF109" s="15"/>
      <c r="AG109" s="15"/>
    </row>
    <row r="110" spans="1:33" ht="15.75" customHeight="1" x14ac:dyDescent="0.2">
      <c r="A110" s="15"/>
      <c r="B110" s="15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46"/>
      <c r="R110" s="46"/>
      <c r="S110" s="22"/>
      <c r="T110" s="15"/>
      <c r="U110" s="15"/>
      <c r="V110" s="15"/>
      <c r="W110" s="15"/>
      <c r="X110" s="15"/>
      <c r="Y110" s="15"/>
      <c r="Z110" s="15"/>
      <c r="AA110" s="2"/>
      <c r="AB110" s="15"/>
      <c r="AC110" s="15"/>
      <c r="AD110" s="15"/>
      <c r="AE110" s="15"/>
      <c r="AF110" s="15"/>
      <c r="AG110" s="15"/>
    </row>
    <row r="111" spans="1:33" ht="15.75" customHeight="1" x14ac:dyDescent="0.2">
      <c r="A111" s="15"/>
      <c r="B111" s="15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46"/>
      <c r="R111" s="46"/>
      <c r="S111" s="22"/>
      <c r="T111" s="15"/>
      <c r="U111" s="15"/>
      <c r="V111" s="15"/>
      <c r="W111" s="15"/>
      <c r="X111" s="15"/>
      <c r="Y111" s="15"/>
      <c r="Z111" s="15"/>
      <c r="AA111" s="2"/>
      <c r="AB111" s="15"/>
      <c r="AC111" s="15"/>
      <c r="AD111" s="15"/>
      <c r="AE111" s="15"/>
      <c r="AF111" s="15"/>
      <c r="AG111" s="15"/>
    </row>
    <row r="112" spans="1:33" ht="15.75" customHeight="1" x14ac:dyDescent="0.2">
      <c r="A112" s="15"/>
      <c r="B112" s="15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46"/>
      <c r="R112" s="46"/>
      <c r="S112" s="22"/>
      <c r="T112" s="15"/>
      <c r="U112" s="15"/>
      <c r="V112" s="15"/>
      <c r="W112" s="15"/>
      <c r="X112" s="15"/>
      <c r="Y112" s="15"/>
      <c r="Z112" s="15"/>
      <c r="AA112" s="2"/>
      <c r="AB112" s="15"/>
      <c r="AC112" s="15"/>
      <c r="AD112" s="15"/>
      <c r="AE112" s="15"/>
      <c r="AF112" s="15"/>
      <c r="AG112" s="15"/>
    </row>
    <row r="113" spans="1:33" ht="15.75" customHeight="1" x14ac:dyDescent="0.2">
      <c r="A113" s="15"/>
      <c r="B113" s="15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46"/>
      <c r="R113" s="46"/>
      <c r="S113" s="22"/>
      <c r="T113" s="15"/>
      <c r="U113" s="15"/>
      <c r="V113" s="15"/>
      <c r="W113" s="15"/>
      <c r="X113" s="15"/>
      <c r="Y113" s="15"/>
      <c r="Z113" s="15"/>
      <c r="AA113" s="2"/>
      <c r="AB113" s="15"/>
      <c r="AC113" s="15"/>
      <c r="AD113" s="15"/>
      <c r="AE113" s="15"/>
      <c r="AF113" s="15"/>
      <c r="AG113" s="15"/>
    </row>
    <row r="114" spans="1:33" ht="15.75" customHeight="1" x14ac:dyDescent="0.2">
      <c r="A114" s="15"/>
      <c r="B114" s="15"/>
      <c r="C114" s="46"/>
      <c r="D114" s="46"/>
      <c r="E114" s="46"/>
      <c r="F114" s="46"/>
      <c r="G114" s="46"/>
      <c r="H114" s="46"/>
      <c r="I114" s="46"/>
      <c r="J114" s="46"/>
      <c r="K114" s="46"/>
      <c r="L114" s="46"/>
      <c r="M114" s="46"/>
      <c r="N114" s="46"/>
      <c r="O114" s="46"/>
      <c r="P114" s="46"/>
      <c r="Q114" s="46"/>
      <c r="R114" s="46"/>
      <c r="S114" s="22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</row>
    <row r="115" spans="1:33" ht="15.75" customHeight="1" x14ac:dyDescent="0.2">
      <c r="A115" s="15"/>
      <c r="B115" s="15"/>
      <c r="C115" s="46"/>
      <c r="D115" s="46"/>
      <c r="E115" s="46"/>
      <c r="F115" s="46"/>
      <c r="G115" s="46"/>
      <c r="H115" s="46"/>
      <c r="I115" s="46"/>
      <c r="J115" s="46"/>
      <c r="K115" s="46"/>
      <c r="L115" s="46"/>
      <c r="M115" s="46"/>
      <c r="N115" s="46"/>
      <c r="O115" s="46"/>
      <c r="P115" s="46"/>
      <c r="Q115" s="46"/>
      <c r="R115" s="46"/>
      <c r="S115" s="22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  <c r="AD115" s="15"/>
      <c r="AE115" s="15"/>
      <c r="AF115" s="15"/>
      <c r="AG115" s="15"/>
    </row>
    <row r="116" spans="1:33" ht="15.75" customHeight="1" x14ac:dyDescent="0.2">
      <c r="A116" s="15"/>
      <c r="B116" s="15"/>
      <c r="C116" s="46"/>
      <c r="D116" s="46"/>
      <c r="E116" s="46"/>
      <c r="F116" s="46"/>
      <c r="G116" s="46"/>
      <c r="H116" s="46"/>
      <c r="I116" s="46"/>
      <c r="J116" s="46"/>
      <c r="K116" s="46"/>
      <c r="L116" s="46"/>
      <c r="M116" s="46"/>
      <c r="N116" s="46"/>
      <c r="O116" s="46"/>
      <c r="P116" s="46"/>
      <c r="Q116" s="46"/>
      <c r="R116" s="46"/>
      <c r="S116" s="22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</row>
    <row r="117" spans="1:33" ht="15.75" customHeight="1" x14ac:dyDescent="0.2">
      <c r="A117" s="15"/>
      <c r="B117" s="15"/>
      <c r="C117" s="46"/>
      <c r="D117" s="46"/>
      <c r="E117" s="46"/>
      <c r="F117" s="46"/>
      <c r="G117" s="46"/>
      <c r="H117" s="46"/>
      <c r="I117" s="46"/>
      <c r="J117" s="46"/>
      <c r="K117" s="46"/>
      <c r="L117" s="46"/>
      <c r="M117" s="46"/>
      <c r="N117" s="46"/>
      <c r="O117" s="46"/>
      <c r="P117" s="46"/>
      <c r="Q117" s="46"/>
      <c r="R117" s="46"/>
      <c r="S117" s="22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  <c r="AD117" s="15"/>
      <c r="AE117" s="15"/>
      <c r="AF117" s="15"/>
      <c r="AG117" s="15"/>
    </row>
    <row r="118" spans="1:33" ht="15.75" customHeight="1" x14ac:dyDescent="0.2">
      <c r="A118" s="15"/>
      <c r="B118" s="15"/>
      <c r="C118" s="46"/>
      <c r="D118" s="46"/>
      <c r="E118" s="46"/>
      <c r="F118" s="46"/>
      <c r="G118" s="46"/>
      <c r="H118" s="46"/>
      <c r="I118" s="46"/>
      <c r="J118" s="46"/>
      <c r="K118" s="46"/>
      <c r="L118" s="46"/>
      <c r="M118" s="46"/>
      <c r="N118" s="46"/>
      <c r="O118" s="46"/>
      <c r="P118" s="46"/>
      <c r="Q118" s="46"/>
      <c r="R118" s="46"/>
      <c r="S118" s="22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</row>
    <row r="119" spans="1:33" ht="15.75" customHeight="1" x14ac:dyDescent="0.2">
      <c r="A119" s="15"/>
      <c r="B119" s="15"/>
      <c r="C119" s="46"/>
      <c r="D119" s="46"/>
      <c r="E119" s="46"/>
      <c r="F119" s="46"/>
      <c r="G119" s="46"/>
      <c r="H119" s="46"/>
      <c r="I119" s="46"/>
      <c r="J119" s="46"/>
      <c r="K119" s="46"/>
      <c r="L119" s="46"/>
      <c r="M119" s="46"/>
      <c r="N119" s="46"/>
      <c r="O119" s="46"/>
      <c r="P119" s="46"/>
      <c r="Q119" s="46"/>
      <c r="R119" s="46"/>
      <c r="S119" s="22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  <c r="AD119" s="15"/>
      <c r="AE119" s="15"/>
      <c r="AF119" s="15"/>
      <c r="AG119" s="15"/>
    </row>
    <row r="120" spans="1:33" ht="15.75" customHeight="1" x14ac:dyDescent="0.2">
      <c r="A120" s="15"/>
      <c r="B120" s="15"/>
      <c r="C120" s="46"/>
      <c r="D120" s="46"/>
      <c r="E120" s="46"/>
      <c r="F120" s="46"/>
      <c r="G120" s="46"/>
      <c r="H120" s="46"/>
      <c r="I120" s="46"/>
      <c r="J120" s="46"/>
      <c r="K120" s="46"/>
      <c r="L120" s="46"/>
      <c r="M120" s="46"/>
      <c r="N120" s="46"/>
      <c r="O120" s="46"/>
      <c r="P120" s="46"/>
      <c r="Q120" s="46"/>
      <c r="R120" s="46"/>
      <c r="S120" s="22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</row>
    <row r="121" spans="1:33" ht="15.75" customHeight="1" x14ac:dyDescent="0.2">
      <c r="A121" s="15"/>
      <c r="B121" s="15"/>
      <c r="C121" s="46"/>
      <c r="D121" s="46"/>
      <c r="E121" s="46"/>
      <c r="F121" s="46"/>
      <c r="G121" s="46"/>
      <c r="H121" s="46"/>
      <c r="I121" s="46"/>
      <c r="J121" s="46"/>
      <c r="K121" s="46"/>
      <c r="L121" s="46"/>
      <c r="M121" s="46"/>
      <c r="N121" s="46"/>
      <c r="O121" s="46"/>
      <c r="P121" s="46"/>
      <c r="Q121" s="46"/>
      <c r="R121" s="46"/>
      <c r="S121" s="22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  <c r="AD121" s="15"/>
      <c r="AE121" s="15"/>
      <c r="AF121" s="15"/>
      <c r="AG121" s="15"/>
    </row>
    <row r="122" spans="1:33" ht="15.75" customHeight="1" x14ac:dyDescent="0.2">
      <c r="A122" s="15"/>
      <c r="B122" s="15"/>
      <c r="C122" s="46"/>
      <c r="D122" s="46"/>
      <c r="E122" s="46"/>
      <c r="F122" s="46"/>
      <c r="G122" s="46"/>
      <c r="H122" s="46"/>
      <c r="I122" s="46"/>
      <c r="J122" s="46"/>
      <c r="K122" s="46"/>
      <c r="L122" s="46"/>
      <c r="M122" s="46"/>
      <c r="N122" s="46"/>
      <c r="O122" s="46"/>
      <c r="P122" s="46"/>
      <c r="Q122" s="46"/>
      <c r="R122" s="46"/>
      <c r="S122" s="22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</row>
    <row r="123" spans="1:33" ht="15.75" customHeight="1" x14ac:dyDescent="0.2">
      <c r="A123" s="15"/>
      <c r="B123" s="15"/>
      <c r="C123" s="46"/>
      <c r="D123" s="46"/>
      <c r="E123" s="46"/>
      <c r="F123" s="46"/>
      <c r="G123" s="46"/>
      <c r="H123" s="46"/>
      <c r="I123" s="46"/>
      <c r="J123" s="46"/>
      <c r="K123" s="46"/>
      <c r="L123" s="46"/>
      <c r="M123" s="46"/>
      <c r="N123" s="46"/>
      <c r="O123" s="46"/>
      <c r="P123" s="46"/>
      <c r="Q123" s="46"/>
      <c r="R123" s="46"/>
      <c r="S123" s="22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  <c r="AD123" s="15"/>
      <c r="AE123" s="15"/>
      <c r="AF123" s="15"/>
      <c r="AG123" s="15"/>
    </row>
    <row r="124" spans="1:33" ht="15.75" customHeight="1" x14ac:dyDescent="0.2">
      <c r="A124" s="15"/>
      <c r="B124" s="15"/>
      <c r="C124" s="46"/>
      <c r="D124" s="46"/>
      <c r="E124" s="46"/>
      <c r="F124" s="46"/>
      <c r="G124" s="46"/>
      <c r="H124" s="46"/>
      <c r="I124" s="46"/>
      <c r="J124" s="46"/>
      <c r="K124" s="46"/>
      <c r="L124" s="46"/>
      <c r="M124" s="46"/>
      <c r="N124" s="46"/>
      <c r="O124" s="46"/>
      <c r="P124" s="46"/>
      <c r="Q124" s="46"/>
      <c r="R124" s="46"/>
      <c r="S124" s="22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  <c r="AG124" s="15"/>
    </row>
    <row r="125" spans="1:33" ht="15.75" customHeight="1" x14ac:dyDescent="0.2">
      <c r="A125" s="15"/>
      <c r="B125" s="15"/>
      <c r="C125" s="46"/>
      <c r="D125" s="46"/>
      <c r="E125" s="46"/>
      <c r="F125" s="46"/>
      <c r="G125" s="46"/>
      <c r="H125" s="46"/>
      <c r="I125" s="46"/>
      <c r="J125" s="46"/>
      <c r="K125" s="46"/>
      <c r="L125" s="46"/>
      <c r="M125" s="46"/>
      <c r="N125" s="46"/>
      <c r="O125" s="46"/>
      <c r="P125" s="46"/>
      <c r="Q125" s="46"/>
      <c r="R125" s="46"/>
      <c r="S125" s="22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  <c r="AD125" s="15"/>
      <c r="AE125" s="15"/>
      <c r="AF125" s="15"/>
      <c r="AG125" s="15"/>
    </row>
    <row r="126" spans="1:33" ht="15.75" customHeight="1" x14ac:dyDescent="0.2">
      <c r="A126" s="15"/>
      <c r="B126" s="15"/>
      <c r="C126" s="46"/>
      <c r="D126" s="46"/>
      <c r="E126" s="46"/>
      <c r="F126" s="46"/>
      <c r="G126" s="46"/>
      <c r="H126" s="46"/>
      <c r="I126" s="46"/>
      <c r="J126" s="46"/>
      <c r="K126" s="46"/>
      <c r="L126" s="46"/>
      <c r="M126" s="46"/>
      <c r="N126" s="46"/>
      <c r="O126" s="46"/>
      <c r="P126" s="46"/>
      <c r="Q126" s="46"/>
      <c r="R126" s="46"/>
      <c r="S126" s="22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</row>
    <row r="127" spans="1:33" ht="15.75" customHeight="1" x14ac:dyDescent="0.2">
      <c r="A127" s="15"/>
      <c r="B127" s="15"/>
      <c r="C127" s="46"/>
      <c r="D127" s="46"/>
      <c r="E127" s="46"/>
      <c r="F127" s="46"/>
      <c r="G127" s="46"/>
      <c r="H127" s="46"/>
      <c r="I127" s="46"/>
      <c r="J127" s="46"/>
      <c r="K127" s="46"/>
      <c r="L127" s="46"/>
      <c r="M127" s="46"/>
      <c r="N127" s="46"/>
      <c r="O127" s="46"/>
      <c r="P127" s="46"/>
      <c r="Q127" s="46"/>
      <c r="R127" s="46"/>
      <c r="S127" s="22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  <c r="AD127" s="15"/>
      <c r="AE127" s="15"/>
      <c r="AF127" s="15"/>
      <c r="AG127" s="15"/>
    </row>
    <row r="128" spans="1:33" ht="15.75" customHeight="1" x14ac:dyDescent="0.2">
      <c r="A128" s="15"/>
      <c r="B128" s="15"/>
      <c r="C128" s="46"/>
      <c r="D128" s="46"/>
      <c r="E128" s="46"/>
      <c r="F128" s="46"/>
      <c r="G128" s="46"/>
      <c r="H128" s="46"/>
      <c r="I128" s="46"/>
      <c r="J128" s="46"/>
      <c r="K128" s="46"/>
      <c r="L128" s="46"/>
      <c r="M128" s="46"/>
      <c r="N128" s="46"/>
      <c r="O128" s="46"/>
      <c r="P128" s="46"/>
      <c r="Q128" s="46"/>
      <c r="R128" s="46"/>
      <c r="S128" s="22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  <c r="AG128" s="15"/>
    </row>
    <row r="129" spans="1:33" ht="15.75" customHeight="1" x14ac:dyDescent="0.2">
      <c r="A129" s="15"/>
      <c r="B129" s="15"/>
      <c r="C129" s="46"/>
      <c r="D129" s="46"/>
      <c r="E129" s="46"/>
      <c r="F129" s="46"/>
      <c r="G129" s="46"/>
      <c r="H129" s="46"/>
      <c r="I129" s="46"/>
      <c r="J129" s="46"/>
      <c r="K129" s="46"/>
      <c r="L129" s="46"/>
      <c r="M129" s="46"/>
      <c r="N129" s="46"/>
      <c r="O129" s="46"/>
      <c r="P129" s="46"/>
      <c r="Q129" s="46"/>
      <c r="R129" s="46"/>
      <c r="S129" s="22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  <c r="AD129" s="15"/>
      <c r="AE129" s="15"/>
      <c r="AF129" s="15"/>
      <c r="AG129" s="15"/>
    </row>
    <row r="130" spans="1:33" ht="15.75" customHeight="1" x14ac:dyDescent="0.2">
      <c r="A130" s="15"/>
      <c r="B130" s="15"/>
      <c r="C130" s="46"/>
      <c r="D130" s="46"/>
      <c r="E130" s="46"/>
      <c r="F130" s="46"/>
      <c r="G130" s="46"/>
      <c r="H130" s="46"/>
      <c r="I130" s="46"/>
      <c r="J130" s="46"/>
      <c r="K130" s="46"/>
      <c r="L130" s="46"/>
      <c r="M130" s="46"/>
      <c r="N130" s="46"/>
      <c r="O130" s="46"/>
      <c r="P130" s="46"/>
      <c r="Q130" s="46"/>
      <c r="R130" s="46"/>
      <c r="S130" s="22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  <c r="AG130" s="15"/>
    </row>
    <row r="131" spans="1:33" ht="15.75" customHeight="1" x14ac:dyDescent="0.2">
      <c r="A131" s="15"/>
      <c r="B131" s="15"/>
      <c r="C131" s="46"/>
      <c r="D131" s="46"/>
      <c r="E131" s="46"/>
      <c r="F131" s="46"/>
      <c r="G131" s="46"/>
      <c r="H131" s="46"/>
      <c r="I131" s="46"/>
      <c r="J131" s="46"/>
      <c r="K131" s="46"/>
      <c r="L131" s="46"/>
      <c r="M131" s="46"/>
      <c r="N131" s="46"/>
      <c r="O131" s="46"/>
      <c r="P131" s="46"/>
      <c r="Q131" s="46"/>
      <c r="R131" s="46"/>
      <c r="S131" s="22"/>
      <c r="T131" s="15"/>
      <c r="U131" s="15"/>
      <c r="V131" s="15"/>
      <c r="W131" s="15"/>
      <c r="X131" s="15"/>
      <c r="Y131" s="15"/>
      <c r="Z131" s="15"/>
      <c r="AA131" s="15"/>
      <c r="AB131" s="15"/>
      <c r="AC131" s="15"/>
      <c r="AD131" s="15"/>
      <c r="AE131" s="15"/>
      <c r="AF131" s="15"/>
      <c r="AG131" s="15"/>
    </row>
    <row r="132" spans="1:33" ht="15.75" customHeight="1" x14ac:dyDescent="0.2">
      <c r="A132" s="15"/>
      <c r="B132" s="15"/>
      <c r="C132" s="46"/>
      <c r="D132" s="46"/>
      <c r="E132" s="46"/>
      <c r="F132" s="46"/>
      <c r="G132" s="46"/>
      <c r="H132" s="46"/>
      <c r="I132" s="46"/>
      <c r="J132" s="46"/>
      <c r="K132" s="46"/>
      <c r="L132" s="46"/>
      <c r="M132" s="46"/>
      <c r="N132" s="46"/>
      <c r="O132" s="46"/>
      <c r="P132" s="46"/>
      <c r="Q132" s="46"/>
      <c r="R132" s="46"/>
      <c r="S132" s="22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  <c r="AF132" s="15"/>
      <c r="AG132" s="15"/>
    </row>
    <row r="133" spans="1:33" ht="15.75" customHeight="1" x14ac:dyDescent="0.2">
      <c r="A133" s="15"/>
      <c r="B133" s="15"/>
      <c r="C133" s="46"/>
      <c r="D133" s="46"/>
      <c r="E133" s="46"/>
      <c r="F133" s="46"/>
      <c r="G133" s="46"/>
      <c r="H133" s="46"/>
      <c r="I133" s="46"/>
      <c r="J133" s="46"/>
      <c r="K133" s="46"/>
      <c r="L133" s="46"/>
      <c r="M133" s="46"/>
      <c r="N133" s="46"/>
      <c r="O133" s="46"/>
      <c r="P133" s="46"/>
      <c r="Q133" s="46"/>
      <c r="R133" s="46"/>
      <c r="S133" s="22"/>
      <c r="T133" s="15"/>
      <c r="U133" s="15"/>
      <c r="V133" s="15"/>
      <c r="W133" s="15"/>
      <c r="X133" s="15"/>
      <c r="Y133" s="15"/>
      <c r="Z133" s="15"/>
      <c r="AA133" s="15"/>
      <c r="AB133" s="15"/>
      <c r="AC133" s="15"/>
      <c r="AD133" s="15"/>
      <c r="AE133" s="15"/>
      <c r="AF133" s="15"/>
      <c r="AG133" s="15"/>
    </row>
    <row r="134" spans="1:33" ht="15.75" customHeight="1" x14ac:dyDescent="0.2">
      <c r="A134" s="15"/>
      <c r="B134" s="15"/>
      <c r="C134" s="46"/>
      <c r="D134" s="46"/>
      <c r="E134" s="46"/>
      <c r="F134" s="46"/>
      <c r="G134" s="46"/>
      <c r="H134" s="46"/>
      <c r="I134" s="46"/>
      <c r="J134" s="46"/>
      <c r="K134" s="46"/>
      <c r="L134" s="46"/>
      <c r="M134" s="46"/>
      <c r="N134" s="46"/>
      <c r="O134" s="46"/>
      <c r="P134" s="46"/>
      <c r="Q134" s="46"/>
      <c r="R134" s="46"/>
      <c r="S134" s="22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  <c r="AF134" s="15"/>
      <c r="AG134" s="15"/>
    </row>
    <row r="135" spans="1:33" ht="15.75" customHeight="1" x14ac:dyDescent="0.2">
      <c r="A135" s="15"/>
      <c r="B135" s="15"/>
      <c r="C135" s="46"/>
      <c r="D135" s="46"/>
      <c r="E135" s="46"/>
      <c r="F135" s="46"/>
      <c r="G135" s="46"/>
      <c r="H135" s="46"/>
      <c r="I135" s="46"/>
      <c r="J135" s="46"/>
      <c r="K135" s="46"/>
      <c r="L135" s="46"/>
      <c r="M135" s="46"/>
      <c r="N135" s="46"/>
      <c r="O135" s="46"/>
      <c r="P135" s="46"/>
      <c r="Q135" s="46"/>
      <c r="R135" s="46"/>
      <c r="S135" s="22"/>
      <c r="T135" s="15"/>
      <c r="U135" s="15"/>
      <c r="V135" s="15"/>
      <c r="W135" s="15"/>
      <c r="X135" s="15"/>
      <c r="Y135" s="15"/>
      <c r="Z135" s="15"/>
      <c r="AA135" s="15"/>
      <c r="AB135" s="15"/>
      <c r="AC135" s="15"/>
      <c r="AD135" s="15"/>
      <c r="AE135" s="15"/>
      <c r="AF135" s="15"/>
      <c r="AG135" s="15"/>
    </row>
    <row r="136" spans="1:33" ht="15.75" customHeight="1" x14ac:dyDescent="0.2">
      <c r="A136" s="15"/>
      <c r="B136" s="15"/>
      <c r="C136" s="46"/>
      <c r="D136" s="46"/>
      <c r="E136" s="46"/>
      <c r="F136" s="46"/>
      <c r="G136" s="46"/>
      <c r="H136" s="46"/>
      <c r="I136" s="46"/>
      <c r="J136" s="46"/>
      <c r="K136" s="46"/>
      <c r="L136" s="46"/>
      <c r="M136" s="46"/>
      <c r="N136" s="46"/>
      <c r="O136" s="46"/>
      <c r="P136" s="46"/>
      <c r="Q136" s="46"/>
      <c r="R136" s="46"/>
      <c r="S136" s="22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  <c r="AE136" s="15"/>
      <c r="AF136" s="15"/>
      <c r="AG136" s="15"/>
    </row>
    <row r="137" spans="1:33" ht="15.75" customHeight="1" x14ac:dyDescent="0.2">
      <c r="A137" s="15"/>
      <c r="B137" s="15"/>
      <c r="C137" s="46"/>
      <c r="D137" s="46"/>
      <c r="E137" s="46"/>
      <c r="F137" s="46"/>
      <c r="G137" s="46"/>
      <c r="H137" s="46"/>
      <c r="I137" s="46"/>
      <c r="J137" s="46"/>
      <c r="K137" s="46"/>
      <c r="L137" s="46"/>
      <c r="M137" s="46"/>
      <c r="N137" s="46"/>
      <c r="O137" s="46"/>
      <c r="P137" s="46"/>
      <c r="Q137" s="46"/>
      <c r="R137" s="46"/>
      <c r="S137" s="22"/>
      <c r="T137" s="15"/>
      <c r="U137" s="15"/>
      <c r="V137" s="15"/>
      <c r="W137" s="15"/>
      <c r="X137" s="15"/>
      <c r="Y137" s="15"/>
      <c r="Z137" s="15"/>
      <c r="AA137" s="15"/>
      <c r="AB137" s="15"/>
      <c r="AC137" s="15"/>
      <c r="AD137" s="15"/>
      <c r="AE137" s="15"/>
      <c r="AF137" s="15"/>
      <c r="AG137" s="15"/>
    </row>
    <row r="138" spans="1:33" ht="15.75" customHeight="1" x14ac:dyDescent="0.2">
      <c r="A138" s="15"/>
      <c r="B138" s="15"/>
      <c r="C138" s="46"/>
      <c r="D138" s="46"/>
      <c r="E138" s="46"/>
      <c r="F138" s="46"/>
      <c r="G138" s="46"/>
      <c r="H138" s="46"/>
      <c r="I138" s="46"/>
      <c r="J138" s="46"/>
      <c r="K138" s="46"/>
      <c r="L138" s="46"/>
      <c r="M138" s="46"/>
      <c r="N138" s="46"/>
      <c r="O138" s="46"/>
      <c r="P138" s="46"/>
      <c r="Q138" s="46"/>
      <c r="R138" s="46"/>
      <c r="S138" s="22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  <c r="AE138" s="15"/>
      <c r="AF138" s="15"/>
      <c r="AG138" s="15"/>
    </row>
    <row r="139" spans="1:33" ht="15.75" customHeight="1" x14ac:dyDescent="0.2">
      <c r="A139" s="15"/>
      <c r="B139" s="15"/>
      <c r="C139" s="46"/>
      <c r="D139" s="46"/>
      <c r="E139" s="46"/>
      <c r="F139" s="46"/>
      <c r="G139" s="46"/>
      <c r="H139" s="46"/>
      <c r="I139" s="46"/>
      <c r="J139" s="46"/>
      <c r="K139" s="46"/>
      <c r="L139" s="46"/>
      <c r="M139" s="46"/>
      <c r="N139" s="46"/>
      <c r="O139" s="46"/>
      <c r="P139" s="46"/>
      <c r="Q139" s="46"/>
      <c r="R139" s="46"/>
      <c r="S139" s="22"/>
      <c r="T139" s="15"/>
      <c r="U139" s="15"/>
      <c r="V139" s="15"/>
      <c r="W139" s="15"/>
      <c r="X139" s="15"/>
      <c r="Y139" s="15"/>
      <c r="Z139" s="15"/>
      <c r="AA139" s="15"/>
      <c r="AB139" s="15"/>
      <c r="AC139" s="15"/>
      <c r="AD139" s="15"/>
      <c r="AE139" s="15"/>
      <c r="AF139" s="15"/>
      <c r="AG139" s="15"/>
    </row>
    <row r="140" spans="1:33" ht="15.75" customHeight="1" x14ac:dyDescent="0.2">
      <c r="A140" s="15"/>
      <c r="B140" s="15"/>
      <c r="C140" s="46"/>
      <c r="D140" s="46"/>
      <c r="E140" s="46"/>
      <c r="F140" s="46"/>
      <c r="G140" s="46"/>
      <c r="H140" s="46"/>
      <c r="I140" s="46"/>
      <c r="J140" s="46"/>
      <c r="K140" s="46"/>
      <c r="L140" s="46"/>
      <c r="M140" s="46"/>
      <c r="N140" s="46"/>
      <c r="O140" s="46"/>
      <c r="P140" s="46"/>
      <c r="Q140" s="46"/>
      <c r="R140" s="46"/>
      <c r="S140" s="22"/>
      <c r="T140" s="15"/>
      <c r="U140" s="15"/>
      <c r="V140" s="15"/>
      <c r="W140" s="15"/>
      <c r="X140" s="15"/>
      <c r="Y140" s="15"/>
      <c r="Z140" s="15"/>
      <c r="AA140" s="15"/>
      <c r="AB140" s="15"/>
      <c r="AC140" s="15"/>
      <c r="AD140" s="15"/>
      <c r="AE140" s="15"/>
      <c r="AF140" s="15"/>
      <c r="AG140" s="15"/>
    </row>
    <row r="141" spans="1:33" ht="15.75" customHeight="1" x14ac:dyDescent="0.2">
      <c r="A141" s="15"/>
      <c r="B141" s="15"/>
      <c r="C141" s="46"/>
      <c r="D141" s="46"/>
      <c r="E141" s="46"/>
      <c r="F141" s="46"/>
      <c r="G141" s="46"/>
      <c r="H141" s="46"/>
      <c r="I141" s="46"/>
      <c r="J141" s="46"/>
      <c r="K141" s="46"/>
      <c r="L141" s="46"/>
      <c r="M141" s="46"/>
      <c r="N141" s="46"/>
      <c r="O141" s="46"/>
      <c r="P141" s="46"/>
      <c r="Q141" s="46"/>
      <c r="R141" s="46"/>
      <c r="S141" s="22"/>
      <c r="T141" s="15"/>
      <c r="U141" s="15"/>
      <c r="V141" s="15"/>
      <c r="W141" s="15"/>
      <c r="X141" s="15"/>
      <c r="Y141" s="15"/>
      <c r="Z141" s="15"/>
      <c r="AA141" s="15"/>
      <c r="AB141" s="15"/>
      <c r="AC141" s="15"/>
      <c r="AD141" s="15"/>
      <c r="AE141" s="15"/>
      <c r="AF141" s="15"/>
      <c r="AG141" s="15"/>
    </row>
    <row r="142" spans="1:33" ht="15.75" customHeight="1" x14ac:dyDescent="0.2">
      <c r="A142" s="15"/>
      <c r="B142" s="15"/>
      <c r="C142" s="46"/>
      <c r="D142" s="46"/>
      <c r="E142" s="46"/>
      <c r="F142" s="46"/>
      <c r="G142" s="46"/>
      <c r="H142" s="46"/>
      <c r="I142" s="46"/>
      <c r="J142" s="46"/>
      <c r="K142" s="46"/>
      <c r="L142" s="46"/>
      <c r="M142" s="46"/>
      <c r="N142" s="46"/>
      <c r="O142" s="46"/>
      <c r="P142" s="46"/>
      <c r="Q142" s="46"/>
      <c r="R142" s="46"/>
      <c r="S142" s="22"/>
      <c r="T142" s="15"/>
      <c r="U142" s="15"/>
      <c r="V142" s="15"/>
      <c r="W142" s="15"/>
      <c r="X142" s="15"/>
      <c r="Y142" s="15"/>
      <c r="Z142" s="15"/>
      <c r="AA142" s="15"/>
      <c r="AB142" s="15"/>
      <c r="AC142" s="15"/>
      <c r="AD142" s="15"/>
      <c r="AE142" s="15"/>
      <c r="AF142" s="15"/>
      <c r="AG142" s="15"/>
    </row>
    <row r="143" spans="1:33" ht="15.75" customHeight="1" x14ac:dyDescent="0.2">
      <c r="A143" s="15"/>
      <c r="B143" s="15"/>
      <c r="C143" s="46"/>
      <c r="D143" s="46"/>
      <c r="E143" s="46"/>
      <c r="F143" s="46"/>
      <c r="G143" s="46"/>
      <c r="H143" s="46"/>
      <c r="I143" s="46"/>
      <c r="J143" s="46"/>
      <c r="K143" s="46"/>
      <c r="L143" s="46"/>
      <c r="M143" s="46"/>
      <c r="N143" s="46"/>
      <c r="O143" s="46"/>
      <c r="P143" s="46"/>
      <c r="Q143" s="46"/>
      <c r="R143" s="46"/>
      <c r="S143" s="22"/>
      <c r="T143" s="15"/>
      <c r="U143" s="15"/>
      <c r="V143" s="15"/>
      <c r="W143" s="15"/>
      <c r="X143" s="15"/>
      <c r="Y143" s="15"/>
      <c r="Z143" s="15"/>
      <c r="AA143" s="15"/>
      <c r="AB143" s="15"/>
      <c r="AC143" s="15"/>
      <c r="AD143" s="15"/>
      <c r="AE143" s="15"/>
      <c r="AF143" s="15"/>
      <c r="AG143" s="15"/>
    </row>
    <row r="144" spans="1:33" ht="15.75" customHeight="1" x14ac:dyDescent="0.2">
      <c r="A144" s="15"/>
      <c r="B144" s="15"/>
      <c r="C144" s="46"/>
      <c r="D144" s="46"/>
      <c r="E144" s="46"/>
      <c r="F144" s="46"/>
      <c r="G144" s="46"/>
      <c r="H144" s="46"/>
      <c r="I144" s="46"/>
      <c r="J144" s="46"/>
      <c r="K144" s="46"/>
      <c r="L144" s="46"/>
      <c r="M144" s="46"/>
      <c r="N144" s="46"/>
      <c r="O144" s="46"/>
      <c r="P144" s="46"/>
      <c r="Q144" s="46"/>
      <c r="R144" s="46"/>
      <c r="S144" s="22"/>
      <c r="T144" s="15"/>
      <c r="U144" s="15"/>
      <c r="V144" s="15"/>
      <c r="W144" s="15"/>
      <c r="X144" s="15"/>
      <c r="Y144" s="15"/>
      <c r="Z144" s="15"/>
      <c r="AA144" s="15"/>
      <c r="AB144" s="15"/>
      <c r="AC144" s="15"/>
      <c r="AD144" s="15"/>
      <c r="AE144" s="15"/>
      <c r="AF144" s="15"/>
      <c r="AG144" s="15"/>
    </row>
    <row r="145" spans="1:33" ht="15.75" customHeight="1" x14ac:dyDescent="0.2">
      <c r="A145" s="15"/>
      <c r="B145" s="15"/>
      <c r="C145" s="46"/>
      <c r="D145" s="46"/>
      <c r="E145" s="46"/>
      <c r="F145" s="46"/>
      <c r="G145" s="46"/>
      <c r="H145" s="46"/>
      <c r="I145" s="46"/>
      <c r="J145" s="46"/>
      <c r="K145" s="46"/>
      <c r="L145" s="46"/>
      <c r="M145" s="46"/>
      <c r="N145" s="46"/>
      <c r="O145" s="46"/>
      <c r="P145" s="46"/>
      <c r="Q145" s="46"/>
      <c r="R145" s="46"/>
      <c r="S145" s="22"/>
      <c r="T145" s="15"/>
      <c r="U145" s="15"/>
      <c r="V145" s="15"/>
      <c r="W145" s="15"/>
      <c r="X145" s="15"/>
      <c r="Y145" s="15"/>
      <c r="Z145" s="15"/>
      <c r="AA145" s="15"/>
      <c r="AB145" s="15"/>
      <c r="AC145" s="15"/>
      <c r="AD145" s="15"/>
      <c r="AE145" s="15"/>
      <c r="AF145" s="15"/>
      <c r="AG145" s="15"/>
    </row>
    <row r="146" spans="1:33" ht="15.75" customHeight="1" x14ac:dyDescent="0.2">
      <c r="A146" s="15"/>
      <c r="B146" s="15"/>
      <c r="C146" s="46"/>
      <c r="D146" s="46"/>
      <c r="E146" s="46"/>
      <c r="F146" s="46"/>
      <c r="G146" s="46"/>
      <c r="H146" s="46"/>
      <c r="I146" s="46"/>
      <c r="J146" s="46"/>
      <c r="K146" s="46"/>
      <c r="L146" s="46"/>
      <c r="M146" s="46"/>
      <c r="N146" s="46"/>
      <c r="O146" s="46"/>
      <c r="P146" s="46"/>
      <c r="Q146" s="46"/>
      <c r="R146" s="46"/>
      <c r="S146" s="22"/>
      <c r="T146" s="15"/>
      <c r="U146" s="15"/>
      <c r="V146" s="15"/>
      <c r="W146" s="15"/>
      <c r="X146" s="15"/>
      <c r="Y146" s="15"/>
      <c r="Z146" s="15"/>
      <c r="AA146" s="15"/>
      <c r="AB146" s="15"/>
      <c r="AC146" s="15"/>
      <c r="AD146" s="15"/>
      <c r="AE146" s="15"/>
      <c r="AF146" s="15"/>
      <c r="AG146" s="15"/>
    </row>
    <row r="147" spans="1:33" ht="15.75" customHeight="1" x14ac:dyDescent="0.2">
      <c r="A147" s="15"/>
      <c r="B147" s="15"/>
      <c r="C147" s="46"/>
      <c r="D147" s="46"/>
      <c r="E147" s="46"/>
      <c r="F147" s="46"/>
      <c r="G147" s="46"/>
      <c r="H147" s="46"/>
      <c r="I147" s="46"/>
      <c r="J147" s="46"/>
      <c r="K147" s="46"/>
      <c r="L147" s="46"/>
      <c r="M147" s="46"/>
      <c r="N147" s="46"/>
      <c r="O147" s="46"/>
      <c r="P147" s="46"/>
      <c r="Q147" s="46"/>
      <c r="R147" s="46"/>
      <c r="S147" s="22"/>
      <c r="T147" s="15"/>
      <c r="U147" s="15"/>
      <c r="V147" s="15"/>
      <c r="W147" s="15"/>
      <c r="X147" s="15"/>
      <c r="Y147" s="15"/>
      <c r="Z147" s="15"/>
      <c r="AA147" s="15"/>
      <c r="AB147" s="15"/>
      <c r="AC147" s="15"/>
      <c r="AD147" s="15"/>
      <c r="AE147" s="15"/>
      <c r="AF147" s="15"/>
      <c r="AG147" s="15"/>
    </row>
    <row r="148" spans="1:33" ht="15.75" customHeight="1" x14ac:dyDescent="0.2">
      <c r="A148" s="15"/>
      <c r="B148" s="15"/>
      <c r="C148" s="46"/>
      <c r="D148" s="46"/>
      <c r="E148" s="46"/>
      <c r="F148" s="46"/>
      <c r="G148" s="46"/>
      <c r="H148" s="46"/>
      <c r="I148" s="46"/>
      <c r="J148" s="46"/>
      <c r="K148" s="46"/>
      <c r="L148" s="46"/>
      <c r="M148" s="46"/>
      <c r="N148" s="46"/>
      <c r="O148" s="46"/>
      <c r="P148" s="46"/>
      <c r="Q148" s="46"/>
      <c r="R148" s="46"/>
      <c r="S148" s="22"/>
      <c r="T148" s="15"/>
      <c r="U148" s="15"/>
      <c r="V148" s="15"/>
      <c r="W148" s="15"/>
      <c r="X148" s="15"/>
      <c r="Y148" s="15"/>
      <c r="Z148" s="15"/>
      <c r="AA148" s="15"/>
      <c r="AB148" s="15"/>
      <c r="AC148" s="15"/>
      <c r="AD148" s="15"/>
      <c r="AE148" s="15"/>
      <c r="AF148" s="15"/>
      <c r="AG148" s="15"/>
    </row>
    <row r="149" spans="1:33" ht="15.75" customHeight="1" x14ac:dyDescent="0.2">
      <c r="A149" s="15"/>
      <c r="B149" s="15"/>
      <c r="C149" s="46"/>
      <c r="D149" s="46"/>
      <c r="E149" s="46"/>
      <c r="F149" s="46"/>
      <c r="G149" s="46"/>
      <c r="H149" s="46"/>
      <c r="I149" s="46"/>
      <c r="J149" s="46"/>
      <c r="K149" s="46"/>
      <c r="L149" s="46"/>
      <c r="M149" s="46"/>
      <c r="N149" s="46"/>
      <c r="O149" s="46"/>
      <c r="P149" s="46"/>
      <c r="Q149" s="46"/>
      <c r="R149" s="46"/>
      <c r="S149" s="22"/>
      <c r="T149" s="15"/>
      <c r="U149" s="15"/>
      <c r="V149" s="15"/>
      <c r="W149" s="15"/>
      <c r="X149" s="15"/>
      <c r="Y149" s="15"/>
      <c r="Z149" s="15"/>
      <c r="AA149" s="15"/>
      <c r="AB149" s="15"/>
      <c r="AC149" s="15"/>
      <c r="AD149" s="15"/>
      <c r="AE149" s="15"/>
      <c r="AF149" s="15"/>
      <c r="AG149" s="15"/>
    </row>
    <row r="150" spans="1:33" ht="15.75" customHeight="1" x14ac:dyDescent="0.2">
      <c r="A150" s="15"/>
      <c r="B150" s="15"/>
      <c r="C150" s="46"/>
      <c r="D150" s="46"/>
      <c r="E150" s="46"/>
      <c r="F150" s="46"/>
      <c r="G150" s="46"/>
      <c r="H150" s="46"/>
      <c r="I150" s="46"/>
      <c r="J150" s="46"/>
      <c r="K150" s="46"/>
      <c r="L150" s="46"/>
      <c r="M150" s="46"/>
      <c r="N150" s="46"/>
      <c r="O150" s="46"/>
      <c r="P150" s="46"/>
      <c r="Q150" s="46"/>
      <c r="R150" s="46"/>
      <c r="S150" s="22"/>
      <c r="T150" s="15"/>
      <c r="U150" s="15"/>
      <c r="V150" s="15"/>
      <c r="W150" s="15"/>
      <c r="X150" s="15"/>
      <c r="Y150" s="15"/>
      <c r="Z150" s="15"/>
      <c r="AA150" s="15"/>
      <c r="AB150" s="15"/>
      <c r="AC150" s="15"/>
      <c r="AD150" s="15"/>
      <c r="AE150" s="15"/>
      <c r="AF150" s="15"/>
      <c r="AG150" s="15"/>
    </row>
    <row r="151" spans="1:33" ht="15.75" customHeight="1" x14ac:dyDescent="0.2">
      <c r="A151" s="15"/>
      <c r="B151" s="15"/>
      <c r="C151" s="46"/>
      <c r="D151" s="46"/>
      <c r="E151" s="46"/>
      <c r="F151" s="46"/>
      <c r="G151" s="46"/>
      <c r="H151" s="46"/>
      <c r="I151" s="46"/>
      <c r="J151" s="46"/>
      <c r="K151" s="46"/>
      <c r="L151" s="46"/>
      <c r="M151" s="46"/>
      <c r="N151" s="46"/>
      <c r="O151" s="46"/>
      <c r="P151" s="46"/>
      <c r="Q151" s="46"/>
      <c r="R151" s="46"/>
      <c r="S151" s="22"/>
      <c r="T151" s="15"/>
      <c r="U151" s="15"/>
      <c r="V151" s="15"/>
      <c r="W151" s="15"/>
      <c r="X151" s="15"/>
      <c r="Y151" s="15"/>
      <c r="Z151" s="15"/>
      <c r="AA151" s="15"/>
      <c r="AB151" s="15"/>
      <c r="AC151" s="15"/>
      <c r="AD151" s="15"/>
      <c r="AE151" s="15"/>
      <c r="AF151" s="15"/>
      <c r="AG151" s="15"/>
    </row>
    <row r="152" spans="1:33" ht="15.75" customHeight="1" x14ac:dyDescent="0.2">
      <c r="A152" s="15"/>
      <c r="B152" s="15"/>
      <c r="C152" s="46"/>
      <c r="D152" s="46"/>
      <c r="E152" s="46"/>
      <c r="F152" s="46"/>
      <c r="G152" s="46"/>
      <c r="H152" s="46"/>
      <c r="I152" s="46"/>
      <c r="J152" s="46"/>
      <c r="K152" s="46"/>
      <c r="L152" s="46"/>
      <c r="M152" s="46"/>
      <c r="N152" s="46"/>
      <c r="O152" s="46"/>
      <c r="P152" s="46"/>
      <c r="Q152" s="46"/>
      <c r="R152" s="46"/>
      <c r="S152" s="22"/>
      <c r="T152" s="15"/>
      <c r="U152" s="15"/>
      <c r="V152" s="15"/>
      <c r="W152" s="15"/>
      <c r="X152" s="15"/>
      <c r="Y152" s="15"/>
      <c r="Z152" s="15"/>
      <c r="AA152" s="15"/>
      <c r="AB152" s="15"/>
      <c r="AC152" s="15"/>
      <c r="AD152" s="15"/>
      <c r="AE152" s="15"/>
      <c r="AF152" s="15"/>
      <c r="AG152" s="15"/>
    </row>
    <row r="153" spans="1:33" ht="15.75" customHeight="1" x14ac:dyDescent="0.2">
      <c r="A153" s="15"/>
      <c r="B153" s="15"/>
      <c r="C153" s="46"/>
      <c r="D153" s="46"/>
      <c r="E153" s="46"/>
      <c r="F153" s="46"/>
      <c r="G153" s="46"/>
      <c r="H153" s="46"/>
      <c r="I153" s="46"/>
      <c r="J153" s="46"/>
      <c r="K153" s="46"/>
      <c r="L153" s="46"/>
      <c r="M153" s="46"/>
      <c r="N153" s="46"/>
      <c r="O153" s="46"/>
      <c r="P153" s="46"/>
      <c r="Q153" s="46"/>
      <c r="R153" s="46"/>
      <c r="S153" s="22"/>
      <c r="T153" s="15"/>
      <c r="U153" s="15"/>
      <c r="V153" s="15"/>
      <c r="W153" s="15"/>
      <c r="X153" s="15"/>
      <c r="Y153" s="15"/>
      <c r="Z153" s="15"/>
      <c r="AA153" s="15"/>
      <c r="AB153" s="15"/>
      <c r="AC153" s="15"/>
      <c r="AD153" s="15"/>
      <c r="AE153" s="15"/>
      <c r="AF153" s="15"/>
      <c r="AG153" s="15"/>
    </row>
    <row r="154" spans="1:33" ht="15.75" customHeight="1" x14ac:dyDescent="0.2">
      <c r="A154" s="15"/>
      <c r="B154" s="15"/>
      <c r="C154" s="46"/>
      <c r="D154" s="46"/>
      <c r="E154" s="46"/>
      <c r="F154" s="46"/>
      <c r="G154" s="46"/>
      <c r="H154" s="46"/>
      <c r="I154" s="46"/>
      <c r="J154" s="46"/>
      <c r="K154" s="46"/>
      <c r="L154" s="46"/>
      <c r="M154" s="46"/>
      <c r="N154" s="46"/>
      <c r="O154" s="46"/>
      <c r="P154" s="46"/>
      <c r="Q154" s="46"/>
      <c r="R154" s="46"/>
      <c r="S154" s="22"/>
      <c r="T154" s="15"/>
      <c r="U154" s="15"/>
      <c r="V154" s="15"/>
      <c r="W154" s="15"/>
      <c r="X154" s="15"/>
      <c r="Y154" s="15"/>
      <c r="Z154" s="15"/>
      <c r="AA154" s="15"/>
      <c r="AB154" s="15"/>
      <c r="AC154" s="15"/>
      <c r="AD154" s="15"/>
      <c r="AE154" s="15"/>
      <c r="AF154" s="15"/>
      <c r="AG154" s="15"/>
    </row>
    <row r="155" spans="1:33" ht="15.75" customHeight="1" x14ac:dyDescent="0.2">
      <c r="A155" s="15"/>
      <c r="B155" s="15"/>
      <c r="C155" s="46"/>
      <c r="D155" s="46"/>
      <c r="E155" s="46"/>
      <c r="F155" s="46"/>
      <c r="G155" s="46"/>
      <c r="H155" s="46"/>
      <c r="I155" s="46"/>
      <c r="J155" s="46"/>
      <c r="K155" s="46"/>
      <c r="L155" s="46"/>
      <c r="M155" s="46"/>
      <c r="N155" s="46"/>
      <c r="O155" s="46"/>
      <c r="P155" s="46"/>
      <c r="Q155" s="46"/>
      <c r="R155" s="46"/>
      <c r="S155" s="22"/>
      <c r="T155" s="15"/>
      <c r="U155" s="15"/>
      <c r="V155" s="15"/>
      <c r="W155" s="15"/>
      <c r="X155" s="15"/>
      <c r="Y155" s="15"/>
      <c r="Z155" s="15"/>
      <c r="AA155" s="15"/>
      <c r="AB155" s="15"/>
      <c r="AC155" s="15"/>
      <c r="AD155" s="15"/>
      <c r="AE155" s="15"/>
      <c r="AF155" s="15"/>
      <c r="AG155" s="15"/>
    </row>
    <row r="156" spans="1:33" ht="15.75" customHeight="1" x14ac:dyDescent="0.2">
      <c r="A156" s="15"/>
      <c r="B156" s="15"/>
      <c r="C156" s="46"/>
      <c r="D156" s="46"/>
      <c r="E156" s="46"/>
      <c r="F156" s="46"/>
      <c r="G156" s="46"/>
      <c r="H156" s="46"/>
      <c r="I156" s="46"/>
      <c r="J156" s="46"/>
      <c r="K156" s="46"/>
      <c r="L156" s="46"/>
      <c r="M156" s="46"/>
      <c r="N156" s="46"/>
      <c r="O156" s="46"/>
      <c r="P156" s="46"/>
      <c r="Q156" s="46"/>
      <c r="R156" s="46"/>
      <c r="S156" s="22"/>
      <c r="T156" s="15"/>
      <c r="U156" s="15"/>
      <c r="V156" s="15"/>
      <c r="W156" s="15"/>
      <c r="X156" s="15"/>
      <c r="Y156" s="15"/>
      <c r="Z156" s="15"/>
      <c r="AA156" s="15"/>
      <c r="AB156" s="15"/>
      <c r="AC156" s="15"/>
      <c r="AD156" s="15"/>
      <c r="AE156" s="15"/>
      <c r="AF156" s="15"/>
      <c r="AG156" s="15"/>
    </row>
    <row r="157" spans="1:33" ht="15.75" customHeight="1" x14ac:dyDescent="0.2">
      <c r="A157" s="15"/>
      <c r="B157" s="15"/>
      <c r="C157" s="46"/>
      <c r="D157" s="46"/>
      <c r="E157" s="46"/>
      <c r="F157" s="46"/>
      <c r="G157" s="46"/>
      <c r="H157" s="46"/>
      <c r="I157" s="46"/>
      <c r="J157" s="46"/>
      <c r="K157" s="46"/>
      <c r="L157" s="46"/>
      <c r="M157" s="46"/>
      <c r="N157" s="46"/>
      <c r="O157" s="46"/>
      <c r="P157" s="46"/>
      <c r="Q157" s="46"/>
      <c r="R157" s="46"/>
      <c r="S157" s="22"/>
      <c r="T157" s="15"/>
      <c r="U157" s="15"/>
      <c r="V157" s="15"/>
      <c r="W157" s="15"/>
      <c r="X157" s="15"/>
      <c r="Y157" s="15"/>
      <c r="Z157" s="15"/>
      <c r="AA157" s="15"/>
      <c r="AB157" s="15"/>
      <c r="AC157" s="15"/>
      <c r="AD157" s="15"/>
      <c r="AE157" s="15"/>
      <c r="AF157" s="15"/>
      <c r="AG157" s="15"/>
    </row>
    <row r="158" spans="1:33" ht="15.75" customHeight="1" x14ac:dyDescent="0.2">
      <c r="A158" s="15"/>
      <c r="B158" s="15"/>
      <c r="C158" s="46"/>
      <c r="D158" s="46"/>
      <c r="E158" s="46"/>
      <c r="F158" s="46"/>
      <c r="G158" s="46"/>
      <c r="H158" s="46"/>
      <c r="I158" s="46"/>
      <c r="J158" s="46"/>
      <c r="K158" s="46"/>
      <c r="L158" s="46"/>
      <c r="M158" s="46"/>
      <c r="N158" s="46"/>
      <c r="O158" s="46"/>
      <c r="P158" s="46"/>
      <c r="Q158" s="46"/>
      <c r="R158" s="46"/>
      <c r="S158" s="22"/>
      <c r="T158" s="15"/>
      <c r="U158" s="15"/>
      <c r="V158" s="15"/>
      <c r="W158" s="15"/>
      <c r="X158" s="15"/>
      <c r="Y158" s="15"/>
      <c r="Z158" s="15"/>
      <c r="AA158" s="15"/>
      <c r="AB158" s="15"/>
      <c r="AC158" s="15"/>
      <c r="AD158" s="15"/>
      <c r="AE158" s="15"/>
      <c r="AF158" s="15"/>
      <c r="AG158" s="15"/>
    </row>
    <row r="159" spans="1:33" ht="15.75" customHeight="1" x14ac:dyDescent="0.2">
      <c r="A159" s="15"/>
      <c r="B159" s="15"/>
      <c r="C159" s="46"/>
      <c r="D159" s="46"/>
      <c r="E159" s="46"/>
      <c r="F159" s="46"/>
      <c r="G159" s="46"/>
      <c r="H159" s="46"/>
      <c r="I159" s="46"/>
      <c r="J159" s="46"/>
      <c r="K159" s="46"/>
      <c r="L159" s="46"/>
      <c r="M159" s="46"/>
      <c r="N159" s="46"/>
      <c r="O159" s="46"/>
      <c r="P159" s="46"/>
      <c r="Q159" s="46"/>
      <c r="R159" s="46"/>
      <c r="S159" s="22"/>
      <c r="T159" s="15"/>
      <c r="U159" s="15"/>
      <c r="V159" s="15"/>
      <c r="W159" s="15"/>
      <c r="X159" s="15"/>
      <c r="Y159" s="15"/>
      <c r="Z159" s="15"/>
      <c r="AA159" s="15"/>
      <c r="AB159" s="15"/>
      <c r="AC159" s="15"/>
      <c r="AD159" s="15"/>
      <c r="AE159" s="15"/>
      <c r="AF159" s="15"/>
      <c r="AG159" s="15"/>
    </row>
    <row r="160" spans="1:33" ht="15.75" customHeight="1" x14ac:dyDescent="0.2">
      <c r="A160" s="15"/>
      <c r="B160" s="15"/>
      <c r="C160" s="46"/>
      <c r="D160" s="46"/>
      <c r="E160" s="46"/>
      <c r="F160" s="46"/>
      <c r="G160" s="46"/>
      <c r="H160" s="46"/>
      <c r="I160" s="46"/>
      <c r="J160" s="46"/>
      <c r="K160" s="46"/>
      <c r="L160" s="46"/>
      <c r="M160" s="46"/>
      <c r="N160" s="46"/>
      <c r="O160" s="46"/>
      <c r="P160" s="46"/>
      <c r="Q160" s="46"/>
      <c r="R160" s="46"/>
      <c r="S160" s="22"/>
      <c r="T160" s="15"/>
      <c r="U160" s="15"/>
      <c r="V160" s="15"/>
      <c r="W160" s="15"/>
      <c r="X160" s="15"/>
      <c r="Y160" s="15"/>
      <c r="Z160" s="15"/>
      <c r="AA160" s="15"/>
      <c r="AB160" s="15"/>
      <c r="AC160" s="15"/>
      <c r="AD160" s="15"/>
      <c r="AE160" s="15"/>
      <c r="AF160" s="15"/>
      <c r="AG160" s="15"/>
    </row>
    <row r="161" spans="1:33" ht="15.75" customHeight="1" x14ac:dyDescent="0.2">
      <c r="A161" s="15"/>
      <c r="B161" s="15"/>
      <c r="C161" s="46"/>
      <c r="D161" s="46"/>
      <c r="E161" s="46"/>
      <c r="F161" s="46"/>
      <c r="G161" s="46"/>
      <c r="H161" s="46"/>
      <c r="I161" s="46"/>
      <c r="J161" s="46"/>
      <c r="K161" s="46"/>
      <c r="L161" s="46"/>
      <c r="M161" s="46"/>
      <c r="N161" s="46"/>
      <c r="O161" s="46"/>
      <c r="P161" s="46"/>
      <c r="Q161" s="46"/>
      <c r="R161" s="46"/>
      <c r="S161" s="22"/>
      <c r="T161" s="15"/>
      <c r="U161" s="15"/>
      <c r="V161" s="15"/>
      <c r="W161" s="15"/>
      <c r="X161" s="15"/>
      <c r="Y161" s="15"/>
      <c r="Z161" s="15"/>
      <c r="AA161" s="15"/>
      <c r="AB161" s="15"/>
      <c r="AC161" s="15"/>
      <c r="AD161" s="15"/>
      <c r="AE161" s="15"/>
      <c r="AF161" s="15"/>
      <c r="AG161" s="15"/>
    </row>
    <row r="162" spans="1:33" ht="15.75" customHeight="1" x14ac:dyDescent="0.2">
      <c r="A162" s="15"/>
      <c r="B162" s="15"/>
      <c r="C162" s="46"/>
      <c r="D162" s="46"/>
      <c r="E162" s="46"/>
      <c r="F162" s="46"/>
      <c r="G162" s="46"/>
      <c r="H162" s="46"/>
      <c r="I162" s="46"/>
      <c r="J162" s="46"/>
      <c r="K162" s="46"/>
      <c r="L162" s="46"/>
      <c r="M162" s="46"/>
      <c r="N162" s="46"/>
      <c r="O162" s="46"/>
      <c r="P162" s="46"/>
      <c r="Q162" s="46"/>
      <c r="R162" s="46"/>
      <c r="S162" s="22"/>
      <c r="T162" s="15"/>
      <c r="U162" s="15"/>
      <c r="V162" s="15"/>
      <c r="W162" s="15"/>
      <c r="X162" s="15"/>
      <c r="Y162" s="15"/>
      <c r="Z162" s="15"/>
      <c r="AA162" s="15"/>
      <c r="AB162" s="15"/>
      <c r="AC162" s="15"/>
      <c r="AD162" s="15"/>
      <c r="AE162" s="15"/>
      <c r="AF162" s="15"/>
      <c r="AG162" s="15"/>
    </row>
    <row r="163" spans="1:33" ht="15.75" customHeight="1" x14ac:dyDescent="0.2">
      <c r="A163" s="15"/>
      <c r="B163" s="15"/>
      <c r="C163" s="46"/>
      <c r="D163" s="46"/>
      <c r="E163" s="46"/>
      <c r="F163" s="46"/>
      <c r="G163" s="46"/>
      <c r="H163" s="46"/>
      <c r="I163" s="46"/>
      <c r="J163" s="46"/>
      <c r="K163" s="46"/>
      <c r="L163" s="46"/>
      <c r="M163" s="46"/>
      <c r="N163" s="46"/>
      <c r="O163" s="46"/>
      <c r="P163" s="46"/>
      <c r="Q163" s="46"/>
      <c r="R163" s="46"/>
      <c r="S163" s="22"/>
      <c r="T163" s="15"/>
      <c r="U163" s="15"/>
      <c r="V163" s="15"/>
      <c r="W163" s="15"/>
      <c r="X163" s="15"/>
      <c r="Y163" s="15"/>
      <c r="Z163" s="15"/>
      <c r="AA163" s="15"/>
      <c r="AB163" s="15"/>
      <c r="AC163" s="15"/>
      <c r="AD163" s="15"/>
      <c r="AE163" s="15"/>
      <c r="AF163" s="15"/>
      <c r="AG163" s="15"/>
    </row>
    <row r="164" spans="1:33" ht="15.75" customHeight="1" x14ac:dyDescent="0.2">
      <c r="A164" s="15"/>
      <c r="B164" s="15"/>
      <c r="C164" s="46"/>
      <c r="D164" s="46"/>
      <c r="E164" s="46"/>
      <c r="F164" s="46"/>
      <c r="G164" s="46"/>
      <c r="H164" s="46"/>
      <c r="I164" s="46"/>
      <c r="J164" s="46"/>
      <c r="K164" s="46"/>
      <c r="L164" s="46"/>
      <c r="M164" s="46"/>
      <c r="N164" s="46"/>
      <c r="O164" s="46"/>
      <c r="P164" s="46"/>
      <c r="Q164" s="46"/>
      <c r="R164" s="46"/>
      <c r="S164" s="22"/>
      <c r="T164" s="15"/>
      <c r="U164" s="15"/>
      <c r="V164" s="15"/>
      <c r="W164" s="15"/>
      <c r="X164" s="15"/>
      <c r="Y164" s="15"/>
      <c r="Z164" s="15"/>
      <c r="AA164" s="15"/>
      <c r="AB164" s="15"/>
      <c r="AC164" s="15"/>
      <c r="AD164" s="15"/>
      <c r="AE164" s="15"/>
      <c r="AF164" s="15"/>
      <c r="AG164" s="15"/>
    </row>
    <row r="165" spans="1:33" ht="15.75" customHeight="1" x14ac:dyDescent="0.2">
      <c r="A165" s="15"/>
      <c r="B165" s="15"/>
      <c r="C165" s="46"/>
      <c r="D165" s="46"/>
      <c r="E165" s="46"/>
      <c r="F165" s="46"/>
      <c r="G165" s="46"/>
      <c r="H165" s="46"/>
      <c r="I165" s="46"/>
      <c r="J165" s="46"/>
      <c r="K165" s="46"/>
      <c r="L165" s="46"/>
      <c r="M165" s="46"/>
      <c r="N165" s="46"/>
      <c r="O165" s="46"/>
      <c r="P165" s="46"/>
      <c r="Q165" s="46"/>
      <c r="R165" s="46"/>
      <c r="S165" s="22"/>
      <c r="T165" s="15"/>
      <c r="U165" s="15"/>
      <c r="V165" s="15"/>
      <c r="W165" s="15"/>
      <c r="X165" s="15"/>
      <c r="Y165" s="15"/>
      <c r="Z165" s="15"/>
      <c r="AA165" s="15"/>
      <c r="AB165" s="15"/>
      <c r="AC165" s="15"/>
      <c r="AD165" s="15"/>
      <c r="AE165" s="15"/>
      <c r="AF165" s="15"/>
      <c r="AG165" s="15"/>
    </row>
    <row r="166" spans="1:33" ht="15.75" customHeight="1" x14ac:dyDescent="0.2">
      <c r="A166" s="15"/>
      <c r="B166" s="15"/>
      <c r="C166" s="46"/>
      <c r="D166" s="46"/>
      <c r="E166" s="46"/>
      <c r="F166" s="46"/>
      <c r="G166" s="46"/>
      <c r="H166" s="46"/>
      <c r="I166" s="46"/>
      <c r="J166" s="46"/>
      <c r="K166" s="46"/>
      <c r="L166" s="46"/>
      <c r="M166" s="46"/>
      <c r="N166" s="46"/>
      <c r="O166" s="46"/>
      <c r="P166" s="46"/>
      <c r="Q166" s="46"/>
      <c r="R166" s="46"/>
      <c r="S166" s="22"/>
      <c r="T166" s="15"/>
      <c r="U166" s="15"/>
      <c r="V166" s="15"/>
      <c r="W166" s="15"/>
      <c r="X166" s="15"/>
      <c r="Y166" s="15"/>
      <c r="Z166" s="15"/>
      <c r="AA166" s="15"/>
      <c r="AB166" s="15"/>
      <c r="AC166" s="15"/>
      <c r="AD166" s="15"/>
      <c r="AE166" s="15"/>
      <c r="AF166" s="15"/>
      <c r="AG166" s="15"/>
    </row>
    <row r="167" spans="1:33" ht="15.75" customHeight="1" x14ac:dyDescent="0.2">
      <c r="A167" s="15"/>
      <c r="B167" s="15"/>
      <c r="C167" s="46"/>
      <c r="D167" s="46"/>
      <c r="E167" s="46"/>
      <c r="F167" s="46"/>
      <c r="G167" s="46"/>
      <c r="H167" s="46"/>
      <c r="I167" s="46"/>
      <c r="J167" s="46"/>
      <c r="K167" s="46"/>
      <c r="L167" s="46"/>
      <c r="M167" s="46"/>
      <c r="N167" s="46"/>
      <c r="O167" s="46"/>
      <c r="P167" s="46"/>
      <c r="Q167" s="46"/>
      <c r="R167" s="46"/>
      <c r="S167" s="22"/>
      <c r="T167" s="15"/>
      <c r="U167" s="15"/>
      <c r="V167" s="15"/>
      <c r="W167" s="15"/>
      <c r="X167" s="15"/>
      <c r="Y167" s="15"/>
      <c r="Z167" s="15"/>
      <c r="AA167" s="15"/>
      <c r="AB167" s="15"/>
      <c r="AC167" s="15"/>
      <c r="AD167" s="15"/>
      <c r="AE167" s="15"/>
      <c r="AF167" s="15"/>
      <c r="AG167" s="15"/>
    </row>
    <row r="168" spans="1:33" ht="15.75" customHeight="1" x14ac:dyDescent="0.2">
      <c r="A168" s="15"/>
      <c r="B168" s="15"/>
      <c r="C168" s="46"/>
      <c r="D168" s="46"/>
      <c r="E168" s="46"/>
      <c r="F168" s="46"/>
      <c r="G168" s="46"/>
      <c r="H168" s="46"/>
      <c r="I168" s="46"/>
      <c r="J168" s="46"/>
      <c r="K168" s="46"/>
      <c r="L168" s="46"/>
      <c r="M168" s="46"/>
      <c r="N168" s="46"/>
      <c r="O168" s="46"/>
      <c r="P168" s="46"/>
      <c r="Q168" s="46"/>
      <c r="R168" s="46"/>
      <c r="S168" s="22"/>
      <c r="T168" s="15"/>
      <c r="U168" s="15"/>
      <c r="V168" s="15"/>
      <c r="W168" s="15"/>
      <c r="X168" s="15"/>
      <c r="Y168" s="15"/>
      <c r="Z168" s="15"/>
      <c r="AA168" s="15"/>
      <c r="AB168" s="15"/>
      <c r="AC168" s="15"/>
      <c r="AD168" s="15"/>
      <c r="AE168" s="15"/>
      <c r="AF168" s="15"/>
      <c r="AG168" s="15"/>
    </row>
    <row r="169" spans="1:33" ht="15.75" customHeight="1" x14ac:dyDescent="0.2">
      <c r="A169" s="15"/>
      <c r="B169" s="15"/>
      <c r="C169" s="46"/>
      <c r="D169" s="46"/>
      <c r="E169" s="46"/>
      <c r="F169" s="46"/>
      <c r="G169" s="46"/>
      <c r="H169" s="46"/>
      <c r="I169" s="46"/>
      <c r="J169" s="46"/>
      <c r="K169" s="46"/>
      <c r="L169" s="46"/>
      <c r="M169" s="46"/>
      <c r="N169" s="46"/>
      <c r="O169" s="46"/>
      <c r="P169" s="46"/>
      <c r="Q169" s="46"/>
      <c r="R169" s="46"/>
      <c r="S169" s="22"/>
      <c r="T169" s="15"/>
      <c r="U169" s="15"/>
      <c r="V169" s="15"/>
      <c r="W169" s="15"/>
      <c r="X169" s="15"/>
      <c r="Y169" s="15"/>
      <c r="Z169" s="15"/>
      <c r="AA169" s="15"/>
      <c r="AB169" s="15"/>
      <c r="AC169" s="15"/>
      <c r="AD169" s="15"/>
      <c r="AE169" s="15"/>
      <c r="AF169" s="15"/>
      <c r="AG169" s="15"/>
    </row>
    <row r="170" spans="1:33" ht="15.75" customHeight="1" x14ac:dyDescent="0.2">
      <c r="C170" s="46"/>
      <c r="D170" s="46"/>
      <c r="E170" s="46"/>
      <c r="F170" s="46"/>
      <c r="G170" s="46"/>
      <c r="H170" s="46"/>
      <c r="I170" s="46"/>
      <c r="J170" s="46"/>
      <c r="K170" s="46"/>
      <c r="L170" s="46"/>
      <c r="M170" s="46"/>
      <c r="N170" s="46"/>
      <c r="O170" s="46"/>
      <c r="P170" s="46"/>
      <c r="Q170" s="46"/>
      <c r="R170" s="46"/>
      <c r="S170" s="22"/>
    </row>
    <row r="171" spans="1:33" ht="15.75" customHeight="1" x14ac:dyDescent="0.2">
      <c r="C171" s="46"/>
      <c r="D171" s="46"/>
      <c r="E171" s="46"/>
      <c r="F171" s="46"/>
      <c r="G171" s="46"/>
      <c r="H171" s="46"/>
      <c r="I171" s="46"/>
      <c r="J171" s="46"/>
      <c r="K171" s="46"/>
      <c r="L171" s="46"/>
      <c r="M171" s="46"/>
      <c r="N171" s="46"/>
      <c r="O171" s="46"/>
      <c r="P171" s="46"/>
      <c r="Q171" s="46"/>
      <c r="R171" s="46"/>
      <c r="S171" s="22"/>
    </row>
    <row r="172" spans="1:33" ht="15.75" customHeight="1" x14ac:dyDescent="0.2">
      <c r="C172" s="46"/>
      <c r="D172" s="46"/>
      <c r="E172" s="46"/>
      <c r="F172" s="46"/>
      <c r="G172" s="46"/>
      <c r="H172" s="46"/>
      <c r="I172" s="46"/>
      <c r="J172" s="46"/>
      <c r="K172" s="46"/>
      <c r="L172" s="46"/>
      <c r="M172" s="46"/>
      <c r="N172" s="46"/>
      <c r="O172" s="46"/>
      <c r="P172" s="46"/>
      <c r="Q172" s="46"/>
      <c r="R172" s="46"/>
      <c r="S172" s="22"/>
    </row>
    <row r="173" spans="1:33" ht="15.75" customHeight="1" x14ac:dyDescent="0.2">
      <c r="C173" s="46"/>
      <c r="D173" s="46"/>
      <c r="E173" s="46"/>
      <c r="F173" s="46"/>
      <c r="G173" s="46"/>
      <c r="H173" s="46"/>
      <c r="I173" s="46"/>
      <c r="J173" s="46"/>
      <c r="K173" s="46"/>
      <c r="L173" s="46"/>
      <c r="M173" s="46"/>
      <c r="N173" s="46"/>
      <c r="O173" s="46"/>
      <c r="P173" s="46"/>
      <c r="Q173" s="46"/>
      <c r="R173" s="46"/>
      <c r="S173" s="22"/>
    </row>
    <row r="174" spans="1:33" ht="15.75" customHeight="1" x14ac:dyDescent="0.2">
      <c r="C174" s="46"/>
      <c r="D174" s="46"/>
      <c r="E174" s="46"/>
      <c r="F174" s="46"/>
      <c r="G174" s="46"/>
      <c r="H174" s="46"/>
      <c r="I174" s="46"/>
      <c r="J174" s="46"/>
      <c r="K174" s="46"/>
      <c r="L174" s="46"/>
      <c r="M174" s="46"/>
      <c r="N174" s="46"/>
      <c r="O174" s="46"/>
      <c r="P174" s="46"/>
      <c r="Q174" s="46"/>
      <c r="R174" s="46"/>
      <c r="S174" s="22"/>
    </row>
    <row r="175" spans="1:33" ht="15.75" customHeight="1" x14ac:dyDescent="0.2">
      <c r="C175" s="46"/>
      <c r="D175" s="46"/>
      <c r="E175" s="46"/>
      <c r="F175" s="46"/>
      <c r="G175" s="46"/>
      <c r="H175" s="46"/>
      <c r="I175" s="46"/>
      <c r="J175" s="46"/>
      <c r="K175" s="46"/>
      <c r="L175" s="46"/>
      <c r="M175" s="46"/>
      <c r="N175" s="46"/>
      <c r="O175" s="46"/>
      <c r="P175" s="46"/>
      <c r="Q175" s="46"/>
      <c r="R175" s="46"/>
      <c r="S175" s="22"/>
    </row>
    <row r="176" spans="1:33" ht="15.75" customHeight="1" x14ac:dyDescent="0.2">
      <c r="C176" s="46"/>
      <c r="D176" s="46"/>
      <c r="E176" s="46"/>
      <c r="F176" s="46"/>
      <c r="G176" s="46"/>
      <c r="H176" s="46"/>
      <c r="I176" s="46"/>
      <c r="J176" s="46"/>
      <c r="K176" s="46"/>
      <c r="L176" s="46"/>
      <c r="M176" s="46"/>
      <c r="N176" s="46"/>
      <c r="O176" s="46"/>
      <c r="P176" s="46"/>
      <c r="Q176" s="46"/>
      <c r="R176" s="46"/>
      <c r="S176" s="22"/>
    </row>
    <row r="177" spans="3:19" ht="15.75" customHeight="1" x14ac:dyDescent="0.2">
      <c r="C177" s="46"/>
      <c r="D177" s="46"/>
      <c r="E177" s="46"/>
      <c r="F177" s="46"/>
      <c r="G177" s="46"/>
      <c r="H177" s="46"/>
      <c r="I177" s="46"/>
      <c r="J177" s="46"/>
      <c r="K177" s="46"/>
      <c r="L177" s="46"/>
      <c r="M177" s="46"/>
      <c r="N177" s="46"/>
      <c r="O177" s="46"/>
      <c r="P177" s="46"/>
      <c r="Q177" s="46"/>
      <c r="R177" s="46"/>
      <c r="S177" s="22"/>
    </row>
    <row r="178" spans="3:19" ht="15.75" customHeight="1" x14ac:dyDescent="0.2">
      <c r="C178" s="46"/>
      <c r="D178" s="46"/>
      <c r="E178" s="46"/>
      <c r="F178" s="46"/>
      <c r="G178" s="46"/>
      <c r="H178" s="46"/>
      <c r="I178" s="46"/>
      <c r="J178" s="46"/>
      <c r="K178" s="46"/>
      <c r="L178" s="46"/>
      <c r="M178" s="46"/>
      <c r="N178" s="46"/>
      <c r="O178" s="46"/>
      <c r="P178" s="46"/>
      <c r="Q178" s="46"/>
      <c r="R178" s="46"/>
      <c r="S178" s="22"/>
    </row>
    <row r="179" spans="3:19" ht="15.75" customHeight="1" x14ac:dyDescent="0.2">
      <c r="C179" s="46"/>
      <c r="D179" s="46"/>
      <c r="E179" s="46"/>
      <c r="F179" s="46"/>
      <c r="G179" s="46"/>
      <c r="H179" s="46"/>
      <c r="I179" s="46"/>
      <c r="J179" s="46"/>
      <c r="K179" s="46"/>
      <c r="L179" s="46"/>
      <c r="M179" s="46"/>
      <c r="N179" s="46"/>
      <c r="O179" s="46"/>
      <c r="P179" s="46"/>
      <c r="Q179" s="46"/>
      <c r="R179" s="46"/>
      <c r="S179" s="22"/>
    </row>
    <row r="180" spans="3:19" ht="15.75" customHeight="1" x14ac:dyDescent="0.2">
      <c r="C180" s="46"/>
      <c r="D180" s="46"/>
      <c r="E180" s="46"/>
      <c r="F180" s="46"/>
      <c r="G180" s="46"/>
      <c r="H180" s="46"/>
      <c r="I180" s="46"/>
      <c r="J180" s="46"/>
      <c r="K180" s="46"/>
      <c r="L180" s="46"/>
      <c r="M180" s="46"/>
      <c r="N180" s="46"/>
      <c r="O180" s="46"/>
      <c r="P180" s="46"/>
      <c r="Q180" s="46"/>
      <c r="R180" s="46"/>
      <c r="S180" s="22"/>
    </row>
    <row r="181" spans="3:19" ht="15.75" customHeight="1" x14ac:dyDescent="0.2">
      <c r="C181" s="46"/>
      <c r="D181" s="46"/>
      <c r="E181" s="46"/>
      <c r="F181" s="46"/>
      <c r="G181" s="46"/>
      <c r="H181" s="46"/>
      <c r="I181" s="46"/>
      <c r="J181" s="46"/>
      <c r="K181" s="46"/>
      <c r="L181" s="46"/>
      <c r="M181" s="46"/>
      <c r="N181" s="46"/>
      <c r="O181" s="46"/>
      <c r="P181" s="46"/>
      <c r="Q181" s="46"/>
      <c r="R181" s="46"/>
      <c r="S181" s="22"/>
    </row>
    <row r="182" spans="3:19" ht="15.75" customHeight="1" x14ac:dyDescent="0.2">
      <c r="C182" s="46"/>
      <c r="D182" s="46"/>
      <c r="E182" s="46"/>
      <c r="F182" s="46"/>
      <c r="G182" s="46"/>
      <c r="H182" s="46"/>
      <c r="I182" s="46"/>
      <c r="J182" s="46"/>
      <c r="K182" s="46"/>
      <c r="L182" s="46"/>
      <c r="M182" s="46"/>
      <c r="N182" s="46"/>
      <c r="O182" s="46"/>
      <c r="P182" s="46"/>
      <c r="Q182" s="46"/>
      <c r="R182" s="46"/>
      <c r="S182" s="22"/>
    </row>
    <row r="183" spans="3:19" ht="15.75" customHeight="1" x14ac:dyDescent="0.2">
      <c r="C183" s="46"/>
      <c r="D183" s="46"/>
      <c r="E183" s="46"/>
      <c r="F183" s="46"/>
      <c r="G183" s="46"/>
      <c r="H183" s="46"/>
      <c r="I183" s="46"/>
      <c r="J183" s="46"/>
      <c r="K183" s="46"/>
      <c r="L183" s="46"/>
      <c r="M183" s="46"/>
      <c r="N183" s="46"/>
      <c r="O183" s="46"/>
      <c r="P183" s="46"/>
      <c r="Q183" s="46"/>
      <c r="R183" s="46"/>
      <c r="S183" s="22"/>
    </row>
    <row r="184" spans="3:19" ht="15.75" customHeight="1" x14ac:dyDescent="0.2">
      <c r="C184" s="46"/>
      <c r="D184" s="46"/>
      <c r="E184" s="46"/>
      <c r="F184" s="46"/>
      <c r="G184" s="46"/>
      <c r="H184" s="46"/>
      <c r="I184" s="46"/>
      <c r="J184" s="46"/>
      <c r="K184" s="46"/>
      <c r="L184" s="46"/>
      <c r="M184" s="46"/>
      <c r="N184" s="46"/>
      <c r="O184" s="46"/>
      <c r="P184" s="46"/>
      <c r="Q184" s="46"/>
      <c r="R184" s="46"/>
      <c r="S184" s="22"/>
    </row>
    <row r="185" spans="3:19" ht="15.75" customHeight="1" x14ac:dyDescent="0.2">
      <c r="C185" s="46"/>
      <c r="D185" s="46"/>
      <c r="E185" s="46"/>
      <c r="F185" s="46"/>
      <c r="G185" s="46"/>
      <c r="H185" s="46"/>
      <c r="I185" s="46"/>
      <c r="J185" s="46"/>
      <c r="K185" s="46"/>
      <c r="L185" s="46"/>
      <c r="M185" s="46"/>
      <c r="N185" s="46"/>
      <c r="O185" s="46"/>
      <c r="P185" s="46"/>
      <c r="Q185" s="46"/>
      <c r="R185" s="46"/>
      <c r="S185" s="22"/>
    </row>
    <row r="186" spans="3:19" ht="15.75" customHeight="1" x14ac:dyDescent="0.2">
      <c r="C186" s="46"/>
      <c r="D186" s="46"/>
      <c r="E186" s="46"/>
      <c r="F186" s="46"/>
      <c r="G186" s="46"/>
      <c r="H186" s="46"/>
      <c r="I186" s="46"/>
      <c r="J186" s="46"/>
      <c r="K186" s="46"/>
      <c r="L186" s="46"/>
      <c r="M186" s="46"/>
      <c r="N186" s="46"/>
      <c r="O186" s="46"/>
      <c r="P186" s="46"/>
      <c r="Q186" s="46"/>
      <c r="R186" s="46"/>
      <c r="S186" s="22"/>
    </row>
    <row r="187" spans="3:19" ht="15.75" customHeight="1" x14ac:dyDescent="0.2">
      <c r="C187" s="46"/>
      <c r="D187" s="46"/>
      <c r="E187" s="46"/>
      <c r="F187" s="46"/>
      <c r="G187" s="46"/>
      <c r="H187" s="46"/>
      <c r="I187" s="46"/>
      <c r="J187" s="46"/>
      <c r="K187" s="46"/>
      <c r="L187" s="46"/>
      <c r="M187" s="46"/>
      <c r="N187" s="46"/>
      <c r="O187" s="46"/>
      <c r="P187" s="46"/>
      <c r="Q187" s="46"/>
      <c r="R187" s="46"/>
      <c r="S187" s="22"/>
    </row>
    <row r="188" spans="3:19" ht="15.75" customHeight="1" x14ac:dyDescent="0.2">
      <c r="C188" s="46"/>
      <c r="D188" s="46"/>
      <c r="E188" s="46"/>
      <c r="F188" s="46"/>
      <c r="G188" s="46"/>
      <c r="H188" s="46"/>
      <c r="I188" s="46"/>
      <c r="J188" s="46"/>
      <c r="K188" s="46"/>
      <c r="L188" s="46"/>
      <c r="M188" s="46"/>
      <c r="N188" s="46"/>
      <c r="O188" s="46"/>
      <c r="P188" s="46"/>
      <c r="Q188" s="46"/>
      <c r="R188" s="46"/>
      <c r="S188" s="22"/>
    </row>
    <row r="189" spans="3:19" ht="15.75" customHeight="1" x14ac:dyDescent="0.2">
      <c r="C189" s="46"/>
      <c r="D189" s="46"/>
      <c r="E189" s="46"/>
      <c r="F189" s="46"/>
      <c r="G189" s="46"/>
      <c r="H189" s="46"/>
      <c r="I189" s="46"/>
      <c r="J189" s="46"/>
      <c r="K189" s="46"/>
      <c r="L189" s="46"/>
      <c r="M189" s="46"/>
      <c r="N189" s="46"/>
      <c r="O189" s="46"/>
      <c r="P189" s="46"/>
      <c r="Q189" s="46"/>
      <c r="R189" s="46"/>
      <c r="S189" s="22"/>
    </row>
    <row r="190" spans="3:19" ht="15.75" customHeight="1" x14ac:dyDescent="0.2">
      <c r="C190" s="46"/>
      <c r="D190" s="46"/>
      <c r="E190" s="46"/>
      <c r="F190" s="46"/>
      <c r="G190" s="46"/>
      <c r="H190" s="46"/>
      <c r="I190" s="46"/>
      <c r="J190" s="46"/>
      <c r="K190" s="46"/>
      <c r="L190" s="46"/>
      <c r="M190" s="46"/>
      <c r="N190" s="46"/>
      <c r="O190" s="46"/>
      <c r="P190" s="46"/>
      <c r="Q190" s="46"/>
      <c r="R190" s="46"/>
      <c r="S190" s="22"/>
    </row>
    <row r="191" spans="3:19" ht="15.75" customHeight="1" x14ac:dyDescent="0.2">
      <c r="C191" s="46"/>
      <c r="D191" s="46"/>
      <c r="E191" s="46"/>
      <c r="F191" s="46"/>
      <c r="G191" s="46"/>
      <c r="H191" s="46"/>
      <c r="I191" s="46"/>
      <c r="J191" s="46"/>
      <c r="K191" s="46"/>
      <c r="L191" s="46"/>
      <c r="M191" s="46"/>
      <c r="N191" s="46"/>
      <c r="O191" s="46"/>
      <c r="P191" s="46"/>
      <c r="Q191" s="46"/>
      <c r="R191" s="46"/>
      <c r="S191" s="22"/>
    </row>
    <row r="192" spans="3:19" ht="15.75" customHeight="1" x14ac:dyDescent="0.2">
      <c r="C192" s="46"/>
      <c r="D192" s="46"/>
      <c r="E192" s="46"/>
      <c r="F192" s="46"/>
      <c r="G192" s="46"/>
      <c r="H192" s="46"/>
      <c r="I192" s="46"/>
      <c r="J192" s="46"/>
      <c r="K192" s="46"/>
      <c r="L192" s="46"/>
      <c r="M192" s="46"/>
      <c r="N192" s="46"/>
      <c r="O192" s="46"/>
      <c r="P192" s="46"/>
      <c r="Q192" s="46"/>
      <c r="R192" s="46"/>
      <c r="S192" s="22"/>
    </row>
    <row r="193" spans="3:19" ht="15.75" customHeight="1" x14ac:dyDescent="0.2">
      <c r="C193" s="46"/>
      <c r="D193" s="46"/>
      <c r="E193" s="46"/>
      <c r="F193" s="46"/>
      <c r="G193" s="46"/>
      <c r="H193" s="46"/>
      <c r="I193" s="46"/>
      <c r="J193" s="46"/>
      <c r="K193" s="46"/>
      <c r="L193" s="46"/>
      <c r="M193" s="46"/>
      <c r="N193" s="46"/>
      <c r="O193" s="46"/>
      <c r="P193" s="46"/>
      <c r="Q193" s="46"/>
      <c r="R193" s="46"/>
      <c r="S193" s="22"/>
    </row>
    <row r="194" spans="3:19" ht="15.75" customHeight="1" x14ac:dyDescent="0.2">
      <c r="C194" s="46"/>
      <c r="D194" s="46"/>
      <c r="E194" s="46"/>
      <c r="F194" s="46"/>
      <c r="G194" s="46"/>
      <c r="H194" s="46"/>
      <c r="I194" s="46"/>
      <c r="J194" s="46"/>
      <c r="K194" s="46"/>
      <c r="L194" s="46"/>
      <c r="M194" s="46"/>
      <c r="N194" s="46"/>
      <c r="O194" s="46"/>
      <c r="P194" s="46"/>
      <c r="Q194" s="46"/>
      <c r="R194" s="46"/>
      <c r="S194" s="22"/>
    </row>
    <row r="195" spans="3:19" ht="15.75" customHeight="1" x14ac:dyDescent="0.2">
      <c r="C195" s="46"/>
      <c r="D195" s="46"/>
      <c r="E195" s="46"/>
      <c r="F195" s="46"/>
      <c r="G195" s="46"/>
      <c r="H195" s="46"/>
      <c r="I195" s="46"/>
      <c r="J195" s="46"/>
      <c r="K195" s="46"/>
      <c r="L195" s="46"/>
      <c r="M195" s="46"/>
      <c r="N195" s="46"/>
      <c r="O195" s="46"/>
      <c r="P195" s="46"/>
      <c r="Q195" s="46"/>
      <c r="R195" s="46"/>
      <c r="S195" s="22"/>
    </row>
    <row r="196" spans="3:19" ht="15.75" customHeight="1" x14ac:dyDescent="0.2">
      <c r="C196" s="46"/>
      <c r="D196" s="46"/>
      <c r="E196" s="46"/>
      <c r="F196" s="46"/>
      <c r="G196" s="46"/>
      <c r="H196" s="46"/>
      <c r="I196" s="46"/>
      <c r="J196" s="46"/>
      <c r="K196" s="46"/>
      <c r="L196" s="46"/>
      <c r="M196" s="46"/>
      <c r="N196" s="46"/>
      <c r="O196" s="46"/>
      <c r="P196" s="46"/>
      <c r="Q196" s="46"/>
      <c r="R196" s="46"/>
      <c r="S196" s="22"/>
    </row>
    <row r="197" spans="3:19" ht="15.75" customHeight="1" x14ac:dyDescent="0.2">
      <c r="C197" s="46"/>
      <c r="D197" s="46"/>
      <c r="E197" s="46"/>
      <c r="F197" s="46"/>
      <c r="G197" s="46"/>
      <c r="H197" s="46"/>
      <c r="I197" s="46"/>
      <c r="J197" s="46"/>
      <c r="K197" s="46"/>
      <c r="L197" s="46"/>
      <c r="M197" s="46"/>
      <c r="N197" s="46"/>
      <c r="O197" s="46"/>
      <c r="P197" s="46"/>
      <c r="Q197" s="46"/>
      <c r="R197" s="46"/>
      <c r="S197" s="22"/>
    </row>
    <row r="198" spans="3:19" ht="15.75" customHeight="1" x14ac:dyDescent="0.2">
      <c r="C198" s="46"/>
      <c r="D198" s="46"/>
      <c r="E198" s="46"/>
      <c r="F198" s="46"/>
      <c r="G198" s="46"/>
      <c r="H198" s="46"/>
      <c r="I198" s="46"/>
      <c r="J198" s="46"/>
      <c r="K198" s="46"/>
      <c r="L198" s="46"/>
      <c r="M198" s="46"/>
      <c r="N198" s="46"/>
      <c r="O198" s="46"/>
      <c r="P198" s="46"/>
      <c r="Q198" s="46"/>
      <c r="R198" s="46"/>
      <c r="S198" s="22"/>
    </row>
    <row r="199" spans="3:19" ht="15.75" customHeight="1" x14ac:dyDescent="0.2">
      <c r="C199" s="46"/>
      <c r="D199" s="46"/>
      <c r="E199" s="46"/>
      <c r="F199" s="46"/>
      <c r="G199" s="46"/>
      <c r="H199" s="46"/>
      <c r="I199" s="46"/>
      <c r="J199" s="46"/>
      <c r="K199" s="46"/>
      <c r="L199" s="46"/>
      <c r="M199" s="46"/>
      <c r="N199" s="46"/>
      <c r="O199" s="46"/>
      <c r="P199" s="46"/>
      <c r="Q199" s="46"/>
      <c r="R199" s="46"/>
      <c r="S199" s="22"/>
    </row>
    <row r="200" spans="3:19" ht="15.75" customHeight="1" x14ac:dyDescent="0.2">
      <c r="C200" s="46"/>
      <c r="D200" s="46"/>
      <c r="E200" s="46"/>
      <c r="F200" s="46"/>
      <c r="G200" s="46"/>
      <c r="H200" s="46"/>
      <c r="I200" s="46"/>
      <c r="J200" s="46"/>
      <c r="K200" s="46"/>
      <c r="L200" s="46"/>
      <c r="M200" s="46"/>
      <c r="N200" s="46"/>
      <c r="O200" s="46"/>
      <c r="P200" s="46"/>
      <c r="Q200" s="46"/>
      <c r="R200" s="46"/>
      <c r="S200" s="22"/>
    </row>
    <row r="201" spans="3:19" ht="15.75" customHeight="1" x14ac:dyDescent="0.2">
      <c r="C201" s="46"/>
      <c r="D201" s="46"/>
      <c r="E201" s="46"/>
      <c r="F201" s="46"/>
      <c r="G201" s="46"/>
      <c r="H201" s="46"/>
      <c r="I201" s="46"/>
      <c r="J201" s="46"/>
      <c r="K201" s="46"/>
      <c r="L201" s="46"/>
      <c r="M201" s="46"/>
      <c r="N201" s="46"/>
      <c r="O201" s="46"/>
      <c r="P201" s="46"/>
      <c r="Q201" s="46"/>
      <c r="R201" s="46"/>
      <c r="S201" s="22"/>
    </row>
    <row r="202" spans="3:19" ht="15.75" customHeight="1" x14ac:dyDescent="0.2">
      <c r="C202" s="46"/>
      <c r="D202" s="46"/>
      <c r="E202" s="46"/>
      <c r="F202" s="46"/>
      <c r="G202" s="46"/>
      <c r="H202" s="46"/>
      <c r="I202" s="46"/>
      <c r="J202" s="46"/>
      <c r="K202" s="46"/>
      <c r="L202" s="46"/>
      <c r="M202" s="46"/>
      <c r="N202" s="46"/>
      <c r="O202" s="46"/>
      <c r="P202" s="46"/>
      <c r="Q202" s="46"/>
      <c r="R202" s="46"/>
      <c r="S202" s="22"/>
    </row>
    <row r="203" spans="3:19" ht="15.75" customHeight="1" x14ac:dyDescent="0.2">
      <c r="C203" s="46"/>
      <c r="D203" s="46"/>
      <c r="E203" s="46"/>
      <c r="F203" s="46"/>
      <c r="G203" s="46"/>
      <c r="H203" s="46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22"/>
    </row>
    <row r="204" spans="3:19" ht="15.75" customHeight="1" x14ac:dyDescent="0.2">
      <c r="C204" s="46"/>
      <c r="D204" s="46"/>
      <c r="E204" s="46"/>
      <c r="F204" s="46"/>
      <c r="G204" s="46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22"/>
    </row>
    <row r="205" spans="3:19" ht="15.75" customHeight="1" x14ac:dyDescent="0.2">
      <c r="C205" s="46"/>
      <c r="D205" s="46"/>
      <c r="E205" s="46"/>
      <c r="F205" s="46"/>
      <c r="G205" s="46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22"/>
    </row>
    <row r="206" spans="3:19" ht="15.75" customHeight="1" x14ac:dyDescent="0.2">
      <c r="C206" s="46"/>
      <c r="D206" s="46"/>
      <c r="E206" s="46"/>
      <c r="F206" s="46"/>
      <c r="G206" s="46"/>
      <c r="H206" s="46"/>
      <c r="I206" s="46"/>
      <c r="J206" s="46"/>
      <c r="K206" s="46"/>
      <c r="L206" s="46"/>
      <c r="M206" s="46"/>
      <c r="N206" s="46"/>
      <c r="O206" s="46"/>
      <c r="P206" s="46"/>
      <c r="Q206" s="46"/>
      <c r="R206" s="46"/>
      <c r="S206" s="22"/>
    </row>
    <row r="207" spans="3:19" ht="15.75" customHeight="1" x14ac:dyDescent="0.2">
      <c r="C207" s="46"/>
      <c r="D207" s="46"/>
      <c r="E207" s="46"/>
      <c r="F207" s="46"/>
      <c r="G207" s="46"/>
      <c r="H207" s="46"/>
      <c r="I207" s="46"/>
      <c r="J207" s="46"/>
      <c r="K207" s="46"/>
      <c r="L207" s="46"/>
      <c r="M207" s="46"/>
      <c r="N207" s="46"/>
      <c r="O207" s="46"/>
      <c r="P207" s="46"/>
      <c r="Q207" s="46"/>
      <c r="R207" s="46"/>
      <c r="S207" s="22"/>
    </row>
    <row r="208" spans="3:19" ht="15.75" customHeight="1" x14ac:dyDescent="0.2">
      <c r="C208" s="46"/>
      <c r="D208" s="46"/>
      <c r="E208" s="46"/>
      <c r="F208" s="46"/>
      <c r="G208" s="46"/>
      <c r="H208" s="46"/>
      <c r="I208" s="46"/>
      <c r="J208" s="46"/>
      <c r="K208" s="46"/>
      <c r="L208" s="46"/>
      <c r="M208" s="46"/>
      <c r="N208" s="46"/>
      <c r="O208" s="46"/>
      <c r="P208" s="46"/>
      <c r="Q208" s="46"/>
      <c r="R208" s="46"/>
      <c r="S208" s="22"/>
    </row>
    <row r="209" spans="3:19" ht="15.75" customHeight="1" x14ac:dyDescent="0.2">
      <c r="C209" s="46"/>
      <c r="D209" s="46"/>
      <c r="E209" s="46"/>
      <c r="F209" s="46"/>
      <c r="G209" s="46"/>
      <c r="H209" s="46"/>
      <c r="I209" s="46"/>
      <c r="J209" s="46"/>
      <c r="K209" s="46"/>
      <c r="L209" s="46"/>
      <c r="M209" s="46"/>
      <c r="N209" s="46"/>
      <c r="O209" s="46"/>
      <c r="P209" s="46"/>
      <c r="Q209" s="46"/>
      <c r="R209" s="46"/>
      <c r="S209" s="22"/>
    </row>
    <row r="210" spans="3:19" ht="15.75" customHeight="1" x14ac:dyDescent="0.2">
      <c r="C210" s="46"/>
      <c r="D210" s="46"/>
      <c r="E210" s="46"/>
      <c r="F210" s="46"/>
      <c r="G210" s="46"/>
      <c r="H210" s="46"/>
      <c r="I210" s="46"/>
      <c r="J210" s="46"/>
      <c r="K210" s="46"/>
      <c r="L210" s="46"/>
      <c r="M210" s="46"/>
      <c r="N210" s="46"/>
      <c r="O210" s="46"/>
      <c r="P210" s="46"/>
      <c r="Q210" s="46"/>
      <c r="R210" s="46"/>
      <c r="S210" s="22"/>
    </row>
    <row r="211" spans="3:19" ht="15.75" customHeight="1" x14ac:dyDescent="0.2">
      <c r="C211" s="46"/>
      <c r="D211" s="46"/>
      <c r="E211" s="46"/>
      <c r="F211" s="46"/>
      <c r="G211" s="46"/>
      <c r="H211" s="46"/>
      <c r="I211" s="46"/>
      <c r="J211" s="46"/>
      <c r="K211" s="46"/>
      <c r="L211" s="46"/>
      <c r="M211" s="46"/>
      <c r="N211" s="46"/>
      <c r="O211" s="46"/>
      <c r="P211" s="46"/>
      <c r="Q211" s="46"/>
      <c r="R211" s="46"/>
      <c r="S211" s="22"/>
    </row>
    <row r="212" spans="3:19" ht="15.75" customHeight="1" x14ac:dyDescent="0.2">
      <c r="C212" s="46"/>
      <c r="D212" s="46"/>
      <c r="E212" s="46"/>
      <c r="F212" s="46"/>
      <c r="G212" s="46"/>
      <c r="H212" s="46"/>
      <c r="I212" s="46"/>
      <c r="J212" s="46"/>
      <c r="K212" s="46"/>
      <c r="L212" s="46"/>
      <c r="M212" s="46"/>
      <c r="N212" s="46"/>
      <c r="O212" s="46"/>
      <c r="P212" s="46"/>
      <c r="Q212" s="46"/>
      <c r="R212" s="46"/>
      <c r="S212" s="22"/>
    </row>
    <row r="213" spans="3:19" ht="15.75" customHeight="1" x14ac:dyDescent="0.2">
      <c r="C213" s="46"/>
      <c r="D213" s="46"/>
      <c r="E213" s="46"/>
      <c r="F213" s="46"/>
      <c r="G213" s="46"/>
      <c r="H213" s="46"/>
      <c r="I213" s="46"/>
      <c r="J213" s="46"/>
      <c r="K213" s="46"/>
      <c r="L213" s="46"/>
      <c r="M213" s="46"/>
      <c r="N213" s="46"/>
      <c r="O213" s="46"/>
      <c r="P213" s="46"/>
      <c r="Q213" s="46"/>
      <c r="R213" s="46"/>
      <c r="S213" s="22"/>
    </row>
    <row r="214" spans="3:19" ht="15.75" customHeight="1" x14ac:dyDescent="0.2">
      <c r="C214" s="46"/>
      <c r="D214" s="46"/>
      <c r="E214" s="46"/>
      <c r="F214" s="46"/>
      <c r="G214" s="46"/>
      <c r="H214" s="46"/>
      <c r="I214" s="46"/>
      <c r="J214" s="46"/>
      <c r="K214" s="46"/>
      <c r="L214" s="46"/>
      <c r="M214" s="46"/>
      <c r="N214" s="46"/>
      <c r="O214" s="46"/>
      <c r="P214" s="46"/>
      <c r="Q214" s="46"/>
      <c r="R214" s="46"/>
      <c r="S214" s="22"/>
    </row>
    <row r="215" spans="3:19" ht="15.75" customHeight="1" x14ac:dyDescent="0.2">
      <c r="C215" s="46"/>
      <c r="D215" s="46"/>
      <c r="E215" s="46"/>
      <c r="F215" s="46"/>
      <c r="G215" s="46"/>
      <c r="H215" s="46"/>
      <c r="I215" s="46"/>
      <c r="J215" s="46"/>
      <c r="K215" s="46"/>
      <c r="L215" s="46"/>
      <c r="M215" s="46"/>
      <c r="N215" s="46"/>
      <c r="O215" s="46"/>
      <c r="P215" s="46"/>
      <c r="Q215" s="46"/>
      <c r="R215" s="46"/>
      <c r="S215" s="22"/>
    </row>
    <row r="216" spans="3:19" ht="15.75" customHeight="1" x14ac:dyDescent="0.2">
      <c r="C216" s="46"/>
      <c r="D216" s="46"/>
      <c r="E216" s="46"/>
      <c r="F216" s="46"/>
      <c r="G216" s="46"/>
      <c r="H216" s="46"/>
      <c r="I216" s="46"/>
      <c r="J216" s="46"/>
      <c r="K216" s="46"/>
      <c r="L216" s="46"/>
      <c r="M216" s="46"/>
      <c r="N216" s="46"/>
      <c r="O216" s="46"/>
      <c r="P216" s="46"/>
      <c r="Q216" s="46"/>
      <c r="R216" s="46"/>
      <c r="S216" s="22"/>
    </row>
    <row r="217" spans="3:19" ht="15.75" customHeight="1" x14ac:dyDescent="0.2">
      <c r="C217" s="46"/>
      <c r="D217" s="46"/>
      <c r="E217" s="46"/>
      <c r="F217" s="46"/>
      <c r="G217" s="46"/>
      <c r="H217" s="46"/>
      <c r="I217" s="46"/>
      <c r="J217" s="46"/>
      <c r="K217" s="46"/>
      <c r="L217" s="46"/>
      <c r="M217" s="46"/>
      <c r="N217" s="46"/>
      <c r="O217" s="46"/>
      <c r="P217" s="46"/>
      <c r="Q217" s="46"/>
      <c r="R217" s="46"/>
      <c r="S217" s="22"/>
    </row>
    <row r="218" spans="3:19" ht="15.75" customHeight="1" x14ac:dyDescent="0.2">
      <c r="C218" s="46"/>
      <c r="D218" s="46"/>
      <c r="E218" s="46"/>
      <c r="F218" s="46"/>
      <c r="G218" s="46"/>
      <c r="H218" s="46"/>
      <c r="I218" s="46"/>
      <c r="J218" s="46"/>
      <c r="K218" s="46"/>
      <c r="L218" s="46"/>
      <c r="M218" s="46"/>
      <c r="N218" s="46"/>
      <c r="O218" s="46"/>
      <c r="P218" s="46"/>
      <c r="Q218" s="46"/>
      <c r="R218" s="46"/>
      <c r="S218" s="22"/>
    </row>
    <row r="219" spans="3:19" ht="15.75" customHeight="1" x14ac:dyDescent="0.2">
      <c r="C219" s="46"/>
      <c r="D219" s="46"/>
      <c r="E219" s="46"/>
      <c r="F219" s="46"/>
      <c r="G219" s="46"/>
      <c r="H219" s="46"/>
      <c r="I219" s="46"/>
      <c r="J219" s="46"/>
      <c r="K219" s="46"/>
      <c r="L219" s="46"/>
      <c r="M219" s="46"/>
      <c r="N219" s="46"/>
      <c r="O219" s="46"/>
      <c r="P219" s="46"/>
      <c r="Q219" s="46"/>
      <c r="R219" s="46"/>
      <c r="S219" s="22"/>
    </row>
    <row r="220" spans="3:19" ht="15.75" customHeight="1" x14ac:dyDescent="0.2">
      <c r="C220" s="46"/>
      <c r="D220" s="46"/>
      <c r="E220" s="46"/>
      <c r="F220" s="46"/>
      <c r="G220" s="46"/>
      <c r="H220" s="46"/>
      <c r="I220" s="46"/>
      <c r="J220" s="46"/>
      <c r="K220" s="46"/>
      <c r="L220" s="46"/>
      <c r="M220" s="46"/>
      <c r="N220" s="46"/>
      <c r="O220" s="46"/>
      <c r="P220" s="46"/>
      <c r="Q220" s="46"/>
      <c r="R220" s="46"/>
      <c r="S220" s="22"/>
    </row>
    <row r="221" spans="3:19" ht="15.75" customHeight="1" x14ac:dyDescent="0.2">
      <c r="R221" s="15"/>
      <c r="S221" s="22"/>
    </row>
    <row r="222" spans="3:19" ht="15.75" customHeight="1" x14ac:dyDescent="0.2">
      <c r="R222" s="15"/>
      <c r="S222" s="22"/>
    </row>
    <row r="223" spans="3:19" ht="15.75" customHeight="1" x14ac:dyDescent="0.2">
      <c r="R223" s="15"/>
      <c r="S223" s="22"/>
    </row>
    <row r="224" spans="3:19" ht="15.75" customHeight="1" x14ac:dyDescent="0.2">
      <c r="R224" s="15"/>
      <c r="S224" s="22"/>
    </row>
    <row r="225" spans="18:18" ht="15.75" customHeight="1" x14ac:dyDescent="0.2">
      <c r="R225" s="15"/>
    </row>
    <row r="226" spans="18:18" ht="15.75" customHeight="1" x14ac:dyDescent="0.2">
      <c r="R226" s="15"/>
    </row>
    <row r="227" spans="18:18" ht="15.75" customHeight="1" x14ac:dyDescent="0.2">
      <c r="R227" s="15"/>
    </row>
    <row r="228" spans="18:18" ht="15.75" customHeight="1" x14ac:dyDescent="0.2">
      <c r="R228" s="15"/>
    </row>
    <row r="229" spans="18:18" ht="15.75" customHeight="1" x14ac:dyDescent="0.2">
      <c r="R229" s="15"/>
    </row>
    <row r="230" spans="18:18" ht="15.75" customHeight="1" x14ac:dyDescent="0.2">
      <c r="R230" s="15"/>
    </row>
    <row r="231" spans="18:18" ht="15.75" customHeight="1" x14ac:dyDescent="0.2">
      <c r="R231" s="15"/>
    </row>
    <row r="232" spans="18:18" ht="15.75" customHeight="1" x14ac:dyDescent="0.2">
      <c r="R232" s="15"/>
    </row>
    <row r="233" spans="18:18" ht="15.75" customHeight="1" x14ac:dyDescent="0.2">
      <c r="R233" s="15"/>
    </row>
    <row r="234" spans="18:18" ht="15.75" customHeight="1" x14ac:dyDescent="0.2">
      <c r="R234" s="15"/>
    </row>
    <row r="235" spans="18:18" ht="15.75" customHeight="1" x14ac:dyDescent="0.2">
      <c r="R235" s="15"/>
    </row>
    <row r="236" spans="18:18" ht="15.75" customHeight="1" x14ac:dyDescent="0.2">
      <c r="R236" s="15"/>
    </row>
    <row r="237" spans="18:18" ht="15.75" customHeight="1" x14ac:dyDescent="0.2">
      <c r="R237" s="15"/>
    </row>
    <row r="238" spans="18:18" ht="15.75" customHeight="1" x14ac:dyDescent="0.2">
      <c r="R238" s="15"/>
    </row>
    <row r="239" spans="18:18" ht="15.75" customHeight="1" x14ac:dyDescent="0.2">
      <c r="R239" s="15"/>
    </row>
    <row r="240" spans="18:18" ht="15.75" customHeight="1" x14ac:dyDescent="0.2">
      <c r="R240" s="15"/>
    </row>
    <row r="241" spans="18:18" ht="15.75" customHeight="1" x14ac:dyDescent="0.2">
      <c r="R241" s="15"/>
    </row>
    <row r="242" spans="18:18" ht="15.75" customHeight="1" x14ac:dyDescent="0.2">
      <c r="R242" s="15"/>
    </row>
    <row r="243" spans="18:18" ht="15.75" customHeight="1" x14ac:dyDescent="0.2">
      <c r="R243" s="15"/>
    </row>
    <row r="244" spans="18:18" ht="15.75" customHeight="1" x14ac:dyDescent="0.2">
      <c r="R244" s="15"/>
    </row>
    <row r="245" spans="18:18" ht="15.75" customHeight="1" x14ac:dyDescent="0.2">
      <c r="R245" s="15"/>
    </row>
    <row r="246" spans="18:18" ht="15.75" customHeight="1" x14ac:dyDescent="0.2">
      <c r="R246" s="15"/>
    </row>
    <row r="247" spans="18:18" ht="15.75" customHeight="1" x14ac:dyDescent="0.2">
      <c r="R247" s="15"/>
    </row>
    <row r="248" spans="18:18" ht="15.75" customHeight="1" x14ac:dyDescent="0.2">
      <c r="R248" s="15"/>
    </row>
    <row r="249" spans="18:18" ht="15.75" customHeight="1" x14ac:dyDescent="0.2">
      <c r="R249" s="15"/>
    </row>
    <row r="250" spans="18:18" ht="15.75" customHeight="1" x14ac:dyDescent="0.2">
      <c r="R250" s="15"/>
    </row>
    <row r="251" spans="18:18" ht="15.75" customHeight="1" x14ac:dyDescent="0.2">
      <c r="R251" s="15"/>
    </row>
    <row r="252" spans="18:18" ht="15.75" customHeight="1" x14ac:dyDescent="0.2">
      <c r="R252" s="15"/>
    </row>
    <row r="253" spans="18:18" ht="15.75" customHeight="1" x14ac:dyDescent="0.2">
      <c r="R253" s="15"/>
    </row>
    <row r="254" spans="18:18" ht="15.75" customHeight="1" x14ac:dyDescent="0.2">
      <c r="R254" s="15"/>
    </row>
    <row r="255" spans="18:18" ht="15.75" customHeight="1" x14ac:dyDescent="0.2">
      <c r="R255" s="15"/>
    </row>
    <row r="256" spans="18:18" ht="15.75" customHeight="1" x14ac:dyDescent="0.2">
      <c r="R256" s="15"/>
    </row>
    <row r="257" spans="18:18" ht="15.75" customHeight="1" x14ac:dyDescent="0.2">
      <c r="R257" s="15"/>
    </row>
    <row r="258" spans="18:18" ht="15.75" customHeight="1" x14ac:dyDescent="0.2">
      <c r="R258" s="15"/>
    </row>
    <row r="259" spans="18:18" ht="15.75" customHeight="1" x14ac:dyDescent="0.2">
      <c r="R259" s="15"/>
    </row>
    <row r="260" spans="18:18" ht="15.75" customHeight="1" x14ac:dyDescent="0.2">
      <c r="R260" s="15"/>
    </row>
    <row r="261" spans="18:18" ht="15.75" customHeight="1" x14ac:dyDescent="0.2">
      <c r="R261" s="15"/>
    </row>
    <row r="262" spans="18:18" ht="15.75" customHeight="1" x14ac:dyDescent="0.2">
      <c r="R262" s="15"/>
    </row>
    <row r="263" spans="18:18" ht="15.75" customHeight="1" x14ac:dyDescent="0.2">
      <c r="R263" s="15"/>
    </row>
    <row r="264" spans="18:18" ht="15.75" customHeight="1" x14ac:dyDescent="0.2">
      <c r="R264" s="15"/>
    </row>
    <row r="265" spans="18:18" ht="15.75" customHeight="1" x14ac:dyDescent="0.2">
      <c r="R265" s="15"/>
    </row>
    <row r="266" spans="18:18" ht="15.75" customHeight="1" x14ac:dyDescent="0.2">
      <c r="R266" s="15"/>
    </row>
    <row r="267" spans="18:18" ht="15.75" customHeight="1" x14ac:dyDescent="0.2">
      <c r="R267" s="15"/>
    </row>
    <row r="268" spans="18:18" ht="15.75" customHeight="1" x14ac:dyDescent="0.2">
      <c r="R268" s="15"/>
    </row>
    <row r="269" spans="18:18" ht="15.75" customHeight="1" x14ac:dyDescent="0.2">
      <c r="R269" s="15"/>
    </row>
    <row r="270" spans="18:18" ht="15.75" customHeight="1" x14ac:dyDescent="0.2">
      <c r="R270" s="15"/>
    </row>
    <row r="271" spans="18:18" ht="15.75" customHeight="1" x14ac:dyDescent="0.2">
      <c r="R271" s="15"/>
    </row>
    <row r="272" spans="18:18" ht="15.75" customHeight="1" x14ac:dyDescent="0.2">
      <c r="R272" s="15"/>
    </row>
    <row r="273" spans="18:18" ht="15.75" customHeight="1" x14ac:dyDescent="0.2">
      <c r="R273" s="15"/>
    </row>
    <row r="274" spans="18:18" ht="15.75" customHeight="1" x14ac:dyDescent="0.2">
      <c r="R274" s="15"/>
    </row>
    <row r="275" spans="18:18" ht="15.75" customHeight="1" x14ac:dyDescent="0.2">
      <c r="R275" s="15"/>
    </row>
    <row r="276" spans="18:18" ht="15.75" customHeight="1" x14ac:dyDescent="0.2">
      <c r="R276" s="15"/>
    </row>
    <row r="277" spans="18:18" ht="15.75" customHeight="1" x14ac:dyDescent="0.2">
      <c r="R277" s="15"/>
    </row>
    <row r="278" spans="18:18" ht="15.75" customHeight="1" x14ac:dyDescent="0.2">
      <c r="R278" s="15"/>
    </row>
    <row r="279" spans="18:18" ht="15.75" customHeight="1" x14ac:dyDescent="0.2">
      <c r="R279" s="15"/>
    </row>
    <row r="280" spans="18:18" ht="15.75" customHeight="1" x14ac:dyDescent="0.2">
      <c r="R280" s="15"/>
    </row>
    <row r="281" spans="18:18" ht="15.75" customHeight="1" x14ac:dyDescent="0.2">
      <c r="R281" s="15"/>
    </row>
    <row r="282" spans="18:18" ht="15.75" customHeight="1" x14ac:dyDescent="0.2">
      <c r="R282" s="15"/>
    </row>
    <row r="283" spans="18:18" ht="15.75" customHeight="1" x14ac:dyDescent="0.2">
      <c r="R283" s="15"/>
    </row>
    <row r="284" spans="18:18" ht="15.75" customHeight="1" x14ac:dyDescent="0.2">
      <c r="R284" s="15"/>
    </row>
    <row r="285" spans="18:18" ht="15.75" customHeight="1" x14ac:dyDescent="0.2">
      <c r="R285" s="15"/>
    </row>
    <row r="286" spans="18:18" ht="15.75" customHeight="1" x14ac:dyDescent="0.2">
      <c r="R286" s="15"/>
    </row>
    <row r="287" spans="18:18" ht="15.75" customHeight="1" x14ac:dyDescent="0.2">
      <c r="R287" s="15"/>
    </row>
    <row r="288" spans="18:18" ht="15.75" customHeight="1" x14ac:dyDescent="0.2">
      <c r="R288" s="15"/>
    </row>
    <row r="289" spans="18:18" ht="15.75" customHeight="1" x14ac:dyDescent="0.2">
      <c r="R289" s="15"/>
    </row>
    <row r="290" spans="18:18" ht="15.75" customHeight="1" x14ac:dyDescent="0.2">
      <c r="R290" s="15"/>
    </row>
    <row r="291" spans="18:18" ht="15.75" customHeight="1" x14ac:dyDescent="0.2">
      <c r="R291" s="15"/>
    </row>
    <row r="292" spans="18:18" ht="15.75" customHeight="1" x14ac:dyDescent="0.2">
      <c r="R292" s="15"/>
    </row>
    <row r="293" spans="18:18" ht="15.75" customHeight="1" x14ac:dyDescent="0.2">
      <c r="R293" s="15"/>
    </row>
    <row r="294" spans="18:18" ht="15.75" customHeight="1" x14ac:dyDescent="0.2">
      <c r="R294" s="15"/>
    </row>
    <row r="295" spans="18:18" ht="15.75" customHeight="1" x14ac:dyDescent="0.2">
      <c r="R295" s="15"/>
    </row>
    <row r="296" spans="18:18" ht="15.75" customHeight="1" x14ac:dyDescent="0.2">
      <c r="R296" s="15"/>
    </row>
    <row r="297" spans="18:18" ht="15.75" customHeight="1" x14ac:dyDescent="0.2">
      <c r="R297" s="15"/>
    </row>
    <row r="298" spans="18:18" ht="15.75" customHeight="1" x14ac:dyDescent="0.2">
      <c r="R298" s="15"/>
    </row>
    <row r="299" spans="18:18" ht="15.75" customHeight="1" x14ac:dyDescent="0.2">
      <c r="R299" s="15"/>
    </row>
    <row r="300" spans="18:18" ht="15.75" customHeight="1" x14ac:dyDescent="0.2">
      <c r="R300" s="15"/>
    </row>
    <row r="301" spans="18:18" ht="15.75" customHeight="1" x14ac:dyDescent="0.2">
      <c r="R301" s="15"/>
    </row>
    <row r="302" spans="18:18" ht="15.75" customHeight="1" x14ac:dyDescent="0.2">
      <c r="R302" s="15"/>
    </row>
    <row r="303" spans="18:18" ht="15.75" customHeight="1" x14ac:dyDescent="0.2">
      <c r="R303" s="15"/>
    </row>
    <row r="304" spans="18:18" ht="15.75" customHeight="1" x14ac:dyDescent="0.2">
      <c r="R304" s="15"/>
    </row>
    <row r="305" spans="18:18" ht="15.75" customHeight="1" x14ac:dyDescent="0.2">
      <c r="R305" s="15"/>
    </row>
    <row r="306" spans="18:18" ht="15.75" customHeight="1" x14ac:dyDescent="0.2">
      <c r="R306" s="15"/>
    </row>
    <row r="307" spans="18:18" ht="15.75" customHeight="1" x14ac:dyDescent="0.2">
      <c r="R307" s="15"/>
    </row>
    <row r="308" spans="18:18" ht="15.75" customHeight="1" x14ac:dyDescent="0.2">
      <c r="R308" s="15"/>
    </row>
    <row r="309" spans="18:18" ht="15.75" customHeight="1" x14ac:dyDescent="0.2">
      <c r="R309" s="15"/>
    </row>
    <row r="310" spans="18:18" ht="15.75" customHeight="1" x14ac:dyDescent="0.2">
      <c r="R310" s="15"/>
    </row>
    <row r="311" spans="18:18" ht="15.75" customHeight="1" x14ac:dyDescent="0.2">
      <c r="R311" s="15"/>
    </row>
    <row r="312" spans="18:18" ht="15.75" customHeight="1" x14ac:dyDescent="0.2">
      <c r="R312" s="15"/>
    </row>
    <row r="313" spans="18:18" ht="15.75" customHeight="1" x14ac:dyDescent="0.2">
      <c r="R313" s="15"/>
    </row>
    <row r="314" spans="18:18" ht="15.75" customHeight="1" x14ac:dyDescent="0.2">
      <c r="R314" s="15"/>
    </row>
    <row r="315" spans="18:18" ht="15.75" customHeight="1" x14ac:dyDescent="0.2">
      <c r="R315" s="15"/>
    </row>
    <row r="316" spans="18:18" ht="15.75" customHeight="1" x14ac:dyDescent="0.2">
      <c r="R316" s="15"/>
    </row>
    <row r="317" spans="18:18" ht="15.75" customHeight="1" x14ac:dyDescent="0.2">
      <c r="R317" s="15"/>
    </row>
    <row r="318" spans="18:18" ht="15.75" customHeight="1" x14ac:dyDescent="0.2">
      <c r="R318" s="15"/>
    </row>
    <row r="319" spans="18:18" ht="15.75" customHeight="1" x14ac:dyDescent="0.2">
      <c r="R319" s="15"/>
    </row>
    <row r="320" spans="18:18" ht="15.75" customHeight="1" x14ac:dyDescent="0.2">
      <c r="R320" s="15"/>
    </row>
    <row r="321" spans="18:18" ht="15.75" customHeight="1" x14ac:dyDescent="0.2">
      <c r="R321" s="15"/>
    </row>
    <row r="322" spans="18:18" ht="15.75" customHeight="1" x14ac:dyDescent="0.2">
      <c r="R322" s="15"/>
    </row>
    <row r="323" spans="18:18" ht="15.75" customHeight="1" x14ac:dyDescent="0.2">
      <c r="R323" s="15"/>
    </row>
    <row r="324" spans="18:18" ht="15.75" customHeight="1" x14ac:dyDescent="0.2">
      <c r="R324" s="15"/>
    </row>
    <row r="325" spans="18:18" ht="15.75" customHeight="1" x14ac:dyDescent="0.2">
      <c r="R325" s="15"/>
    </row>
    <row r="326" spans="18:18" ht="15.75" customHeight="1" x14ac:dyDescent="0.2">
      <c r="R326" s="15"/>
    </row>
    <row r="327" spans="18:18" ht="15.75" customHeight="1" x14ac:dyDescent="0.2">
      <c r="R327" s="15"/>
    </row>
    <row r="328" spans="18:18" ht="15.75" customHeight="1" x14ac:dyDescent="0.2">
      <c r="R328" s="15"/>
    </row>
    <row r="329" spans="18:18" ht="15.75" customHeight="1" x14ac:dyDescent="0.2">
      <c r="R329" s="15"/>
    </row>
    <row r="330" spans="18:18" ht="15.75" customHeight="1" x14ac:dyDescent="0.2">
      <c r="R330" s="15"/>
    </row>
    <row r="331" spans="18:18" ht="15.75" customHeight="1" x14ac:dyDescent="0.2">
      <c r="R331" s="15"/>
    </row>
    <row r="332" spans="18:18" ht="15.75" customHeight="1" x14ac:dyDescent="0.2">
      <c r="R332" s="15"/>
    </row>
    <row r="333" spans="18:18" ht="15.75" customHeight="1" x14ac:dyDescent="0.2">
      <c r="R333" s="15"/>
    </row>
    <row r="334" spans="18:18" ht="15.75" customHeight="1" x14ac:dyDescent="0.2">
      <c r="R334" s="15"/>
    </row>
    <row r="335" spans="18:18" ht="15.75" customHeight="1" x14ac:dyDescent="0.2">
      <c r="R335" s="15"/>
    </row>
    <row r="336" spans="18:18" ht="15.75" customHeight="1" x14ac:dyDescent="0.2">
      <c r="R336" s="15"/>
    </row>
    <row r="337" spans="18:18" ht="15.75" customHeight="1" x14ac:dyDescent="0.2">
      <c r="R337" s="15"/>
    </row>
    <row r="338" spans="18:18" ht="15.75" customHeight="1" x14ac:dyDescent="0.2">
      <c r="R338" s="15"/>
    </row>
    <row r="339" spans="18:18" ht="15.75" customHeight="1" x14ac:dyDescent="0.2">
      <c r="R339" s="15"/>
    </row>
    <row r="340" spans="18:18" ht="15.75" customHeight="1" x14ac:dyDescent="0.2">
      <c r="R340" s="15"/>
    </row>
    <row r="341" spans="18:18" ht="15.75" customHeight="1" x14ac:dyDescent="0.2">
      <c r="R341" s="15"/>
    </row>
    <row r="342" spans="18:18" ht="15.75" customHeight="1" x14ac:dyDescent="0.2">
      <c r="R342" s="15"/>
    </row>
    <row r="343" spans="18:18" ht="15.75" customHeight="1" x14ac:dyDescent="0.2">
      <c r="R343" s="15"/>
    </row>
    <row r="344" spans="18:18" ht="15.75" customHeight="1" x14ac:dyDescent="0.2">
      <c r="R344" s="15"/>
    </row>
    <row r="345" spans="18:18" ht="15.75" customHeight="1" x14ac:dyDescent="0.2">
      <c r="R345" s="15"/>
    </row>
    <row r="346" spans="18:18" ht="15.75" customHeight="1" x14ac:dyDescent="0.2">
      <c r="R346" s="15"/>
    </row>
    <row r="347" spans="18:18" ht="15.75" customHeight="1" x14ac:dyDescent="0.2">
      <c r="R347" s="15"/>
    </row>
    <row r="348" spans="18:18" ht="15.75" customHeight="1" x14ac:dyDescent="0.2">
      <c r="R348" s="15"/>
    </row>
    <row r="349" spans="18:18" ht="15.75" customHeight="1" x14ac:dyDescent="0.2">
      <c r="R349" s="15"/>
    </row>
    <row r="350" spans="18:18" ht="15.75" customHeight="1" x14ac:dyDescent="0.2">
      <c r="R350" s="15"/>
    </row>
    <row r="351" spans="18:18" ht="15.75" customHeight="1" x14ac:dyDescent="0.2">
      <c r="R351" s="15"/>
    </row>
    <row r="352" spans="18:18" ht="15.75" customHeight="1" x14ac:dyDescent="0.2">
      <c r="R352" s="15"/>
    </row>
    <row r="353" spans="18:18" ht="15.75" customHeight="1" x14ac:dyDescent="0.2">
      <c r="R353" s="15"/>
    </row>
    <row r="354" spans="18:18" ht="15.75" customHeight="1" x14ac:dyDescent="0.2">
      <c r="R354" s="15"/>
    </row>
    <row r="355" spans="18:18" ht="15.75" customHeight="1" x14ac:dyDescent="0.2">
      <c r="R355" s="15"/>
    </row>
    <row r="356" spans="18:18" ht="15.75" customHeight="1" x14ac:dyDescent="0.2">
      <c r="R356" s="15"/>
    </row>
    <row r="357" spans="18:18" ht="15.75" customHeight="1" x14ac:dyDescent="0.2">
      <c r="R357" s="15"/>
    </row>
    <row r="358" spans="18:18" ht="15.75" customHeight="1" x14ac:dyDescent="0.2">
      <c r="R358" s="15"/>
    </row>
    <row r="359" spans="18:18" ht="15.75" customHeight="1" x14ac:dyDescent="0.2">
      <c r="R359" s="15"/>
    </row>
    <row r="360" spans="18:18" ht="15.75" customHeight="1" x14ac:dyDescent="0.2">
      <c r="R360" s="15"/>
    </row>
    <row r="361" spans="18:18" ht="15.75" customHeight="1" x14ac:dyDescent="0.2">
      <c r="R361" s="15"/>
    </row>
    <row r="362" spans="18:18" ht="15.75" customHeight="1" x14ac:dyDescent="0.2">
      <c r="R362" s="15"/>
    </row>
    <row r="363" spans="18:18" ht="15.75" customHeight="1" x14ac:dyDescent="0.2">
      <c r="R363" s="15"/>
    </row>
    <row r="364" spans="18:18" ht="15.75" customHeight="1" x14ac:dyDescent="0.2">
      <c r="R364" s="15"/>
    </row>
    <row r="365" spans="18:18" ht="15.75" customHeight="1" x14ac:dyDescent="0.2">
      <c r="R365" s="15"/>
    </row>
    <row r="366" spans="18:18" ht="15.75" customHeight="1" x14ac:dyDescent="0.2">
      <c r="R366" s="15"/>
    </row>
    <row r="367" spans="18:18" ht="15.75" customHeight="1" x14ac:dyDescent="0.2">
      <c r="R367" s="15"/>
    </row>
    <row r="368" spans="18:18" ht="15.75" customHeight="1" x14ac:dyDescent="0.2">
      <c r="R368" s="15"/>
    </row>
    <row r="369" spans="18:18" ht="15.75" customHeight="1" x14ac:dyDescent="0.2">
      <c r="R369" s="15"/>
    </row>
    <row r="370" spans="18:18" ht="15.75" customHeight="1" x14ac:dyDescent="0.2">
      <c r="R370" s="15"/>
    </row>
    <row r="371" spans="18:18" ht="15.75" customHeight="1" x14ac:dyDescent="0.2">
      <c r="R371" s="15"/>
    </row>
    <row r="372" spans="18:18" ht="15.75" customHeight="1" x14ac:dyDescent="0.2">
      <c r="R372" s="15"/>
    </row>
    <row r="373" spans="18:18" ht="15.75" customHeight="1" x14ac:dyDescent="0.2">
      <c r="R373" s="15"/>
    </row>
    <row r="374" spans="18:18" ht="15.75" customHeight="1" x14ac:dyDescent="0.2">
      <c r="R374" s="15"/>
    </row>
    <row r="375" spans="18:18" ht="15.75" customHeight="1" x14ac:dyDescent="0.2">
      <c r="R375" s="15"/>
    </row>
    <row r="376" spans="18:18" ht="15.75" customHeight="1" x14ac:dyDescent="0.2">
      <c r="R376" s="15"/>
    </row>
    <row r="377" spans="18:18" ht="15.75" customHeight="1" x14ac:dyDescent="0.2">
      <c r="R377" s="15"/>
    </row>
    <row r="378" spans="18:18" ht="15.75" customHeight="1" x14ac:dyDescent="0.2">
      <c r="R378" s="15"/>
    </row>
    <row r="379" spans="18:18" ht="15.75" customHeight="1" x14ac:dyDescent="0.2">
      <c r="R379" s="15"/>
    </row>
    <row r="380" spans="18:18" ht="15.75" customHeight="1" x14ac:dyDescent="0.2">
      <c r="R380" s="15"/>
    </row>
    <row r="381" spans="18:18" ht="15.75" customHeight="1" x14ac:dyDescent="0.2">
      <c r="R381" s="15"/>
    </row>
    <row r="382" spans="18:18" ht="15.75" customHeight="1" x14ac:dyDescent="0.2">
      <c r="R382" s="15"/>
    </row>
    <row r="383" spans="18:18" ht="15.75" customHeight="1" x14ac:dyDescent="0.2">
      <c r="R383" s="15"/>
    </row>
    <row r="384" spans="18:18" ht="15.75" customHeight="1" x14ac:dyDescent="0.2">
      <c r="R384" s="15"/>
    </row>
    <row r="385" spans="18:18" ht="15.75" customHeight="1" x14ac:dyDescent="0.2">
      <c r="R385" s="15"/>
    </row>
    <row r="386" spans="18:18" ht="15.75" customHeight="1" x14ac:dyDescent="0.2">
      <c r="R386" s="15"/>
    </row>
    <row r="387" spans="18:18" ht="15.75" customHeight="1" x14ac:dyDescent="0.2">
      <c r="R387" s="15"/>
    </row>
    <row r="388" spans="18:18" ht="15.75" customHeight="1" x14ac:dyDescent="0.2">
      <c r="R388" s="15"/>
    </row>
    <row r="389" spans="18:18" ht="15.75" customHeight="1" x14ac:dyDescent="0.2">
      <c r="R389" s="15"/>
    </row>
    <row r="390" spans="18:18" ht="15.75" customHeight="1" x14ac:dyDescent="0.2">
      <c r="R390" s="15"/>
    </row>
    <row r="391" spans="18:18" ht="15.75" customHeight="1" x14ac:dyDescent="0.2">
      <c r="R391" s="15"/>
    </row>
    <row r="392" spans="18:18" ht="15.75" customHeight="1" x14ac:dyDescent="0.2">
      <c r="R392" s="15"/>
    </row>
    <row r="393" spans="18:18" ht="15.75" customHeight="1" x14ac:dyDescent="0.2">
      <c r="R393" s="15"/>
    </row>
    <row r="394" spans="18:18" ht="15.75" customHeight="1" x14ac:dyDescent="0.2">
      <c r="R394" s="15"/>
    </row>
    <row r="395" spans="18:18" ht="15.75" customHeight="1" x14ac:dyDescent="0.2">
      <c r="R395" s="15"/>
    </row>
    <row r="396" spans="18:18" ht="15.75" customHeight="1" x14ac:dyDescent="0.2">
      <c r="R396" s="15"/>
    </row>
    <row r="397" spans="18:18" ht="15.75" customHeight="1" x14ac:dyDescent="0.2">
      <c r="R397" s="15"/>
    </row>
    <row r="398" spans="18:18" ht="15.75" customHeight="1" x14ac:dyDescent="0.2">
      <c r="R398" s="15"/>
    </row>
    <row r="399" spans="18:18" ht="15.75" customHeight="1" x14ac:dyDescent="0.2">
      <c r="R399" s="15"/>
    </row>
    <row r="400" spans="18:18" ht="15.75" customHeight="1" x14ac:dyDescent="0.2">
      <c r="R400" s="15"/>
    </row>
    <row r="401" spans="18:18" ht="15.75" customHeight="1" x14ac:dyDescent="0.2">
      <c r="R401" s="15"/>
    </row>
    <row r="402" spans="18:18" ht="15.75" customHeight="1" x14ac:dyDescent="0.2">
      <c r="R402" s="15"/>
    </row>
    <row r="403" spans="18:18" ht="15.75" customHeight="1" x14ac:dyDescent="0.2">
      <c r="R403" s="15"/>
    </row>
    <row r="404" spans="18:18" ht="15.75" customHeight="1" x14ac:dyDescent="0.2">
      <c r="R404" s="15"/>
    </row>
    <row r="405" spans="18:18" ht="15.75" customHeight="1" x14ac:dyDescent="0.2">
      <c r="R405" s="15"/>
    </row>
    <row r="406" spans="18:18" ht="15.75" customHeight="1" x14ac:dyDescent="0.2">
      <c r="R406" s="15"/>
    </row>
    <row r="407" spans="18:18" ht="15.75" customHeight="1" x14ac:dyDescent="0.2">
      <c r="R407" s="15"/>
    </row>
    <row r="408" spans="18:18" ht="15.75" customHeight="1" x14ac:dyDescent="0.2">
      <c r="R408" s="15"/>
    </row>
    <row r="409" spans="18:18" ht="15.75" customHeight="1" x14ac:dyDescent="0.2">
      <c r="R409" s="15"/>
    </row>
    <row r="410" spans="18:18" ht="15.75" customHeight="1" x14ac:dyDescent="0.2">
      <c r="R410" s="15"/>
    </row>
    <row r="411" spans="18:18" ht="15.75" customHeight="1" x14ac:dyDescent="0.2">
      <c r="R411" s="15"/>
    </row>
    <row r="412" spans="18:18" ht="15.75" customHeight="1" x14ac:dyDescent="0.2">
      <c r="R412" s="15"/>
    </row>
    <row r="413" spans="18:18" ht="15.75" customHeight="1" x14ac:dyDescent="0.2">
      <c r="R413" s="15"/>
    </row>
    <row r="414" spans="18:18" ht="15.75" customHeight="1" x14ac:dyDescent="0.2">
      <c r="R414" s="15"/>
    </row>
    <row r="415" spans="18:18" ht="15.75" customHeight="1" x14ac:dyDescent="0.2">
      <c r="R415" s="15"/>
    </row>
    <row r="416" spans="18:18" ht="15.75" customHeight="1" x14ac:dyDescent="0.2">
      <c r="R416" s="15"/>
    </row>
    <row r="417" spans="18:18" ht="15.75" customHeight="1" x14ac:dyDescent="0.2">
      <c r="R417" s="15"/>
    </row>
    <row r="418" spans="18:18" ht="15.75" customHeight="1" x14ac:dyDescent="0.2">
      <c r="R418" s="15"/>
    </row>
    <row r="419" spans="18:18" ht="15.75" customHeight="1" x14ac:dyDescent="0.2">
      <c r="R419" s="15"/>
    </row>
    <row r="420" spans="18:18" ht="15.75" customHeight="1" x14ac:dyDescent="0.2">
      <c r="R420" s="15"/>
    </row>
    <row r="421" spans="18:18" ht="15.75" customHeight="1" x14ac:dyDescent="0.2">
      <c r="R421" s="15"/>
    </row>
    <row r="422" spans="18:18" ht="15.75" customHeight="1" x14ac:dyDescent="0.2">
      <c r="R422" s="15"/>
    </row>
    <row r="423" spans="18:18" ht="15.75" customHeight="1" x14ac:dyDescent="0.2">
      <c r="R423" s="15"/>
    </row>
    <row r="424" spans="18:18" ht="15.75" customHeight="1" x14ac:dyDescent="0.2">
      <c r="R424" s="15"/>
    </row>
    <row r="425" spans="18:18" ht="15.75" customHeight="1" x14ac:dyDescent="0.2">
      <c r="R425" s="15"/>
    </row>
    <row r="426" spans="18:18" ht="15.75" customHeight="1" x14ac:dyDescent="0.2">
      <c r="R426" s="15"/>
    </row>
    <row r="427" spans="18:18" ht="15.75" customHeight="1" x14ac:dyDescent="0.2">
      <c r="R427" s="15"/>
    </row>
    <row r="428" spans="18:18" ht="15.75" customHeight="1" x14ac:dyDescent="0.2">
      <c r="R428" s="15"/>
    </row>
    <row r="429" spans="18:18" ht="15.75" customHeight="1" x14ac:dyDescent="0.2">
      <c r="R429" s="15"/>
    </row>
    <row r="430" spans="18:18" ht="15.75" customHeight="1" x14ac:dyDescent="0.2">
      <c r="R430" s="15"/>
    </row>
    <row r="431" spans="18:18" ht="15.75" customHeight="1" x14ac:dyDescent="0.2">
      <c r="R431" s="15"/>
    </row>
    <row r="432" spans="18:18" ht="15.75" customHeight="1" x14ac:dyDescent="0.2">
      <c r="R432" s="15"/>
    </row>
    <row r="433" spans="18:18" ht="15.75" customHeight="1" x14ac:dyDescent="0.2">
      <c r="R433" s="15"/>
    </row>
    <row r="434" spans="18:18" ht="15.75" customHeight="1" x14ac:dyDescent="0.2">
      <c r="R434" s="15"/>
    </row>
    <row r="435" spans="18:18" ht="15.75" customHeight="1" x14ac:dyDescent="0.2">
      <c r="R435" s="15"/>
    </row>
    <row r="436" spans="18:18" ht="15.75" customHeight="1" x14ac:dyDescent="0.2">
      <c r="R436" s="15"/>
    </row>
    <row r="437" spans="18:18" ht="15.75" customHeight="1" x14ac:dyDescent="0.2">
      <c r="R437" s="15"/>
    </row>
    <row r="438" spans="18:18" ht="15.75" customHeight="1" x14ac:dyDescent="0.2">
      <c r="R438" s="15"/>
    </row>
    <row r="439" spans="18:18" ht="15.75" customHeight="1" x14ac:dyDescent="0.2">
      <c r="R439" s="15"/>
    </row>
    <row r="440" spans="18:18" ht="15.75" customHeight="1" x14ac:dyDescent="0.2">
      <c r="R440" s="15"/>
    </row>
    <row r="441" spans="18:18" ht="15.75" customHeight="1" x14ac:dyDescent="0.2">
      <c r="R441" s="15"/>
    </row>
    <row r="442" spans="18:18" ht="15.75" customHeight="1" x14ac:dyDescent="0.2">
      <c r="R442" s="15"/>
    </row>
    <row r="443" spans="18:18" ht="15.75" customHeight="1" x14ac:dyDescent="0.2">
      <c r="R443" s="15"/>
    </row>
    <row r="444" spans="18:18" ht="15.75" customHeight="1" x14ac:dyDescent="0.2">
      <c r="R444" s="15"/>
    </row>
    <row r="445" spans="18:18" ht="15.75" customHeight="1" x14ac:dyDescent="0.2">
      <c r="R445" s="15"/>
    </row>
    <row r="446" spans="18:18" ht="15.75" customHeight="1" x14ac:dyDescent="0.2">
      <c r="R446" s="15"/>
    </row>
    <row r="447" spans="18:18" ht="15.75" customHeight="1" x14ac:dyDescent="0.2">
      <c r="R447" s="15"/>
    </row>
    <row r="448" spans="18:18" ht="15.75" customHeight="1" x14ac:dyDescent="0.2">
      <c r="R448" s="15"/>
    </row>
    <row r="449" spans="18:18" ht="15.75" customHeight="1" x14ac:dyDescent="0.2">
      <c r="R449" s="15"/>
    </row>
    <row r="450" spans="18:18" ht="15.75" customHeight="1" x14ac:dyDescent="0.2">
      <c r="R450" s="15"/>
    </row>
    <row r="451" spans="18:18" ht="15.75" customHeight="1" x14ac:dyDescent="0.2">
      <c r="R451" s="15"/>
    </row>
    <row r="452" spans="18:18" ht="15.75" customHeight="1" x14ac:dyDescent="0.2">
      <c r="R452" s="15"/>
    </row>
    <row r="453" spans="18:18" ht="15.75" customHeight="1" x14ac:dyDescent="0.2">
      <c r="R453" s="15"/>
    </row>
    <row r="454" spans="18:18" ht="15.75" customHeight="1" x14ac:dyDescent="0.2">
      <c r="R454" s="15"/>
    </row>
    <row r="455" spans="18:18" ht="15.75" customHeight="1" x14ac:dyDescent="0.2">
      <c r="R455" s="15"/>
    </row>
    <row r="456" spans="18:18" ht="15.75" customHeight="1" x14ac:dyDescent="0.2">
      <c r="R456" s="15"/>
    </row>
    <row r="457" spans="18:18" ht="15.75" customHeight="1" x14ac:dyDescent="0.2">
      <c r="R457" s="15"/>
    </row>
    <row r="458" spans="18:18" ht="15.75" customHeight="1" x14ac:dyDescent="0.2">
      <c r="R458" s="15"/>
    </row>
    <row r="459" spans="18:18" ht="15.75" customHeight="1" x14ac:dyDescent="0.2">
      <c r="R459" s="15"/>
    </row>
    <row r="460" spans="18:18" ht="15.75" customHeight="1" x14ac:dyDescent="0.2">
      <c r="R460" s="15"/>
    </row>
    <row r="461" spans="18:18" ht="15.75" customHeight="1" x14ac:dyDescent="0.2">
      <c r="R461" s="15"/>
    </row>
    <row r="462" spans="18:18" ht="15.75" customHeight="1" x14ac:dyDescent="0.2">
      <c r="R462" s="15"/>
    </row>
    <row r="463" spans="18:18" ht="15.75" customHeight="1" x14ac:dyDescent="0.2">
      <c r="R463" s="15"/>
    </row>
    <row r="464" spans="18:18" ht="15.75" customHeight="1" x14ac:dyDescent="0.2">
      <c r="R464" s="15"/>
    </row>
    <row r="465" spans="18:18" ht="15.75" customHeight="1" x14ac:dyDescent="0.2">
      <c r="R465" s="15"/>
    </row>
    <row r="466" spans="18:18" ht="15.75" customHeight="1" x14ac:dyDescent="0.2">
      <c r="R466" s="15"/>
    </row>
    <row r="467" spans="18:18" ht="15.75" customHeight="1" x14ac:dyDescent="0.2">
      <c r="R467" s="15"/>
    </row>
    <row r="468" spans="18:18" ht="15.75" customHeight="1" x14ac:dyDescent="0.2">
      <c r="R468" s="15"/>
    </row>
    <row r="469" spans="18:18" ht="15.75" customHeight="1" x14ac:dyDescent="0.2">
      <c r="R469" s="15"/>
    </row>
    <row r="470" spans="18:18" ht="15.75" customHeight="1" x14ac:dyDescent="0.2">
      <c r="R470" s="15"/>
    </row>
    <row r="471" spans="18:18" ht="15.75" customHeight="1" x14ac:dyDescent="0.2">
      <c r="R471" s="15"/>
    </row>
    <row r="472" spans="18:18" ht="15.75" customHeight="1" x14ac:dyDescent="0.2">
      <c r="R472" s="15"/>
    </row>
    <row r="473" spans="18:18" ht="15.75" customHeight="1" x14ac:dyDescent="0.2">
      <c r="R473" s="15"/>
    </row>
    <row r="474" spans="18:18" ht="15.75" customHeight="1" x14ac:dyDescent="0.2">
      <c r="R474" s="15"/>
    </row>
    <row r="475" spans="18:18" ht="15.75" customHeight="1" x14ac:dyDescent="0.2">
      <c r="R475" s="15"/>
    </row>
    <row r="476" spans="18:18" ht="15.75" customHeight="1" x14ac:dyDescent="0.2">
      <c r="R476" s="15"/>
    </row>
    <row r="477" spans="18:18" ht="15.75" customHeight="1" x14ac:dyDescent="0.2">
      <c r="R477" s="15"/>
    </row>
    <row r="478" spans="18:18" ht="15.75" customHeight="1" x14ac:dyDescent="0.2">
      <c r="R478" s="15"/>
    </row>
    <row r="479" spans="18:18" ht="15.75" customHeight="1" x14ac:dyDescent="0.2">
      <c r="R479" s="15"/>
    </row>
    <row r="480" spans="18:18" ht="15.75" customHeight="1" x14ac:dyDescent="0.2">
      <c r="R480" s="15"/>
    </row>
    <row r="481" spans="18:18" ht="15.75" customHeight="1" x14ac:dyDescent="0.2">
      <c r="R481" s="15"/>
    </row>
    <row r="482" spans="18:18" ht="15.75" customHeight="1" x14ac:dyDescent="0.2">
      <c r="R482" s="15"/>
    </row>
    <row r="483" spans="18:18" ht="15.75" customHeight="1" x14ac:dyDescent="0.2">
      <c r="R483" s="15"/>
    </row>
    <row r="484" spans="18:18" ht="15.75" customHeight="1" x14ac:dyDescent="0.2">
      <c r="R484" s="15"/>
    </row>
    <row r="485" spans="18:18" ht="15.75" customHeight="1" x14ac:dyDescent="0.2">
      <c r="R485" s="15"/>
    </row>
    <row r="486" spans="18:18" ht="15.75" customHeight="1" x14ac:dyDescent="0.2">
      <c r="R486" s="15"/>
    </row>
    <row r="487" spans="18:18" ht="15.75" customHeight="1" x14ac:dyDescent="0.2">
      <c r="R487" s="15"/>
    </row>
    <row r="488" spans="18:18" ht="15.75" customHeight="1" x14ac:dyDescent="0.2">
      <c r="R488" s="15"/>
    </row>
    <row r="489" spans="18:18" ht="15.75" customHeight="1" x14ac:dyDescent="0.2">
      <c r="R489" s="15"/>
    </row>
    <row r="490" spans="18:18" ht="15.75" customHeight="1" x14ac:dyDescent="0.2">
      <c r="R490" s="15"/>
    </row>
    <row r="491" spans="18:18" ht="15.75" customHeight="1" x14ac:dyDescent="0.2">
      <c r="R491" s="15"/>
    </row>
    <row r="492" spans="18:18" ht="15.75" customHeight="1" x14ac:dyDescent="0.2">
      <c r="R492" s="15"/>
    </row>
    <row r="493" spans="18:18" ht="15.75" customHeight="1" x14ac:dyDescent="0.2">
      <c r="R493" s="15"/>
    </row>
    <row r="494" spans="18:18" ht="15.75" customHeight="1" x14ac:dyDescent="0.2">
      <c r="R494" s="15"/>
    </row>
    <row r="495" spans="18:18" ht="15.75" customHeight="1" x14ac:dyDescent="0.2">
      <c r="R495" s="15"/>
    </row>
    <row r="496" spans="18:18" ht="15.75" customHeight="1" x14ac:dyDescent="0.2">
      <c r="R496" s="15"/>
    </row>
    <row r="497" spans="18:18" ht="15.75" customHeight="1" x14ac:dyDescent="0.2">
      <c r="R497" s="15"/>
    </row>
    <row r="498" spans="18:18" ht="15.75" customHeight="1" x14ac:dyDescent="0.2">
      <c r="R498" s="15"/>
    </row>
    <row r="499" spans="18:18" ht="15.75" customHeight="1" x14ac:dyDescent="0.2">
      <c r="R499" s="15"/>
    </row>
    <row r="500" spans="18:18" ht="15.75" customHeight="1" x14ac:dyDescent="0.2">
      <c r="R500" s="15"/>
    </row>
    <row r="501" spans="18:18" ht="15.75" customHeight="1" x14ac:dyDescent="0.2">
      <c r="R501" s="15"/>
    </row>
    <row r="502" spans="18:18" ht="15.75" customHeight="1" x14ac:dyDescent="0.2">
      <c r="R502" s="15"/>
    </row>
    <row r="503" spans="18:18" ht="15.75" customHeight="1" x14ac:dyDescent="0.2">
      <c r="R503" s="15"/>
    </row>
    <row r="504" spans="18:18" ht="15.75" customHeight="1" x14ac:dyDescent="0.2">
      <c r="R504" s="15"/>
    </row>
    <row r="505" spans="18:18" ht="15.75" customHeight="1" x14ac:dyDescent="0.2">
      <c r="R505" s="15"/>
    </row>
    <row r="506" spans="18:18" ht="15.75" customHeight="1" x14ac:dyDescent="0.2">
      <c r="R506" s="15"/>
    </row>
    <row r="507" spans="18:18" ht="15.75" customHeight="1" x14ac:dyDescent="0.2">
      <c r="R507" s="15"/>
    </row>
    <row r="508" spans="18:18" ht="15.75" customHeight="1" x14ac:dyDescent="0.2">
      <c r="R508" s="15"/>
    </row>
    <row r="509" spans="18:18" ht="15.75" customHeight="1" x14ac:dyDescent="0.2">
      <c r="R509" s="15"/>
    </row>
    <row r="510" spans="18:18" ht="15.75" customHeight="1" x14ac:dyDescent="0.2">
      <c r="R510" s="15"/>
    </row>
    <row r="511" spans="18:18" ht="15.75" customHeight="1" x14ac:dyDescent="0.2">
      <c r="R511" s="15"/>
    </row>
    <row r="512" spans="18:18" ht="15.75" customHeight="1" x14ac:dyDescent="0.2">
      <c r="R512" s="15"/>
    </row>
    <row r="513" spans="18:18" ht="15.75" customHeight="1" x14ac:dyDescent="0.2">
      <c r="R513" s="15"/>
    </row>
    <row r="514" spans="18:18" ht="15.75" customHeight="1" x14ac:dyDescent="0.2">
      <c r="R514" s="15"/>
    </row>
    <row r="515" spans="18:18" ht="15.75" customHeight="1" x14ac:dyDescent="0.2">
      <c r="R515" s="15"/>
    </row>
    <row r="516" spans="18:18" ht="15.75" customHeight="1" x14ac:dyDescent="0.2">
      <c r="R516" s="15"/>
    </row>
    <row r="517" spans="18:18" ht="15.75" customHeight="1" x14ac:dyDescent="0.2">
      <c r="R517" s="15"/>
    </row>
    <row r="518" spans="18:18" ht="15.75" customHeight="1" x14ac:dyDescent="0.2">
      <c r="R518" s="15"/>
    </row>
    <row r="519" spans="18:18" ht="15.75" customHeight="1" x14ac:dyDescent="0.2">
      <c r="R519" s="15"/>
    </row>
    <row r="520" spans="18:18" ht="15.75" customHeight="1" x14ac:dyDescent="0.2">
      <c r="R520" s="15"/>
    </row>
    <row r="521" spans="18:18" ht="15.75" customHeight="1" x14ac:dyDescent="0.2">
      <c r="R521" s="15"/>
    </row>
    <row r="522" spans="18:18" ht="15.75" customHeight="1" x14ac:dyDescent="0.2">
      <c r="R522" s="15"/>
    </row>
    <row r="523" spans="18:18" ht="15.75" customHeight="1" x14ac:dyDescent="0.2">
      <c r="R523" s="15"/>
    </row>
    <row r="524" spans="18:18" ht="15.75" customHeight="1" x14ac:dyDescent="0.2">
      <c r="R524" s="15"/>
    </row>
    <row r="525" spans="18:18" ht="15.75" customHeight="1" x14ac:dyDescent="0.2">
      <c r="R525" s="15"/>
    </row>
    <row r="526" spans="18:18" ht="15.75" customHeight="1" x14ac:dyDescent="0.2">
      <c r="R526" s="15"/>
    </row>
    <row r="527" spans="18:18" ht="15.75" customHeight="1" x14ac:dyDescent="0.2">
      <c r="R527" s="15"/>
    </row>
    <row r="528" spans="18:18" ht="15.75" customHeight="1" x14ac:dyDescent="0.2">
      <c r="R528" s="15"/>
    </row>
    <row r="529" spans="18:18" ht="15.75" customHeight="1" x14ac:dyDescent="0.2">
      <c r="R529" s="15"/>
    </row>
    <row r="530" spans="18:18" ht="15.75" customHeight="1" x14ac:dyDescent="0.2">
      <c r="R530" s="15"/>
    </row>
    <row r="531" spans="18:18" ht="15.75" customHeight="1" x14ac:dyDescent="0.2">
      <c r="R531" s="15"/>
    </row>
    <row r="532" spans="18:18" ht="15.75" customHeight="1" x14ac:dyDescent="0.2">
      <c r="R532" s="15"/>
    </row>
    <row r="533" spans="18:18" ht="15.75" customHeight="1" x14ac:dyDescent="0.2">
      <c r="R533" s="15"/>
    </row>
    <row r="534" spans="18:18" ht="15.75" customHeight="1" x14ac:dyDescent="0.2">
      <c r="R534" s="15"/>
    </row>
    <row r="535" spans="18:18" ht="15.75" customHeight="1" x14ac:dyDescent="0.2">
      <c r="R535" s="15"/>
    </row>
    <row r="536" spans="18:18" ht="15.75" customHeight="1" x14ac:dyDescent="0.2">
      <c r="R536" s="15"/>
    </row>
    <row r="537" spans="18:18" ht="15.75" customHeight="1" x14ac:dyDescent="0.2">
      <c r="R537" s="15"/>
    </row>
    <row r="538" spans="18:18" ht="15.75" customHeight="1" x14ac:dyDescent="0.2">
      <c r="R538" s="15"/>
    </row>
    <row r="539" spans="18:18" ht="15.75" customHeight="1" x14ac:dyDescent="0.2">
      <c r="R539" s="15"/>
    </row>
    <row r="540" spans="18:18" ht="15.75" customHeight="1" x14ac:dyDescent="0.2">
      <c r="R540" s="15"/>
    </row>
    <row r="541" spans="18:18" ht="15.75" customHeight="1" x14ac:dyDescent="0.2">
      <c r="R541" s="15"/>
    </row>
    <row r="542" spans="18:18" ht="15.75" customHeight="1" x14ac:dyDescent="0.2">
      <c r="R542" s="15"/>
    </row>
    <row r="543" spans="18:18" ht="15.75" customHeight="1" x14ac:dyDescent="0.2">
      <c r="R543" s="15"/>
    </row>
    <row r="544" spans="18:18" ht="15.75" customHeight="1" x14ac:dyDescent="0.2">
      <c r="R544" s="15"/>
    </row>
    <row r="545" spans="18:18" ht="15.75" customHeight="1" x14ac:dyDescent="0.2">
      <c r="R545" s="15"/>
    </row>
    <row r="546" spans="18:18" ht="15.75" customHeight="1" x14ac:dyDescent="0.2">
      <c r="R546" s="15"/>
    </row>
    <row r="547" spans="18:18" ht="15.75" customHeight="1" x14ac:dyDescent="0.2">
      <c r="R547" s="15"/>
    </row>
    <row r="548" spans="18:18" ht="15.75" customHeight="1" x14ac:dyDescent="0.2">
      <c r="R548" s="15"/>
    </row>
    <row r="549" spans="18:18" ht="15.75" customHeight="1" x14ac:dyDescent="0.2">
      <c r="R549" s="15"/>
    </row>
    <row r="550" spans="18:18" ht="15.75" customHeight="1" x14ac:dyDescent="0.2">
      <c r="R550" s="15"/>
    </row>
    <row r="551" spans="18:18" ht="15.75" customHeight="1" x14ac:dyDescent="0.2">
      <c r="R551" s="15"/>
    </row>
    <row r="552" spans="18:18" ht="15.75" customHeight="1" x14ac:dyDescent="0.2">
      <c r="R552" s="15"/>
    </row>
    <row r="553" spans="18:18" ht="15.75" customHeight="1" x14ac:dyDescent="0.2">
      <c r="R553" s="15"/>
    </row>
    <row r="554" spans="18:18" ht="15.75" customHeight="1" x14ac:dyDescent="0.2">
      <c r="R554" s="15"/>
    </row>
    <row r="555" spans="18:18" ht="15.75" customHeight="1" x14ac:dyDescent="0.2">
      <c r="R555" s="15"/>
    </row>
    <row r="556" spans="18:18" ht="15.75" customHeight="1" x14ac:dyDescent="0.2">
      <c r="R556" s="15"/>
    </row>
    <row r="557" spans="18:18" ht="15.75" customHeight="1" x14ac:dyDescent="0.2">
      <c r="R557" s="15"/>
    </row>
    <row r="558" spans="18:18" ht="15.75" customHeight="1" x14ac:dyDescent="0.2">
      <c r="R558" s="15"/>
    </row>
    <row r="559" spans="18:18" ht="15.75" customHeight="1" x14ac:dyDescent="0.2">
      <c r="R559" s="15"/>
    </row>
    <row r="560" spans="18:18" ht="15.75" customHeight="1" x14ac:dyDescent="0.2">
      <c r="R560" s="15"/>
    </row>
    <row r="561" spans="18:18" ht="15.75" customHeight="1" x14ac:dyDescent="0.2">
      <c r="R561" s="15"/>
    </row>
    <row r="562" spans="18:18" ht="15.75" customHeight="1" x14ac:dyDescent="0.2">
      <c r="R562" s="15"/>
    </row>
    <row r="563" spans="18:18" ht="15.75" customHeight="1" x14ac:dyDescent="0.2">
      <c r="R563" s="15"/>
    </row>
    <row r="564" spans="18:18" ht="15.75" customHeight="1" x14ac:dyDescent="0.2">
      <c r="R564" s="15"/>
    </row>
    <row r="565" spans="18:18" ht="15.75" customHeight="1" x14ac:dyDescent="0.2">
      <c r="R565" s="15"/>
    </row>
    <row r="566" spans="18:18" ht="15.75" customHeight="1" x14ac:dyDescent="0.2">
      <c r="R566" s="15"/>
    </row>
    <row r="567" spans="18:18" ht="15.75" customHeight="1" x14ac:dyDescent="0.2">
      <c r="R567" s="15"/>
    </row>
    <row r="568" spans="18:18" ht="15.75" customHeight="1" x14ac:dyDescent="0.2">
      <c r="R568" s="15"/>
    </row>
    <row r="569" spans="18:18" ht="15.75" customHeight="1" x14ac:dyDescent="0.2">
      <c r="R569" s="15"/>
    </row>
    <row r="570" spans="18:18" ht="15.75" customHeight="1" x14ac:dyDescent="0.2">
      <c r="R570" s="15"/>
    </row>
    <row r="571" spans="18:18" ht="15.75" customHeight="1" x14ac:dyDescent="0.2">
      <c r="R571" s="15"/>
    </row>
    <row r="572" spans="18:18" ht="15.75" customHeight="1" x14ac:dyDescent="0.2">
      <c r="R572" s="15"/>
    </row>
    <row r="573" spans="18:18" ht="15.75" customHeight="1" x14ac:dyDescent="0.2">
      <c r="R573" s="15"/>
    </row>
    <row r="574" spans="18:18" ht="15.75" customHeight="1" x14ac:dyDescent="0.2">
      <c r="R574" s="15"/>
    </row>
    <row r="575" spans="18:18" ht="15.75" customHeight="1" x14ac:dyDescent="0.2">
      <c r="R575" s="15"/>
    </row>
    <row r="576" spans="18:18" ht="15.75" customHeight="1" x14ac:dyDescent="0.2">
      <c r="R576" s="15"/>
    </row>
    <row r="577" spans="18:18" ht="15.75" customHeight="1" x14ac:dyDescent="0.2">
      <c r="R577" s="15"/>
    </row>
    <row r="578" spans="18:18" ht="15.75" customHeight="1" x14ac:dyDescent="0.2">
      <c r="R578" s="15"/>
    </row>
    <row r="579" spans="18:18" ht="15.75" customHeight="1" x14ac:dyDescent="0.2">
      <c r="R579" s="15"/>
    </row>
    <row r="580" spans="18:18" ht="15.75" customHeight="1" x14ac:dyDescent="0.2">
      <c r="R580" s="15"/>
    </row>
    <row r="581" spans="18:18" ht="15.75" customHeight="1" x14ac:dyDescent="0.2">
      <c r="R581" s="15"/>
    </row>
    <row r="582" spans="18:18" ht="15.75" customHeight="1" x14ac:dyDescent="0.2">
      <c r="R582" s="15"/>
    </row>
    <row r="583" spans="18:18" ht="15.75" customHeight="1" x14ac:dyDescent="0.2">
      <c r="R583" s="15"/>
    </row>
    <row r="584" spans="18:18" ht="15.75" customHeight="1" x14ac:dyDescent="0.2">
      <c r="R584" s="15"/>
    </row>
    <row r="585" spans="18:18" ht="15.75" customHeight="1" x14ac:dyDescent="0.2">
      <c r="R585" s="15"/>
    </row>
    <row r="586" spans="18:18" ht="15.75" customHeight="1" x14ac:dyDescent="0.2">
      <c r="R586" s="15"/>
    </row>
    <row r="587" spans="18:18" ht="15.75" customHeight="1" x14ac:dyDescent="0.2">
      <c r="R587" s="15"/>
    </row>
    <row r="588" spans="18:18" ht="15.75" customHeight="1" x14ac:dyDescent="0.2">
      <c r="R588" s="15"/>
    </row>
    <row r="589" spans="18:18" ht="15.75" customHeight="1" x14ac:dyDescent="0.2">
      <c r="R589" s="15"/>
    </row>
    <row r="590" spans="18:18" ht="15.75" customHeight="1" x14ac:dyDescent="0.2">
      <c r="R590" s="15"/>
    </row>
    <row r="591" spans="18:18" ht="15.75" customHeight="1" x14ac:dyDescent="0.2">
      <c r="R591" s="15"/>
    </row>
    <row r="592" spans="18:18" ht="15.75" customHeight="1" x14ac:dyDescent="0.2">
      <c r="R592" s="15"/>
    </row>
    <row r="593" spans="18:18" ht="15.75" customHeight="1" x14ac:dyDescent="0.2">
      <c r="R593" s="15"/>
    </row>
    <row r="594" spans="18:18" ht="15.75" customHeight="1" x14ac:dyDescent="0.2">
      <c r="R594" s="15"/>
    </row>
    <row r="595" spans="18:18" ht="15.75" customHeight="1" x14ac:dyDescent="0.2">
      <c r="R595" s="15"/>
    </row>
    <row r="596" spans="18:18" ht="15.75" customHeight="1" x14ac:dyDescent="0.2">
      <c r="R596" s="15"/>
    </row>
    <row r="597" spans="18:18" ht="15.75" customHeight="1" x14ac:dyDescent="0.2">
      <c r="R597" s="15"/>
    </row>
    <row r="598" spans="18:18" ht="15.75" customHeight="1" x14ac:dyDescent="0.2">
      <c r="R598" s="15"/>
    </row>
    <row r="599" spans="18:18" ht="15.75" customHeight="1" x14ac:dyDescent="0.2">
      <c r="R599" s="15"/>
    </row>
    <row r="600" spans="18:18" ht="15.75" customHeight="1" x14ac:dyDescent="0.2">
      <c r="R600" s="15"/>
    </row>
    <row r="601" spans="18:18" ht="15.75" customHeight="1" x14ac:dyDescent="0.2">
      <c r="R601" s="15"/>
    </row>
    <row r="602" spans="18:18" ht="15.75" customHeight="1" x14ac:dyDescent="0.2">
      <c r="R602" s="15"/>
    </row>
    <row r="603" spans="18:18" ht="15.75" customHeight="1" x14ac:dyDescent="0.2">
      <c r="R603" s="15"/>
    </row>
    <row r="604" spans="18:18" ht="15.75" customHeight="1" x14ac:dyDescent="0.2">
      <c r="R604" s="15"/>
    </row>
    <row r="605" spans="18:18" ht="15.75" customHeight="1" x14ac:dyDescent="0.2">
      <c r="R605" s="15"/>
    </row>
    <row r="606" spans="18:18" ht="15.75" customHeight="1" x14ac:dyDescent="0.2">
      <c r="R606" s="15"/>
    </row>
    <row r="607" spans="18:18" ht="15.75" customHeight="1" x14ac:dyDescent="0.2">
      <c r="R607" s="15"/>
    </row>
    <row r="608" spans="18:18" ht="15.75" customHeight="1" x14ac:dyDescent="0.2">
      <c r="R608" s="15"/>
    </row>
    <row r="609" spans="18:18" ht="15.75" customHeight="1" x14ac:dyDescent="0.2">
      <c r="R609" s="15"/>
    </row>
    <row r="610" spans="18:18" ht="15.75" customHeight="1" x14ac:dyDescent="0.2">
      <c r="R610" s="15"/>
    </row>
    <row r="611" spans="18:18" ht="15.75" customHeight="1" x14ac:dyDescent="0.2">
      <c r="R611" s="15"/>
    </row>
    <row r="612" spans="18:18" ht="15.75" customHeight="1" x14ac:dyDescent="0.2">
      <c r="R612" s="15"/>
    </row>
    <row r="613" spans="18:18" ht="15.75" customHeight="1" x14ac:dyDescent="0.2">
      <c r="R613" s="15"/>
    </row>
    <row r="614" spans="18:18" ht="15.75" customHeight="1" x14ac:dyDescent="0.2">
      <c r="R614" s="15"/>
    </row>
    <row r="615" spans="18:18" ht="15.75" customHeight="1" x14ac:dyDescent="0.2">
      <c r="R615" s="15"/>
    </row>
    <row r="616" spans="18:18" ht="15.75" customHeight="1" x14ac:dyDescent="0.2">
      <c r="R616" s="15"/>
    </row>
    <row r="617" spans="18:18" ht="15.75" customHeight="1" x14ac:dyDescent="0.2">
      <c r="R617" s="15"/>
    </row>
    <row r="618" spans="18:18" ht="15.75" customHeight="1" x14ac:dyDescent="0.2">
      <c r="R618" s="15"/>
    </row>
    <row r="619" spans="18:18" ht="15.75" customHeight="1" x14ac:dyDescent="0.2">
      <c r="R619" s="15"/>
    </row>
    <row r="620" spans="18:18" ht="15.75" customHeight="1" x14ac:dyDescent="0.2">
      <c r="R620" s="15"/>
    </row>
    <row r="621" spans="18:18" ht="15.75" customHeight="1" x14ac:dyDescent="0.2">
      <c r="R621" s="15"/>
    </row>
    <row r="622" spans="18:18" ht="15.75" customHeight="1" x14ac:dyDescent="0.2">
      <c r="R622" s="15"/>
    </row>
    <row r="623" spans="18:18" ht="15.75" customHeight="1" x14ac:dyDescent="0.2">
      <c r="R623" s="15"/>
    </row>
    <row r="624" spans="18:18" ht="15.75" customHeight="1" x14ac:dyDescent="0.2">
      <c r="R624" s="15"/>
    </row>
    <row r="625" spans="18:18" ht="15.75" customHeight="1" x14ac:dyDescent="0.2">
      <c r="R625" s="15"/>
    </row>
    <row r="626" spans="18:18" ht="15.75" customHeight="1" x14ac:dyDescent="0.2">
      <c r="R626" s="15"/>
    </row>
    <row r="627" spans="18:18" ht="15.75" customHeight="1" x14ac:dyDescent="0.2">
      <c r="R627" s="15"/>
    </row>
    <row r="628" spans="18:18" ht="15.75" customHeight="1" x14ac:dyDescent="0.2">
      <c r="R628" s="15"/>
    </row>
    <row r="629" spans="18:18" ht="15.75" customHeight="1" x14ac:dyDescent="0.2">
      <c r="R629" s="15"/>
    </row>
    <row r="630" spans="18:18" ht="15.75" customHeight="1" x14ac:dyDescent="0.2">
      <c r="R630" s="15"/>
    </row>
    <row r="631" spans="18:18" ht="15.75" customHeight="1" x14ac:dyDescent="0.2">
      <c r="R631" s="15"/>
    </row>
    <row r="632" spans="18:18" ht="15.75" customHeight="1" x14ac:dyDescent="0.2">
      <c r="R632" s="15"/>
    </row>
    <row r="633" spans="18:18" ht="15.75" customHeight="1" x14ac:dyDescent="0.2">
      <c r="R633" s="15"/>
    </row>
    <row r="634" spans="18:18" ht="15.75" customHeight="1" x14ac:dyDescent="0.2">
      <c r="R634" s="15"/>
    </row>
    <row r="635" spans="18:18" ht="15.75" customHeight="1" x14ac:dyDescent="0.2">
      <c r="R635" s="15"/>
    </row>
    <row r="636" spans="18:18" ht="15.75" customHeight="1" x14ac:dyDescent="0.2">
      <c r="R636" s="15"/>
    </row>
    <row r="637" spans="18:18" ht="15.75" customHeight="1" x14ac:dyDescent="0.2">
      <c r="R637" s="15"/>
    </row>
    <row r="638" spans="18:18" ht="15.75" customHeight="1" x14ac:dyDescent="0.2">
      <c r="R638" s="15"/>
    </row>
    <row r="639" spans="18:18" ht="15.75" customHeight="1" x14ac:dyDescent="0.2">
      <c r="R639" s="15"/>
    </row>
    <row r="640" spans="18:18" ht="15.75" customHeight="1" x14ac:dyDescent="0.2">
      <c r="R640" s="15"/>
    </row>
    <row r="641" spans="18:18" ht="15.75" customHeight="1" x14ac:dyDescent="0.2">
      <c r="R641" s="15"/>
    </row>
    <row r="642" spans="18:18" ht="15.75" customHeight="1" x14ac:dyDescent="0.2">
      <c r="R642" s="15"/>
    </row>
    <row r="643" spans="18:18" ht="15.75" customHeight="1" x14ac:dyDescent="0.2">
      <c r="R643" s="15"/>
    </row>
    <row r="644" spans="18:18" ht="15.75" customHeight="1" x14ac:dyDescent="0.2">
      <c r="R644" s="15"/>
    </row>
    <row r="645" spans="18:18" ht="15.75" customHeight="1" x14ac:dyDescent="0.2">
      <c r="R645" s="15"/>
    </row>
    <row r="646" spans="18:18" ht="15.75" customHeight="1" x14ac:dyDescent="0.2">
      <c r="R646" s="15"/>
    </row>
    <row r="647" spans="18:18" ht="15.75" customHeight="1" x14ac:dyDescent="0.2">
      <c r="R647" s="15"/>
    </row>
    <row r="648" spans="18:18" ht="15.75" customHeight="1" x14ac:dyDescent="0.2">
      <c r="R648" s="15"/>
    </row>
    <row r="649" spans="18:18" ht="15.75" customHeight="1" x14ac:dyDescent="0.2">
      <c r="R649" s="15"/>
    </row>
    <row r="650" spans="18:18" ht="15.75" customHeight="1" x14ac:dyDescent="0.2">
      <c r="R650" s="15"/>
    </row>
    <row r="651" spans="18:18" ht="15.75" customHeight="1" x14ac:dyDescent="0.2">
      <c r="R651" s="15"/>
    </row>
    <row r="652" spans="18:18" ht="15.75" customHeight="1" x14ac:dyDescent="0.2">
      <c r="R652" s="15"/>
    </row>
    <row r="653" spans="18:18" ht="15.75" customHeight="1" x14ac:dyDescent="0.2">
      <c r="R653" s="15"/>
    </row>
    <row r="654" spans="18:18" ht="15.75" customHeight="1" x14ac:dyDescent="0.2">
      <c r="R654" s="15"/>
    </row>
    <row r="655" spans="18:18" ht="15.75" customHeight="1" x14ac:dyDescent="0.2">
      <c r="R655" s="15"/>
    </row>
    <row r="656" spans="18:18" ht="15.75" customHeight="1" x14ac:dyDescent="0.2">
      <c r="R656" s="15"/>
    </row>
    <row r="657" spans="18:18" ht="15.75" customHeight="1" x14ac:dyDescent="0.2">
      <c r="R657" s="15"/>
    </row>
    <row r="658" spans="18:18" ht="15.75" customHeight="1" x14ac:dyDescent="0.2">
      <c r="R658" s="15"/>
    </row>
    <row r="659" spans="18:18" ht="15.75" customHeight="1" x14ac:dyDescent="0.2">
      <c r="R659" s="15"/>
    </row>
    <row r="660" spans="18:18" ht="15.75" customHeight="1" x14ac:dyDescent="0.2">
      <c r="R660" s="15"/>
    </row>
    <row r="661" spans="18:18" ht="15.75" customHeight="1" x14ac:dyDescent="0.2">
      <c r="R661" s="15"/>
    </row>
    <row r="662" spans="18:18" ht="15.75" customHeight="1" x14ac:dyDescent="0.2">
      <c r="R662" s="15"/>
    </row>
    <row r="663" spans="18:18" ht="15.75" customHeight="1" x14ac:dyDescent="0.2">
      <c r="R663" s="15"/>
    </row>
    <row r="664" spans="18:18" ht="15.75" customHeight="1" x14ac:dyDescent="0.2">
      <c r="R664" s="15"/>
    </row>
    <row r="665" spans="18:18" ht="15.75" customHeight="1" x14ac:dyDescent="0.2">
      <c r="R665" s="15"/>
    </row>
    <row r="666" spans="18:18" ht="15.75" customHeight="1" x14ac:dyDescent="0.2">
      <c r="R666" s="15"/>
    </row>
    <row r="667" spans="18:18" ht="15.75" customHeight="1" x14ac:dyDescent="0.2">
      <c r="R667" s="15"/>
    </row>
    <row r="668" spans="18:18" ht="15.75" customHeight="1" x14ac:dyDescent="0.2">
      <c r="R668" s="15"/>
    </row>
    <row r="669" spans="18:18" ht="15.75" customHeight="1" x14ac:dyDescent="0.2">
      <c r="R669" s="15"/>
    </row>
    <row r="670" spans="18:18" ht="15.75" customHeight="1" x14ac:dyDescent="0.2">
      <c r="R670" s="15"/>
    </row>
    <row r="671" spans="18:18" ht="15.75" customHeight="1" x14ac:dyDescent="0.2">
      <c r="R671" s="15"/>
    </row>
    <row r="672" spans="18:18" ht="15.75" customHeight="1" x14ac:dyDescent="0.2">
      <c r="R672" s="15"/>
    </row>
    <row r="673" spans="18:18" ht="15.75" customHeight="1" x14ac:dyDescent="0.2">
      <c r="R673" s="15"/>
    </row>
    <row r="674" spans="18:18" ht="15.75" customHeight="1" x14ac:dyDescent="0.2">
      <c r="R674" s="15"/>
    </row>
    <row r="675" spans="18:18" ht="15.75" customHeight="1" x14ac:dyDescent="0.2">
      <c r="R675" s="15"/>
    </row>
    <row r="676" spans="18:18" ht="15.75" customHeight="1" x14ac:dyDescent="0.2">
      <c r="R676" s="15"/>
    </row>
    <row r="677" spans="18:18" ht="15.75" customHeight="1" x14ac:dyDescent="0.2">
      <c r="R677" s="15"/>
    </row>
    <row r="678" spans="18:18" ht="15.75" customHeight="1" x14ac:dyDescent="0.2">
      <c r="R678" s="15"/>
    </row>
    <row r="679" spans="18:18" ht="15.75" customHeight="1" x14ac:dyDescent="0.2">
      <c r="R679" s="15"/>
    </row>
    <row r="680" spans="18:18" ht="15.75" customHeight="1" x14ac:dyDescent="0.2">
      <c r="R680" s="15"/>
    </row>
    <row r="681" spans="18:18" ht="15.75" customHeight="1" x14ac:dyDescent="0.2">
      <c r="R681" s="15"/>
    </row>
    <row r="682" spans="18:18" ht="15.75" customHeight="1" x14ac:dyDescent="0.2">
      <c r="R682" s="15"/>
    </row>
    <row r="683" spans="18:18" ht="15.75" customHeight="1" x14ac:dyDescent="0.2">
      <c r="R683" s="15"/>
    </row>
    <row r="684" spans="18:18" ht="15.75" customHeight="1" x14ac:dyDescent="0.2">
      <c r="R684" s="15"/>
    </row>
    <row r="685" spans="18:18" ht="15.75" customHeight="1" x14ac:dyDescent="0.2">
      <c r="R685" s="15"/>
    </row>
    <row r="686" spans="18:18" ht="15.75" customHeight="1" x14ac:dyDescent="0.2">
      <c r="R686" s="15"/>
    </row>
    <row r="687" spans="18:18" ht="15.75" customHeight="1" x14ac:dyDescent="0.2">
      <c r="R687" s="15"/>
    </row>
    <row r="688" spans="18:18" ht="15.75" customHeight="1" x14ac:dyDescent="0.2">
      <c r="R688" s="15"/>
    </row>
    <row r="689" spans="18:18" ht="15.75" customHeight="1" x14ac:dyDescent="0.2">
      <c r="R689" s="15"/>
    </row>
    <row r="690" spans="18:18" ht="15.75" customHeight="1" x14ac:dyDescent="0.2">
      <c r="R690" s="15"/>
    </row>
    <row r="691" spans="18:18" ht="15.75" customHeight="1" x14ac:dyDescent="0.2">
      <c r="R691" s="15"/>
    </row>
    <row r="692" spans="18:18" ht="15.75" customHeight="1" x14ac:dyDescent="0.2">
      <c r="R692" s="15"/>
    </row>
    <row r="693" spans="18:18" ht="15.75" customHeight="1" x14ac:dyDescent="0.2">
      <c r="R693" s="15"/>
    </row>
    <row r="694" spans="18:18" ht="15.75" customHeight="1" x14ac:dyDescent="0.2">
      <c r="R694" s="15"/>
    </row>
    <row r="695" spans="18:18" ht="15.75" customHeight="1" x14ac:dyDescent="0.2">
      <c r="R695" s="15"/>
    </row>
    <row r="696" spans="18:18" ht="15.75" customHeight="1" x14ac:dyDescent="0.2">
      <c r="R696" s="15"/>
    </row>
    <row r="697" spans="18:18" ht="15.75" customHeight="1" x14ac:dyDescent="0.2">
      <c r="R697" s="15"/>
    </row>
    <row r="698" spans="18:18" ht="15.75" customHeight="1" x14ac:dyDescent="0.2">
      <c r="R698" s="15"/>
    </row>
    <row r="699" spans="18:18" ht="15.75" customHeight="1" x14ac:dyDescent="0.2">
      <c r="R699" s="15"/>
    </row>
    <row r="700" spans="18:18" ht="15.75" customHeight="1" x14ac:dyDescent="0.2">
      <c r="R700" s="15"/>
    </row>
    <row r="701" spans="18:18" ht="15.75" customHeight="1" x14ac:dyDescent="0.2">
      <c r="R701" s="15"/>
    </row>
    <row r="702" spans="18:18" ht="15.75" customHeight="1" x14ac:dyDescent="0.2">
      <c r="R702" s="15"/>
    </row>
    <row r="703" spans="18:18" ht="15.75" customHeight="1" x14ac:dyDescent="0.2">
      <c r="R703" s="15"/>
    </row>
    <row r="704" spans="18:18" ht="15.75" customHeight="1" x14ac:dyDescent="0.2">
      <c r="R704" s="15"/>
    </row>
    <row r="705" spans="18:18" ht="15.75" customHeight="1" x14ac:dyDescent="0.2">
      <c r="R705" s="15"/>
    </row>
    <row r="706" spans="18:18" ht="15.75" customHeight="1" x14ac:dyDescent="0.2">
      <c r="R706" s="15"/>
    </row>
    <row r="707" spans="18:18" ht="15.75" customHeight="1" x14ac:dyDescent="0.2">
      <c r="R707" s="15"/>
    </row>
    <row r="708" spans="18:18" ht="15.75" customHeight="1" x14ac:dyDescent="0.2">
      <c r="R708" s="15"/>
    </row>
    <row r="709" spans="18:18" ht="15.75" customHeight="1" x14ac:dyDescent="0.2">
      <c r="R709" s="15"/>
    </row>
    <row r="710" spans="18:18" ht="15.75" customHeight="1" x14ac:dyDescent="0.2">
      <c r="R710" s="15"/>
    </row>
    <row r="711" spans="18:18" ht="15.75" customHeight="1" x14ac:dyDescent="0.2">
      <c r="R711" s="15"/>
    </row>
    <row r="712" spans="18:18" ht="15.75" customHeight="1" x14ac:dyDescent="0.2">
      <c r="R712" s="15"/>
    </row>
    <row r="713" spans="18:18" ht="15.75" customHeight="1" x14ac:dyDescent="0.2">
      <c r="R713" s="15"/>
    </row>
    <row r="714" spans="18:18" ht="15.75" customHeight="1" x14ac:dyDescent="0.2">
      <c r="R714" s="15"/>
    </row>
    <row r="715" spans="18:18" ht="15.75" customHeight="1" x14ac:dyDescent="0.2">
      <c r="R715" s="15"/>
    </row>
    <row r="716" spans="18:18" ht="15.75" customHeight="1" x14ac:dyDescent="0.2">
      <c r="R716" s="15"/>
    </row>
    <row r="717" spans="18:18" ht="15.75" customHeight="1" x14ac:dyDescent="0.2">
      <c r="R717" s="15"/>
    </row>
    <row r="718" spans="18:18" ht="15.75" customHeight="1" x14ac:dyDescent="0.2">
      <c r="R718" s="15"/>
    </row>
    <row r="719" spans="18:18" ht="15.75" customHeight="1" x14ac:dyDescent="0.2">
      <c r="R719" s="15"/>
    </row>
    <row r="720" spans="18:18" ht="15.75" customHeight="1" x14ac:dyDescent="0.2">
      <c r="R720" s="15"/>
    </row>
    <row r="721" spans="18:18" ht="15.75" customHeight="1" x14ac:dyDescent="0.2">
      <c r="R721" s="15"/>
    </row>
    <row r="722" spans="18:18" ht="15.75" customHeight="1" x14ac:dyDescent="0.2">
      <c r="R722" s="15"/>
    </row>
    <row r="723" spans="18:18" ht="15.75" customHeight="1" x14ac:dyDescent="0.2">
      <c r="R723" s="15"/>
    </row>
    <row r="724" spans="18:18" ht="15.75" customHeight="1" x14ac:dyDescent="0.2">
      <c r="R724" s="15"/>
    </row>
    <row r="725" spans="18:18" ht="15.75" customHeight="1" x14ac:dyDescent="0.2">
      <c r="R725" s="15"/>
    </row>
    <row r="726" spans="18:18" ht="15.75" customHeight="1" x14ac:dyDescent="0.2">
      <c r="R726" s="15"/>
    </row>
    <row r="727" spans="18:18" ht="15.75" customHeight="1" x14ac:dyDescent="0.2">
      <c r="R727" s="15"/>
    </row>
    <row r="728" spans="18:18" ht="15.75" customHeight="1" x14ac:dyDescent="0.2">
      <c r="R728" s="15"/>
    </row>
    <row r="729" spans="18:18" ht="15.75" customHeight="1" x14ac:dyDescent="0.2">
      <c r="R729" s="15"/>
    </row>
    <row r="730" spans="18:18" ht="15.75" customHeight="1" x14ac:dyDescent="0.2">
      <c r="R730" s="15"/>
    </row>
    <row r="731" spans="18:18" ht="15.75" customHeight="1" x14ac:dyDescent="0.2">
      <c r="R731" s="15"/>
    </row>
    <row r="732" spans="18:18" ht="15.75" customHeight="1" x14ac:dyDescent="0.2">
      <c r="R732" s="15"/>
    </row>
    <row r="733" spans="18:18" ht="15.75" customHeight="1" x14ac:dyDescent="0.2">
      <c r="R733" s="15"/>
    </row>
    <row r="734" spans="18:18" ht="15.75" customHeight="1" x14ac:dyDescent="0.2">
      <c r="R734" s="15"/>
    </row>
    <row r="735" spans="18:18" ht="15.75" customHeight="1" x14ac:dyDescent="0.2">
      <c r="R735" s="15"/>
    </row>
    <row r="736" spans="18:18" ht="15.75" customHeight="1" x14ac:dyDescent="0.2">
      <c r="R736" s="15"/>
    </row>
    <row r="737" spans="18:18" ht="15.75" customHeight="1" x14ac:dyDescent="0.2">
      <c r="R737" s="15"/>
    </row>
    <row r="738" spans="18:18" ht="15.75" customHeight="1" x14ac:dyDescent="0.2">
      <c r="R738" s="15"/>
    </row>
    <row r="739" spans="18:18" ht="15.75" customHeight="1" x14ac:dyDescent="0.2">
      <c r="R739" s="15"/>
    </row>
    <row r="740" spans="18:18" ht="15.75" customHeight="1" x14ac:dyDescent="0.2">
      <c r="R740" s="15"/>
    </row>
    <row r="741" spans="18:18" ht="15.75" customHeight="1" x14ac:dyDescent="0.2">
      <c r="R741" s="15"/>
    </row>
    <row r="742" spans="18:18" ht="15.75" customHeight="1" x14ac:dyDescent="0.2">
      <c r="R742" s="15"/>
    </row>
    <row r="743" spans="18:18" ht="15.75" customHeight="1" x14ac:dyDescent="0.2">
      <c r="R743" s="15"/>
    </row>
    <row r="744" spans="18:18" ht="15.75" customHeight="1" x14ac:dyDescent="0.2">
      <c r="R744" s="15"/>
    </row>
    <row r="745" spans="18:18" ht="15.75" customHeight="1" x14ac:dyDescent="0.2">
      <c r="R745" s="15"/>
    </row>
    <row r="746" spans="18:18" ht="15.75" customHeight="1" x14ac:dyDescent="0.2">
      <c r="R746" s="15"/>
    </row>
    <row r="747" spans="18:18" ht="15.75" customHeight="1" x14ac:dyDescent="0.2">
      <c r="R747" s="15"/>
    </row>
    <row r="748" spans="18:18" ht="15.75" customHeight="1" x14ac:dyDescent="0.2">
      <c r="R748" s="15"/>
    </row>
    <row r="749" spans="18:18" ht="15.75" customHeight="1" x14ac:dyDescent="0.2">
      <c r="R749" s="15"/>
    </row>
    <row r="750" spans="18:18" ht="15.75" customHeight="1" x14ac:dyDescent="0.2">
      <c r="R750" s="15"/>
    </row>
    <row r="751" spans="18:18" ht="15.75" customHeight="1" x14ac:dyDescent="0.2">
      <c r="R751" s="15"/>
    </row>
    <row r="752" spans="18:18" ht="15.75" customHeight="1" x14ac:dyDescent="0.2">
      <c r="R752" s="15"/>
    </row>
    <row r="753" spans="18:18" ht="15.75" customHeight="1" x14ac:dyDescent="0.2">
      <c r="R753" s="15"/>
    </row>
    <row r="754" spans="18:18" ht="15.75" customHeight="1" x14ac:dyDescent="0.2">
      <c r="R754" s="15"/>
    </row>
    <row r="755" spans="18:18" ht="15.75" customHeight="1" x14ac:dyDescent="0.2">
      <c r="R755" s="15"/>
    </row>
    <row r="756" spans="18:18" ht="15.75" customHeight="1" x14ac:dyDescent="0.2">
      <c r="R756" s="15"/>
    </row>
    <row r="757" spans="18:18" ht="15.75" customHeight="1" x14ac:dyDescent="0.2">
      <c r="R757" s="15"/>
    </row>
    <row r="758" spans="18:18" ht="15.75" customHeight="1" x14ac:dyDescent="0.2">
      <c r="R758" s="15"/>
    </row>
    <row r="759" spans="18:18" ht="15.75" customHeight="1" x14ac:dyDescent="0.2">
      <c r="R759" s="15"/>
    </row>
    <row r="760" spans="18:18" ht="15.75" customHeight="1" x14ac:dyDescent="0.2">
      <c r="R760" s="15"/>
    </row>
    <row r="761" spans="18:18" ht="15.75" customHeight="1" x14ac:dyDescent="0.2">
      <c r="R761" s="15"/>
    </row>
    <row r="762" spans="18:18" ht="15.75" customHeight="1" x14ac:dyDescent="0.2">
      <c r="R762" s="15"/>
    </row>
    <row r="763" spans="18:18" ht="15.75" customHeight="1" x14ac:dyDescent="0.2">
      <c r="R763" s="15"/>
    </row>
    <row r="764" spans="18:18" ht="15.75" customHeight="1" x14ac:dyDescent="0.2">
      <c r="R764" s="15"/>
    </row>
    <row r="765" spans="18:18" ht="15.75" customHeight="1" x14ac:dyDescent="0.2">
      <c r="R765" s="15"/>
    </row>
    <row r="766" spans="18:18" ht="15.75" customHeight="1" x14ac:dyDescent="0.2">
      <c r="R766" s="15"/>
    </row>
    <row r="767" spans="18:18" ht="15.75" customHeight="1" x14ac:dyDescent="0.2">
      <c r="R767" s="15"/>
    </row>
    <row r="768" spans="18:18" ht="15.75" customHeight="1" x14ac:dyDescent="0.2">
      <c r="R768" s="15"/>
    </row>
    <row r="769" spans="18:18" ht="15.75" customHeight="1" x14ac:dyDescent="0.2">
      <c r="R769" s="15"/>
    </row>
    <row r="770" spans="18:18" ht="15.75" customHeight="1" x14ac:dyDescent="0.2">
      <c r="R770" s="15"/>
    </row>
    <row r="771" spans="18:18" ht="15.75" customHeight="1" x14ac:dyDescent="0.2">
      <c r="R771" s="15"/>
    </row>
    <row r="772" spans="18:18" ht="15.75" customHeight="1" x14ac:dyDescent="0.2">
      <c r="R772" s="15"/>
    </row>
    <row r="773" spans="18:18" ht="15.75" customHeight="1" x14ac:dyDescent="0.2">
      <c r="R773" s="15"/>
    </row>
    <row r="774" spans="18:18" ht="15.75" customHeight="1" x14ac:dyDescent="0.2">
      <c r="R774" s="15"/>
    </row>
    <row r="775" spans="18:18" ht="15.75" customHeight="1" x14ac:dyDescent="0.2">
      <c r="R775" s="15"/>
    </row>
    <row r="776" spans="18:18" ht="15.75" customHeight="1" x14ac:dyDescent="0.2">
      <c r="R776" s="15"/>
    </row>
    <row r="777" spans="18:18" ht="15.75" customHeight="1" x14ac:dyDescent="0.2">
      <c r="R777" s="15"/>
    </row>
    <row r="778" spans="18:18" ht="15.75" customHeight="1" x14ac:dyDescent="0.2">
      <c r="R778" s="15"/>
    </row>
    <row r="779" spans="18:18" ht="15.75" customHeight="1" x14ac:dyDescent="0.2">
      <c r="R779" s="15"/>
    </row>
    <row r="780" spans="18:18" ht="15.75" customHeight="1" x14ac:dyDescent="0.2">
      <c r="R780" s="15"/>
    </row>
    <row r="781" spans="18:18" ht="15.75" customHeight="1" x14ac:dyDescent="0.2">
      <c r="R781" s="15"/>
    </row>
    <row r="782" spans="18:18" ht="15.75" customHeight="1" x14ac:dyDescent="0.2">
      <c r="R782" s="15"/>
    </row>
    <row r="783" spans="18:18" ht="15.75" customHeight="1" x14ac:dyDescent="0.2">
      <c r="R783" s="15"/>
    </row>
    <row r="784" spans="18:18" ht="15.75" customHeight="1" x14ac:dyDescent="0.2">
      <c r="R784" s="15"/>
    </row>
    <row r="785" spans="18:18" ht="15.75" customHeight="1" x14ac:dyDescent="0.2">
      <c r="R785" s="15"/>
    </row>
    <row r="786" spans="18:18" ht="15.75" customHeight="1" x14ac:dyDescent="0.2">
      <c r="R786" s="15"/>
    </row>
    <row r="787" spans="18:18" ht="15.75" customHeight="1" x14ac:dyDescent="0.2">
      <c r="R787" s="15"/>
    </row>
    <row r="788" spans="18:18" ht="15.75" customHeight="1" x14ac:dyDescent="0.2">
      <c r="R788" s="15"/>
    </row>
    <row r="789" spans="18:18" ht="15.75" customHeight="1" x14ac:dyDescent="0.2">
      <c r="R789" s="15"/>
    </row>
    <row r="790" spans="18:18" ht="15.75" customHeight="1" x14ac:dyDescent="0.2">
      <c r="R790" s="15"/>
    </row>
    <row r="791" spans="18:18" ht="15.75" customHeight="1" x14ac:dyDescent="0.2">
      <c r="R791" s="15"/>
    </row>
    <row r="792" spans="18:18" ht="15.75" customHeight="1" x14ac:dyDescent="0.2">
      <c r="R792" s="15"/>
    </row>
    <row r="793" spans="18:18" ht="15.75" customHeight="1" x14ac:dyDescent="0.2">
      <c r="R793" s="15"/>
    </row>
    <row r="794" spans="18:18" ht="15.75" customHeight="1" x14ac:dyDescent="0.2">
      <c r="R794" s="15"/>
    </row>
    <row r="795" spans="18:18" ht="15.75" customHeight="1" x14ac:dyDescent="0.2">
      <c r="R795" s="15"/>
    </row>
    <row r="796" spans="18:18" ht="15.75" customHeight="1" x14ac:dyDescent="0.2">
      <c r="R796" s="15"/>
    </row>
    <row r="797" spans="18:18" ht="15.75" customHeight="1" x14ac:dyDescent="0.2">
      <c r="R797" s="15"/>
    </row>
    <row r="798" spans="18:18" ht="15.75" customHeight="1" x14ac:dyDescent="0.2">
      <c r="R798" s="15"/>
    </row>
    <row r="799" spans="18:18" ht="15.75" customHeight="1" x14ac:dyDescent="0.2">
      <c r="R799" s="15"/>
    </row>
    <row r="800" spans="18:18" ht="15.75" customHeight="1" x14ac:dyDescent="0.2">
      <c r="R800" s="15"/>
    </row>
    <row r="801" spans="18:18" ht="15.75" customHeight="1" x14ac:dyDescent="0.2">
      <c r="R801" s="15"/>
    </row>
    <row r="802" spans="18:18" ht="15.75" customHeight="1" x14ac:dyDescent="0.2">
      <c r="R802" s="15"/>
    </row>
    <row r="803" spans="18:18" ht="15.75" customHeight="1" x14ac:dyDescent="0.2">
      <c r="R803" s="15"/>
    </row>
    <row r="804" spans="18:18" ht="15.75" customHeight="1" x14ac:dyDescent="0.2">
      <c r="R804" s="15"/>
    </row>
    <row r="805" spans="18:18" ht="15.75" customHeight="1" x14ac:dyDescent="0.2">
      <c r="R805" s="15"/>
    </row>
    <row r="806" spans="18:18" ht="15.75" customHeight="1" x14ac:dyDescent="0.2">
      <c r="R806" s="15"/>
    </row>
    <row r="807" spans="18:18" ht="15.75" customHeight="1" x14ac:dyDescent="0.2">
      <c r="R807" s="15"/>
    </row>
    <row r="808" spans="18:18" ht="15.75" customHeight="1" x14ac:dyDescent="0.2">
      <c r="R808" s="15"/>
    </row>
    <row r="809" spans="18:18" ht="15.75" customHeight="1" x14ac:dyDescent="0.2">
      <c r="R809" s="15"/>
    </row>
    <row r="810" spans="18:18" ht="15.75" customHeight="1" x14ac:dyDescent="0.2">
      <c r="R810" s="15"/>
    </row>
    <row r="811" spans="18:18" ht="15.75" customHeight="1" x14ac:dyDescent="0.2">
      <c r="R811" s="15"/>
    </row>
    <row r="812" spans="18:18" ht="15.75" customHeight="1" x14ac:dyDescent="0.2">
      <c r="R812" s="15"/>
    </row>
    <row r="813" spans="18:18" ht="15.75" customHeight="1" x14ac:dyDescent="0.2">
      <c r="R813" s="15"/>
    </row>
    <row r="814" spans="18:18" ht="15.75" customHeight="1" x14ac:dyDescent="0.2">
      <c r="R814" s="15"/>
    </row>
    <row r="815" spans="18:18" ht="15.75" customHeight="1" x14ac:dyDescent="0.2">
      <c r="R815" s="15"/>
    </row>
    <row r="816" spans="18:18" ht="15.75" customHeight="1" x14ac:dyDescent="0.2">
      <c r="R816" s="15"/>
    </row>
    <row r="817" spans="18:18" ht="15.75" customHeight="1" x14ac:dyDescent="0.2">
      <c r="R817" s="15"/>
    </row>
    <row r="818" spans="18:18" ht="15.75" customHeight="1" x14ac:dyDescent="0.2">
      <c r="R818" s="15"/>
    </row>
    <row r="819" spans="18:18" ht="15.75" customHeight="1" x14ac:dyDescent="0.2">
      <c r="R819" s="15"/>
    </row>
    <row r="820" spans="18:18" ht="15.75" customHeight="1" x14ac:dyDescent="0.2">
      <c r="R820" s="15"/>
    </row>
    <row r="821" spans="18:18" ht="15.75" customHeight="1" x14ac:dyDescent="0.2">
      <c r="R821" s="15"/>
    </row>
    <row r="822" spans="18:18" ht="15.75" customHeight="1" x14ac:dyDescent="0.2">
      <c r="R822" s="15"/>
    </row>
    <row r="823" spans="18:18" ht="15.75" customHeight="1" x14ac:dyDescent="0.2">
      <c r="R823" s="15"/>
    </row>
    <row r="824" spans="18:18" ht="15.75" customHeight="1" x14ac:dyDescent="0.2">
      <c r="R824" s="15"/>
    </row>
    <row r="825" spans="18:18" ht="15.75" customHeight="1" x14ac:dyDescent="0.2">
      <c r="R825" s="15"/>
    </row>
    <row r="826" spans="18:18" ht="15.75" customHeight="1" x14ac:dyDescent="0.2">
      <c r="R826" s="15"/>
    </row>
    <row r="827" spans="18:18" ht="15.75" customHeight="1" x14ac:dyDescent="0.2">
      <c r="R827" s="15"/>
    </row>
    <row r="828" spans="18:18" ht="15.75" customHeight="1" x14ac:dyDescent="0.2">
      <c r="R828" s="15"/>
    </row>
    <row r="829" spans="18:18" ht="15.75" customHeight="1" x14ac:dyDescent="0.2">
      <c r="R829" s="15"/>
    </row>
    <row r="830" spans="18:18" ht="15.75" customHeight="1" x14ac:dyDescent="0.2">
      <c r="R830" s="15"/>
    </row>
    <row r="831" spans="18:18" ht="15.75" customHeight="1" x14ac:dyDescent="0.2">
      <c r="R831" s="15"/>
    </row>
    <row r="832" spans="18:18" ht="15.75" customHeight="1" x14ac:dyDescent="0.2">
      <c r="R832" s="15"/>
    </row>
    <row r="833" spans="18:18" ht="15.75" customHeight="1" x14ac:dyDescent="0.2">
      <c r="R833" s="15"/>
    </row>
    <row r="834" spans="18:18" ht="15.75" customHeight="1" x14ac:dyDescent="0.2">
      <c r="R834" s="15"/>
    </row>
    <row r="835" spans="18:18" ht="15.75" customHeight="1" x14ac:dyDescent="0.2">
      <c r="R835" s="15"/>
    </row>
    <row r="836" spans="18:18" ht="15.75" customHeight="1" x14ac:dyDescent="0.2">
      <c r="R836" s="15"/>
    </row>
    <row r="837" spans="18:18" ht="15.75" customHeight="1" x14ac:dyDescent="0.2">
      <c r="R837" s="15"/>
    </row>
    <row r="838" spans="18:18" ht="15.75" customHeight="1" x14ac:dyDescent="0.2">
      <c r="R838" s="15"/>
    </row>
    <row r="839" spans="18:18" ht="15.75" customHeight="1" x14ac:dyDescent="0.2">
      <c r="R839" s="15"/>
    </row>
    <row r="840" spans="18:18" ht="15.75" customHeight="1" x14ac:dyDescent="0.2">
      <c r="R840" s="15"/>
    </row>
    <row r="841" spans="18:18" ht="15.75" customHeight="1" x14ac:dyDescent="0.2">
      <c r="R841" s="15"/>
    </row>
    <row r="842" spans="18:18" ht="15.75" customHeight="1" x14ac:dyDescent="0.2">
      <c r="R842" s="15"/>
    </row>
    <row r="843" spans="18:18" ht="15.75" customHeight="1" x14ac:dyDescent="0.2">
      <c r="R843" s="15"/>
    </row>
    <row r="844" spans="18:18" ht="15.75" customHeight="1" x14ac:dyDescent="0.2">
      <c r="R844" s="15"/>
    </row>
    <row r="845" spans="18:18" ht="15.75" customHeight="1" x14ac:dyDescent="0.2">
      <c r="R845" s="15"/>
    </row>
    <row r="846" spans="18:18" ht="15.75" customHeight="1" x14ac:dyDescent="0.2">
      <c r="R846" s="15"/>
    </row>
    <row r="847" spans="18:18" ht="15.75" customHeight="1" x14ac:dyDescent="0.2">
      <c r="R847" s="15"/>
    </row>
    <row r="848" spans="18:18" ht="15.75" customHeight="1" x14ac:dyDescent="0.2">
      <c r="R848" s="15"/>
    </row>
    <row r="849" spans="18:18" ht="15.75" customHeight="1" x14ac:dyDescent="0.2">
      <c r="R849" s="15"/>
    </row>
    <row r="850" spans="18:18" ht="15.75" customHeight="1" x14ac:dyDescent="0.2">
      <c r="R850" s="15"/>
    </row>
    <row r="851" spans="18:18" ht="15.75" customHeight="1" x14ac:dyDescent="0.2">
      <c r="R851" s="15"/>
    </row>
    <row r="852" spans="18:18" ht="15.75" customHeight="1" x14ac:dyDescent="0.2">
      <c r="R852" s="15"/>
    </row>
    <row r="853" spans="18:18" ht="15.75" customHeight="1" x14ac:dyDescent="0.2">
      <c r="R853" s="15"/>
    </row>
    <row r="854" spans="18:18" ht="15.75" customHeight="1" x14ac:dyDescent="0.2">
      <c r="R854" s="15"/>
    </row>
    <row r="855" spans="18:18" ht="15.75" customHeight="1" x14ac:dyDescent="0.2">
      <c r="R855" s="15"/>
    </row>
    <row r="856" spans="18:18" ht="15.75" customHeight="1" x14ac:dyDescent="0.2">
      <c r="R856" s="15"/>
    </row>
    <row r="857" spans="18:18" ht="15.75" customHeight="1" x14ac:dyDescent="0.2">
      <c r="R857" s="15"/>
    </row>
    <row r="858" spans="18:18" ht="15.75" customHeight="1" x14ac:dyDescent="0.2">
      <c r="R858" s="15"/>
    </row>
    <row r="859" spans="18:18" ht="15.75" customHeight="1" x14ac:dyDescent="0.2">
      <c r="R859" s="15"/>
    </row>
    <row r="860" spans="18:18" ht="15.75" customHeight="1" x14ac:dyDescent="0.2">
      <c r="R860" s="15"/>
    </row>
    <row r="861" spans="18:18" ht="15.75" customHeight="1" x14ac:dyDescent="0.2">
      <c r="R861" s="15"/>
    </row>
    <row r="862" spans="18:18" ht="15.75" customHeight="1" x14ac:dyDescent="0.2">
      <c r="R862" s="15"/>
    </row>
    <row r="863" spans="18:18" ht="15.75" customHeight="1" x14ac:dyDescent="0.2">
      <c r="R863" s="15"/>
    </row>
    <row r="864" spans="18:18" ht="15.75" customHeight="1" x14ac:dyDescent="0.2">
      <c r="R864" s="15"/>
    </row>
    <row r="865" spans="18:18" ht="15.75" customHeight="1" x14ac:dyDescent="0.2">
      <c r="R865" s="15"/>
    </row>
    <row r="866" spans="18:18" ht="15.75" customHeight="1" x14ac:dyDescent="0.2">
      <c r="R866" s="15"/>
    </row>
    <row r="867" spans="18:18" ht="15.75" customHeight="1" x14ac:dyDescent="0.2">
      <c r="R867" s="15"/>
    </row>
    <row r="868" spans="18:18" ht="15.75" customHeight="1" x14ac:dyDescent="0.2">
      <c r="R868" s="15"/>
    </row>
    <row r="869" spans="18:18" ht="15.75" customHeight="1" x14ac:dyDescent="0.2">
      <c r="R869" s="15"/>
    </row>
    <row r="870" spans="18:18" ht="15.75" customHeight="1" x14ac:dyDescent="0.2">
      <c r="R870" s="15"/>
    </row>
    <row r="871" spans="18:18" ht="15.75" customHeight="1" x14ac:dyDescent="0.2">
      <c r="R871" s="15"/>
    </row>
    <row r="872" spans="18:18" ht="15.75" customHeight="1" x14ac:dyDescent="0.2">
      <c r="R872" s="15"/>
    </row>
    <row r="873" spans="18:18" ht="15.75" customHeight="1" x14ac:dyDescent="0.2">
      <c r="R873" s="15"/>
    </row>
    <row r="874" spans="18:18" ht="15.75" customHeight="1" x14ac:dyDescent="0.2">
      <c r="R874" s="15"/>
    </row>
    <row r="875" spans="18:18" ht="15.75" customHeight="1" x14ac:dyDescent="0.2">
      <c r="R875" s="15"/>
    </row>
    <row r="876" spans="18:18" ht="15.75" customHeight="1" x14ac:dyDescent="0.2">
      <c r="R876" s="15"/>
    </row>
    <row r="877" spans="18:18" ht="15.75" customHeight="1" x14ac:dyDescent="0.2">
      <c r="R877" s="15"/>
    </row>
    <row r="878" spans="18:18" ht="15.75" customHeight="1" x14ac:dyDescent="0.2">
      <c r="R878" s="15"/>
    </row>
    <row r="879" spans="18:18" ht="15.75" customHeight="1" x14ac:dyDescent="0.2">
      <c r="R879" s="15"/>
    </row>
    <row r="880" spans="18:18" ht="15.75" customHeight="1" x14ac:dyDescent="0.2">
      <c r="R880" s="15"/>
    </row>
    <row r="881" spans="18:18" ht="15.75" customHeight="1" x14ac:dyDescent="0.2">
      <c r="R881" s="15"/>
    </row>
    <row r="882" spans="18:18" ht="15.75" customHeight="1" x14ac:dyDescent="0.2">
      <c r="R882" s="15"/>
    </row>
    <row r="883" spans="18:18" ht="15.75" customHeight="1" x14ac:dyDescent="0.2">
      <c r="R883" s="15"/>
    </row>
    <row r="884" spans="18:18" ht="15.75" customHeight="1" x14ac:dyDescent="0.2">
      <c r="R884" s="15"/>
    </row>
    <row r="885" spans="18:18" ht="15.75" customHeight="1" x14ac:dyDescent="0.2">
      <c r="R885" s="15"/>
    </row>
    <row r="886" spans="18:18" ht="15.75" customHeight="1" x14ac:dyDescent="0.2">
      <c r="R886" s="15"/>
    </row>
    <row r="887" spans="18:18" ht="15.75" customHeight="1" x14ac:dyDescent="0.2">
      <c r="R887" s="15"/>
    </row>
    <row r="888" spans="18:18" ht="15.75" customHeight="1" x14ac:dyDescent="0.2">
      <c r="R888" s="15"/>
    </row>
    <row r="889" spans="18:18" ht="15.75" customHeight="1" x14ac:dyDescent="0.2">
      <c r="R889" s="15"/>
    </row>
    <row r="890" spans="18:18" ht="15.75" customHeight="1" x14ac:dyDescent="0.2">
      <c r="R890" s="15"/>
    </row>
    <row r="891" spans="18:18" ht="15.75" customHeight="1" x14ac:dyDescent="0.2">
      <c r="R891" s="15"/>
    </row>
    <row r="892" spans="18:18" ht="15.75" customHeight="1" x14ac:dyDescent="0.2">
      <c r="R892" s="15"/>
    </row>
    <row r="893" spans="18:18" ht="15.75" customHeight="1" x14ac:dyDescent="0.2">
      <c r="R893" s="15"/>
    </row>
    <row r="894" spans="18:18" ht="15.75" customHeight="1" x14ac:dyDescent="0.2">
      <c r="R894" s="15"/>
    </row>
    <row r="895" spans="18:18" ht="15.75" customHeight="1" x14ac:dyDescent="0.2">
      <c r="R895" s="15"/>
    </row>
    <row r="896" spans="18:18" ht="15.75" customHeight="1" x14ac:dyDescent="0.2">
      <c r="R896" s="15"/>
    </row>
    <row r="897" spans="18:18" ht="15.75" customHeight="1" x14ac:dyDescent="0.2">
      <c r="R897" s="15"/>
    </row>
    <row r="898" spans="18:18" ht="15.75" customHeight="1" x14ac:dyDescent="0.2">
      <c r="R898" s="15"/>
    </row>
    <row r="899" spans="18:18" ht="15.75" customHeight="1" x14ac:dyDescent="0.2">
      <c r="R899" s="15"/>
    </row>
    <row r="900" spans="18:18" ht="15.75" customHeight="1" x14ac:dyDescent="0.2">
      <c r="R900" s="15"/>
    </row>
    <row r="901" spans="18:18" ht="15.75" customHeight="1" x14ac:dyDescent="0.2">
      <c r="R901" s="15"/>
    </row>
    <row r="902" spans="18:18" ht="15.75" customHeight="1" x14ac:dyDescent="0.2">
      <c r="R902" s="15"/>
    </row>
    <row r="903" spans="18:18" ht="15.75" customHeight="1" x14ac:dyDescent="0.2">
      <c r="R903" s="15"/>
    </row>
    <row r="904" spans="18:18" ht="15.75" customHeight="1" x14ac:dyDescent="0.2">
      <c r="R904" s="15"/>
    </row>
    <row r="905" spans="18:18" ht="15.75" customHeight="1" x14ac:dyDescent="0.2">
      <c r="R905" s="15"/>
    </row>
    <row r="906" spans="18:18" ht="15.75" customHeight="1" x14ac:dyDescent="0.2">
      <c r="R906" s="15"/>
    </row>
    <row r="907" spans="18:18" ht="15.75" customHeight="1" x14ac:dyDescent="0.2">
      <c r="R907" s="15"/>
    </row>
    <row r="908" spans="18:18" ht="15.75" customHeight="1" x14ac:dyDescent="0.2">
      <c r="R908" s="15"/>
    </row>
    <row r="909" spans="18:18" ht="15.75" customHeight="1" x14ac:dyDescent="0.2">
      <c r="R909" s="15"/>
    </row>
    <row r="910" spans="18:18" ht="15.75" customHeight="1" x14ac:dyDescent="0.2">
      <c r="R910" s="15"/>
    </row>
    <row r="911" spans="18:18" ht="15.75" customHeight="1" x14ac:dyDescent="0.2">
      <c r="R911" s="15"/>
    </row>
    <row r="912" spans="18:18" ht="15.75" customHeight="1" x14ac:dyDescent="0.2">
      <c r="R912" s="15"/>
    </row>
    <row r="913" spans="18:18" ht="15.75" customHeight="1" x14ac:dyDescent="0.2">
      <c r="R913" s="15"/>
    </row>
    <row r="914" spans="18:18" ht="15.75" customHeight="1" x14ac:dyDescent="0.2">
      <c r="R914" s="15"/>
    </row>
    <row r="915" spans="18:18" ht="15.75" customHeight="1" x14ac:dyDescent="0.2">
      <c r="R915" s="15"/>
    </row>
    <row r="916" spans="18:18" ht="15.75" customHeight="1" x14ac:dyDescent="0.2">
      <c r="R916" s="15"/>
    </row>
    <row r="917" spans="18:18" ht="15.75" customHeight="1" x14ac:dyDescent="0.2">
      <c r="R917" s="15"/>
    </row>
    <row r="918" spans="18:18" ht="15.75" customHeight="1" x14ac:dyDescent="0.2">
      <c r="R918" s="15"/>
    </row>
    <row r="919" spans="18:18" ht="15.75" customHeight="1" x14ac:dyDescent="0.2">
      <c r="R919" s="15"/>
    </row>
    <row r="920" spans="18:18" ht="15.75" customHeight="1" x14ac:dyDescent="0.2">
      <c r="R920" s="15"/>
    </row>
    <row r="921" spans="18:18" ht="15.75" customHeight="1" x14ac:dyDescent="0.2">
      <c r="R921" s="15"/>
    </row>
    <row r="922" spans="18:18" ht="15.75" customHeight="1" x14ac:dyDescent="0.2">
      <c r="R922" s="15"/>
    </row>
    <row r="923" spans="18:18" ht="15.75" customHeight="1" x14ac:dyDescent="0.2">
      <c r="R923" s="15"/>
    </row>
    <row r="924" spans="18:18" ht="15.75" customHeight="1" x14ac:dyDescent="0.2">
      <c r="R924" s="15"/>
    </row>
    <row r="925" spans="18:18" ht="15.75" customHeight="1" x14ac:dyDescent="0.2">
      <c r="R925" s="15"/>
    </row>
    <row r="926" spans="18:18" ht="15.75" customHeight="1" x14ac:dyDescent="0.2">
      <c r="R926" s="15"/>
    </row>
    <row r="927" spans="18:18" ht="15.75" customHeight="1" x14ac:dyDescent="0.2">
      <c r="R927" s="15"/>
    </row>
    <row r="928" spans="18:18" ht="15.75" customHeight="1" x14ac:dyDescent="0.2">
      <c r="R928" s="15"/>
    </row>
    <row r="929" spans="18:18" ht="15.75" customHeight="1" x14ac:dyDescent="0.2">
      <c r="R929" s="15"/>
    </row>
    <row r="930" spans="18:18" ht="15.75" customHeight="1" x14ac:dyDescent="0.2">
      <c r="R930" s="15"/>
    </row>
    <row r="931" spans="18:18" ht="15.75" customHeight="1" x14ac:dyDescent="0.2">
      <c r="R931" s="15"/>
    </row>
    <row r="932" spans="18:18" ht="15.75" customHeight="1" x14ac:dyDescent="0.2">
      <c r="R932" s="15"/>
    </row>
    <row r="933" spans="18:18" ht="15.75" customHeight="1" x14ac:dyDescent="0.2">
      <c r="R933" s="15"/>
    </row>
    <row r="934" spans="18:18" ht="15.75" customHeight="1" x14ac:dyDescent="0.2">
      <c r="R934" s="15"/>
    </row>
    <row r="935" spans="18:18" ht="15.75" customHeight="1" x14ac:dyDescent="0.2">
      <c r="R935" s="15"/>
    </row>
    <row r="936" spans="18:18" ht="15.75" customHeight="1" x14ac:dyDescent="0.2">
      <c r="R936" s="15"/>
    </row>
    <row r="937" spans="18:18" ht="15.75" customHeight="1" x14ac:dyDescent="0.2">
      <c r="R937" s="15"/>
    </row>
    <row r="938" spans="18:18" ht="15.75" customHeight="1" x14ac:dyDescent="0.2">
      <c r="R938" s="15"/>
    </row>
    <row r="939" spans="18:18" ht="15.75" customHeight="1" x14ac:dyDescent="0.2">
      <c r="R939" s="15"/>
    </row>
    <row r="940" spans="18:18" ht="15.75" customHeight="1" x14ac:dyDescent="0.2">
      <c r="R940" s="15"/>
    </row>
    <row r="941" spans="18:18" ht="15.75" customHeight="1" x14ac:dyDescent="0.2">
      <c r="R941" s="15"/>
    </row>
    <row r="942" spans="18:18" ht="15.75" customHeight="1" x14ac:dyDescent="0.2">
      <c r="R942" s="15"/>
    </row>
    <row r="943" spans="18:18" ht="15.75" customHeight="1" x14ac:dyDescent="0.2">
      <c r="R943" s="15"/>
    </row>
    <row r="944" spans="18:18" ht="15.75" customHeight="1" x14ac:dyDescent="0.2">
      <c r="R944" s="15"/>
    </row>
    <row r="945" spans="18:18" ht="15.75" customHeight="1" x14ac:dyDescent="0.2">
      <c r="R945" s="15"/>
    </row>
    <row r="946" spans="18:18" ht="15.75" customHeight="1" x14ac:dyDescent="0.2">
      <c r="R946" s="15"/>
    </row>
    <row r="947" spans="18:18" ht="15.75" customHeight="1" x14ac:dyDescent="0.2">
      <c r="R947" s="15"/>
    </row>
    <row r="948" spans="18:18" ht="15.75" customHeight="1" x14ac:dyDescent="0.2">
      <c r="R948" s="15"/>
    </row>
    <row r="949" spans="18:18" ht="15.75" customHeight="1" x14ac:dyDescent="0.2">
      <c r="R949" s="15"/>
    </row>
    <row r="950" spans="18:18" ht="15.75" customHeight="1" x14ac:dyDescent="0.2">
      <c r="R950" s="15"/>
    </row>
    <row r="951" spans="18:18" ht="15.75" customHeight="1" x14ac:dyDescent="0.2">
      <c r="R951" s="15"/>
    </row>
    <row r="952" spans="18:18" ht="15.75" customHeight="1" x14ac:dyDescent="0.2">
      <c r="R952" s="15"/>
    </row>
    <row r="953" spans="18:18" ht="15.75" customHeight="1" x14ac:dyDescent="0.2">
      <c r="R953" s="15"/>
    </row>
    <row r="954" spans="18:18" ht="15.75" customHeight="1" x14ac:dyDescent="0.2">
      <c r="R954" s="15"/>
    </row>
    <row r="955" spans="18:18" ht="15.75" customHeight="1" x14ac:dyDescent="0.2">
      <c r="R955" s="15"/>
    </row>
    <row r="956" spans="18:18" ht="15.75" customHeight="1" x14ac:dyDescent="0.2">
      <c r="R956" s="15"/>
    </row>
    <row r="957" spans="18:18" ht="15.75" customHeight="1" x14ac:dyDescent="0.2">
      <c r="R957" s="15"/>
    </row>
    <row r="958" spans="18:18" ht="15.75" customHeight="1" x14ac:dyDescent="0.2">
      <c r="R958" s="15"/>
    </row>
    <row r="959" spans="18:18" ht="15.75" customHeight="1" x14ac:dyDescent="0.2">
      <c r="R959" s="15"/>
    </row>
    <row r="960" spans="18:18" ht="15.75" customHeight="1" x14ac:dyDescent="0.2">
      <c r="R960" s="15"/>
    </row>
    <row r="961" spans="18:18" ht="15.75" customHeight="1" x14ac:dyDescent="0.2">
      <c r="R961" s="15"/>
    </row>
    <row r="962" spans="18:18" ht="15.75" customHeight="1" x14ac:dyDescent="0.2">
      <c r="R962" s="15"/>
    </row>
    <row r="963" spans="18:18" ht="15.75" customHeight="1" x14ac:dyDescent="0.2">
      <c r="R963" s="15"/>
    </row>
    <row r="964" spans="18:18" ht="15.75" customHeight="1" x14ac:dyDescent="0.2">
      <c r="R964" s="15"/>
    </row>
    <row r="965" spans="18:18" ht="15.75" customHeight="1" x14ac:dyDescent="0.2">
      <c r="R965" s="15"/>
    </row>
    <row r="966" spans="18:18" ht="15.75" customHeight="1" x14ac:dyDescent="0.2">
      <c r="R966" s="15"/>
    </row>
    <row r="967" spans="18:18" ht="15.75" customHeight="1" x14ac:dyDescent="0.2">
      <c r="R967" s="15"/>
    </row>
    <row r="968" spans="18:18" ht="15.75" customHeight="1" x14ac:dyDescent="0.2">
      <c r="R968" s="15"/>
    </row>
    <row r="969" spans="18:18" ht="15.75" customHeight="1" x14ac:dyDescent="0.2">
      <c r="R969" s="15"/>
    </row>
    <row r="970" spans="18:18" ht="15.75" customHeight="1" x14ac:dyDescent="0.2">
      <c r="R970" s="15"/>
    </row>
    <row r="971" spans="18:18" ht="15.75" customHeight="1" x14ac:dyDescent="0.2">
      <c r="R971" s="15"/>
    </row>
    <row r="972" spans="18:18" ht="15.75" customHeight="1" x14ac:dyDescent="0.2">
      <c r="R972" s="15"/>
    </row>
    <row r="973" spans="18:18" ht="15.75" customHeight="1" x14ac:dyDescent="0.2">
      <c r="R973" s="15"/>
    </row>
    <row r="974" spans="18:18" ht="15.75" customHeight="1" x14ac:dyDescent="0.2">
      <c r="R974" s="15"/>
    </row>
    <row r="975" spans="18:18" ht="15.75" customHeight="1" x14ac:dyDescent="0.2">
      <c r="R975" s="15"/>
    </row>
    <row r="976" spans="18:18" ht="15.75" customHeight="1" x14ac:dyDescent="0.2">
      <c r="R976" s="15"/>
    </row>
    <row r="977" spans="18:18" ht="15.75" customHeight="1" x14ac:dyDescent="0.2">
      <c r="R977" s="15"/>
    </row>
    <row r="978" spans="18:18" ht="15.75" customHeight="1" x14ac:dyDescent="0.2">
      <c r="R978" s="15"/>
    </row>
    <row r="979" spans="18:18" ht="15.75" customHeight="1" x14ac:dyDescent="0.2">
      <c r="R979" s="15"/>
    </row>
    <row r="980" spans="18:18" ht="15.75" customHeight="1" x14ac:dyDescent="0.2">
      <c r="R980" s="15"/>
    </row>
    <row r="981" spans="18:18" ht="15.75" customHeight="1" x14ac:dyDescent="0.2">
      <c r="R981" s="15"/>
    </row>
    <row r="982" spans="18:18" ht="15.75" customHeight="1" x14ac:dyDescent="0.2">
      <c r="R982" s="15"/>
    </row>
    <row r="983" spans="18:18" ht="15.75" customHeight="1" x14ac:dyDescent="0.2">
      <c r="R983" s="15"/>
    </row>
    <row r="984" spans="18:18" ht="15.75" customHeight="1" x14ac:dyDescent="0.2">
      <c r="R984" s="15"/>
    </row>
    <row r="985" spans="18:18" ht="15.75" customHeight="1" x14ac:dyDescent="0.2">
      <c r="R985" s="15"/>
    </row>
    <row r="986" spans="18:18" ht="15.75" customHeight="1" x14ac:dyDescent="0.2">
      <c r="R986" s="15"/>
    </row>
    <row r="987" spans="18:18" ht="15.75" customHeight="1" x14ac:dyDescent="0.2">
      <c r="R987" s="15"/>
    </row>
    <row r="988" spans="18:18" ht="15.75" customHeight="1" x14ac:dyDescent="0.2">
      <c r="R988" s="15"/>
    </row>
    <row r="989" spans="18:18" ht="15.75" customHeight="1" x14ac:dyDescent="0.2">
      <c r="R989" s="15"/>
    </row>
    <row r="990" spans="18:18" ht="15.75" customHeight="1" x14ac:dyDescent="0.2">
      <c r="R990" s="15"/>
    </row>
    <row r="991" spans="18:18" ht="15.75" customHeight="1" x14ac:dyDescent="0.2">
      <c r="R991" s="15"/>
    </row>
    <row r="992" spans="18:18" ht="15.75" customHeight="1" x14ac:dyDescent="0.2">
      <c r="R992" s="15"/>
    </row>
    <row r="993" spans="18:18" ht="15.75" customHeight="1" x14ac:dyDescent="0.2">
      <c r="R993" s="15"/>
    </row>
    <row r="994" spans="18:18" ht="15.75" customHeight="1" x14ac:dyDescent="0.2">
      <c r="R994" s="15"/>
    </row>
    <row r="995" spans="18:18" ht="15.75" customHeight="1" x14ac:dyDescent="0.2">
      <c r="R995" s="15"/>
    </row>
    <row r="996" spans="18:18" ht="15.75" customHeight="1" x14ac:dyDescent="0.2">
      <c r="R996" s="15"/>
    </row>
    <row r="997" spans="18:18" ht="15.75" customHeight="1" x14ac:dyDescent="0.2">
      <c r="R997" s="15"/>
    </row>
    <row r="998" spans="18:18" ht="15.75" customHeight="1" x14ac:dyDescent="0.2">
      <c r="R998" s="15"/>
    </row>
    <row r="999" spans="18:18" ht="15.75" customHeight="1" x14ac:dyDescent="0.2">
      <c r="R999" s="15"/>
    </row>
    <row r="1000" spans="18:18" ht="15.75" customHeight="1" x14ac:dyDescent="0.2">
      <c r="R1000" s="15"/>
    </row>
  </sheetData>
  <mergeCells count="33">
    <mergeCell ref="AG1:AG2"/>
    <mergeCell ref="W1:W2"/>
    <mergeCell ref="X1:X2"/>
    <mergeCell ref="Y1:Y2"/>
    <mergeCell ref="Z1:Z2"/>
    <mergeCell ref="AA1:AA2"/>
    <mergeCell ref="AB1:AB2"/>
    <mergeCell ref="AC1:AC2"/>
    <mergeCell ref="U1:U2"/>
    <mergeCell ref="V1:V2"/>
    <mergeCell ref="AD1:AD2"/>
    <mergeCell ref="AE1:AE2"/>
    <mergeCell ref="AF1:AF2"/>
    <mergeCell ref="P1:P2"/>
    <mergeCell ref="Q1:Q2"/>
    <mergeCell ref="R1:R2"/>
    <mergeCell ref="S1:S2"/>
    <mergeCell ref="T1:T2"/>
    <mergeCell ref="K1:K2"/>
    <mergeCell ref="L1:L2"/>
    <mergeCell ref="M1:M2"/>
    <mergeCell ref="N1:N2"/>
    <mergeCell ref="O1:O2"/>
    <mergeCell ref="G1:G2"/>
    <mergeCell ref="H1:H2"/>
    <mergeCell ref="A3:B3"/>
    <mergeCell ref="I1:I2"/>
    <mergeCell ref="J1:J2"/>
    <mergeCell ref="A1:B1"/>
    <mergeCell ref="C1:C2"/>
    <mergeCell ref="D1:D2"/>
    <mergeCell ref="E1:E2"/>
    <mergeCell ref="F1:F2"/>
  </mergeCells>
  <pageMargins left="0.7" right="0.7" top="0.75" bottom="0.75" header="0" footer="0"/>
  <pageSetup orientation="portrait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G1000"/>
  <sheetViews>
    <sheetView tabSelected="1" workbookViewId="0">
      <pane xSplit="2" ySplit="3" topLeftCell="C4" activePane="bottomRight" state="frozen"/>
      <selection activeCell="T3" sqref="T3"/>
      <selection pane="topRight" activeCell="T3" sqref="T3"/>
      <selection pane="bottomLeft" activeCell="T3" sqref="T3"/>
      <selection pane="bottomRight" activeCell="T3" sqref="T3"/>
    </sheetView>
  </sheetViews>
  <sheetFormatPr baseColWidth="10" defaultColWidth="14.5" defaultRowHeight="15" customHeight="1" x14ac:dyDescent="0.2"/>
  <cols>
    <col min="1" max="1" width="15.1640625" customWidth="1"/>
    <col min="2" max="2" width="21.83203125" customWidth="1"/>
    <col min="3" max="3" width="9.1640625" customWidth="1"/>
    <col min="4" max="4" width="6.5" customWidth="1"/>
    <col min="5" max="5" width="12" customWidth="1"/>
    <col min="6" max="6" width="12.1640625" customWidth="1"/>
    <col min="7" max="7" width="11.5" customWidth="1"/>
    <col min="8" max="8" width="10.33203125" customWidth="1"/>
    <col min="9" max="10" width="13.5" customWidth="1"/>
    <col min="11" max="12" width="10" customWidth="1"/>
    <col min="13" max="13" width="11" customWidth="1"/>
    <col min="14" max="14" width="5.5" customWidth="1"/>
    <col min="15" max="15" width="18.6640625" customWidth="1"/>
    <col min="16" max="16" width="11" customWidth="1"/>
    <col min="17" max="18" width="8.5" customWidth="1"/>
    <col min="19" max="19" width="8.33203125" customWidth="1"/>
    <col min="20" max="20" width="12.83203125" customWidth="1"/>
    <col min="21" max="21" width="15.5" customWidth="1"/>
    <col min="22" max="22" width="18.5" customWidth="1"/>
    <col min="23" max="23" width="8.83203125" customWidth="1"/>
    <col min="24" max="24" width="8.6640625" customWidth="1"/>
    <col min="25" max="25" width="9.33203125" customWidth="1"/>
    <col min="26" max="26" width="12.83203125" customWidth="1"/>
    <col min="27" max="27" width="17.5" customWidth="1"/>
    <col min="28" max="28" width="11.1640625" customWidth="1"/>
    <col min="29" max="29" width="8.1640625" customWidth="1"/>
    <col min="30" max="30" width="12.5" customWidth="1"/>
    <col min="31" max="31" width="8.6640625" customWidth="1"/>
    <col min="32" max="32" width="11.5" customWidth="1"/>
    <col min="33" max="33" width="10.1640625" customWidth="1"/>
  </cols>
  <sheetData>
    <row r="1" spans="1:33" ht="18.75" customHeight="1" x14ac:dyDescent="0.2">
      <c r="A1" s="51" t="str">
        <f ca="1">IFERROR(__xludf.DUMMYFUNCTION("IFERROR(VLOOKUP(B2,IMPORTRANGE(""https://docs.google.com/spreadsheets/d/1x0DhHglkXKoEBOD2MBsuK_EyIr1ouxD2ftIpqOYFa-k/edit?usp=sharing"",""Ubiquitty-SKU-Specific Info!B1:BJ5000""),3,FALSE),"""")"),"Striped Navy Blue")</f>
        <v>Striped Navy Blue</v>
      </c>
      <c r="B1" s="52"/>
      <c r="C1" s="53" t="s">
        <v>0</v>
      </c>
      <c r="D1" s="55" t="s">
        <v>1</v>
      </c>
      <c r="E1" s="55" t="s">
        <v>2</v>
      </c>
      <c r="F1" s="57" t="s">
        <v>3</v>
      </c>
      <c r="G1" s="57" t="s">
        <v>4</v>
      </c>
      <c r="H1" s="58" t="s">
        <v>5</v>
      </c>
      <c r="I1" s="55" t="s">
        <v>6</v>
      </c>
      <c r="J1" s="55" t="s">
        <v>7</v>
      </c>
      <c r="K1" s="55" t="s">
        <v>8</v>
      </c>
      <c r="L1" s="55" t="s">
        <v>9</v>
      </c>
      <c r="M1" s="62" t="s">
        <v>10</v>
      </c>
      <c r="N1" s="63" t="s">
        <v>11</v>
      </c>
      <c r="O1" s="55" t="s">
        <v>12</v>
      </c>
      <c r="P1" s="55" t="s">
        <v>13</v>
      </c>
      <c r="Q1" s="55" t="s">
        <v>14</v>
      </c>
      <c r="R1" s="55" t="s">
        <v>15</v>
      </c>
      <c r="S1" s="64" t="s">
        <v>16</v>
      </c>
      <c r="T1" s="66" t="s">
        <v>332</v>
      </c>
      <c r="U1" s="66" t="s">
        <v>17</v>
      </c>
      <c r="V1" s="66" t="s">
        <v>18</v>
      </c>
      <c r="W1" s="66" t="s">
        <v>19</v>
      </c>
      <c r="X1" s="66" t="s">
        <v>20</v>
      </c>
      <c r="Y1" s="66" t="s">
        <v>21</v>
      </c>
      <c r="Z1" s="66" t="s">
        <v>22</v>
      </c>
      <c r="AA1" s="66" t="s">
        <v>23</v>
      </c>
      <c r="AB1" s="66" t="s">
        <v>24</v>
      </c>
      <c r="AC1" s="66" t="s">
        <v>25</v>
      </c>
      <c r="AD1" s="68" t="s">
        <v>26</v>
      </c>
      <c r="AE1" s="69" t="s">
        <v>27</v>
      </c>
      <c r="AF1" s="70" t="s">
        <v>28</v>
      </c>
      <c r="AG1" s="69" t="s">
        <v>29</v>
      </c>
    </row>
    <row r="2" spans="1:33" ht="15.75" customHeight="1" x14ac:dyDescent="0.2">
      <c r="A2" s="2" t="str">
        <f ca="1">IFERROR(__xludf.DUMMYFUNCTION("IFERROR(VLOOKUP(B2,IMPORTRANGE(""https://docs.google.com/spreadsheets/d/1x0DhHglkXKoEBOD2MBsuK_EyIr1ouxD2ftIpqOYFa-k/edit?usp=sharing"",""Ubiquitty-SKU-Specific Info!B1:BJ5000""),2,FALSE),"""")"),"B08VV2M29M")</f>
        <v>B08VV2M29M</v>
      </c>
      <c r="B2" s="3" t="s">
        <v>192</v>
      </c>
      <c r="C2" s="54"/>
      <c r="D2" s="54"/>
      <c r="E2" s="56"/>
      <c r="F2" s="54"/>
      <c r="G2" s="54"/>
      <c r="H2" s="59"/>
      <c r="I2" s="54"/>
      <c r="J2" s="54"/>
      <c r="K2" s="59"/>
      <c r="L2" s="59"/>
      <c r="M2" s="59"/>
      <c r="N2" s="54"/>
      <c r="O2" s="54"/>
      <c r="P2" s="56"/>
      <c r="Q2" s="54"/>
      <c r="R2" s="54"/>
      <c r="S2" s="65"/>
      <c r="T2" s="52"/>
      <c r="U2" s="67"/>
      <c r="V2" s="67"/>
      <c r="W2" s="52"/>
      <c r="X2" s="52"/>
      <c r="Y2" s="52"/>
      <c r="Z2" s="52"/>
      <c r="AA2" s="67"/>
      <c r="AB2" s="67"/>
      <c r="AC2" s="67"/>
      <c r="AD2" s="67"/>
      <c r="AE2" s="52"/>
      <c r="AF2" s="52"/>
      <c r="AG2" s="52"/>
    </row>
    <row r="3" spans="1:33" ht="50.25" customHeight="1" x14ac:dyDescent="0.2">
      <c r="A3" s="60" t="s">
        <v>31</v>
      </c>
      <c r="B3" s="61"/>
      <c r="C3" s="4">
        <f>((AE32+AF32)/0.85)*-1</f>
        <v>38.465837176470586</v>
      </c>
      <c r="D3" s="5">
        <f>SUM(D4:D99764)</f>
        <v>180</v>
      </c>
      <c r="E3" s="5"/>
      <c r="F3" s="6">
        <f t="shared" ref="F3:G3" si="0">SUM(F4:F99764)</f>
        <v>10919.73</v>
      </c>
      <c r="G3" s="6">
        <f t="shared" si="0"/>
        <v>-16.809999999999999</v>
      </c>
      <c r="H3" s="7">
        <f>G3/F3*-1</f>
        <v>1.53941535184478E-3</v>
      </c>
      <c r="I3" s="8">
        <f>J3/F3</f>
        <v>0.32722041352319436</v>
      </c>
      <c r="J3" s="6">
        <f>SUM(J4:J99764)</f>
        <v>3573.1585661616309</v>
      </c>
      <c r="K3" s="6">
        <f>J3/D3</f>
        <v>19.850880923120172</v>
      </c>
      <c r="L3" s="5"/>
      <c r="M3" s="9"/>
      <c r="N3" s="10"/>
      <c r="O3" s="5" t="str">
        <f ca="1">IFERROR(__xludf.DUMMYFUNCTION("IFERROR(VLOOKUP(B2,IMPORTRANGE(""https://docs.google.com/spreadsheets/d/1N8jvpEHDVkurDv7NrPxwI3eH6hQsvtb1QltGNCalRjU/edit#gid=865736387"",""Compiled Sheet!a1:g5000""),2,FALSE),"""")"),"")</f>
        <v/>
      </c>
      <c r="P3" s="5"/>
      <c r="Q3" s="11"/>
      <c r="R3" s="11"/>
      <c r="S3" s="12"/>
      <c r="T3" s="13" t="str">
        <f ca="1">IFERROR(__xludf.DUMMYFUNCTION("CONCATENATE(""Del QTY"", ""-"",IFERROR(VLOOKUP($B$2,IMPORTRANGE(""https://docs.google.com/spreadsheets/d/1_esbIR7_dYaLQXq3pOe98A6enPdKY7UPO5aCcj2tn1I/edit#gid=973934429"",""Inventory Input!A1:AD5000""),2,FALSE),""""))"),"Del QTY-")</f>
        <v>Del QTY-</v>
      </c>
      <c r="U3" s="13" t="str">
        <f ca="1">IFERROR(__xludf.DUMMYFUNCTION("CONCATENATE(""US QTY"", ""-"",iferror(VLOOKUP($B$2,IMPORTRANGE(""https://docs.google.com/spreadsheets/d/11afDUGgwIurytGWIAj1e7JPdtkZEoccxCski0CJdjqQ/edit#gid=1950799886"",""US Storage!a1:AD5000""),2,FALSE),""""))"),"US QTY-")</f>
        <v>US QTY-</v>
      </c>
      <c r="V3" s="13" t="str">
        <f ca="1">IFERROR(__xludf.DUMMYFUNCTION("CONCATENATE(""In Transit"", ""-"",IFERROR(VLOOKUP($B$2,IMPORTRANGE(""https://docs.google.com/spreadsheets/d/11afDUGgwIurytGWIAj1e7JPdtkZEoccxCski0CJdjqQ/edit#gid=1950799886"",""US Storage!a1:AD5000""),3,FALSE),""""))"),"In Transit-")</f>
        <v>In Transit-</v>
      </c>
      <c r="W3" s="5">
        <f>SUM(W4:W99764)</f>
        <v>0</v>
      </c>
      <c r="X3" s="7">
        <f>W3/D3</f>
        <v>0</v>
      </c>
      <c r="Y3" s="6"/>
      <c r="Z3" s="5"/>
      <c r="AA3" s="5"/>
      <c r="AB3" s="5"/>
      <c r="AC3" s="5"/>
      <c r="AD3" s="6">
        <f>SUM(AD4:AD99764)</f>
        <v>-125.8306611111111</v>
      </c>
      <c r="AE3" s="14"/>
      <c r="AF3" s="6">
        <f ca="1">IFERROR(__xludf.DUMMYFUNCTION("IFERROR(IFERROR(IFERROR(VLOOKUP($B$2,IMPORTRANGE(""https://docs.google.com/spreadsheets/d/1x0DhHglkXKoEBOD2MBsuK_EyIr1ouxD2ftIpqOYFa-k/edit#gid=2093395059"",""Ubiquitty-SKU-Specific Info!B2:BZ7000""),51,FALSE),VLOOKUP($B$2,IMPORTRANGE(""https://docs.googl"&amp;"e.com/spreadsheets/d/1x0DhHglkXKoEBOD2MBsuK_EyIr1ouxD2ftIpqOYFa-k/edit#gid=2093395059"",""OllieShops-SKU-Specific Info!B2:BZ7000""),36,FALSE)),VLOOKUP($B$2,IMPORTRANGE(""https://docs.google.com/spreadsheets/d/1x0DhHglkXKoEBOD2MBsuK_EyIr1ouxD2ftIpqOYFa-k/e"&amp;"dit#gid=2093395059"",""SecondStar-SKU-Specific Info!B2:BZ7000""),37,FALSE)),"""")*-1"),-20.6159616)</f>
        <v>-20.615961599999999</v>
      </c>
      <c r="AG3" s="6">
        <f>SUM(AG4:AG99764)</f>
        <v>0</v>
      </c>
    </row>
    <row r="4" spans="1:33" ht="15.75" hidden="1" customHeight="1" x14ac:dyDescent="0.2">
      <c r="A4" s="15"/>
      <c r="B4" s="15"/>
      <c r="C4" s="16"/>
      <c r="D4" s="17"/>
      <c r="E4" s="17"/>
      <c r="F4" s="18"/>
      <c r="G4" s="18"/>
      <c r="H4" s="19"/>
      <c r="I4" s="19"/>
      <c r="J4" s="18"/>
      <c r="K4" s="18"/>
      <c r="L4" s="17"/>
      <c r="M4" s="20"/>
      <c r="N4" s="17"/>
      <c r="O4" s="21"/>
      <c r="P4" s="21"/>
      <c r="Q4" s="17"/>
      <c r="R4" s="17"/>
      <c r="S4" s="22"/>
      <c r="T4" s="15"/>
      <c r="U4" s="23"/>
      <c r="V4" s="24"/>
      <c r="W4" s="15"/>
      <c r="X4" s="25"/>
      <c r="Y4" s="26"/>
      <c r="Z4" s="15"/>
      <c r="AA4" s="2"/>
      <c r="AB4" s="27"/>
      <c r="AC4" s="28"/>
      <c r="AD4" s="26"/>
      <c r="AE4" s="26"/>
      <c r="AF4" s="26"/>
      <c r="AG4" s="26"/>
    </row>
    <row r="5" spans="1:33" ht="15.75" hidden="1" customHeight="1" x14ac:dyDescent="0.2">
      <c r="A5" s="29"/>
      <c r="B5" s="29"/>
      <c r="C5" s="16"/>
      <c r="D5" s="30"/>
      <c r="E5" s="30"/>
      <c r="F5" s="31"/>
      <c r="G5" s="31"/>
      <c r="H5" s="32"/>
      <c r="I5" s="32"/>
      <c r="J5" s="33"/>
      <c r="K5" s="33"/>
      <c r="L5" s="30"/>
      <c r="M5" s="34"/>
      <c r="N5" s="30"/>
      <c r="O5" s="35"/>
      <c r="P5" s="35"/>
      <c r="Q5" s="30"/>
      <c r="R5" s="30"/>
      <c r="S5" s="36"/>
      <c r="T5" s="29"/>
      <c r="U5" s="37"/>
      <c r="V5" s="38"/>
      <c r="W5" s="29"/>
      <c r="X5" s="39"/>
      <c r="Y5" s="40"/>
      <c r="Z5" s="29"/>
      <c r="AA5" s="29"/>
      <c r="AB5" s="41"/>
      <c r="AC5" s="42"/>
      <c r="AD5" s="40"/>
      <c r="AE5" s="40"/>
      <c r="AF5" s="40"/>
      <c r="AG5" s="40"/>
    </row>
    <row r="6" spans="1:33" ht="15.75" hidden="1" customHeight="1" x14ac:dyDescent="0.2">
      <c r="A6" s="29"/>
      <c r="B6" s="29"/>
      <c r="C6" s="16"/>
      <c r="D6" s="30"/>
      <c r="E6" s="30"/>
      <c r="F6" s="31"/>
      <c r="G6" s="31"/>
      <c r="H6" s="32"/>
      <c r="I6" s="32"/>
      <c r="J6" s="33"/>
      <c r="K6" s="33"/>
      <c r="L6" s="30"/>
      <c r="M6" s="34"/>
      <c r="N6" s="30"/>
      <c r="O6" s="35"/>
      <c r="P6" s="35"/>
      <c r="Q6" s="30"/>
      <c r="R6" s="30"/>
      <c r="S6" s="36"/>
      <c r="T6" s="29"/>
      <c r="U6" s="37"/>
      <c r="V6" s="38"/>
      <c r="W6" s="29"/>
      <c r="X6" s="39"/>
      <c r="Y6" s="40"/>
      <c r="Z6" s="29"/>
      <c r="AA6" s="29"/>
      <c r="AB6" s="41"/>
      <c r="AC6" s="42"/>
      <c r="AD6" s="40"/>
      <c r="AE6" s="40"/>
      <c r="AF6" s="40"/>
      <c r="AG6" s="40"/>
    </row>
    <row r="7" spans="1:33" ht="15.75" hidden="1" customHeight="1" x14ac:dyDescent="0.2">
      <c r="A7" s="29"/>
      <c r="B7" s="29"/>
      <c r="C7" s="16"/>
      <c r="D7" s="30"/>
      <c r="E7" s="30"/>
      <c r="F7" s="31"/>
      <c r="G7" s="31"/>
      <c r="H7" s="32"/>
      <c r="I7" s="32"/>
      <c r="J7" s="33"/>
      <c r="K7" s="33"/>
      <c r="L7" s="30"/>
      <c r="M7" s="34"/>
      <c r="N7" s="30"/>
      <c r="O7" s="35"/>
      <c r="P7" s="35"/>
      <c r="Q7" s="30"/>
      <c r="R7" s="30"/>
      <c r="S7" s="36"/>
      <c r="T7" s="29"/>
      <c r="U7" s="37"/>
      <c r="V7" s="38"/>
      <c r="W7" s="29"/>
      <c r="X7" s="39"/>
      <c r="Y7" s="40"/>
      <c r="Z7" s="29"/>
      <c r="AA7" s="29"/>
      <c r="AB7" s="41"/>
      <c r="AC7" s="42"/>
      <c r="AD7" s="40"/>
      <c r="AE7" s="40"/>
      <c r="AF7" s="40"/>
      <c r="AG7" s="40"/>
    </row>
    <row r="8" spans="1:33" ht="15.75" hidden="1" customHeight="1" x14ac:dyDescent="0.2">
      <c r="A8" s="29"/>
      <c r="B8" s="29"/>
      <c r="C8" s="16"/>
      <c r="D8" s="30"/>
      <c r="E8" s="30"/>
      <c r="F8" s="31"/>
      <c r="G8" s="31"/>
      <c r="H8" s="32"/>
      <c r="I8" s="32"/>
      <c r="J8" s="33"/>
      <c r="K8" s="33"/>
      <c r="L8" s="30"/>
      <c r="M8" s="34"/>
      <c r="N8" s="30"/>
      <c r="O8" s="35"/>
      <c r="P8" s="35"/>
      <c r="Q8" s="30"/>
      <c r="R8" s="30"/>
      <c r="S8" s="36"/>
      <c r="T8" s="29"/>
      <c r="U8" s="37"/>
      <c r="V8" s="38"/>
      <c r="W8" s="29"/>
      <c r="X8" s="39"/>
      <c r="Y8" s="40"/>
      <c r="Z8" s="29"/>
      <c r="AA8" s="29"/>
      <c r="AB8" s="41"/>
      <c r="AC8" s="42"/>
      <c r="AD8" s="40"/>
      <c r="AE8" s="40"/>
      <c r="AF8" s="40"/>
      <c r="AG8" s="40"/>
    </row>
    <row r="9" spans="1:33" ht="15.75" hidden="1" customHeight="1" x14ac:dyDescent="0.2">
      <c r="A9" s="29"/>
      <c r="B9" s="29"/>
      <c r="C9" s="16"/>
      <c r="D9" s="30"/>
      <c r="E9" s="30"/>
      <c r="F9" s="31"/>
      <c r="G9" s="31"/>
      <c r="H9" s="32"/>
      <c r="I9" s="32"/>
      <c r="J9" s="33"/>
      <c r="K9" s="33"/>
      <c r="L9" s="30"/>
      <c r="M9" s="34"/>
      <c r="N9" s="30"/>
      <c r="O9" s="35"/>
      <c r="P9" s="35"/>
      <c r="Q9" s="30"/>
      <c r="R9" s="30"/>
      <c r="S9" s="36"/>
      <c r="T9" s="29"/>
      <c r="U9" s="37"/>
      <c r="V9" s="38"/>
      <c r="W9" s="29"/>
      <c r="X9" s="39"/>
      <c r="Y9" s="40"/>
      <c r="Z9" s="29"/>
      <c r="AA9" s="29"/>
      <c r="AB9" s="41"/>
      <c r="AC9" s="42"/>
      <c r="AD9" s="40"/>
      <c r="AE9" s="40"/>
      <c r="AF9" s="40"/>
      <c r="AG9" s="40"/>
    </row>
    <row r="10" spans="1:33" ht="15.75" hidden="1" customHeight="1" x14ac:dyDescent="0.2">
      <c r="A10" s="29"/>
      <c r="B10" s="29"/>
      <c r="C10" s="16"/>
      <c r="D10" s="30"/>
      <c r="E10" s="30"/>
      <c r="F10" s="31"/>
      <c r="G10" s="31"/>
      <c r="H10" s="32"/>
      <c r="I10" s="32"/>
      <c r="J10" s="33"/>
      <c r="K10" s="33"/>
      <c r="L10" s="30"/>
      <c r="M10" s="34"/>
      <c r="N10" s="30"/>
      <c r="O10" s="35"/>
      <c r="P10" s="35"/>
      <c r="Q10" s="30"/>
      <c r="R10" s="30"/>
      <c r="S10" s="36"/>
      <c r="T10" s="29"/>
      <c r="U10" s="37"/>
      <c r="V10" s="38"/>
      <c r="W10" s="29"/>
      <c r="X10" s="39"/>
      <c r="Y10" s="40"/>
      <c r="Z10" s="29"/>
      <c r="AA10" s="29"/>
      <c r="AB10" s="41"/>
      <c r="AC10" s="42"/>
      <c r="AD10" s="40"/>
      <c r="AE10" s="40"/>
      <c r="AF10" s="40"/>
      <c r="AG10" s="40"/>
    </row>
    <row r="11" spans="1:33" ht="15.75" hidden="1" customHeight="1" x14ac:dyDescent="0.2">
      <c r="A11" s="29"/>
      <c r="B11" s="29"/>
      <c r="C11" s="16"/>
      <c r="D11" s="30"/>
      <c r="E11" s="30"/>
      <c r="F11" s="31"/>
      <c r="G11" s="31"/>
      <c r="H11" s="32"/>
      <c r="I11" s="32"/>
      <c r="J11" s="33"/>
      <c r="K11" s="33"/>
      <c r="L11" s="30"/>
      <c r="M11" s="34"/>
      <c r="N11" s="30"/>
      <c r="O11" s="35"/>
      <c r="P11" s="35"/>
      <c r="Q11" s="30"/>
      <c r="R11" s="30"/>
      <c r="S11" s="36"/>
      <c r="T11" s="29"/>
      <c r="U11" s="37"/>
      <c r="V11" s="38"/>
      <c r="W11" s="29"/>
      <c r="X11" s="39"/>
      <c r="Y11" s="40"/>
      <c r="Z11" s="29"/>
      <c r="AA11" s="29"/>
      <c r="AB11" s="41"/>
      <c r="AC11" s="42"/>
      <c r="AD11" s="40"/>
      <c r="AE11" s="40"/>
      <c r="AF11" s="40"/>
      <c r="AG11" s="40"/>
    </row>
    <row r="12" spans="1:33" ht="15.75" hidden="1" customHeight="1" x14ac:dyDescent="0.2">
      <c r="A12" s="29"/>
      <c r="B12" s="29"/>
      <c r="C12" s="16"/>
      <c r="D12" s="30"/>
      <c r="E12" s="30"/>
      <c r="F12" s="31"/>
      <c r="G12" s="31"/>
      <c r="H12" s="32"/>
      <c r="I12" s="32"/>
      <c r="J12" s="33"/>
      <c r="K12" s="33"/>
      <c r="L12" s="30"/>
      <c r="M12" s="34"/>
      <c r="N12" s="30"/>
      <c r="O12" s="35"/>
      <c r="P12" s="35"/>
      <c r="Q12" s="30"/>
      <c r="R12" s="30"/>
      <c r="S12" s="36"/>
      <c r="T12" s="29"/>
      <c r="U12" s="37"/>
      <c r="V12" s="38"/>
      <c r="W12" s="29"/>
      <c r="X12" s="39"/>
      <c r="Y12" s="40"/>
      <c r="Z12" s="29"/>
      <c r="AA12" s="29"/>
      <c r="AB12" s="41"/>
      <c r="AC12" s="42"/>
      <c r="AD12" s="40"/>
      <c r="AE12" s="40"/>
      <c r="AF12" s="40"/>
      <c r="AG12" s="40"/>
    </row>
    <row r="13" spans="1:33" ht="15.75" hidden="1" customHeight="1" x14ac:dyDescent="0.2">
      <c r="A13" s="29"/>
      <c r="B13" s="29"/>
      <c r="C13" s="16"/>
      <c r="D13" s="30"/>
      <c r="E13" s="30"/>
      <c r="F13" s="33"/>
      <c r="G13" s="31"/>
      <c r="H13" s="32"/>
      <c r="I13" s="32"/>
      <c r="J13" s="33"/>
      <c r="K13" s="33"/>
      <c r="L13" s="30"/>
      <c r="M13" s="34"/>
      <c r="N13" s="30"/>
      <c r="O13" s="35"/>
      <c r="P13" s="35"/>
      <c r="Q13" s="30"/>
      <c r="R13" s="30"/>
      <c r="S13" s="36"/>
      <c r="T13" s="29"/>
      <c r="U13" s="37"/>
      <c r="V13" s="38"/>
      <c r="W13" s="29"/>
      <c r="X13" s="39"/>
      <c r="Y13" s="40"/>
      <c r="Z13" s="29"/>
      <c r="AA13" s="29"/>
      <c r="AB13" s="41"/>
      <c r="AC13" s="42"/>
      <c r="AD13" s="40"/>
      <c r="AE13" s="40"/>
      <c r="AF13" s="40"/>
      <c r="AG13" s="40"/>
    </row>
    <row r="14" spans="1:33" ht="15.75" hidden="1" customHeight="1" x14ac:dyDescent="0.2">
      <c r="A14" s="29"/>
      <c r="B14" s="29"/>
      <c r="C14" s="16"/>
      <c r="D14" s="30"/>
      <c r="E14" s="30"/>
      <c r="F14" s="33"/>
      <c r="G14" s="31"/>
      <c r="H14" s="32"/>
      <c r="I14" s="32"/>
      <c r="J14" s="33"/>
      <c r="K14" s="33"/>
      <c r="L14" s="30"/>
      <c r="M14" s="34"/>
      <c r="N14" s="30"/>
      <c r="O14" s="35"/>
      <c r="P14" s="35"/>
      <c r="Q14" s="30"/>
      <c r="R14" s="30"/>
      <c r="S14" s="36"/>
      <c r="T14" s="29"/>
      <c r="U14" s="37"/>
      <c r="V14" s="38"/>
      <c r="W14" s="29"/>
      <c r="X14" s="39"/>
      <c r="Y14" s="40"/>
      <c r="Z14" s="29"/>
      <c r="AA14" s="29"/>
      <c r="AB14" s="41"/>
      <c r="AC14" s="42"/>
      <c r="AD14" s="40"/>
      <c r="AE14" s="40"/>
      <c r="AF14" s="40"/>
      <c r="AG14" s="40"/>
    </row>
    <row r="15" spans="1:33" ht="15.75" hidden="1" customHeight="1" x14ac:dyDescent="0.2">
      <c r="A15" s="29"/>
      <c r="B15" s="29"/>
      <c r="C15" s="16"/>
      <c r="D15" s="30"/>
      <c r="E15" s="30"/>
      <c r="F15" s="33"/>
      <c r="G15" s="31"/>
      <c r="H15" s="32"/>
      <c r="I15" s="32"/>
      <c r="J15" s="33"/>
      <c r="K15" s="33"/>
      <c r="L15" s="30"/>
      <c r="M15" s="34"/>
      <c r="N15" s="30"/>
      <c r="O15" s="35"/>
      <c r="P15" s="35"/>
      <c r="Q15" s="30"/>
      <c r="R15" s="30"/>
      <c r="S15" s="36"/>
      <c r="T15" s="29"/>
      <c r="U15" s="37"/>
      <c r="V15" s="38"/>
      <c r="W15" s="29"/>
      <c r="X15" s="39"/>
      <c r="Y15" s="40"/>
      <c r="Z15" s="29"/>
      <c r="AA15" s="29"/>
      <c r="AB15" s="41"/>
      <c r="AC15" s="42"/>
      <c r="AD15" s="40"/>
      <c r="AE15" s="40"/>
      <c r="AF15" s="40"/>
      <c r="AG15" s="40"/>
    </row>
    <row r="16" spans="1:33" ht="15.75" hidden="1" customHeight="1" x14ac:dyDescent="0.2">
      <c r="A16" s="29"/>
      <c r="B16" s="47"/>
      <c r="C16" s="16"/>
      <c r="D16" s="30"/>
      <c r="E16" s="30"/>
      <c r="F16" s="33"/>
      <c r="G16" s="31"/>
      <c r="H16" s="32"/>
      <c r="I16" s="32"/>
      <c r="J16" s="33"/>
      <c r="K16" s="33"/>
      <c r="L16" s="30"/>
      <c r="M16" s="34"/>
      <c r="N16" s="30"/>
      <c r="O16" s="35"/>
      <c r="P16" s="35"/>
      <c r="Q16" s="30"/>
      <c r="R16" s="30"/>
      <c r="S16" s="36"/>
      <c r="T16" s="29"/>
      <c r="U16" s="37"/>
      <c r="V16" s="38"/>
      <c r="W16" s="29"/>
      <c r="X16" s="39"/>
      <c r="Y16" s="40"/>
      <c r="Z16" s="29"/>
      <c r="AA16" s="29"/>
      <c r="AB16" s="41"/>
      <c r="AC16" s="42"/>
      <c r="AD16" s="40"/>
      <c r="AE16" s="40"/>
      <c r="AF16" s="40"/>
      <c r="AG16" s="40"/>
    </row>
    <row r="17" spans="1:33" ht="15.75" customHeight="1" x14ac:dyDescent="0.2">
      <c r="A17" s="29" t="s">
        <v>54</v>
      </c>
      <c r="B17" s="29" t="s">
        <v>193</v>
      </c>
      <c r="C17" s="16">
        <f t="shared" ref="C17:C32" si="1">IFERROR(F17/D17," - ")</f>
        <v>41.99</v>
      </c>
      <c r="D17" s="30">
        <v>17</v>
      </c>
      <c r="E17" s="30">
        <v>0</v>
      </c>
      <c r="F17" s="33">
        <v>713.83</v>
      </c>
      <c r="G17" s="31">
        <v>0</v>
      </c>
      <c r="H17" s="32">
        <f t="shared" ref="H17:H32" si="2">G17/F17*-1</f>
        <v>0</v>
      </c>
      <c r="I17" s="32">
        <f t="shared" ref="I17:I32" si="3">J17/F17</f>
        <v>0.10029156773739012</v>
      </c>
      <c r="J17" s="33">
        <f t="shared" ref="J17:J32" si="4">F17*0.85+G17+AF17*D17+D17*AE17+AG17+AD17</f>
        <v>71.591129797981196</v>
      </c>
      <c r="K17" s="33">
        <f t="shared" ref="K17:K32" si="5">J17/D17</f>
        <v>4.2112429292930118</v>
      </c>
      <c r="L17" s="30">
        <v>0</v>
      </c>
      <c r="M17" s="34" t="str">
        <f t="shared" ref="M17:M32" si="6">IFERROR(D17/L17,"-")</f>
        <v>-</v>
      </c>
      <c r="N17" s="30">
        <v>185</v>
      </c>
      <c r="O17" s="35">
        <f t="shared" ref="O17:P17" si="7">D17/7</f>
        <v>2.4285714285714284</v>
      </c>
      <c r="P17" s="35">
        <f t="shared" si="7"/>
        <v>0</v>
      </c>
      <c r="Q17" s="30">
        <f t="shared" ref="Q17:Q32" si="8">ROUNDDOWN(N17/(O17+P17),0)</f>
        <v>76</v>
      </c>
      <c r="R17" s="30"/>
      <c r="S17" s="36">
        <v>0.01</v>
      </c>
      <c r="T17" s="29">
        <v>0</v>
      </c>
      <c r="U17" s="37" t="s">
        <v>33</v>
      </c>
      <c r="V17" s="38" t="s">
        <v>33</v>
      </c>
      <c r="W17" s="29">
        <v>0</v>
      </c>
      <c r="X17" s="39">
        <f t="shared" ref="X17:X32" si="9">IFERROR(W17/D17,0)</f>
        <v>0</v>
      </c>
      <c r="Y17" s="40">
        <f t="shared" ref="Y17:Y32" si="10">IFERROR(G17/(W17+Z17)*-1,0)</f>
        <v>0</v>
      </c>
      <c r="Z17" s="29">
        <v>0</v>
      </c>
      <c r="AA17" s="29" t="s">
        <v>56</v>
      </c>
      <c r="AB17" s="41">
        <f t="shared" ref="AB17:AB32" si="11">IF(OR(AA17="UsLargeStandardSize",AA17="UsSmallStandardSize"),-0.69,-0.48)</f>
        <v>-0.48</v>
      </c>
      <c r="AC17" s="42">
        <v>0.75274884259259256</v>
      </c>
      <c r="AD17" s="40">
        <f t="shared" ref="AD17:AD32" si="12">IFERROR(AB17*AC17*D17*2,0)</f>
        <v>-12.284861111111111</v>
      </c>
      <c r="AE17" s="40">
        <v>-11.68</v>
      </c>
      <c r="AF17" s="40">
        <v>-19.077618181818099</v>
      </c>
      <c r="AG17" s="40">
        <v>0</v>
      </c>
    </row>
    <row r="18" spans="1:33" ht="15.75" customHeight="1" x14ac:dyDescent="0.2">
      <c r="A18" s="29" t="s">
        <v>57</v>
      </c>
      <c r="B18" s="29" t="s">
        <v>194</v>
      </c>
      <c r="C18" s="16">
        <f t="shared" si="1"/>
        <v>51.746500000000005</v>
      </c>
      <c r="D18" s="30">
        <v>20</v>
      </c>
      <c r="E18" s="30">
        <v>0</v>
      </c>
      <c r="F18" s="33">
        <v>1034.93</v>
      </c>
      <c r="G18" s="31">
        <v>-16.809999999999999</v>
      </c>
      <c r="H18" s="32">
        <f t="shared" si="2"/>
        <v>1.624264443005807E-2</v>
      </c>
      <c r="I18" s="32">
        <f t="shared" si="3"/>
        <v>0.22590526544175754</v>
      </c>
      <c r="J18" s="33">
        <f t="shared" si="4"/>
        <v>233.79613636363814</v>
      </c>
      <c r="K18" s="33">
        <f t="shared" si="5"/>
        <v>11.689806818181907</v>
      </c>
      <c r="L18" s="30">
        <v>275</v>
      </c>
      <c r="M18" s="34">
        <f t="shared" si="6"/>
        <v>7.2727272727272724E-2</v>
      </c>
      <c r="N18" s="30">
        <v>101</v>
      </c>
      <c r="O18" s="35">
        <f t="shared" ref="O18:P18" si="13">D18/7</f>
        <v>2.8571428571428572</v>
      </c>
      <c r="P18" s="35">
        <f t="shared" si="13"/>
        <v>0</v>
      </c>
      <c r="Q18" s="30">
        <f t="shared" si="8"/>
        <v>35</v>
      </c>
      <c r="R18" s="30"/>
      <c r="S18" s="36">
        <v>0.483870967741935</v>
      </c>
      <c r="T18" s="29">
        <v>0</v>
      </c>
      <c r="U18" s="37" t="s">
        <v>33</v>
      </c>
      <c r="V18" s="38" t="s">
        <v>33</v>
      </c>
      <c r="W18" s="29">
        <v>0</v>
      </c>
      <c r="X18" s="39">
        <f t="shared" si="9"/>
        <v>0</v>
      </c>
      <c r="Y18" s="40">
        <f t="shared" si="10"/>
        <v>0</v>
      </c>
      <c r="Z18" s="29">
        <v>0</v>
      </c>
      <c r="AA18" s="29" t="s">
        <v>56</v>
      </c>
      <c r="AB18" s="41">
        <f t="shared" si="11"/>
        <v>-0.48</v>
      </c>
      <c r="AC18" s="42">
        <v>0.72562500000000008</v>
      </c>
      <c r="AD18" s="40">
        <f t="shared" si="12"/>
        <v>-13.932</v>
      </c>
      <c r="AE18" s="40">
        <v>-11.68</v>
      </c>
      <c r="AF18" s="40">
        <v>-19.077618181818099</v>
      </c>
      <c r="AG18" s="40">
        <v>0</v>
      </c>
    </row>
    <row r="19" spans="1:33" ht="15.75" customHeight="1" x14ac:dyDescent="0.2">
      <c r="A19" s="29" t="s">
        <v>60</v>
      </c>
      <c r="B19" s="29" t="s">
        <v>178</v>
      </c>
      <c r="C19" s="16">
        <f t="shared" si="1"/>
        <v>59.968800000000002</v>
      </c>
      <c r="D19" s="30">
        <v>25</v>
      </c>
      <c r="E19" s="30">
        <v>0</v>
      </c>
      <c r="F19" s="33">
        <v>1499.22</v>
      </c>
      <c r="G19" s="31">
        <v>0</v>
      </c>
      <c r="H19" s="32">
        <f t="shared" si="2"/>
        <v>0</v>
      </c>
      <c r="I19" s="32">
        <f t="shared" si="3"/>
        <v>0.32549028525136237</v>
      </c>
      <c r="J19" s="33">
        <f t="shared" si="4"/>
        <v>487.98154545454753</v>
      </c>
      <c r="K19" s="33">
        <f t="shared" si="5"/>
        <v>19.519261818181903</v>
      </c>
      <c r="L19" s="30">
        <v>232</v>
      </c>
      <c r="M19" s="34">
        <f t="shared" si="6"/>
        <v>0.10775862068965517</v>
      </c>
      <c r="N19" s="30">
        <v>26</v>
      </c>
      <c r="O19" s="35">
        <f t="shared" ref="O19:P19" si="14">D19/7</f>
        <v>3.5714285714285716</v>
      </c>
      <c r="P19" s="35">
        <f t="shared" si="14"/>
        <v>0</v>
      </c>
      <c r="Q19" s="30">
        <f t="shared" si="8"/>
        <v>7</v>
      </c>
      <c r="R19" s="30"/>
      <c r="S19" s="36">
        <v>1.57317073170731</v>
      </c>
      <c r="T19" s="29">
        <v>0</v>
      </c>
      <c r="U19" s="37" t="s">
        <v>33</v>
      </c>
      <c r="V19" s="38" t="s">
        <v>33</v>
      </c>
      <c r="W19" s="29">
        <v>0</v>
      </c>
      <c r="X19" s="39">
        <f t="shared" si="9"/>
        <v>0</v>
      </c>
      <c r="Y19" s="40">
        <f t="shared" si="10"/>
        <v>0</v>
      </c>
      <c r="Z19" s="29">
        <v>0</v>
      </c>
      <c r="AA19" s="29" t="s">
        <v>56</v>
      </c>
      <c r="AB19" s="41">
        <f t="shared" si="11"/>
        <v>-0.48</v>
      </c>
      <c r="AC19" s="42">
        <v>0.72562500000000008</v>
      </c>
      <c r="AD19" s="40">
        <f t="shared" si="12"/>
        <v>-17.414999999999999</v>
      </c>
      <c r="AE19" s="40">
        <v>-11.68</v>
      </c>
      <c r="AF19" s="40">
        <v>-19.077618181818099</v>
      </c>
      <c r="AG19" s="40">
        <v>0</v>
      </c>
    </row>
    <row r="20" spans="1:33" ht="15.75" customHeight="1" x14ac:dyDescent="0.2">
      <c r="A20" s="29" t="s">
        <v>63</v>
      </c>
      <c r="B20" s="29" t="s">
        <v>180</v>
      </c>
      <c r="C20" s="16">
        <f t="shared" si="1"/>
        <v>69.24545454545455</v>
      </c>
      <c r="D20" s="30">
        <v>11</v>
      </c>
      <c r="E20" s="30">
        <v>0</v>
      </c>
      <c r="F20" s="33">
        <v>761.7</v>
      </c>
      <c r="G20" s="31">
        <v>0</v>
      </c>
      <c r="H20" s="32">
        <f t="shared" si="2"/>
        <v>0</v>
      </c>
      <c r="I20" s="32">
        <f t="shared" si="3"/>
        <v>0.39575764736773134</v>
      </c>
      <c r="J20" s="33">
        <f t="shared" si="4"/>
        <v>301.44860000000097</v>
      </c>
      <c r="K20" s="33">
        <f t="shared" si="5"/>
        <v>27.404418181818269</v>
      </c>
      <c r="L20" s="30">
        <v>141</v>
      </c>
      <c r="M20" s="34">
        <f t="shared" si="6"/>
        <v>7.8014184397163122E-2</v>
      </c>
      <c r="N20" s="30">
        <v>27</v>
      </c>
      <c r="O20" s="35">
        <f t="shared" ref="O20:P20" si="15">D20/7</f>
        <v>1.5714285714285714</v>
      </c>
      <c r="P20" s="35">
        <f t="shared" si="15"/>
        <v>0</v>
      </c>
      <c r="Q20" s="30">
        <f t="shared" si="8"/>
        <v>17</v>
      </c>
      <c r="R20" s="30"/>
      <c r="S20" s="36">
        <v>2.52</v>
      </c>
      <c r="T20" s="29">
        <v>0</v>
      </c>
      <c r="U20" s="37" t="s">
        <v>33</v>
      </c>
      <c r="V20" s="38" t="s">
        <v>33</v>
      </c>
      <c r="W20" s="29">
        <v>0</v>
      </c>
      <c r="X20" s="39">
        <f t="shared" si="9"/>
        <v>0</v>
      </c>
      <c r="Y20" s="40">
        <f t="shared" si="10"/>
        <v>0</v>
      </c>
      <c r="Z20" s="29">
        <v>0</v>
      </c>
      <c r="AA20" s="29" t="s">
        <v>56</v>
      </c>
      <c r="AB20" s="41">
        <f t="shared" si="11"/>
        <v>-0.48</v>
      </c>
      <c r="AC20" s="42">
        <v>0.72562500000000008</v>
      </c>
      <c r="AD20" s="40">
        <f t="shared" si="12"/>
        <v>-7.6626000000000003</v>
      </c>
      <c r="AE20" s="40">
        <v>-11.68</v>
      </c>
      <c r="AF20" s="40">
        <v>-19.077618181818099</v>
      </c>
      <c r="AG20" s="40">
        <v>0</v>
      </c>
    </row>
    <row r="21" spans="1:33" ht="15.75" customHeight="1" x14ac:dyDescent="0.2">
      <c r="A21" s="29" t="s">
        <v>66</v>
      </c>
      <c r="B21" s="29" t="s">
        <v>195</v>
      </c>
      <c r="C21" s="16">
        <f t="shared" si="1"/>
        <v>68.143928571428589</v>
      </c>
      <c r="D21" s="30">
        <v>28</v>
      </c>
      <c r="E21" s="30">
        <v>0</v>
      </c>
      <c r="F21" s="33">
        <v>1908.0300000000004</v>
      </c>
      <c r="G21" s="31">
        <v>0</v>
      </c>
      <c r="H21" s="32">
        <f t="shared" si="2"/>
        <v>0</v>
      </c>
      <c r="I21" s="32">
        <f t="shared" si="3"/>
        <v>0.38841495726434777</v>
      </c>
      <c r="J21" s="33">
        <f t="shared" si="4"/>
        <v>741.10739090909362</v>
      </c>
      <c r="K21" s="33">
        <f t="shared" si="5"/>
        <v>26.468121103896202</v>
      </c>
      <c r="L21" s="30">
        <v>114</v>
      </c>
      <c r="M21" s="34">
        <f t="shared" si="6"/>
        <v>0.24561403508771928</v>
      </c>
      <c r="N21" s="30">
        <v>18</v>
      </c>
      <c r="O21" s="35">
        <f t="shared" ref="O21:P21" si="16">D21/7</f>
        <v>4</v>
      </c>
      <c r="P21" s="35">
        <f t="shared" si="16"/>
        <v>0</v>
      </c>
      <c r="Q21" s="30">
        <f t="shared" si="8"/>
        <v>4</v>
      </c>
      <c r="R21" s="30"/>
      <c r="S21" s="36">
        <v>0.91881918819188202</v>
      </c>
      <c r="T21" s="29">
        <v>0</v>
      </c>
      <c r="U21" s="37" t="s">
        <v>33</v>
      </c>
      <c r="V21" s="38" t="s">
        <v>33</v>
      </c>
      <c r="W21" s="29">
        <v>0</v>
      </c>
      <c r="X21" s="39">
        <f t="shared" si="9"/>
        <v>0</v>
      </c>
      <c r="Y21" s="40">
        <f t="shared" si="10"/>
        <v>0</v>
      </c>
      <c r="Z21" s="29">
        <v>0</v>
      </c>
      <c r="AA21" s="29" t="s">
        <v>56</v>
      </c>
      <c r="AB21" s="41">
        <f t="shared" si="11"/>
        <v>-0.48</v>
      </c>
      <c r="AC21" s="42">
        <v>0.72562500000000008</v>
      </c>
      <c r="AD21" s="40">
        <f t="shared" si="12"/>
        <v>-19.504799999999999</v>
      </c>
      <c r="AE21" s="40">
        <v>-11.68</v>
      </c>
      <c r="AF21" s="40">
        <v>-19.077618181818099</v>
      </c>
      <c r="AG21" s="40">
        <v>0</v>
      </c>
    </row>
    <row r="22" spans="1:33" ht="15.75" customHeight="1" x14ac:dyDescent="0.2">
      <c r="A22" s="29" t="s">
        <v>69</v>
      </c>
      <c r="B22" s="29" t="s">
        <v>112</v>
      </c>
      <c r="C22" s="16">
        <f t="shared" si="1"/>
        <v>70.37</v>
      </c>
      <c r="D22" s="30">
        <v>3</v>
      </c>
      <c r="E22" s="30">
        <v>0</v>
      </c>
      <c r="F22" s="31">
        <v>211.11</v>
      </c>
      <c r="G22" s="31">
        <v>0</v>
      </c>
      <c r="H22" s="32">
        <f t="shared" si="2"/>
        <v>0</v>
      </c>
      <c r="I22" s="32">
        <f t="shared" si="3"/>
        <v>0.40301665224075461</v>
      </c>
      <c r="J22" s="33">
        <f t="shared" si="4"/>
        <v>85.08084545454571</v>
      </c>
      <c r="K22" s="33">
        <f t="shared" si="5"/>
        <v>28.360281818181903</v>
      </c>
      <c r="L22" s="30">
        <v>78</v>
      </c>
      <c r="M22" s="34">
        <f t="shared" si="6"/>
        <v>3.8461538461538464E-2</v>
      </c>
      <c r="N22" s="30">
        <v>0</v>
      </c>
      <c r="O22" s="35">
        <f t="shared" ref="O22:P22" si="17">D22/7</f>
        <v>0.42857142857142855</v>
      </c>
      <c r="P22" s="35">
        <f t="shared" si="17"/>
        <v>0</v>
      </c>
      <c r="Q22" s="30">
        <f t="shared" si="8"/>
        <v>0</v>
      </c>
      <c r="R22" s="30"/>
      <c r="S22" s="36">
        <v>2.06</v>
      </c>
      <c r="T22" s="29">
        <v>0</v>
      </c>
      <c r="U22" s="37" t="s">
        <v>33</v>
      </c>
      <c r="V22" s="38" t="s">
        <v>33</v>
      </c>
      <c r="W22" s="29">
        <v>0</v>
      </c>
      <c r="X22" s="39">
        <f t="shared" si="9"/>
        <v>0</v>
      </c>
      <c r="Y22" s="40">
        <f t="shared" si="10"/>
        <v>0</v>
      </c>
      <c r="Z22" s="29">
        <v>0</v>
      </c>
      <c r="AA22" s="29" t="s">
        <v>56</v>
      </c>
      <c r="AB22" s="41">
        <f t="shared" si="11"/>
        <v>-0.48</v>
      </c>
      <c r="AC22" s="42">
        <v>0.72562500000000008</v>
      </c>
      <c r="AD22" s="40">
        <f t="shared" si="12"/>
        <v>-2.0897999999999999</v>
      </c>
      <c r="AE22" s="40">
        <v>-11.68</v>
      </c>
      <c r="AF22" s="40">
        <v>-19.077618181818099</v>
      </c>
      <c r="AG22" s="40">
        <v>0</v>
      </c>
    </row>
    <row r="23" spans="1:33" ht="15.75" customHeight="1" x14ac:dyDescent="0.2">
      <c r="A23" s="29" t="s">
        <v>71</v>
      </c>
      <c r="B23" s="29" t="s">
        <v>112</v>
      </c>
      <c r="C23" s="16" t="str">
        <f t="shared" si="1"/>
        <v xml:space="preserve"> - </v>
      </c>
      <c r="D23" s="30">
        <v>0</v>
      </c>
      <c r="E23" s="30">
        <v>0</v>
      </c>
      <c r="F23" s="33">
        <v>0</v>
      </c>
      <c r="G23" s="31">
        <v>0</v>
      </c>
      <c r="H23" s="32" t="e">
        <f t="shared" si="2"/>
        <v>#DIV/0!</v>
      </c>
      <c r="I23" s="32" t="e">
        <f t="shared" si="3"/>
        <v>#DIV/0!</v>
      </c>
      <c r="J23" s="33">
        <f t="shared" si="4"/>
        <v>0</v>
      </c>
      <c r="K23" s="33" t="e">
        <f t="shared" si="5"/>
        <v>#DIV/0!</v>
      </c>
      <c r="L23" s="30">
        <v>0</v>
      </c>
      <c r="M23" s="34" t="str">
        <f t="shared" si="6"/>
        <v>-</v>
      </c>
      <c r="N23" s="30">
        <v>0</v>
      </c>
      <c r="O23" s="35">
        <f t="shared" ref="O23:P23" si="18">D23/7</f>
        <v>0</v>
      </c>
      <c r="P23" s="35">
        <f t="shared" si="18"/>
        <v>0</v>
      </c>
      <c r="Q23" s="30" t="e">
        <f t="shared" si="8"/>
        <v>#DIV/0!</v>
      </c>
      <c r="R23" s="30"/>
      <c r="S23" s="36">
        <v>3.8504672897196199</v>
      </c>
      <c r="T23" s="29">
        <v>0</v>
      </c>
      <c r="U23" s="37" t="s">
        <v>33</v>
      </c>
      <c r="V23" s="38" t="s">
        <v>33</v>
      </c>
      <c r="W23" s="29">
        <v>0</v>
      </c>
      <c r="X23" s="39">
        <f t="shared" si="9"/>
        <v>0</v>
      </c>
      <c r="Y23" s="40">
        <f t="shared" si="10"/>
        <v>0</v>
      </c>
      <c r="Z23" s="29">
        <v>0</v>
      </c>
      <c r="AA23" s="29" t="s">
        <v>56</v>
      </c>
      <c r="AB23" s="41">
        <f t="shared" si="11"/>
        <v>-0.48</v>
      </c>
      <c r="AC23" s="42">
        <v>0.72562500000000008</v>
      </c>
      <c r="AD23" s="40">
        <f t="shared" si="12"/>
        <v>0</v>
      </c>
      <c r="AE23" s="40">
        <v>-11.68</v>
      </c>
      <c r="AF23" s="40">
        <v>-19.077618181818099</v>
      </c>
      <c r="AG23" s="40">
        <v>0</v>
      </c>
    </row>
    <row r="24" spans="1:33" ht="15.75" customHeight="1" x14ac:dyDescent="0.2">
      <c r="A24" s="29" t="s">
        <v>74</v>
      </c>
      <c r="B24" s="29" t="s">
        <v>112</v>
      </c>
      <c r="C24" s="16">
        <f t="shared" si="1"/>
        <v>72.55</v>
      </c>
      <c r="D24" s="30">
        <v>1</v>
      </c>
      <c r="E24" s="30">
        <v>0</v>
      </c>
      <c r="F24" s="33">
        <v>72.55</v>
      </c>
      <c r="G24" s="33">
        <v>0</v>
      </c>
      <c r="H24" s="32">
        <f t="shared" si="2"/>
        <v>0</v>
      </c>
      <c r="I24" s="32">
        <f t="shared" si="3"/>
        <v>0.41644771630850302</v>
      </c>
      <c r="J24" s="33">
        <f t="shared" si="4"/>
        <v>30.213281818181894</v>
      </c>
      <c r="K24" s="33">
        <f t="shared" si="5"/>
        <v>30.213281818181894</v>
      </c>
      <c r="L24" s="30">
        <v>0</v>
      </c>
      <c r="M24" s="34" t="str">
        <f t="shared" si="6"/>
        <v>-</v>
      </c>
      <c r="N24" s="30">
        <v>0</v>
      </c>
      <c r="O24" s="35">
        <f t="shared" ref="O24:P24" si="19">D24/7</f>
        <v>0.14285714285714285</v>
      </c>
      <c r="P24" s="35">
        <f t="shared" si="19"/>
        <v>0</v>
      </c>
      <c r="Q24" s="30">
        <f t="shared" si="8"/>
        <v>0</v>
      </c>
      <c r="R24" s="30"/>
      <c r="S24" s="36">
        <v>5.7222222222222197</v>
      </c>
      <c r="T24" s="29">
        <v>0</v>
      </c>
      <c r="U24" s="37" t="s">
        <v>33</v>
      </c>
      <c r="V24" s="38" t="s">
        <v>33</v>
      </c>
      <c r="W24" s="29">
        <v>0</v>
      </c>
      <c r="X24" s="39">
        <f t="shared" si="9"/>
        <v>0</v>
      </c>
      <c r="Y24" s="40">
        <f t="shared" si="10"/>
        <v>0</v>
      </c>
      <c r="Z24" s="29">
        <v>0</v>
      </c>
      <c r="AA24" s="29" t="s">
        <v>56</v>
      </c>
      <c r="AB24" s="41">
        <f t="shared" si="11"/>
        <v>-0.48</v>
      </c>
      <c r="AC24" s="42">
        <v>0.72562500000000008</v>
      </c>
      <c r="AD24" s="40">
        <f t="shared" si="12"/>
        <v>-0.6966</v>
      </c>
      <c r="AE24" s="40">
        <v>-11.68</v>
      </c>
      <c r="AF24" s="40">
        <v>-19.077618181818099</v>
      </c>
      <c r="AG24" s="40">
        <v>0</v>
      </c>
    </row>
    <row r="25" spans="1:33" ht="15.75" customHeight="1" x14ac:dyDescent="0.2">
      <c r="A25" s="29" t="s">
        <v>75</v>
      </c>
      <c r="B25" s="15"/>
      <c r="C25" s="16">
        <f t="shared" si="1"/>
        <v>69.989999999999995</v>
      </c>
      <c r="D25" s="30">
        <v>1</v>
      </c>
      <c r="E25" s="30">
        <v>0</v>
      </c>
      <c r="F25" s="33">
        <v>69.989999999999995</v>
      </c>
      <c r="G25" s="33">
        <v>0</v>
      </c>
      <c r="H25" s="32">
        <f t="shared" si="2"/>
        <v>0</v>
      </c>
      <c r="I25" s="32">
        <f t="shared" si="3"/>
        <v>0.40058982452038711</v>
      </c>
      <c r="J25" s="33">
        <f t="shared" si="4"/>
        <v>28.037281818181892</v>
      </c>
      <c r="K25" s="33">
        <f t="shared" si="5"/>
        <v>28.037281818181892</v>
      </c>
      <c r="L25" s="30">
        <v>4</v>
      </c>
      <c r="M25" s="34">
        <f t="shared" si="6"/>
        <v>0.25</v>
      </c>
      <c r="N25" s="30">
        <v>0</v>
      </c>
      <c r="O25" s="35">
        <f t="shared" ref="O25:P25" si="20">D25/7</f>
        <v>0.14285714285714285</v>
      </c>
      <c r="P25" s="35">
        <f t="shared" si="20"/>
        <v>0</v>
      </c>
      <c r="Q25" s="30">
        <f t="shared" si="8"/>
        <v>0</v>
      </c>
      <c r="R25" s="30"/>
      <c r="S25" s="36">
        <v>1.464788732394366</v>
      </c>
      <c r="T25" s="29">
        <v>0</v>
      </c>
      <c r="U25" s="37" t="s">
        <v>33</v>
      </c>
      <c r="V25" s="38" t="s">
        <v>33</v>
      </c>
      <c r="W25" s="15">
        <v>0</v>
      </c>
      <c r="X25" s="39">
        <f t="shared" si="9"/>
        <v>0</v>
      </c>
      <c r="Y25" s="40">
        <f t="shared" si="10"/>
        <v>0</v>
      </c>
      <c r="Z25" s="15">
        <v>0</v>
      </c>
      <c r="AA25" s="29" t="s">
        <v>56</v>
      </c>
      <c r="AB25" s="41">
        <f t="shared" si="11"/>
        <v>-0.48</v>
      </c>
      <c r="AC25" s="42">
        <v>0.72562500000000008</v>
      </c>
      <c r="AD25" s="40">
        <f t="shared" si="12"/>
        <v>-0.6966</v>
      </c>
      <c r="AE25" s="40">
        <v>-11.68</v>
      </c>
      <c r="AF25" s="40">
        <v>-19.077618181818099</v>
      </c>
      <c r="AG25" s="40">
        <v>0</v>
      </c>
    </row>
    <row r="26" spans="1:33" ht="15.75" customHeight="1" x14ac:dyDescent="0.2">
      <c r="A26" s="15" t="s">
        <v>77</v>
      </c>
      <c r="B26" s="15" t="s">
        <v>185</v>
      </c>
      <c r="C26" s="16" t="str">
        <f t="shared" si="1"/>
        <v xml:space="preserve"> - </v>
      </c>
      <c r="D26" s="17">
        <v>0</v>
      </c>
      <c r="E26" s="17">
        <v>0</v>
      </c>
      <c r="F26" s="18">
        <v>0</v>
      </c>
      <c r="G26" s="18">
        <v>0</v>
      </c>
      <c r="H26" s="32" t="e">
        <f t="shared" si="2"/>
        <v>#DIV/0!</v>
      </c>
      <c r="I26" s="32" t="e">
        <f t="shared" si="3"/>
        <v>#DIV/0!</v>
      </c>
      <c r="J26" s="33">
        <f t="shared" si="4"/>
        <v>0</v>
      </c>
      <c r="K26" s="33" t="e">
        <f t="shared" si="5"/>
        <v>#DIV/0!</v>
      </c>
      <c r="L26" s="17">
        <v>0</v>
      </c>
      <c r="M26" s="34" t="str">
        <f t="shared" si="6"/>
        <v>-</v>
      </c>
      <c r="N26" s="17">
        <v>49</v>
      </c>
      <c r="O26" s="35">
        <f t="shared" ref="O26:P26" si="21">D26/7</f>
        <v>0</v>
      </c>
      <c r="P26" s="35">
        <f t="shared" si="21"/>
        <v>0</v>
      </c>
      <c r="Q26" s="30" t="e">
        <f t="shared" si="8"/>
        <v>#DIV/0!</v>
      </c>
      <c r="R26" s="30"/>
      <c r="S26" s="22">
        <v>1.5671641791044779</v>
      </c>
      <c r="T26" s="29">
        <v>0</v>
      </c>
      <c r="U26" s="37" t="s">
        <v>33</v>
      </c>
      <c r="V26" s="38" t="s">
        <v>33</v>
      </c>
      <c r="W26" s="15">
        <v>0</v>
      </c>
      <c r="X26" s="39">
        <f t="shared" si="9"/>
        <v>0</v>
      </c>
      <c r="Y26" s="40">
        <f t="shared" si="10"/>
        <v>0</v>
      </c>
      <c r="Z26" s="15">
        <v>0</v>
      </c>
      <c r="AA26" s="29" t="s">
        <v>56</v>
      </c>
      <c r="AB26" s="41">
        <f t="shared" si="11"/>
        <v>-0.48</v>
      </c>
      <c r="AC26" s="42">
        <v>0.72562500000000008</v>
      </c>
      <c r="AD26" s="40">
        <f t="shared" si="12"/>
        <v>0</v>
      </c>
      <c r="AE26" s="26">
        <v>-12.08</v>
      </c>
      <c r="AF26" s="26">
        <v>-19.077618181818099</v>
      </c>
      <c r="AG26" s="26">
        <v>0</v>
      </c>
    </row>
    <row r="27" spans="1:33" ht="15.75" customHeight="1" x14ac:dyDescent="0.2">
      <c r="A27" s="15" t="s">
        <v>79</v>
      </c>
      <c r="B27" s="15" t="s">
        <v>163</v>
      </c>
      <c r="C27" s="16">
        <f t="shared" si="1"/>
        <v>67.30714285714285</v>
      </c>
      <c r="D27" s="17">
        <v>14</v>
      </c>
      <c r="E27" s="17">
        <v>0</v>
      </c>
      <c r="F27" s="18">
        <v>942.3</v>
      </c>
      <c r="G27" s="18">
        <v>0</v>
      </c>
      <c r="H27" s="32">
        <f t="shared" si="2"/>
        <v>0</v>
      </c>
      <c r="I27" s="32">
        <f t="shared" si="3"/>
        <v>0.37673346646985734</v>
      </c>
      <c r="J27" s="33">
        <f t="shared" si="4"/>
        <v>354.99594545454653</v>
      </c>
      <c r="K27" s="33">
        <f t="shared" si="5"/>
        <v>25.356853246753325</v>
      </c>
      <c r="L27" s="17">
        <v>247</v>
      </c>
      <c r="M27" s="34">
        <f t="shared" si="6"/>
        <v>5.6680161943319839E-2</v>
      </c>
      <c r="N27" s="17">
        <v>73</v>
      </c>
      <c r="O27" s="35">
        <f t="shared" ref="O27:P27" si="22">D27/7</f>
        <v>2</v>
      </c>
      <c r="P27" s="35">
        <f t="shared" si="22"/>
        <v>0</v>
      </c>
      <c r="Q27" s="30">
        <f t="shared" si="8"/>
        <v>36</v>
      </c>
      <c r="R27" s="30"/>
      <c r="S27" s="22">
        <v>1.281553398058253</v>
      </c>
      <c r="T27" s="29">
        <v>0</v>
      </c>
      <c r="U27" s="37" t="s">
        <v>33</v>
      </c>
      <c r="V27" s="38" t="s">
        <v>33</v>
      </c>
      <c r="W27" s="15">
        <v>0</v>
      </c>
      <c r="X27" s="39">
        <f t="shared" si="9"/>
        <v>0</v>
      </c>
      <c r="Y27" s="40">
        <f t="shared" si="10"/>
        <v>0</v>
      </c>
      <c r="Z27" s="15">
        <v>0</v>
      </c>
      <c r="AA27" s="29" t="s">
        <v>56</v>
      </c>
      <c r="AB27" s="41">
        <f t="shared" si="11"/>
        <v>-0.48</v>
      </c>
      <c r="AC27" s="42">
        <v>0.72562500000000008</v>
      </c>
      <c r="AD27" s="40">
        <f t="shared" si="12"/>
        <v>-9.7523999999999997</v>
      </c>
      <c r="AE27" s="26">
        <v>-12.08</v>
      </c>
      <c r="AF27" s="26">
        <v>-19.077618181818099</v>
      </c>
      <c r="AG27" s="26">
        <v>0</v>
      </c>
    </row>
    <row r="28" spans="1:33" ht="15.75" customHeight="1" x14ac:dyDescent="0.2">
      <c r="A28" s="15" t="s">
        <v>81</v>
      </c>
      <c r="B28" s="15" t="s">
        <v>196</v>
      </c>
      <c r="C28" s="16">
        <f t="shared" si="1"/>
        <v>62.536363636363632</v>
      </c>
      <c r="D28" s="17">
        <v>22</v>
      </c>
      <c r="E28" s="17">
        <v>0</v>
      </c>
      <c r="F28" s="18">
        <v>1375.8</v>
      </c>
      <c r="G28" s="18">
        <v>0</v>
      </c>
      <c r="H28" s="32">
        <f t="shared" si="2"/>
        <v>0</v>
      </c>
      <c r="I28" s="32">
        <f t="shared" si="3"/>
        <v>0.34062887047536106</v>
      </c>
      <c r="J28" s="33">
        <f t="shared" si="4"/>
        <v>468.63720000000171</v>
      </c>
      <c r="K28" s="33">
        <f t="shared" si="5"/>
        <v>21.301690909090986</v>
      </c>
      <c r="L28" s="17">
        <v>155</v>
      </c>
      <c r="M28" s="34">
        <f t="shared" si="6"/>
        <v>0.14193548387096774</v>
      </c>
      <c r="N28" s="17">
        <v>42</v>
      </c>
      <c r="O28" s="35">
        <f t="shared" ref="O28:P28" si="23">D28/7</f>
        <v>3.1428571428571428</v>
      </c>
      <c r="P28" s="35">
        <f t="shared" si="23"/>
        <v>0</v>
      </c>
      <c r="Q28" s="30">
        <f t="shared" si="8"/>
        <v>13</v>
      </c>
      <c r="R28" s="30"/>
      <c r="S28" s="22">
        <v>2.6315789473684208</v>
      </c>
      <c r="T28" s="29">
        <v>0</v>
      </c>
      <c r="U28" s="37" t="s">
        <v>33</v>
      </c>
      <c r="V28" s="38" t="s">
        <v>33</v>
      </c>
      <c r="W28" s="15">
        <v>0</v>
      </c>
      <c r="X28" s="39">
        <f t="shared" si="9"/>
        <v>0</v>
      </c>
      <c r="Y28" s="40">
        <f t="shared" si="10"/>
        <v>0</v>
      </c>
      <c r="Z28" s="15">
        <v>0</v>
      </c>
      <c r="AA28" s="29" t="s">
        <v>56</v>
      </c>
      <c r="AB28" s="41">
        <f t="shared" si="11"/>
        <v>-0.48</v>
      </c>
      <c r="AC28" s="42">
        <v>0.72562500000000008</v>
      </c>
      <c r="AD28" s="40">
        <f t="shared" si="12"/>
        <v>-15.325200000000001</v>
      </c>
      <c r="AE28" s="26">
        <v>-12.08</v>
      </c>
      <c r="AF28" s="26">
        <v>-19.077618181818099</v>
      </c>
      <c r="AG28" s="26">
        <v>0</v>
      </c>
    </row>
    <row r="29" spans="1:33" ht="15.75" customHeight="1" x14ac:dyDescent="0.2">
      <c r="A29" s="29" t="s">
        <v>83</v>
      </c>
      <c r="B29" s="15" t="s">
        <v>112</v>
      </c>
      <c r="C29" s="16">
        <f t="shared" si="1"/>
        <v>61.78</v>
      </c>
      <c r="D29" s="30">
        <v>30</v>
      </c>
      <c r="E29" s="30">
        <v>0</v>
      </c>
      <c r="F29" s="33">
        <v>1853.4</v>
      </c>
      <c r="G29" s="33">
        <v>0</v>
      </c>
      <c r="H29" s="32">
        <f t="shared" si="2"/>
        <v>0</v>
      </c>
      <c r="I29" s="32">
        <f t="shared" si="3"/>
        <v>0.33439271314635644</v>
      </c>
      <c r="J29" s="33">
        <f t="shared" si="4"/>
        <v>619.76345454545708</v>
      </c>
      <c r="K29" s="33">
        <f t="shared" si="5"/>
        <v>20.658781818181904</v>
      </c>
      <c r="L29" s="30">
        <v>144</v>
      </c>
      <c r="M29" s="34">
        <f t="shared" si="6"/>
        <v>0.20833333333333334</v>
      </c>
      <c r="N29" s="17">
        <v>16</v>
      </c>
      <c r="O29" s="35">
        <f t="shared" ref="O29:P29" si="24">D29/7</f>
        <v>4.2857142857142856</v>
      </c>
      <c r="P29" s="35">
        <f t="shared" si="24"/>
        <v>0</v>
      </c>
      <c r="Q29" s="30">
        <f t="shared" si="8"/>
        <v>3</v>
      </c>
      <c r="R29" s="30"/>
      <c r="S29" s="22">
        <v>1.408805031446541</v>
      </c>
      <c r="T29" s="29">
        <v>0</v>
      </c>
      <c r="U29" s="37" t="s">
        <v>33</v>
      </c>
      <c r="V29" s="38" t="s">
        <v>33</v>
      </c>
      <c r="W29" s="15">
        <v>0</v>
      </c>
      <c r="X29" s="39">
        <f t="shared" si="9"/>
        <v>0</v>
      </c>
      <c r="Y29" s="40">
        <f t="shared" si="10"/>
        <v>0</v>
      </c>
      <c r="Z29" s="15">
        <v>0</v>
      </c>
      <c r="AA29" s="29" t="s">
        <v>56</v>
      </c>
      <c r="AB29" s="41">
        <f t="shared" si="11"/>
        <v>-0.48</v>
      </c>
      <c r="AC29" s="42">
        <v>0.72562500000000008</v>
      </c>
      <c r="AD29" s="40">
        <f t="shared" si="12"/>
        <v>-20.898</v>
      </c>
      <c r="AE29" s="40">
        <v>-12.08</v>
      </c>
      <c r="AF29" s="40">
        <v>-19.077618181818099</v>
      </c>
      <c r="AG29" s="40">
        <v>0</v>
      </c>
    </row>
    <row r="30" spans="1:33" ht="15.75" customHeight="1" x14ac:dyDescent="0.2">
      <c r="A30" s="15" t="s">
        <v>84</v>
      </c>
      <c r="B30" s="15" t="s">
        <v>112</v>
      </c>
      <c r="C30" s="16">
        <f t="shared" si="1"/>
        <v>59.608749999999986</v>
      </c>
      <c r="D30" s="17">
        <v>8</v>
      </c>
      <c r="E30" s="17">
        <v>0</v>
      </c>
      <c r="F30" s="18">
        <v>476.86999999999989</v>
      </c>
      <c r="G30" s="18">
        <v>0</v>
      </c>
      <c r="H30" s="32">
        <f t="shared" si="2"/>
        <v>0</v>
      </c>
      <c r="I30" s="32">
        <f t="shared" si="3"/>
        <v>0.31561170664008031</v>
      </c>
      <c r="J30" s="33">
        <f t="shared" si="4"/>
        <v>150.50575454545506</v>
      </c>
      <c r="K30" s="33">
        <f t="shared" si="5"/>
        <v>18.813219318181883</v>
      </c>
      <c r="L30" s="17">
        <v>123</v>
      </c>
      <c r="M30" s="34">
        <f t="shared" si="6"/>
        <v>6.5040650406504072E-2</v>
      </c>
      <c r="N30" s="17">
        <v>0</v>
      </c>
      <c r="O30" s="35">
        <f t="shared" ref="O30:P30" si="25">D30/7</f>
        <v>1.1428571428571428</v>
      </c>
      <c r="P30" s="35">
        <f t="shared" si="25"/>
        <v>0</v>
      </c>
      <c r="Q30" s="30">
        <f t="shared" si="8"/>
        <v>0</v>
      </c>
      <c r="R30" s="30"/>
      <c r="S30" s="22">
        <v>1.386363636363636</v>
      </c>
      <c r="T30" s="29">
        <v>0</v>
      </c>
      <c r="U30" s="37" t="s">
        <v>33</v>
      </c>
      <c r="V30" s="38" t="s">
        <v>33</v>
      </c>
      <c r="W30" s="15">
        <v>0</v>
      </c>
      <c r="X30" s="39">
        <f t="shared" si="9"/>
        <v>0</v>
      </c>
      <c r="Y30" s="40">
        <f t="shared" si="10"/>
        <v>0</v>
      </c>
      <c r="Z30" s="15">
        <v>0</v>
      </c>
      <c r="AA30" s="29" t="s">
        <v>56</v>
      </c>
      <c r="AB30" s="41">
        <f t="shared" si="11"/>
        <v>-0.48</v>
      </c>
      <c r="AC30" s="42">
        <v>0.72562500000000008</v>
      </c>
      <c r="AD30" s="40">
        <f t="shared" si="12"/>
        <v>-5.5728</v>
      </c>
      <c r="AE30" s="26">
        <v>-12.08</v>
      </c>
      <c r="AF30" s="40">
        <v>-19.077618181818099</v>
      </c>
      <c r="AG30" s="26">
        <v>0</v>
      </c>
    </row>
    <row r="31" spans="1:33" ht="15.75" customHeight="1" x14ac:dyDescent="0.2">
      <c r="A31" s="15" t="s">
        <v>86</v>
      </c>
      <c r="B31" s="15" t="s">
        <v>112</v>
      </c>
      <c r="C31" s="16" t="str">
        <f t="shared" si="1"/>
        <v xml:space="preserve"> - </v>
      </c>
      <c r="D31" s="17">
        <v>0</v>
      </c>
      <c r="E31" s="17">
        <v>0</v>
      </c>
      <c r="F31" s="18">
        <v>0</v>
      </c>
      <c r="G31" s="43">
        <v>0</v>
      </c>
      <c r="H31" s="32" t="e">
        <f t="shared" si="2"/>
        <v>#DIV/0!</v>
      </c>
      <c r="I31" s="32" t="e">
        <f t="shared" si="3"/>
        <v>#DIV/0!</v>
      </c>
      <c r="J31" s="33">
        <f t="shared" si="4"/>
        <v>0</v>
      </c>
      <c r="K31" s="33" t="e">
        <f t="shared" si="5"/>
        <v>#DIV/0!</v>
      </c>
      <c r="L31" s="17">
        <v>0</v>
      </c>
      <c r="M31" s="34" t="str">
        <f t="shared" si="6"/>
        <v>-</v>
      </c>
      <c r="N31" s="17">
        <v>0</v>
      </c>
      <c r="O31" s="35">
        <f t="shared" ref="O31:P31" si="26">D31/7</f>
        <v>0</v>
      </c>
      <c r="P31" s="35">
        <f t="shared" si="26"/>
        <v>0</v>
      </c>
      <c r="Q31" s="30" t="e">
        <f t="shared" si="8"/>
        <v>#DIV/0!</v>
      </c>
      <c r="R31" s="30"/>
      <c r="S31" s="22">
        <v>1.3814041745730501</v>
      </c>
      <c r="T31" s="15" t="s">
        <v>33</v>
      </c>
      <c r="U31" s="23" t="s">
        <v>33</v>
      </c>
      <c r="V31" s="1" t="s">
        <v>88</v>
      </c>
      <c r="W31" s="15">
        <v>0</v>
      </c>
      <c r="X31" s="39">
        <f t="shared" si="9"/>
        <v>0</v>
      </c>
      <c r="Y31" s="40">
        <f t="shared" si="10"/>
        <v>0</v>
      </c>
      <c r="Z31" s="15">
        <v>0</v>
      </c>
      <c r="AA31" s="15" t="s">
        <v>56</v>
      </c>
      <c r="AB31" s="41">
        <f t="shared" si="11"/>
        <v>-0.48</v>
      </c>
      <c r="AC31" s="28">
        <v>0.72562500000000008</v>
      </c>
      <c r="AD31" s="40">
        <f t="shared" si="12"/>
        <v>0</v>
      </c>
      <c r="AE31" s="44">
        <v>-12.08</v>
      </c>
      <c r="AF31" s="44">
        <v>-20.615961600000002</v>
      </c>
      <c r="AG31" s="26">
        <v>0</v>
      </c>
    </row>
    <row r="32" spans="1:33" ht="15.75" customHeight="1" x14ac:dyDescent="0.2">
      <c r="A32" s="15" t="s">
        <v>89</v>
      </c>
      <c r="B32" s="15" t="s">
        <v>112</v>
      </c>
      <c r="C32" s="16" t="str">
        <f t="shared" si="1"/>
        <v xml:space="preserve"> - </v>
      </c>
      <c r="D32" s="17">
        <v>0</v>
      </c>
      <c r="E32" s="17">
        <v>0</v>
      </c>
      <c r="F32" s="18">
        <v>0</v>
      </c>
      <c r="G32" s="18">
        <v>0</v>
      </c>
      <c r="H32" s="32" t="e">
        <f t="shared" si="2"/>
        <v>#DIV/0!</v>
      </c>
      <c r="I32" s="32" t="e">
        <f t="shared" si="3"/>
        <v>#DIV/0!</v>
      </c>
      <c r="J32" s="33">
        <f t="shared" si="4"/>
        <v>0</v>
      </c>
      <c r="K32" s="33" t="e">
        <f t="shared" si="5"/>
        <v>#DIV/0!</v>
      </c>
      <c r="L32" s="17">
        <v>0</v>
      </c>
      <c r="M32" s="34" t="str">
        <f t="shared" si="6"/>
        <v>-</v>
      </c>
      <c r="N32" s="17">
        <v>0</v>
      </c>
      <c r="O32" s="35">
        <f t="shared" ref="O32:P32" si="27">D32/7</f>
        <v>0</v>
      </c>
      <c r="P32" s="35">
        <f t="shared" si="27"/>
        <v>0</v>
      </c>
      <c r="Q32" s="30" t="e">
        <f t="shared" si="8"/>
        <v>#DIV/0!</v>
      </c>
      <c r="R32" s="30" t="str">
        <f ca="1">IFERROR(VLOOKUP($B$2,IMPORTRANGE("https://docs.google.com/spreadsheets/d/1KiWZV1ko8G7lnRucBRBd29jj3Be6ltMfljMDqzOkQmI/edit#gid=1381463014","Lookup!A:F"),6,FALSE),"")</f>
        <v/>
      </c>
      <c r="S32" s="22">
        <v>1.896373056994819</v>
      </c>
      <c r="T32" s="15" t="str">
        <f ca="1">IFERROR(__xludf.DUMMYFUNCTION("IFERROR(VLOOKUP($B$2,IMPORTRANGE(""https://docs.google.com/spreadsheets/d/1KiWZV1ko8G7lnRucBRBd29jj3Be6ltMfljMDqzOkQmI/edit#gid=1381463014"",""Lookup!A:D""),4,FALSE),"""")"),"")</f>
        <v/>
      </c>
      <c r="U32" s="23" t="str">
        <f ca="1">IFERROR(__xludf.DUMMYFUNCTION("IFERROR(VLOOKUP($B$2,IMPORTRANGE(""https://docs.google.com/spreadsheets/d/1KiWZV1ko8G7lnRucBRBd29jj3Be6ltMfljMDqzOkQmI/edit#gid=1381463014"",""Lookup!A:D""),3,FALSE),"""")"),"")</f>
        <v/>
      </c>
      <c r="V32" s="1" t="str">
        <f ca="1">IFERROR(__xludf.DUMMYFUNCTION("IFERROR(VLOOKUP($B$2,IMPORTRANGE(""https://docs.google.com/spreadsheets/d/1KiWZV1ko8G7lnRucBRBd29jj3Be6ltMfljMDqzOkQmI/edit#gid=1381463014"",""Lookup!A:D""),2,FALSE),"""")"),"**No Inventory In The Works**")</f>
        <v>**No Inventory In The Works**</v>
      </c>
      <c r="W32" s="15">
        <v>0</v>
      </c>
      <c r="X32" s="39">
        <f t="shared" si="9"/>
        <v>0</v>
      </c>
      <c r="Y32" s="40">
        <f t="shared" si="10"/>
        <v>0</v>
      </c>
      <c r="Z32" s="15">
        <v>0</v>
      </c>
      <c r="AA32" s="15" t="s">
        <v>56</v>
      </c>
      <c r="AB32" s="41">
        <f t="shared" si="11"/>
        <v>-0.48</v>
      </c>
      <c r="AC32" s="28">
        <v>0.72562500000000008</v>
      </c>
      <c r="AD32" s="40">
        <f t="shared" si="12"/>
        <v>0</v>
      </c>
      <c r="AE32" s="26">
        <v>-12.08</v>
      </c>
      <c r="AF32" s="26">
        <v>-20.615961599999999</v>
      </c>
      <c r="AG32" s="26">
        <v>0</v>
      </c>
    </row>
    <row r="33" spans="1:33" ht="15.75" customHeight="1" x14ac:dyDescent="0.2">
      <c r="A33" s="15"/>
      <c r="B33" s="15"/>
      <c r="C33" s="45"/>
      <c r="D33" s="17"/>
      <c r="E33" s="17"/>
      <c r="F33" s="18"/>
      <c r="G33" s="18"/>
      <c r="H33" s="18"/>
      <c r="I33" s="17"/>
      <c r="J33" s="17"/>
      <c r="K33" s="17"/>
      <c r="L33" s="17"/>
      <c r="M33" s="20"/>
      <c r="N33" s="17"/>
      <c r="O33" s="17"/>
      <c r="P33" s="17"/>
      <c r="Q33" s="17"/>
      <c r="R33" s="17"/>
      <c r="S33" s="22"/>
      <c r="T33" s="15"/>
      <c r="U33" s="23"/>
      <c r="V33" s="1"/>
      <c r="W33" s="15"/>
      <c r="X33" s="15"/>
      <c r="Y33" s="15"/>
      <c r="Z33" s="15"/>
      <c r="AA33" s="2"/>
      <c r="AB33" s="15"/>
      <c r="AC33" s="15"/>
      <c r="AD33" s="15"/>
      <c r="AE33" s="26"/>
      <c r="AF33" s="26"/>
      <c r="AG33" s="26"/>
    </row>
    <row r="34" spans="1:33" ht="15.75" customHeight="1" x14ac:dyDescent="0.2">
      <c r="A34" s="15"/>
      <c r="B34" s="15"/>
      <c r="C34" s="45"/>
      <c r="D34" s="17"/>
      <c r="E34" s="17"/>
      <c r="F34" s="18"/>
      <c r="G34" s="18"/>
      <c r="H34" s="18"/>
      <c r="I34" s="17"/>
      <c r="J34" s="17"/>
      <c r="K34" s="17"/>
      <c r="L34" s="17"/>
      <c r="M34" s="20"/>
      <c r="N34" s="17"/>
      <c r="O34" s="17"/>
      <c r="P34" s="17"/>
      <c r="Q34" s="17"/>
      <c r="R34" s="17"/>
      <c r="S34" s="22"/>
      <c r="T34" s="15"/>
      <c r="U34" s="23"/>
      <c r="V34" s="1"/>
      <c r="W34" s="15"/>
      <c r="X34" s="15"/>
      <c r="Y34" s="15"/>
      <c r="Z34" s="15"/>
      <c r="AA34" s="2"/>
      <c r="AB34" s="15"/>
      <c r="AC34" s="15"/>
      <c r="AD34" s="15"/>
      <c r="AE34" s="26"/>
      <c r="AF34" s="26"/>
      <c r="AG34" s="26"/>
    </row>
    <row r="35" spans="1:33" ht="15.75" customHeight="1" x14ac:dyDescent="0.2">
      <c r="A35" s="15"/>
      <c r="B35" s="15"/>
      <c r="C35" s="45"/>
      <c r="D35" s="17"/>
      <c r="E35" s="17"/>
      <c r="F35" s="18"/>
      <c r="G35" s="18"/>
      <c r="H35" s="18"/>
      <c r="I35" s="17"/>
      <c r="J35" s="17"/>
      <c r="K35" s="17"/>
      <c r="L35" s="17"/>
      <c r="M35" s="20"/>
      <c r="N35" s="17"/>
      <c r="O35" s="17"/>
      <c r="P35" s="17"/>
      <c r="Q35" s="17"/>
      <c r="R35" s="17"/>
      <c r="S35" s="22"/>
      <c r="T35" s="15"/>
      <c r="U35" s="23"/>
      <c r="V35" s="1"/>
      <c r="W35" s="15"/>
      <c r="X35" s="15"/>
      <c r="Y35" s="15"/>
      <c r="Z35" s="15"/>
      <c r="AA35" s="2"/>
      <c r="AB35" s="15"/>
      <c r="AC35" s="15"/>
      <c r="AD35" s="15"/>
      <c r="AE35" s="26"/>
      <c r="AF35" s="26"/>
      <c r="AG35" s="26"/>
    </row>
    <row r="36" spans="1:33" ht="15.75" customHeight="1" x14ac:dyDescent="0.2">
      <c r="A36" s="15"/>
      <c r="B36" s="15"/>
      <c r="C36" s="45"/>
      <c r="D36" s="17"/>
      <c r="E36" s="17"/>
      <c r="F36" s="18"/>
      <c r="G36" s="18"/>
      <c r="H36" s="18"/>
      <c r="I36" s="17"/>
      <c r="J36" s="17"/>
      <c r="K36" s="17"/>
      <c r="L36" s="17"/>
      <c r="M36" s="20"/>
      <c r="N36" s="17"/>
      <c r="O36" s="17"/>
      <c r="P36" s="17"/>
      <c r="Q36" s="17"/>
      <c r="R36" s="17"/>
      <c r="S36" s="22"/>
      <c r="T36" s="15"/>
      <c r="U36" s="23"/>
      <c r="V36" s="1"/>
      <c r="W36" s="15"/>
      <c r="X36" s="15"/>
      <c r="Y36" s="15"/>
      <c r="Z36" s="15"/>
      <c r="AA36" s="2"/>
      <c r="AB36" s="15"/>
      <c r="AC36" s="15"/>
      <c r="AD36" s="15"/>
      <c r="AE36" s="26"/>
      <c r="AF36" s="26"/>
      <c r="AG36" s="26"/>
    </row>
    <row r="37" spans="1:33" ht="15.75" customHeight="1" x14ac:dyDescent="0.2">
      <c r="A37" s="15"/>
      <c r="B37" s="15"/>
      <c r="C37" s="45"/>
      <c r="D37" s="17"/>
      <c r="E37" s="17"/>
      <c r="F37" s="18"/>
      <c r="G37" s="18"/>
      <c r="H37" s="18"/>
      <c r="I37" s="17"/>
      <c r="J37" s="17"/>
      <c r="K37" s="17"/>
      <c r="L37" s="17"/>
      <c r="M37" s="20"/>
      <c r="N37" s="17"/>
      <c r="O37" s="17"/>
      <c r="P37" s="17"/>
      <c r="Q37" s="17"/>
      <c r="R37" s="17"/>
      <c r="S37" s="22"/>
      <c r="T37" s="15"/>
      <c r="U37" s="23"/>
      <c r="V37" s="1"/>
      <c r="W37" s="15"/>
      <c r="X37" s="15"/>
      <c r="Y37" s="15"/>
      <c r="Z37" s="15"/>
      <c r="AA37" s="2"/>
      <c r="AB37" s="15"/>
      <c r="AC37" s="15"/>
      <c r="AD37" s="15"/>
      <c r="AE37" s="26"/>
      <c r="AF37" s="26"/>
      <c r="AG37" s="26"/>
    </row>
    <row r="38" spans="1:33" ht="15.75" customHeight="1" x14ac:dyDescent="0.2">
      <c r="A38" s="15"/>
      <c r="B38" s="15"/>
      <c r="C38" s="45"/>
      <c r="D38" s="17"/>
      <c r="E38" s="17"/>
      <c r="F38" s="18"/>
      <c r="G38" s="18"/>
      <c r="H38" s="18"/>
      <c r="I38" s="17"/>
      <c r="J38" s="17"/>
      <c r="K38" s="17"/>
      <c r="L38" s="17"/>
      <c r="M38" s="20"/>
      <c r="N38" s="17"/>
      <c r="O38" s="17"/>
      <c r="P38" s="17"/>
      <c r="Q38" s="17"/>
      <c r="R38" s="17"/>
      <c r="S38" s="22"/>
      <c r="T38" s="15"/>
      <c r="U38" s="23"/>
      <c r="V38" s="1"/>
      <c r="W38" s="15"/>
      <c r="X38" s="15"/>
      <c r="Y38" s="15"/>
      <c r="Z38" s="15"/>
      <c r="AA38" s="2"/>
      <c r="AB38" s="15"/>
      <c r="AC38" s="15"/>
      <c r="AD38" s="15"/>
      <c r="AE38" s="26"/>
      <c r="AF38" s="26"/>
      <c r="AG38" s="26"/>
    </row>
    <row r="39" spans="1:33" ht="15.75" customHeight="1" x14ac:dyDescent="0.2">
      <c r="A39" s="15"/>
      <c r="B39" s="15"/>
      <c r="C39" s="45"/>
      <c r="D39" s="17"/>
      <c r="E39" s="17"/>
      <c r="F39" s="18"/>
      <c r="G39" s="18"/>
      <c r="H39" s="18"/>
      <c r="I39" s="17"/>
      <c r="J39" s="17"/>
      <c r="K39" s="17"/>
      <c r="L39" s="17"/>
      <c r="M39" s="20"/>
      <c r="N39" s="17"/>
      <c r="O39" s="17"/>
      <c r="P39" s="17"/>
      <c r="Q39" s="17"/>
      <c r="R39" s="17"/>
      <c r="S39" s="22"/>
      <c r="T39" s="15"/>
      <c r="U39" s="23"/>
      <c r="V39" s="1"/>
      <c r="W39" s="15"/>
      <c r="X39" s="15"/>
      <c r="Y39" s="15"/>
      <c r="Z39" s="15"/>
      <c r="AA39" s="2"/>
      <c r="AB39" s="15"/>
      <c r="AC39" s="15"/>
      <c r="AD39" s="15"/>
      <c r="AE39" s="26"/>
      <c r="AF39" s="26"/>
      <c r="AG39" s="26"/>
    </row>
    <row r="40" spans="1:33" ht="15.75" customHeight="1" x14ac:dyDescent="0.2">
      <c r="A40" s="15"/>
      <c r="B40" s="15"/>
      <c r="C40" s="45"/>
      <c r="D40" s="17"/>
      <c r="E40" s="17"/>
      <c r="F40" s="18"/>
      <c r="G40" s="18"/>
      <c r="H40" s="18"/>
      <c r="I40" s="17"/>
      <c r="J40" s="17"/>
      <c r="K40" s="17"/>
      <c r="L40" s="17"/>
      <c r="M40" s="20"/>
      <c r="N40" s="17"/>
      <c r="O40" s="17"/>
      <c r="P40" s="17"/>
      <c r="Q40" s="17"/>
      <c r="R40" s="17"/>
      <c r="S40" s="22"/>
      <c r="T40" s="15"/>
      <c r="U40" s="23"/>
      <c r="V40" s="1"/>
      <c r="W40" s="15"/>
      <c r="X40" s="15"/>
      <c r="Y40" s="15"/>
      <c r="Z40" s="15"/>
      <c r="AA40" s="2"/>
      <c r="AB40" s="15"/>
      <c r="AC40" s="15"/>
      <c r="AD40" s="15"/>
      <c r="AE40" s="26"/>
      <c r="AF40" s="26"/>
      <c r="AG40" s="26"/>
    </row>
    <row r="41" spans="1:33" ht="15.75" customHeight="1" x14ac:dyDescent="0.2">
      <c r="A41" s="15"/>
      <c r="B41" s="15"/>
      <c r="C41" s="45"/>
      <c r="D41" s="17"/>
      <c r="E41" s="17"/>
      <c r="F41" s="18"/>
      <c r="G41" s="18"/>
      <c r="H41" s="18"/>
      <c r="I41" s="17"/>
      <c r="J41" s="17"/>
      <c r="K41" s="17"/>
      <c r="L41" s="17"/>
      <c r="M41" s="20"/>
      <c r="N41" s="17"/>
      <c r="O41" s="17"/>
      <c r="P41" s="17"/>
      <c r="Q41" s="17"/>
      <c r="R41" s="17"/>
      <c r="S41" s="22"/>
      <c r="T41" s="15"/>
      <c r="U41" s="23"/>
      <c r="V41" s="1"/>
      <c r="W41" s="15"/>
      <c r="X41" s="15"/>
      <c r="Y41" s="15"/>
      <c r="Z41" s="15"/>
      <c r="AA41" s="2"/>
      <c r="AB41" s="15"/>
      <c r="AC41" s="15"/>
      <c r="AD41" s="15"/>
      <c r="AE41" s="26"/>
      <c r="AF41" s="26"/>
      <c r="AG41" s="26"/>
    </row>
    <row r="42" spans="1:33" ht="15.75" customHeight="1" x14ac:dyDescent="0.2">
      <c r="A42" s="15"/>
      <c r="B42" s="15"/>
      <c r="C42" s="45"/>
      <c r="D42" s="17"/>
      <c r="E42" s="17"/>
      <c r="F42" s="18"/>
      <c r="G42" s="18"/>
      <c r="H42" s="18"/>
      <c r="I42" s="17"/>
      <c r="J42" s="17"/>
      <c r="K42" s="17"/>
      <c r="L42" s="17"/>
      <c r="M42" s="20"/>
      <c r="N42" s="17"/>
      <c r="O42" s="17"/>
      <c r="P42" s="17"/>
      <c r="Q42" s="17"/>
      <c r="R42" s="17"/>
      <c r="S42" s="22"/>
      <c r="T42" s="15"/>
      <c r="U42" s="23"/>
      <c r="V42" s="1"/>
      <c r="W42" s="15"/>
      <c r="X42" s="15"/>
      <c r="Y42" s="15"/>
      <c r="Z42" s="15"/>
      <c r="AA42" s="2"/>
      <c r="AB42" s="15"/>
      <c r="AC42" s="15"/>
      <c r="AD42" s="15"/>
      <c r="AE42" s="26"/>
      <c r="AF42" s="26"/>
      <c r="AG42" s="26"/>
    </row>
    <row r="43" spans="1:33" ht="15.75" customHeight="1" x14ac:dyDescent="0.2">
      <c r="A43" s="15"/>
      <c r="B43" s="15"/>
      <c r="C43" s="45"/>
      <c r="D43" s="17"/>
      <c r="E43" s="17"/>
      <c r="F43" s="18"/>
      <c r="G43" s="18"/>
      <c r="H43" s="18"/>
      <c r="I43" s="17"/>
      <c r="J43" s="17"/>
      <c r="K43" s="17"/>
      <c r="L43" s="17"/>
      <c r="M43" s="20"/>
      <c r="N43" s="17"/>
      <c r="O43" s="17"/>
      <c r="P43" s="17"/>
      <c r="Q43" s="17"/>
      <c r="R43" s="17"/>
      <c r="S43" s="22"/>
      <c r="T43" s="15"/>
      <c r="U43" s="23"/>
      <c r="V43" s="1"/>
      <c r="W43" s="15"/>
      <c r="X43" s="15"/>
      <c r="Y43" s="15"/>
      <c r="Z43" s="15"/>
      <c r="AA43" s="2"/>
      <c r="AB43" s="15"/>
      <c r="AC43" s="15"/>
      <c r="AD43" s="15"/>
      <c r="AE43" s="26"/>
      <c r="AF43" s="26"/>
      <c r="AG43" s="26"/>
    </row>
    <row r="44" spans="1:33" ht="15.75" customHeight="1" x14ac:dyDescent="0.2">
      <c r="A44" s="15"/>
      <c r="B44" s="15"/>
      <c r="C44" s="45"/>
      <c r="D44" s="17"/>
      <c r="E44" s="17"/>
      <c r="F44" s="18"/>
      <c r="G44" s="18"/>
      <c r="H44" s="18"/>
      <c r="I44" s="17"/>
      <c r="J44" s="17"/>
      <c r="K44" s="17"/>
      <c r="L44" s="17"/>
      <c r="M44" s="20"/>
      <c r="N44" s="17"/>
      <c r="O44" s="17"/>
      <c r="P44" s="17"/>
      <c r="Q44" s="17"/>
      <c r="R44" s="17"/>
      <c r="S44" s="22"/>
      <c r="T44" s="15"/>
      <c r="U44" s="23"/>
      <c r="V44" s="1"/>
      <c r="W44" s="15"/>
      <c r="X44" s="15"/>
      <c r="Y44" s="15"/>
      <c r="Z44" s="15"/>
      <c r="AA44" s="2"/>
      <c r="AB44" s="15"/>
      <c r="AC44" s="15"/>
      <c r="AD44" s="15"/>
      <c r="AE44" s="26"/>
      <c r="AF44" s="26"/>
      <c r="AG44" s="26"/>
    </row>
    <row r="45" spans="1:33" ht="15.75" customHeight="1" x14ac:dyDescent="0.2">
      <c r="A45" s="15"/>
      <c r="B45" s="15"/>
      <c r="C45" s="45"/>
      <c r="D45" s="17"/>
      <c r="E45" s="17"/>
      <c r="F45" s="18"/>
      <c r="G45" s="18"/>
      <c r="H45" s="18"/>
      <c r="I45" s="17"/>
      <c r="J45" s="17"/>
      <c r="K45" s="17"/>
      <c r="L45" s="17"/>
      <c r="M45" s="20"/>
      <c r="N45" s="17"/>
      <c r="O45" s="17"/>
      <c r="P45" s="17"/>
      <c r="Q45" s="17"/>
      <c r="R45" s="17"/>
      <c r="S45" s="22"/>
      <c r="T45" s="15"/>
      <c r="U45" s="23"/>
      <c r="V45" s="1"/>
      <c r="W45" s="15"/>
      <c r="X45" s="15"/>
      <c r="Y45" s="15"/>
      <c r="Z45" s="15"/>
      <c r="AA45" s="2"/>
      <c r="AB45" s="15"/>
      <c r="AC45" s="15"/>
      <c r="AD45" s="15"/>
      <c r="AE45" s="26"/>
      <c r="AF45" s="26"/>
      <c r="AG45" s="26"/>
    </row>
    <row r="46" spans="1:33" ht="15.75" customHeight="1" x14ac:dyDescent="0.2">
      <c r="A46" s="15"/>
      <c r="B46" s="15"/>
      <c r="C46" s="45"/>
      <c r="D46" s="17"/>
      <c r="E46" s="17"/>
      <c r="F46" s="18"/>
      <c r="G46" s="18"/>
      <c r="H46" s="18"/>
      <c r="I46" s="17"/>
      <c r="J46" s="17"/>
      <c r="K46" s="17"/>
      <c r="L46" s="17"/>
      <c r="M46" s="20"/>
      <c r="N46" s="17"/>
      <c r="O46" s="17"/>
      <c r="P46" s="17"/>
      <c r="Q46" s="17"/>
      <c r="R46" s="17"/>
      <c r="S46" s="22"/>
      <c r="T46" s="15"/>
      <c r="U46" s="23"/>
      <c r="V46" s="1"/>
      <c r="W46" s="15"/>
      <c r="X46" s="15"/>
      <c r="Y46" s="15"/>
      <c r="Z46" s="15"/>
      <c r="AA46" s="2"/>
      <c r="AB46" s="15"/>
      <c r="AC46" s="15"/>
      <c r="AD46" s="15"/>
      <c r="AE46" s="26"/>
      <c r="AF46" s="26"/>
      <c r="AG46" s="26"/>
    </row>
    <row r="47" spans="1:33" ht="15.75" customHeight="1" x14ac:dyDescent="0.2">
      <c r="A47" s="15"/>
      <c r="B47" s="15"/>
      <c r="C47" s="45"/>
      <c r="D47" s="17"/>
      <c r="E47" s="17"/>
      <c r="F47" s="18"/>
      <c r="G47" s="18"/>
      <c r="H47" s="18"/>
      <c r="I47" s="17"/>
      <c r="J47" s="17"/>
      <c r="K47" s="17"/>
      <c r="L47" s="17"/>
      <c r="M47" s="20"/>
      <c r="N47" s="17"/>
      <c r="O47" s="17"/>
      <c r="P47" s="17"/>
      <c r="Q47" s="17"/>
      <c r="R47" s="17"/>
      <c r="S47" s="22"/>
      <c r="T47" s="15"/>
      <c r="U47" s="23"/>
      <c r="V47" s="1"/>
      <c r="W47" s="15"/>
      <c r="X47" s="15"/>
      <c r="Y47" s="15"/>
      <c r="Z47" s="15"/>
      <c r="AA47" s="2"/>
      <c r="AB47" s="15"/>
      <c r="AC47" s="15"/>
      <c r="AD47" s="15"/>
      <c r="AE47" s="26"/>
      <c r="AF47" s="26"/>
      <c r="AG47" s="26"/>
    </row>
    <row r="48" spans="1:33" ht="15.75" customHeight="1" x14ac:dyDescent="0.2">
      <c r="A48" s="15"/>
      <c r="B48" s="15"/>
      <c r="C48" s="45"/>
      <c r="D48" s="17"/>
      <c r="E48" s="17"/>
      <c r="F48" s="18"/>
      <c r="G48" s="18"/>
      <c r="H48" s="18"/>
      <c r="I48" s="17"/>
      <c r="J48" s="17"/>
      <c r="K48" s="17"/>
      <c r="L48" s="17"/>
      <c r="M48" s="20"/>
      <c r="N48" s="17"/>
      <c r="O48" s="17"/>
      <c r="P48" s="17"/>
      <c r="Q48" s="17"/>
      <c r="R48" s="17"/>
      <c r="S48" s="22"/>
      <c r="T48" s="15"/>
      <c r="U48" s="23"/>
      <c r="V48" s="1"/>
      <c r="W48" s="15"/>
      <c r="X48" s="15"/>
      <c r="Y48" s="15"/>
      <c r="Z48" s="15"/>
      <c r="AA48" s="2"/>
      <c r="AB48" s="15"/>
      <c r="AC48" s="15"/>
      <c r="AD48" s="15"/>
      <c r="AE48" s="26"/>
      <c r="AF48" s="26"/>
      <c r="AG48" s="26"/>
    </row>
    <row r="49" spans="1:33" ht="15.75" customHeight="1" x14ac:dyDescent="0.2">
      <c r="A49" s="15"/>
      <c r="B49" s="15"/>
      <c r="C49" s="45"/>
      <c r="D49" s="17"/>
      <c r="E49" s="17"/>
      <c r="F49" s="18"/>
      <c r="G49" s="18"/>
      <c r="H49" s="18"/>
      <c r="I49" s="17"/>
      <c r="J49" s="17"/>
      <c r="K49" s="17"/>
      <c r="L49" s="17"/>
      <c r="M49" s="20"/>
      <c r="N49" s="17"/>
      <c r="O49" s="17"/>
      <c r="P49" s="17"/>
      <c r="Q49" s="17"/>
      <c r="R49" s="17"/>
      <c r="S49" s="22"/>
      <c r="T49" s="15"/>
      <c r="U49" s="23"/>
      <c r="V49" s="1"/>
      <c r="W49" s="15"/>
      <c r="X49" s="15"/>
      <c r="Y49" s="15"/>
      <c r="Z49" s="15"/>
      <c r="AA49" s="2"/>
      <c r="AB49" s="15"/>
      <c r="AC49" s="15"/>
      <c r="AD49" s="15"/>
      <c r="AE49" s="26"/>
      <c r="AF49" s="26"/>
      <c r="AG49" s="26"/>
    </row>
    <row r="50" spans="1:33" ht="15.75" customHeight="1" x14ac:dyDescent="0.2">
      <c r="A50" s="15"/>
      <c r="B50" s="15"/>
      <c r="C50" s="45"/>
      <c r="D50" s="17"/>
      <c r="E50" s="17"/>
      <c r="F50" s="18"/>
      <c r="G50" s="18"/>
      <c r="H50" s="18"/>
      <c r="I50" s="17"/>
      <c r="J50" s="17"/>
      <c r="K50" s="17"/>
      <c r="L50" s="17"/>
      <c r="M50" s="20"/>
      <c r="N50" s="17"/>
      <c r="O50" s="17"/>
      <c r="P50" s="17"/>
      <c r="Q50" s="17"/>
      <c r="R50" s="17"/>
      <c r="S50" s="22"/>
      <c r="T50" s="15"/>
      <c r="U50" s="23"/>
      <c r="V50" s="1"/>
      <c r="W50" s="15"/>
      <c r="X50" s="15"/>
      <c r="Y50" s="15"/>
      <c r="Z50" s="15"/>
      <c r="AA50" s="2"/>
      <c r="AB50" s="15"/>
      <c r="AC50" s="15"/>
      <c r="AD50" s="15"/>
      <c r="AE50" s="26"/>
      <c r="AF50" s="26"/>
      <c r="AG50" s="26"/>
    </row>
    <row r="51" spans="1:33" ht="15.75" customHeight="1" x14ac:dyDescent="0.2">
      <c r="A51" s="15"/>
      <c r="B51" s="15"/>
      <c r="C51" s="45"/>
      <c r="D51" s="17"/>
      <c r="E51" s="17"/>
      <c r="F51" s="18"/>
      <c r="G51" s="18"/>
      <c r="H51" s="18"/>
      <c r="I51" s="17"/>
      <c r="J51" s="17"/>
      <c r="K51" s="17"/>
      <c r="L51" s="17"/>
      <c r="M51" s="20"/>
      <c r="N51" s="17"/>
      <c r="O51" s="17"/>
      <c r="P51" s="17"/>
      <c r="Q51" s="17"/>
      <c r="R51" s="17"/>
      <c r="S51" s="22"/>
      <c r="T51" s="15"/>
      <c r="U51" s="23"/>
      <c r="V51" s="1"/>
      <c r="W51" s="15"/>
      <c r="X51" s="15"/>
      <c r="Y51" s="15"/>
      <c r="Z51" s="15"/>
      <c r="AA51" s="2"/>
      <c r="AB51" s="15"/>
      <c r="AC51" s="15"/>
      <c r="AD51" s="15"/>
      <c r="AE51" s="26"/>
      <c r="AF51" s="26"/>
      <c r="AG51" s="26"/>
    </row>
    <row r="52" spans="1:33" ht="15.75" customHeight="1" x14ac:dyDescent="0.2">
      <c r="A52" s="15"/>
      <c r="B52" s="15"/>
      <c r="C52" s="45"/>
      <c r="D52" s="17"/>
      <c r="E52" s="17"/>
      <c r="F52" s="18"/>
      <c r="G52" s="18"/>
      <c r="H52" s="18"/>
      <c r="I52" s="17"/>
      <c r="J52" s="17"/>
      <c r="K52" s="17"/>
      <c r="L52" s="17"/>
      <c r="M52" s="20"/>
      <c r="N52" s="17"/>
      <c r="O52" s="17"/>
      <c r="P52" s="17"/>
      <c r="Q52" s="17"/>
      <c r="R52" s="17"/>
      <c r="S52" s="22"/>
      <c r="T52" s="15"/>
      <c r="U52" s="23"/>
      <c r="V52" s="1"/>
      <c r="W52" s="15"/>
      <c r="X52" s="15"/>
      <c r="Y52" s="15"/>
      <c r="Z52" s="15"/>
      <c r="AA52" s="2"/>
      <c r="AB52" s="15"/>
      <c r="AC52" s="15"/>
      <c r="AD52" s="15"/>
      <c r="AE52" s="26"/>
      <c r="AF52" s="26"/>
      <c r="AG52" s="26"/>
    </row>
    <row r="53" spans="1:33" ht="15.75" customHeight="1" x14ac:dyDescent="0.2">
      <c r="A53" s="15"/>
      <c r="B53" s="15"/>
      <c r="C53" s="45"/>
      <c r="D53" s="17"/>
      <c r="E53" s="17"/>
      <c r="F53" s="18"/>
      <c r="G53" s="18"/>
      <c r="H53" s="18"/>
      <c r="I53" s="17"/>
      <c r="J53" s="17"/>
      <c r="K53" s="17"/>
      <c r="L53" s="17"/>
      <c r="M53" s="20"/>
      <c r="N53" s="17"/>
      <c r="O53" s="17"/>
      <c r="P53" s="17"/>
      <c r="Q53" s="17"/>
      <c r="R53" s="17"/>
      <c r="S53" s="22"/>
      <c r="T53" s="15"/>
      <c r="U53" s="23"/>
      <c r="V53" s="1"/>
      <c r="W53" s="15"/>
      <c r="X53" s="15"/>
      <c r="Y53" s="15"/>
      <c r="Z53" s="15"/>
      <c r="AA53" s="2"/>
      <c r="AB53" s="15"/>
      <c r="AC53" s="15"/>
      <c r="AD53" s="15"/>
      <c r="AE53" s="26"/>
      <c r="AF53" s="26"/>
      <c r="AG53" s="26"/>
    </row>
    <row r="54" spans="1:33" ht="15.75" customHeight="1" x14ac:dyDescent="0.2">
      <c r="A54" s="15"/>
      <c r="B54" s="15"/>
      <c r="C54" s="45"/>
      <c r="D54" s="17"/>
      <c r="E54" s="17"/>
      <c r="F54" s="18"/>
      <c r="G54" s="18"/>
      <c r="H54" s="18"/>
      <c r="I54" s="17"/>
      <c r="J54" s="17"/>
      <c r="K54" s="17"/>
      <c r="L54" s="17"/>
      <c r="M54" s="20"/>
      <c r="N54" s="17"/>
      <c r="O54" s="17"/>
      <c r="P54" s="17"/>
      <c r="Q54" s="17"/>
      <c r="R54" s="17"/>
      <c r="S54" s="22"/>
      <c r="T54" s="15"/>
      <c r="U54" s="23"/>
      <c r="V54" s="1"/>
      <c r="W54" s="15"/>
      <c r="X54" s="15"/>
      <c r="Y54" s="15"/>
      <c r="Z54" s="15"/>
      <c r="AA54" s="2"/>
      <c r="AB54" s="15"/>
      <c r="AC54" s="15"/>
      <c r="AD54" s="15"/>
      <c r="AE54" s="26"/>
      <c r="AF54" s="26"/>
      <c r="AG54" s="26"/>
    </row>
    <row r="55" spans="1:33" ht="15.75" customHeight="1" x14ac:dyDescent="0.2">
      <c r="A55" s="15"/>
      <c r="B55" s="15"/>
      <c r="C55" s="45"/>
      <c r="D55" s="17"/>
      <c r="E55" s="17"/>
      <c r="F55" s="18"/>
      <c r="G55" s="18"/>
      <c r="H55" s="18"/>
      <c r="I55" s="17"/>
      <c r="J55" s="17"/>
      <c r="K55" s="17"/>
      <c r="L55" s="17"/>
      <c r="M55" s="20"/>
      <c r="N55" s="17"/>
      <c r="O55" s="17"/>
      <c r="P55" s="17"/>
      <c r="Q55" s="17"/>
      <c r="R55" s="17"/>
      <c r="S55" s="22"/>
      <c r="T55" s="15"/>
      <c r="U55" s="23"/>
      <c r="V55" s="1"/>
      <c r="W55" s="15"/>
      <c r="X55" s="15"/>
      <c r="Y55" s="15"/>
      <c r="Z55" s="15"/>
      <c r="AA55" s="2"/>
      <c r="AB55" s="15"/>
      <c r="AC55" s="15"/>
      <c r="AD55" s="15"/>
      <c r="AE55" s="26"/>
      <c r="AF55" s="26"/>
      <c r="AG55" s="26"/>
    </row>
    <row r="56" spans="1:33" ht="15.75" customHeight="1" x14ac:dyDescent="0.2">
      <c r="A56" s="15"/>
      <c r="B56" s="15"/>
      <c r="C56" s="45"/>
      <c r="D56" s="17"/>
      <c r="E56" s="17"/>
      <c r="F56" s="18"/>
      <c r="G56" s="18"/>
      <c r="H56" s="18"/>
      <c r="I56" s="17"/>
      <c r="J56" s="17"/>
      <c r="K56" s="17"/>
      <c r="L56" s="17"/>
      <c r="M56" s="20"/>
      <c r="N56" s="17"/>
      <c r="O56" s="17"/>
      <c r="P56" s="17"/>
      <c r="Q56" s="17"/>
      <c r="R56" s="17"/>
      <c r="S56" s="22"/>
      <c r="T56" s="15"/>
      <c r="U56" s="23"/>
      <c r="V56" s="1"/>
      <c r="W56" s="15"/>
      <c r="X56" s="15"/>
      <c r="Y56" s="15"/>
      <c r="Z56" s="15"/>
      <c r="AA56" s="2"/>
      <c r="AB56" s="15"/>
      <c r="AC56" s="15"/>
      <c r="AD56" s="15"/>
      <c r="AE56" s="26"/>
      <c r="AF56" s="26"/>
      <c r="AG56" s="26"/>
    </row>
    <row r="57" spans="1:33" ht="15.75" customHeight="1" x14ac:dyDescent="0.2">
      <c r="A57" s="15"/>
      <c r="B57" s="15"/>
      <c r="C57" s="45"/>
      <c r="D57" s="17"/>
      <c r="E57" s="17"/>
      <c r="F57" s="18"/>
      <c r="G57" s="18"/>
      <c r="H57" s="18"/>
      <c r="I57" s="17"/>
      <c r="J57" s="17"/>
      <c r="K57" s="17"/>
      <c r="L57" s="17"/>
      <c r="M57" s="20"/>
      <c r="N57" s="17"/>
      <c r="O57" s="17"/>
      <c r="P57" s="17"/>
      <c r="Q57" s="17"/>
      <c r="R57" s="17"/>
      <c r="S57" s="22"/>
      <c r="T57" s="15"/>
      <c r="U57" s="23"/>
      <c r="V57" s="1"/>
      <c r="W57" s="15"/>
      <c r="X57" s="15"/>
      <c r="Y57" s="15"/>
      <c r="Z57" s="15"/>
      <c r="AA57" s="2"/>
      <c r="AB57" s="15"/>
      <c r="AC57" s="15"/>
      <c r="AD57" s="15"/>
      <c r="AE57" s="26"/>
      <c r="AF57" s="26"/>
      <c r="AG57" s="26"/>
    </row>
    <row r="58" spans="1:33" ht="15.75" customHeight="1" x14ac:dyDescent="0.2">
      <c r="A58" s="15"/>
      <c r="B58" s="15"/>
      <c r="C58" s="45"/>
      <c r="D58" s="17"/>
      <c r="E58" s="17"/>
      <c r="F58" s="18"/>
      <c r="G58" s="18"/>
      <c r="H58" s="18"/>
      <c r="I58" s="17"/>
      <c r="J58" s="17"/>
      <c r="K58" s="17"/>
      <c r="L58" s="17"/>
      <c r="M58" s="20"/>
      <c r="N58" s="17"/>
      <c r="O58" s="17"/>
      <c r="P58" s="17"/>
      <c r="Q58" s="17"/>
      <c r="R58" s="17"/>
      <c r="S58" s="22"/>
      <c r="T58" s="15"/>
      <c r="U58" s="23"/>
      <c r="V58" s="1"/>
      <c r="W58" s="15"/>
      <c r="X58" s="15"/>
      <c r="Y58" s="15"/>
      <c r="Z58" s="15"/>
      <c r="AA58" s="2"/>
      <c r="AB58" s="15"/>
      <c r="AC58" s="15"/>
      <c r="AD58" s="15"/>
      <c r="AE58" s="26"/>
      <c r="AF58" s="26"/>
      <c r="AG58" s="26"/>
    </row>
    <row r="59" spans="1:33" ht="15.75" customHeight="1" x14ac:dyDescent="0.2">
      <c r="A59" s="15"/>
      <c r="B59" s="15"/>
      <c r="C59" s="45"/>
      <c r="D59" s="17"/>
      <c r="E59" s="17"/>
      <c r="F59" s="18"/>
      <c r="G59" s="18"/>
      <c r="H59" s="18"/>
      <c r="I59" s="17"/>
      <c r="J59" s="17"/>
      <c r="K59" s="17"/>
      <c r="L59" s="17"/>
      <c r="M59" s="20"/>
      <c r="N59" s="17"/>
      <c r="O59" s="17"/>
      <c r="P59" s="17"/>
      <c r="Q59" s="17"/>
      <c r="R59" s="17"/>
      <c r="S59" s="22"/>
      <c r="T59" s="15"/>
      <c r="U59" s="23"/>
      <c r="V59" s="1"/>
      <c r="W59" s="15"/>
      <c r="X59" s="15"/>
      <c r="Y59" s="15"/>
      <c r="Z59" s="15"/>
      <c r="AA59" s="2"/>
      <c r="AB59" s="15"/>
      <c r="AC59" s="15"/>
      <c r="AD59" s="15"/>
      <c r="AE59" s="26"/>
      <c r="AF59" s="26"/>
      <c r="AG59" s="26"/>
    </row>
    <row r="60" spans="1:33" ht="15.75" customHeight="1" x14ac:dyDescent="0.2">
      <c r="A60" s="15"/>
      <c r="B60" s="15"/>
      <c r="C60" s="45"/>
      <c r="D60" s="17"/>
      <c r="E60" s="17"/>
      <c r="F60" s="18"/>
      <c r="G60" s="18"/>
      <c r="H60" s="18"/>
      <c r="I60" s="17"/>
      <c r="J60" s="17"/>
      <c r="K60" s="17"/>
      <c r="L60" s="17"/>
      <c r="M60" s="20"/>
      <c r="N60" s="17"/>
      <c r="O60" s="17"/>
      <c r="P60" s="17"/>
      <c r="Q60" s="17"/>
      <c r="R60" s="17"/>
      <c r="S60" s="22"/>
      <c r="T60" s="15"/>
      <c r="U60" s="23"/>
      <c r="V60" s="1"/>
      <c r="W60" s="15"/>
      <c r="X60" s="15"/>
      <c r="Y60" s="15"/>
      <c r="Z60" s="15"/>
      <c r="AA60" s="2"/>
      <c r="AB60" s="15"/>
      <c r="AC60" s="15"/>
      <c r="AD60" s="15"/>
      <c r="AE60" s="26"/>
      <c r="AF60" s="26"/>
      <c r="AG60" s="26"/>
    </row>
    <row r="61" spans="1:33" ht="15.75" customHeight="1" x14ac:dyDescent="0.2">
      <c r="A61" s="15"/>
      <c r="B61" s="15"/>
      <c r="C61" s="45"/>
      <c r="D61" s="17"/>
      <c r="E61" s="17"/>
      <c r="F61" s="18"/>
      <c r="G61" s="18"/>
      <c r="H61" s="18"/>
      <c r="I61" s="17"/>
      <c r="J61" s="17"/>
      <c r="K61" s="17"/>
      <c r="L61" s="17"/>
      <c r="M61" s="20"/>
      <c r="N61" s="17"/>
      <c r="O61" s="17"/>
      <c r="P61" s="17"/>
      <c r="Q61" s="17"/>
      <c r="R61" s="17"/>
      <c r="S61" s="22"/>
      <c r="T61" s="15"/>
      <c r="U61" s="23"/>
      <c r="V61" s="1"/>
      <c r="W61" s="15"/>
      <c r="X61" s="15"/>
      <c r="Y61" s="15"/>
      <c r="Z61" s="15"/>
      <c r="AA61" s="2"/>
      <c r="AB61" s="15"/>
      <c r="AC61" s="15"/>
      <c r="AD61" s="15"/>
      <c r="AE61" s="26"/>
      <c r="AF61" s="26"/>
      <c r="AG61" s="26"/>
    </row>
    <row r="62" spans="1:33" ht="15.75" customHeight="1" x14ac:dyDescent="0.2">
      <c r="A62" s="15"/>
      <c r="B62" s="15"/>
      <c r="C62" s="45"/>
      <c r="D62" s="17"/>
      <c r="E62" s="17"/>
      <c r="F62" s="18"/>
      <c r="G62" s="18"/>
      <c r="H62" s="18"/>
      <c r="I62" s="17"/>
      <c r="J62" s="17"/>
      <c r="K62" s="17"/>
      <c r="L62" s="17"/>
      <c r="M62" s="20"/>
      <c r="N62" s="17"/>
      <c r="O62" s="17"/>
      <c r="P62" s="17"/>
      <c r="Q62" s="17"/>
      <c r="R62" s="17"/>
      <c r="S62" s="22"/>
      <c r="T62" s="15"/>
      <c r="U62" s="23"/>
      <c r="V62" s="1"/>
      <c r="W62" s="15"/>
      <c r="X62" s="15"/>
      <c r="Y62" s="15"/>
      <c r="Z62" s="15"/>
      <c r="AA62" s="2"/>
      <c r="AB62" s="15"/>
      <c r="AC62" s="15"/>
      <c r="AD62" s="15"/>
      <c r="AE62" s="26"/>
      <c r="AF62" s="26"/>
      <c r="AG62" s="26"/>
    </row>
    <row r="63" spans="1:33" ht="15.75" customHeight="1" x14ac:dyDescent="0.2">
      <c r="A63" s="15"/>
      <c r="B63" s="15"/>
      <c r="C63" s="45"/>
      <c r="D63" s="17"/>
      <c r="E63" s="17"/>
      <c r="F63" s="18"/>
      <c r="G63" s="18"/>
      <c r="H63" s="18"/>
      <c r="I63" s="17"/>
      <c r="J63" s="17"/>
      <c r="K63" s="17"/>
      <c r="L63" s="17"/>
      <c r="M63" s="20"/>
      <c r="N63" s="17"/>
      <c r="O63" s="17"/>
      <c r="P63" s="17"/>
      <c r="Q63" s="17"/>
      <c r="R63" s="17"/>
      <c r="S63" s="22"/>
      <c r="T63" s="15"/>
      <c r="U63" s="23"/>
      <c r="V63" s="1"/>
      <c r="W63" s="15"/>
      <c r="X63" s="15"/>
      <c r="Y63" s="15"/>
      <c r="Z63" s="15"/>
      <c r="AA63" s="2"/>
      <c r="AB63" s="15"/>
      <c r="AC63" s="15"/>
      <c r="AD63" s="15"/>
      <c r="AE63" s="26"/>
      <c r="AF63" s="26"/>
      <c r="AG63" s="26"/>
    </row>
    <row r="64" spans="1:33" ht="15.75" customHeight="1" x14ac:dyDescent="0.2">
      <c r="A64" s="15"/>
      <c r="B64" s="15"/>
      <c r="C64" s="45"/>
      <c r="D64" s="17"/>
      <c r="E64" s="17"/>
      <c r="F64" s="18"/>
      <c r="G64" s="18"/>
      <c r="H64" s="18"/>
      <c r="I64" s="17"/>
      <c r="J64" s="17"/>
      <c r="K64" s="17"/>
      <c r="L64" s="17"/>
      <c r="M64" s="20"/>
      <c r="N64" s="17"/>
      <c r="O64" s="17"/>
      <c r="P64" s="17"/>
      <c r="Q64" s="17"/>
      <c r="R64" s="17"/>
      <c r="S64" s="22"/>
      <c r="T64" s="15"/>
      <c r="U64" s="23"/>
      <c r="V64" s="1"/>
      <c r="W64" s="15"/>
      <c r="X64" s="15"/>
      <c r="Y64" s="15"/>
      <c r="Z64" s="15"/>
      <c r="AA64" s="2"/>
      <c r="AB64" s="15"/>
      <c r="AC64" s="15"/>
      <c r="AD64" s="15"/>
      <c r="AE64" s="26"/>
      <c r="AF64" s="26"/>
      <c r="AG64" s="26"/>
    </row>
    <row r="65" spans="1:33" ht="15.75" customHeight="1" x14ac:dyDescent="0.2">
      <c r="A65" s="15"/>
      <c r="B65" s="15"/>
      <c r="C65" s="45"/>
      <c r="D65" s="17"/>
      <c r="E65" s="17"/>
      <c r="F65" s="18"/>
      <c r="G65" s="18"/>
      <c r="H65" s="18"/>
      <c r="I65" s="17"/>
      <c r="J65" s="17"/>
      <c r="K65" s="17"/>
      <c r="L65" s="17"/>
      <c r="M65" s="20"/>
      <c r="N65" s="17"/>
      <c r="O65" s="17"/>
      <c r="P65" s="17"/>
      <c r="Q65" s="17"/>
      <c r="R65" s="17"/>
      <c r="S65" s="22"/>
      <c r="T65" s="15"/>
      <c r="U65" s="23"/>
      <c r="V65" s="1"/>
      <c r="W65" s="15"/>
      <c r="X65" s="15"/>
      <c r="Y65" s="15"/>
      <c r="Z65" s="15"/>
      <c r="AA65" s="2"/>
      <c r="AB65" s="15"/>
      <c r="AC65" s="15"/>
      <c r="AD65" s="15"/>
      <c r="AE65" s="26"/>
      <c r="AF65" s="26"/>
      <c r="AG65" s="26"/>
    </row>
    <row r="66" spans="1:33" ht="15.75" customHeight="1" x14ac:dyDescent="0.2">
      <c r="A66" s="15"/>
      <c r="B66" s="15"/>
      <c r="C66" s="45"/>
      <c r="D66" s="17"/>
      <c r="E66" s="17"/>
      <c r="F66" s="18"/>
      <c r="G66" s="18"/>
      <c r="H66" s="18"/>
      <c r="I66" s="17"/>
      <c r="J66" s="17"/>
      <c r="K66" s="17"/>
      <c r="L66" s="17"/>
      <c r="M66" s="20"/>
      <c r="N66" s="17"/>
      <c r="O66" s="17"/>
      <c r="P66" s="17"/>
      <c r="Q66" s="17"/>
      <c r="R66" s="17"/>
      <c r="S66" s="22"/>
      <c r="T66" s="15"/>
      <c r="U66" s="23"/>
      <c r="V66" s="1"/>
      <c r="W66" s="15"/>
      <c r="X66" s="15"/>
      <c r="Y66" s="15"/>
      <c r="Z66" s="15"/>
      <c r="AA66" s="2"/>
      <c r="AB66" s="15"/>
      <c r="AC66" s="15"/>
      <c r="AD66" s="15"/>
      <c r="AE66" s="26"/>
      <c r="AF66" s="26"/>
      <c r="AG66" s="26"/>
    </row>
    <row r="67" spans="1:33" ht="15.75" customHeight="1" x14ac:dyDescent="0.2">
      <c r="A67" s="15"/>
      <c r="B67" s="15"/>
      <c r="C67" s="45"/>
      <c r="D67" s="17"/>
      <c r="E67" s="17"/>
      <c r="F67" s="18"/>
      <c r="G67" s="18"/>
      <c r="H67" s="18"/>
      <c r="I67" s="17"/>
      <c r="J67" s="17"/>
      <c r="K67" s="17"/>
      <c r="L67" s="17"/>
      <c r="M67" s="20"/>
      <c r="N67" s="17"/>
      <c r="O67" s="17"/>
      <c r="P67" s="17"/>
      <c r="Q67" s="17"/>
      <c r="R67" s="17"/>
      <c r="S67" s="22"/>
      <c r="T67" s="15"/>
      <c r="U67" s="23"/>
      <c r="V67" s="1"/>
      <c r="W67" s="15"/>
      <c r="X67" s="15"/>
      <c r="Y67" s="15"/>
      <c r="Z67" s="15"/>
      <c r="AA67" s="2"/>
      <c r="AB67" s="15"/>
      <c r="AC67" s="15"/>
      <c r="AD67" s="15"/>
      <c r="AE67" s="26"/>
      <c r="AF67" s="26"/>
      <c r="AG67" s="26"/>
    </row>
    <row r="68" spans="1:33" ht="15.75" customHeight="1" x14ac:dyDescent="0.2">
      <c r="A68" s="15"/>
      <c r="B68" s="15"/>
      <c r="C68" s="45"/>
      <c r="D68" s="17"/>
      <c r="E68" s="17"/>
      <c r="F68" s="18"/>
      <c r="G68" s="18"/>
      <c r="H68" s="18"/>
      <c r="I68" s="17"/>
      <c r="J68" s="17"/>
      <c r="K68" s="17"/>
      <c r="L68" s="17"/>
      <c r="M68" s="20"/>
      <c r="N68" s="17"/>
      <c r="O68" s="17"/>
      <c r="P68" s="17"/>
      <c r="Q68" s="17"/>
      <c r="R68" s="17"/>
      <c r="S68" s="22"/>
      <c r="T68" s="15"/>
      <c r="U68" s="23"/>
      <c r="V68" s="1"/>
      <c r="W68" s="15"/>
      <c r="X68" s="15"/>
      <c r="Y68" s="15"/>
      <c r="Z68" s="15"/>
      <c r="AA68" s="2"/>
      <c r="AB68" s="15"/>
      <c r="AC68" s="15"/>
      <c r="AD68" s="15"/>
      <c r="AE68" s="26"/>
      <c r="AF68" s="26"/>
      <c r="AG68" s="26"/>
    </row>
    <row r="69" spans="1:33" ht="15.75" customHeight="1" x14ac:dyDescent="0.2">
      <c r="A69" s="15"/>
      <c r="B69" s="15"/>
      <c r="C69" s="45"/>
      <c r="D69" s="17"/>
      <c r="E69" s="17"/>
      <c r="F69" s="18"/>
      <c r="G69" s="18"/>
      <c r="H69" s="18"/>
      <c r="I69" s="17"/>
      <c r="J69" s="17"/>
      <c r="K69" s="17"/>
      <c r="L69" s="17"/>
      <c r="M69" s="20"/>
      <c r="N69" s="17"/>
      <c r="O69" s="17"/>
      <c r="P69" s="17"/>
      <c r="Q69" s="17"/>
      <c r="R69" s="17"/>
      <c r="S69" s="22"/>
      <c r="T69" s="15"/>
      <c r="U69" s="23"/>
      <c r="V69" s="1"/>
      <c r="W69" s="15"/>
      <c r="X69" s="15"/>
      <c r="Y69" s="15"/>
      <c r="Z69" s="15"/>
      <c r="AA69" s="2"/>
      <c r="AB69" s="15"/>
      <c r="AC69" s="15"/>
      <c r="AD69" s="15"/>
      <c r="AE69" s="26"/>
      <c r="AF69" s="26"/>
      <c r="AG69" s="26"/>
    </row>
    <row r="70" spans="1:33" ht="15.75" customHeight="1" x14ac:dyDescent="0.2">
      <c r="A70" s="15"/>
      <c r="B70" s="15"/>
      <c r="C70" s="45"/>
      <c r="D70" s="17"/>
      <c r="E70" s="17"/>
      <c r="F70" s="18"/>
      <c r="G70" s="18"/>
      <c r="H70" s="18"/>
      <c r="I70" s="17"/>
      <c r="J70" s="17"/>
      <c r="K70" s="17"/>
      <c r="L70" s="17"/>
      <c r="M70" s="20"/>
      <c r="N70" s="17"/>
      <c r="O70" s="17"/>
      <c r="P70" s="17"/>
      <c r="Q70" s="17"/>
      <c r="R70" s="17"/>
      <c r="S70" s="22"/>
      <c r="T70" s="15"/>
      <c r="U70" s="23"/>
      <c r="V70" s="1"/>
      <c r="W70" s="15"/>
      <c r="X70" s="15"/>
      <c r="Y70" s="15"/>
      <c r="Z70" s="15"/>
      <c r="AA70" s="2"/>
      <c r="AB70" s="15"/>
      <c r="AC70" s="15"/>
      <c r="AD70" s="15"/>
      <c r="AE70" s="26"/>
      <c r="AF70" s="26"/>
      <c r="AG70" s="26"/>
    </row>
    <row r="71" spans="1:33" ht="15.75" customHeight="1" x14ac:dyDescent="0.2">
      <c r="A71" s="15"/>
      <c r="B71" s="15"/>
      <c r="C71" s="45"/>
      <c r="D71" s="17"/>
      <c r="E71" s="17"/>
      <c r="F71" s="18"/>
      <c r="G71" s="18"/>
      <c r="H71" s="18"/>
      <c r="I71" s="17"/>
      <c r="J71" s="17"/>
      <c r="K71" s="17"/>
      <c r="L71" s="17"/>
      <c r="M71" s="20"/>
      <c r="N71" s="17"/>
      <c r="O71" s="17"/>
      <c r="P71" s="17"/>
      <c r="Q71" s="17"/>
      <c r="R71" s="17"/>
      <c r="S71" s="22"/>
      <c r="T71" s="15"/>
      <c r="U71" s="23"/>
      <c r="V71" s="1"/>
      <c r="W71" s="15"/>
      <c r="X71" s="15"/>
      <c r="Y71" s="15"/>
      <c r="Z71" s="15"/>
      <c r="AA71" s="2"/>
      <c r="AB71" s="15"/>
      <c r="AC71" s="15"/>
      <c r="AD71" s="15"/>
      <c r="AE71" s="26"/>
      <c r="AF71" s="26"/>
      <c r="AG71" s="26"/>
    </row>
    <row r="72" spans="1:33" ht="15.75" customHeight="1" x14ac:dyDescent="0.2">
      <c r="A72" s="15"/>
      <c r="B72" s="15"/>
      <c r="C72" s="45"/>
      <c r="D72" s="17"/>
      <c r="E72" s="17"/>
      <c r="F72" s="18"/>
      <c r="G72" s="18"/>
      <c r="H72" s="18"/>
      <c r="I72" s="17"/>
      <c r="J72" s="17"/>
      <c r="K72" s="17"/>
      <c r="L72" s="17"/>
      <c r="M72" s="20"/>
      <c r="N72" s="17"/>
      <c r="O72" s="17"/>
      <c r="P72" s="17"/>
      <c r="Q72" s="17"/>
      <c r="R72" s="17"/>
      <c r="S72" s="22"/>
      <c r="T72" s="15"/>
      <c r="U72" s="23"/>
      <c r="V72" s="1"/>
      <c r="W72" s="15"/>
      <c r="X72" s="15"/>
      <c r="Y72" s="15"/>
      <c r="Z72" s="15"/>
      <c r="AA72" s="2"/>
      <c r="AB72" s="15"/>
      <c r="AC72" s="15"/>
      <c r="AD72" s="15"/>
      <c r="AE72" s="26"/>
      <c r="AF72" s="26"/>
      <c r="AG72" s="26"/>
    </row>
    <row r="73" spans="1:33" ht="15.75" customHeight="1" x14ac:dyDescent="0.2">
      <c r="A73" s="15"/>
      <c r="B73" s="15"/>
      <c r="C73" s="45"/>
      <c r="D73" s="17"/>
      <c r="E73" s="17"/>
      <c r="F73" s="18"/>
      <c r="G73" s="18"/>
      <c r="H73" s="18"/>
      <c r="I73" s="17"/>
      <c r="J73" s="17"/>
      <c r="K73" s="17"/>
      <c r="L73" s="17"/>
      <c r="M73" s="20"/>
      <c r="N73" s="17"/>
      <c r="O73" s="17"/>
      <c r="P73" s="17"/>
      <c r="Q73" s="17"/>
      <c r="R73" s="17"/>
      <c r="S73" s="22"/>
      <c r="T73" s="15"/>
      <c r="U73" s="23"/>
      <c r="V73" s="1"/>
      <c r="W73" s="15"/>
      <c r="X73" s="15"/>
      <c r="Y73" s="15"/>
      <c r="Z73" s="15"/>
      <c r="AA73" s="2"/>
      <c r="AB73" s="15"/>
      <c r="AC73" s="15"/>
      <c r="AD73" s="15"/>
      <c r="AE73" s="26"/>
      <c r="AF73" s="26"/>
      <c r="AG73" s="26"/>
    </row>
    <row r="74" spans="1:33" ht="15.75" customHeight="1" x14ac:dyDescent="0.2">
      <c r="A74" s="15"/>
      <c r="B74" s="15"/>
      <c r="C74" s="45"/>
      <c r="D74" s="17"/>
      <c r="E74" s="17"/>
      <c r="F74" s="18"/>
      <c r="G74" s="18"/>
      <c r="H74" s="18"/>
      <c r="I74" s="17"/>
      <c r="J74" s="17"/>
      <c r="K74" s="17"/>
      <c r="L74" s="17"/>
      <c r="M74" s="20"/>
      <c r="N74" s="17"/>
      <c r="O74" s="17"/>
      <c r="P74" s="17"/>
      <c r="Q74" s="17"/>
      <c r="R74" s="17"/>
      <c r="S74" s="22"/>
      <c r="T74" s="15"/>
      <c r="U74" s="23"/>
      <c r="V74" s="1"/>
      <c r="W74" s="15"/>
      <c r="X74" s="15"/>
      <c r="Y74" s="15"/>
      <c r="Z74" s="15"/>
      <c r="AA74" s="2"/>
      <c r="AB74" s="15"/>
      <c r="AC74" s="15"/>
      <c r="AD74" s="15"/>
      <c r="AE74" s="26"/>
      <c r="AF74" s="26"/>
      <c r="AG74" s="26"/>
    </row>
    <row r="75" spans="1:33" ht="15.75" customHeight="1" x14ac:dyDescent="0.2">
      <c r="A75" s="15"/>
      <c r="B75" s="15"/>
      <c r="C75" s="45"/>
      <c r="D75" s="17"/>
      <c r="E75" s="17"/>
      <c r="F75" s="18"/>
      <c r="G75" s="18"/>
      <c r="H75" s="18"/>
      <c r="I75" s="17"/>
      <c r="J75" s="17"/>
      <c r="K75" s="17"/>
      <c r="L75" s="17"/>
      <c r="M75" s="20"/>
      <c r="N75" s="17"/>
      <c r="O75" s="17"/>
      <c r="P75" s="17"/>
      <c r="Q75" s="17"/>
      <c r="R75" s="17"/>
      <c r="S75" s="22"/>
      <c r="T75" s="15"/>
      <c r="U75" s="23"/>
      <c r="V75" s="1"/>
      <c r="W75" s="15"/>
      <c r="X75" s="15"/>
      <c r="Y75" s="15"/>
      <c r="Z75" s="15"/>
      <c r="AA75" s="2"/>
      <c r="AB75" s="15"/>
      <c r="AC75" s="15"/>
      <c r="AD75" s="15"/>
      <c r="AE75" s="26"/>
      <c r="AF75" s="26"/>
      <c r="AG75" s="26"/>
    </row>
    <row r="76" spans="1:33" ht="15.75" customHeight="1" x14ac:dyDescent="0.2">
      <c r="A76" s="15"/>
      <c r="B76" s="15"/>
      <c r="C76" s="45"/>
      <c r="D76" s="17"/>
      <c r="E76" s="17"/>
      <c r="F76" s="18"/>
      <c r="G76" s="18"/>
      <c r="H76" s="18"/>
      <c r="I76" s="17"/>
      <c r="J76" s="17"/>
      <c r="K76" s="17"/>
      <c r="L76" s="17"/>
      <c r="M76" s="20"/>
      <c r="N76" s="17"/>
      <c r="O76" s="17"/>
      <c r="P76" s="17"/>
      <c r="Q76" s="17"/>
      <c r="R76" s="17"/>
      <c r="S76" s="22"/>
      <c r="T76" s="15"/>
      <c r="U76" s="23"/>
      <c r="V76" s="1"/>
      <c r="W76" s="15"/>
      <c r="X76" s="15"/>
      <c r="Y76" s="15"/>
      <c r="Z76" s="15"/>
      <c r="AA76" s="2"/>
      <c r="AB76" s="15"/>
      <c r="AC76" s="15"/>
      <c r="AD76" s="15"/>
      <c r="AE76" s="26"/>
      <c r="AF76" s="26"/>
      <c r="AG76" s="26"/>
    </row>
    <row r="77" spans="1:33" ht="15.75" customHeight="1" x14ac:dyDescent="0.2">
      <c r="A77" s="15"/>
      <c r="B77" s="15"/>
      <c r="C77" s="45"/>
      <c r="D77" s="17"/>
      <c r="E77" s="17"/>
      <c r="F77" s="18"/>
      <c r="G77" s="18"/>
      <c r="H77" s="18"/>
      <c r="I77" s="17"/>
      <c r="J77" s="17"/>
      <c r="K77" s="17"/>
      <c r="L77" s="17"/>
      <c r="M77" s="20"/>
      <c r="N77" s="17"/>
      <c r="O77" s="17"/>
      <c r="P77" s="17"/>
      <c r="Q77" s="17"/>
      <c r="R77" s="17"/>
      <c r="S77" s="22"/>
      <c r="T77" s="15"/>
      <c r="U77" s="23"/>
      <c r="V77" s="1"/>
      <c r="W77" s="15"/>
      <c r="X77" s="15"/>
      <c r="Y77" s="15"/>
      <c r="Z77" s="15"/>
      <c r="AA77" s="2"/>
      <c r="AB77" s="15"/>
      <c r="AC77" s="15"/>
      <c r="AD77" s="15"/>
      <c r="AE77" s="26"/>
      <c r="AF77" s="26"/>
      <c r="AG77" s="26"/>
    </row>
    <row r="78" spans="1:33" ht="15.75" customHeight="1" x14ac:dyDescent="0.2">
      <c r="A78" s="15"/>
      <c r="B78" s="15"/>
      <c r="C78" s="45"/>
      <c r="D78" s="17"/>
      <c r="E78" s="17"/>
      <c r="F78" s="18"/>
      <c r="G78" s="18"/>
      <c r="H78" s="18"/>
      <c r="I78" s="17"/>
      <c r="J78" s="17"/>
      <c r="K78" s="17"/>
      <c r="L78" s="17"/>
      <c r="M78" s="20"/>
      <c r="N78" s="17"/>
      <c r="O78" s="17"/>
      <c r="P78" s="17"/>
      <c r="Q78" s="17"/>
      <c r="R78" s="17"/>
      <c r="S78" s="22"/>
      <c r="T78" s="15"/>
      <c r="U78" s="23"/>
      <c r="V78" s="1"/>
      <c r="W78" s="15"/>
      <c r="X78" s="15"/>
      <c r="Y78" s="15"/>
      <c r="Z78" s="15"/>
      <c r="AA78" s="2"/>
      <c r="AB78" s="15"/>
      <c r="AC78" s="15"/>
      <c r="AD78" s="15"/>
      <c r="AE78" s="26"/>
      <c r="AF78" s="26"/>
      <c r="AG78" s="26"/>
    </row>
    <row r="79" spans="1:33" ht="15.75" customHeight="1" x14ac:dyDescent="0.2">
      <c r="A79" s="15"/>
      <c r="B79" s="15"/>
      <c r="C79" s="45"/>
      <c r="D79" s="17"/>
      <c r="E79" s="17"/>
      <c r="F79" s="18"/>
      <c r="G79" s="18"/>
      <c r="H79" s="18"/>
      <c r="I79" s="17"/>
      <c r="J79" s="17"/>
      <c r="K79" s="17"/>
      <c r="L79" s="17"/>
      <c r="M79" s="20"/>
      <c r="N79" s="17"/>
      <c r="O79" s="17"/>
      <c r="P79" s="17"/>
      <c r="Q79" s="17"/>
      <c r="R79" s="17"/>
      <c r="S79" s="22"/>
      <c r="T79" s="15"/>
      <c r="U79" s="23"/>
      <c r="V79" s="1"/>
      <c r="W79" s="15"/>
      <c r="X79" s="15"/>
      <c r="Y79" s="15"/>
      <c r="Z79" s="15"/>
      <c r="AA79" s="2"/>
      <c r="AB79" s="15"/>
      <c r="AC79" s="15"/>
      <c r="AD79" s="15"/>
      <c r="AE79" s="26"/>
      <c r="AF79" s="26"/>
      <c r="AG79" s="26"/>
    </row>
    <row r="80" spans="1:33" ht="15.75" customHeight="1" x14ac:dyDescent="0.2">
      <c r="A80" s="15"/>
      <c r="B80" s="15"/>
      <c r="C80" s="45"/>
      <c r="D80" s="17"/>
      <c r="E80" s="17"/>
      <c r="F80" s="18"/>
      <c r="G80" s="18"/>
      <c r="H80" s="18"/>
      <c r="I80" s="17"/>
      <c r="J80" s="17"/>
      <c r="K80" s="17"/>
      <c r="L80" s="17"/>
      <c r="M80" s="20"/>
      <c r="N80" s="17"/>
      <c r="O80" s="17"/>
      <c r="P80" s="17"/>
      <c r="Q80" s="17"/>
      <c r="R80" s="17"/>
      <c r="S80" s="22"/>
      <c r="T80" s="15"/>
      <c r="U80" s="23"/>
      <c r="V80" s="1"/>
      <c r="W80" s="15"/>
      <c r="X80" s="15"/>
      <c r="Y80" s="15"/>
      <c r="Z80" s="15"/>
      <c r="AA80" s="2"/>
      <c r="AB80" s="15"/>
      <c r="AC80" s="15"/>
      <c r="AD80" s="15"/>
      <c r="AE80" s="26"/>
      <c r="AF80" s="26"/>
      <c r="AG80" s="26"/>
    </row>
    <row r="81" spans="1:33" ht="15.75" customHeight="1" x14ac:dyDescent="0.2">
      <c r="A81" s="15"/>
      <c r="B81" s="15"/>
      <c r="C81" s="45"/>
      <c r="D81" s="17"/>
      <c r="E81" s="17"/>
      <c r="F81" s="18"/>
      <c r="G81" s="18"/>
      <c r="H81" s="18"/>
      <c r="I81" s="17"/>
      <c r="J81" s="17"/>
      <c r="K81" s="17"/>
      <c r="L81" s="17"/>
      <c r="M81" s="20"/>
      <c r="N81" s="17"/>
      <c r="O81" s="17"/>
      <c r="P81" s="17"/>
      <c r="Q81" s="17"/>
      <c r="R81" s="17"/>
      <c r="S81" s="22"/>
      <c r="T81" s="15"/>
      <c r="U81" s="23"/>
      <c r="V81" s="1"/>
      <c r="W81" s="15"/>
      <c r="X81" s="15"/>
      <c r="Y81" s="15"/>
      <c r="Z81" s="15"/>
      <c r="AA81" s="2"/>
      <c r="AB81" s="15"/>
      <c r="AC81" s="15"/>
      <c r="AD81" s="15"/>
      <c r="AE81" s="26"/>
      <c r="AF81" s="26"/>
      <c r="AG81" s="26"/>
    </row>
    <row r="82" spans="1:33" ht="15.75" customHeight="1" x14ac:dyDescent="0.2">
      <c r="A82" s="15"/>
      <c r="B82" s="15"/>
      <c r="C82" s="45"/>
      <c r="D82" s="17"/>
      <c r="E82" s="17"/>
      <c r="F82" s="18"/>
      <c r="G82" s="18"/>
      <c r="H82" s="18"/>
      <c r="I82" s="17"/>
      <c r="J82" s="17"/>
      <c r="K82" s="17"/>
      <c r="L82" s="17"/>
      <c r="M82" s="20"/>
      <c r="N82" s="17"/>
      <c r="O82" s="17"/>
      <c r="P82" s="17"/>
      <c r="Q82" s="17"/>
      <c r="R82" s="17"/>
      <c r="S82" s="22"/>
      <c r="T82" s="15"/>
      <c r="U82" s="23"/>
      <c r="V82" s="1"/>
      <c r="W82" s="15"/>
      <c r="X82" s="15"/>
      <c r="Y82" s="15"/>
      <c r="Z82" s="15"/>
      <c r="AA82" s="2"/>
      <c r="AB82" s="15"/>
      <c r="AC82" s="15"/>
      <c r="AD82" s="15"/>
      <c r="AE82" s="26"/>
      <c r="AF82" s="26"/>
      <c r="AG82" s="26"/>
    </row>
    <row r="83" spans="1:33" ht="15.75" customHeight="1" x14ac:dyDescent="0.2">
      <c r="A83" s="15"/>
      <c r="B83" s="15"/>
      <c r="C83" s="45"/>
      <c r="D83" s="17"/>
      <c r="E83" s="17"/>
      <c r="F83" s="18"/>
      <c r="G83" s="18"/>
      <c r="H83" s="18"/>
      <c r="I83" s="17"/>
      <c r="J83" s="17"/>
      <c r="K83" s="17"/>
      <c r="L83" s="17"/>
      <c r="M83" s="20"/>
      <c r="N83" s="17"/>
      <c r="O83" s="17"/>
      <c r="P83" s="17"/>
      <c r="Q83" s="17"/>
      <c r="R83" s="17"/>
      <c r="S83" s="22"/>
      <c r="T83" s="15"/>
      <c r="U83" s="23"/>
      <c r="V83" s="1"/>
      <c r="W83" s="15"/>
      <c r="X83" s="15"/>
      <c r="Y83" s="15"/>
      <c r="Z83" s="15"/>
      <c r="AA83" s="2"/>
      <c r="AB83" s="15"/>
      <c r="AC83" s="15"/>
      <c r="AD83" s="15"/>
      <c r="AE83" s="26"/>
      <c r="AF83" s="26"/>
      <c r="AG83" s="26"/>
    </row>
    <row r="84" spans="1:33" ht="15.75" customHeight="1" x14ac:dyDescent="0.2">
      <c r="A84" s="15"/>
      <c r="B84" s="15"/>
      <c r="C84" s="45"/>
      <c r="D84" s="17"/>
      <c r="E84" s="17"/>
      <c r="F84" s="18"/>
      <c r="G84" s="18"/>
      <c r="H84" s="18"/>
      <c r="I84" s="17"/>
      <c r="J84" s="17"/>
      <c r="K84" s="17"/>
      <c r="L84" s="17"/>
      <c r="M84" s="20"/>
      <c r="N84" s="17"/>
      <c r="O84" s="17"/>
      <c r="P84" s="17"/>
      <c r="Q84" s="17"/>
      <c r="R84" s="17"/>
      <c r="S84" s="22"/>
      <c r="T84" s="15"/>
      <c r="U84" s="23"/>
      <c r="V84" s="1"/>
      <c r="W84" s="15"/>
      <c r="X84" s="15"/>
      <c r="Y84" s="15"/>
      <c r="Z84" s="15"/>
      <c r="AA84" s="2"/>
      <c r="AB84" s="15"/>
      <c r="AC84" s="15"/>
      <c r="AD84" s="15"/>
      <c r="AE84" s="26"/>
      <c r="AF84" s="26"/>
      <c r="AG84" s="26"/>
    </row>
    <row r="85" spans="1:33" ht="15.75" customHeight="1" x14ac:dyDescent="0.2">
      <c r="A85" s="15"/>
      <c r="B85" s="15"/>
      <c r="C85" s="45"/>
      <c r="D85" s="17"/>
      <c r="E85" s="17"/>
      <c r="F85" s="18"/>
      <c r="G85" s="18"/>
      <c r="H85" s="18"/>
      <c r="I85" s="17"/>
      <c r="J85" s="17"/>
      <c r="K85" s="17"/>
      <c r="L85" s="17"/>
      <c r="M85" s="20"/>
      <c r="N85" s="17"/>
      <c r="O85" s="17"/>
      <c r="P85" s="17"/>
      <c r="Q85" s="17"/>
      <c r="R85" s="17"/>
      <c r="S85" s="22"/>
      <c r="T85" s="15"/>
      <c r="U85" s="23"/>
      <c r="V85" s="1"/>
      <c r="W85" s="15"/>
      <c r="X85" s="15"/>
      <c r="Y85" s="15"/>
      <c r="Z85" s="15"/>
      <c r="AA85" s="2"/>
      <c r="AB85" s="15"/>
      <c r="AC85" s="15"/>
      <c r="AD85" s="15"/>
      <c r="AE85" s="26"/>
      <c r="AF85" s="26"/>
      <c r="AG85" s="26"/>
    </row>
    <row r="86" spans="1:33" ht="15.75" customHeight="1" x14ac:dyDescent="0.2">
      <c r="A86" s="15"/>
      <c r="B86" s="15"/>
      <c r="C86" s="45"/>
      <c r="D86" s="17"/>
      <c r="E86" s="17"/>
      <c r="F86" s="18"/>
      <c r="G86" s="18"/>
      <c r="H86" s="18"/>
      <c r="I86" s="17"/>
      <c r="J86" s="17"/>
      <c r="K86" s="17"/>
      <c r="L86" s="17"/>
      <c r="M86" s="20"/>
      <c r="N86" s="17"/>
      <c r="O86" s="17"/>
      <c r="P86" s="17"/>
      <c r="Q86" s="17"/>
      <c r="R86" s="17"/>
      <c r="S86" s="22"/>
      <c r="T86" s="15"/>
      <c r="U86" s="23"/>
      <c r="V86" s="1"/>
      <c r="W86" s="15"/>
      <c r="X86" s="15"/>
      <c r="Y86" s="15"/>
      <c r="Z86" s="15"/>
      <c r="AA86" s="2"/>
      <c r="AB86" s="15"/>
      <c r="AC86" s="15"/>
      <c r="AD86" s="15"/>
      <c r="AE86" s="26"/>
      <c r="AF86" s="26"/>
      <c r="AG86" s="26"/>
    </row>
    <row r="87" spans="1:33" ht="15.75" customHeight="1" x14ac:dyDescent="0.2">
      <c r="A87" s="15"/>
      <c r="B87" s="15"/>
      <c r="C87" s="45"/>
      <c r="D87" s="17"/>
      <c r="E87" s="17"/>
      <c r="F87" s="18"/>
      <c r="G87" s="18"/>
      <c r="H87" s="18"/>
      <c r="I87" s="17"/>
      <c r="J87" s="17"/>
      <c r="K87" s="17"/>
      <c r="L87" s="17"/>
      <c r="M87" s="20"/>
      <c r="N87" s="17"/>
      <c r="O87" s="17"/>
      <c r="P87" s="17"/>
      <c r="Q87" s="17"/>
      <c r="R87" s="17"/>
      <c r="S87" s="22"/>
      <c r="T87" s="15"/>
      <c r="U87" s="23"/>
      <c r="V87" s="1"/>
      <c r="W87" s="15"/>
      <c r="X87" s="15"/>
      <c r="Y87" s="15"/>
      <c r="Z87" s="15"/>
      <c r="AA87" s="2"/>
      <c r="AB87" s="15"/>
      <c r="AC87" s="15"/>
      <c r="AD87" s="15"/>
      <c r="AE87" s="26"/>
      <c r="AF87" s="26"/>
      <c r="AG87" s="26"/>
    </row>
    <row r="88" spans="1:33" ht="15.75" customHeight="1" x14ac:dyDescent="0.2">
      <c r="A88" s="15"/>
      <c r="B88" s="15"/>
      <c r="C88" s="45"/>
      <c r="D88" s="17"/>
      <c r="E88" s="17"/>
      <c r="F88" s="18"/>
      <c r="G88" s="18"/>
      <c r="H88" s="18"/>
      <c r="I88" s="17"/>
      <c r="J88" s="17"/>
      <c r="K88" s="17"/>
      <c r="L88" s="17"/>
      <c r="M88" s="20"/>
      <c r="N88" s="17"/>
      <c r="O88" s="17"/>
      <c r="P88" s="17"/>
      <c r="Q88" s="17"/>
      <c r="R88" s="17"/>
      <c r="S88" s="22"/>
      <c r="T88" s="15"/>
      <c r="U88" s="23"/>
      <c r="V88" s="1"/>
      <c r="W88" s="15"/>
      <c r="X88" s="15"/>
      <c r="Y88" s="15"/>
      <c r="Z88" s="15"/>
      <c r="AA88" s="2"/>
      <c r="AB88" s="15"/>
      <c r="AC88" s="15"/>
      <c r="AD88" s="15"/>
      <c r="AE88" s="26"/>
      <c r="AF88" s="26"/>
      <c r="AG88" s="26"/>
    </row>
    <row r="89" spans="1:33" ht="15.75" customHeight="1" x14ac:dyDescent="0.2">
      <c r="A89" s="15"/>
      <c r="B89" s="15"/>
      <c r="C89" s="45"/>
      <c r="D89" s="17"/>
      <c r="E89" s="17"/>
      <c r="F89" s="18"/>
      <c r="G89" s="18"/>
      <c r="H89" s="18"/>
      <c r="I89" s="17"/>
      <c r="J89" s="17"/>
      <c r="K89" s="17"/>
      <c r="L89" s="17"/>
      <c r="M89" s="20"/>
      <c r="N89" s="17"/>
      <c r="O89" s="17"/>
      <c r="P89" s="17"/>
      <c r="Q89" s="17"/>
      <c r="R89" s="17"/>
      <c r="S89" s="22"/>
      <c r="T89" s="15"/>
      <c r="U89" s="23"/>
      <c r="V89" s="1"/>
      <c r="W89" s="15"/>
      <c r="X89" s="15"/>
      <c r="Y89" s="15"/>
      <c r="Z89" s="15"/>
      <c r="AA89" s="2"/>
      <c r="AB89" s="15"/>
      <c r="AC89" s="15"/>
      <c r="AD89" s="15"/>
      <c r="AE89" s="26"/>
      <c r="AF89" s="26"/>
      <c r="AG89" s="26"/>
    </row>
    <row r="90" spans="1:33" ht="15.75" customHeight="1" x14ac:dyDescent="0.2">
      <c r="A90" s="15"/>
      <c r="B90" s="15"/>
      <c r="C90" s="45"/>
      <c r="D90" s="17"/>
      <c r="E90" s="17"/>
      <c r="F90" s="18"/>
      <c r="G90" s="18"/>
      <c r="H90" s="18"/>
      <c r="I90" s="17"/>
      <c r="J90" s="17"/>
      <c r="K90" s="17"/>
      <c r="L90" s="17"/>
      <c r="M90" s="20"/>
      <c r="N90" s="17"/>
      <c r="O90" s="17"/>
      <c r="P90" s="17"/>
      <c r="Q90" s="17"/>
      <c r="R90" s="17"/>
      <c r="S90" s="22"/>
      <c r="T90" s="15"/>
      <c r="U90" s="23"/>
      <c r="V90" s="1"/>
      <c r="W90" s="15"/>
      <c r="X90" s="15"/>
      <c r="Y90" s="15"/>
      <c r="Z90" s="15"/>
      <c r="AA90" s="2"/>
      <c r="AB90" s="15"/>
      <c r="AC90" s="15"/>
      <c r="AD90" s="15"/>
      <c r="AE90" s="26"/>
      <c r="AF90" s="26"/>
      <c r="AG90" s="26"/>
    </row>
    <row r="91" spans="1:33" ht="15.75" customHeight="1" x14ac:dyDescent="0.2">
      <c r="A91" s="15"/>
      <c r="B91" s="15"/>
      <c r="C91" s="45"/>
      <c r="D91" s="17"/>
      <c r="E91" s="17"/>
      <c r="F91" s="18"/>
      <c r="G91" s="18"/>
      <c r="H91" s="18"/>
      <c r="I91" s="17"/>
      <c r="J91" s="17"/>
      <c r="K91" s="17"/>
      <c r="L91" s="17"/>
      <c r="M91" s="20"/>
      <c r="N91" s="17"/>
      <c r="O91" s="17"/>
      <c r="P91" s="17"/>
      <c r="Q91" s="17"/>
      <c r="R91" s="17"/>
      <c r="S91" s="22"/>
      <c r="T91" s="15"/>
      <c r="U91" s="23"/>
      <c r="V91" s="1"/>
      <c r="W91" s="15"/>
      <c r="X91" s="15"/>
      <c r="Y91" s="15"/>
      <c r="Z91" s="15"/>
      <c r="AA91" s="2"/>
      <c r="AB91" s="15"/>
      <c r="AC91" s="15"/>
      <c r="AD91" s="15"/>
      <c r="AE91" s="26"/>
      <c r="AF91" s="26"/>
      <c r="AG91" s="26"/>
    </row>
    <row r="92" spans="1:33" ht="15.75" customHeight="1" x14ac:dyDescent="0.2">
      <c r="A92" s="15"/>
      <c r="B92" s="15"/>
      <c r="C92" s="45"/>
      <c r="D92" s="17"/>
      <c r="E92" s="17"/>
      <c r="F92" s="18"/>
      <c r="G92" s="18"/>
      <c r="H92" s="18"/>
      <c r="I92" s="17"/>
      <c r="J92" s="17"/>
      <c r="K92" s="17"/>
      <c r="L92" s="17"/>
      <c r="M92" s="20"/>
      <c r="N92" s="17"/>
      <c r="O92" s="17"/>
      <c r="P92" s="17"/>
      <c r="Q92" s="17"/>
      <c r="R92" s="17"/>
      <c r="S92" s="22"/>
      <c r="T92" s="15"/>
      <c r="U92" s="23"/>
      <c r="V92" s="1"/>
      <c r="W92" s="15"/>
      <c r="X92" s="15"/>
      <c r="Y92" s="15"/>
      <c r="Z92" s="15"/>
      <c r="AA92" s="2"/>
      <c r="AB92" s="15"/>
      <c r="AC92" s="15"/>
      <c r="AD92" s="15"/>
      <c r="AE92" s="26"/>
      <c r="AF92" s="26"/>
      <c r="AG92" s="26"/>
    </row>
    <row r="93" spans="1:33" ht="15.75" customHeight="1" x14ac:dyDescent="0.2">
      <c r="A93" s="15"/>
      <c r="B93" s="15"/>
      <c r="C93" s="45"/>
      <c r="D93" s="17"/>
      <c r="E93" s="17"/>
      <c r="F93" s="18"/>
      <c r="G93" s="18"/>
      <c r="H93" s="18"/>
      <c r="I93" s="17"/>
      <c r="J93" s="17"/>
      <c r="K93" s="17"/>
      <c r="L93" s="17"/>
      <c r="M93" s="20"/>
      <c r="N93" s="17"/>
      <c r="O93" s="17"/>
      <c r="P93" s="17"/>
      <c r="Q93" s="17"/>
      <c r="R93" s="17"/>
      <c r="S93" s="22"/>
      <c r="T93" s="15"/>
      <c r="U93" s="23"/>
      <c r="V93" s="1"/>
      <c r="W93" s="15"/>
      <c r="X93" s="15"/>
      <c r="Y93" s="15"/>
      <c r="Z93" s="15"/>
      <c r="AA93" s="2"/>
      <c r="AB93" s="15"/>
      <c r="AC93" s="15"/>
      <c r="AD93" s="15"/>
      <c r="AE93" s="26"/>
      <c r="AF93" s="26"/>
      <c r="AG93" s="26"/>
    </row>
    <row r="94" spans="1:33" ht="15.75" customHeight="1" x14ac:dyDescent="0.2">
      <c r="A94" s="15"/>
      <c r="B94" s="15"/>
      <c r="C94" s="45"/>
      <c r="D94" s="17"/>
      <c r="E94" s="17"/>
      <c r="F94" s="18"/>
      <c r="G94" s="18"/>
      <c r="H94" s="18"/>
      <c r="I94" s="17"/>
      <c r="J94" s="17"/>
      <c r="K94" s="17"/>
      <c r="L94" s="17"/>
      <c r="M94" s="20"/>
      <c r="N94" s="17"/>
      <c r="O94" s="17"/>
      <c r="P94" s="17"/>
      <c r="Q94" s="17"/>
      <c r="R94" s="17"/>
      <c r="S94" s="22"/>
      <c r="T94" s="15"/>
      <c r="U94" s="23"/>
      <c r="V94" s="1"/>
      <c r="W94" s="15"/>
      <c r="X94" s="15"/>
      <c r="Y94" s="15"/>
      <c r="Z94" s="15"/>
      <c r="AA94" s="2"/>
      <c r="AB94" s="15"/>
      <c r="AC94" s="15"/>
      <c r="AD94" s="15"/>
      <c r="AE94" s="26"/>
      <c r="AF94" s="26"/>
      <c r="AG94" s="26"/>
    </row>
    <row r="95" spans="1:33" ht="15.75" customHeight="1" x14ac:dyDescent="0.2">
      <c r="A95" s="15"/>
      <c r="B95" s="15"/>
      <c r="C95" s="45"/>
      <c r="D95" s="17"/>
      <c r="E95" s="17"/>
      <c r="F95" s="18"/>
      <c r="G95" s="18"/>
      <c r="H95" s="18"/>
      <c r="I95" s="17"/>
      <c r="J95" s="17"/>
      <c r="K95" s="17"/>
      <c r="L95" s="17"/>
      <c r="M95" s="20"/>
      <c r="N95" s="17"/>
      <c r="O95" s="17"/>
      <c r="P95" s="17"/>
      <c r="Q95" s="17"/>
      <c r="R95" s="17"/>
      <c r="S95" s="22"/>
      <c r="T95" s="15"/>
      <c r="U95" s="23"/>
      <c r="V95" s="1"/>
      <c r="W95" s="15"/>
      <c r="X95" s="15"/>
      <c r="Y95" s="15"/>
      <c r="Z95" s="15"/>
      <c r="AA95" s="2"/>
      <c r="AB95" s="15"/>
      <c r="AC95" s="15"/>
      <c r="AD95" s="15"/>
      <c r="AE95" s="26"/>
      <c r="AF95" s="26"/>
      <c r="AG95" s="26"/>
    </row>
    <row r="96" spans="1:33" ht="15.75" customHeight="1" x14ac:dyDescent="0.2">
      <c r="A96" s="15"/>
      <c r="B96" s="15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46"/>
      <c r="R96" s="46"/>
      <c r="S96" s="22"/>
      <c r="T96" s="15"/>
      <c r="U96" s="15"/>
      <c r="V96" s="15"/>
      <c r="W96" s="15"/>
      <c r="X96" s="15"/>
      <c r="Y96" s="15"/>
      <c r="Z96" s="15"/>
      <c r="AA96" s="2"/>
      <c r="AB96" s="15"/>
      <c r="AC96" s="15"/>
      <c r="AD96" s="15"/>
      <c r="AE96" s="15"/>
      <c r="AF96" s="15"/>
      <c r="AG96" s="15"/>
    </row>
    <row r="97" spans="1:33" ht="15.75" customHeight="1" x14ac:dyDescent="0.2">
      <c r="A97" s="15"/>
      <c r="B97" s="15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46"/>
      <c r="R97" s="46"/>
      <c r="S97" s="22"/>
      <c r="T97" s="15"/>
      <c r="U97" s="15"/>
      <c r="V97" s="15"/>
      <c r="W97" s="15"/>
      <c r="X97" s="15"/>
      <c r="Y97" s="15"/>
      <c r="Z97" s="15"/>
      <c r="AA97" s="2"/>
      <c r="AB97" s="15"/>
      <c r="AC97" s="15"/>
      <c r="AD97" s="15"/>
      <c r="AE97" s="15"/>
      <c r="AF97" s="15"/>
      <c r="AG97" s="15"/>
    </row>
    <row r="98" spans="1:33" ht="15.75" customHeight="1" x14ac:dyDescent="0.2">
      <c r="A98" s="15"/>
      <c r="B98" s="15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46"/>
      <c r="R98" s="46"/>
      <c r="S98" s="22"/>
      <c r="T98" s="15"/>
      <c r="U98" s="15"/>
      <c r="V98" s="15"/>
      <c r="W98" s="15"/>
      <c r="X98" s="15"/>
      <c r="Y98" s="15"/>
      <c r="Z98" s="15"/>
      <c r="AA98" s="2"/>
      <c r="AB98" s="15"/>
      <c r="AC98" s="15"/>
      <c r="AD98" s="15"/>
      <c r="AE98" s="15"/>
      <c r="AF98" s="15"/>
      <c r="AG98" s="15"/>
    </row>
    <row r="99" spans="1:33" ht="15.75" customHeight="1" x14ac:dyDescent="0.2">
      <c r="A99" s="15"/>
      <c r="B99" s="15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46"/>
      <c r="R99" s="46"/>
      <c r="S99" s="22"/>
      <c r="T99" s="15"/>
      <c r="U99" s="15"/>
      <c r="V99" s="15"/>
      <c r="W99" s="15"/>
      <c r="X99" s="15"/>
      <c r="Y99" s="15"/>
      <c r="Z99" s="15"/>
      <c r="AA99" s="2"/>
      <c r="AB99" s="15"/>
      <c r="AC99" s="15"/>
      <c r="AD99" s="15"/>
      <c r="AE99" s="15"/>
      <c r="AF99" s="15"/>
      <c r="AG99" s="15"/>
    </row>
    <row r="100" spans="1:33" ht="15.75" customHeight="1" x14ac:dyDescent="0.2">
      <c r="A100" s="15"/>
      <c r="B100" s="15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46"/>
      <c r="R100" s="46"/>
      <c r="S100" s="22"/>
      <c r="T100" s="15"/>
      <c r="U100" s="15"/>
      <c r="V100" s="15"/>
      <c r="W100" s="15"/>
      <c r="X100" s="15"/>
      <c r="Y100" s="15"/>
      <c r="Z100" s="15"/>
      <c r="AA100" s="2"/>
      <c r="AB100" s="15"/>
      <c r="AC100" s="15"/>
      <c r="AD100" s="15"/>
      <c r="AE100" s="15"/>
      <c r="AF100" s="15"/>
      <c r="AG100" s="15"/>
    </row>
    <row r="101" spans="1:33" ht="15.75" customHeight="1" x14ac:dyDescent="0.2">
      <c r="A101" s="15"/>
      <c r="B101" s="15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46"/>
      <c r="R101" s="46"/>
      <c r="S101" s="22"/>
      <c r="T101" s="15"/>
      <c r="U101" s="15"/>
      <c r="V101" s="15"/>
      <c r="W101" s="15"/>
      <c r="X101" s="15"/>
      <c r="Y101" s="15"/>
      <c r="Z101" s="15"/>
      <c r="AA101" s="2"/>
      <c r="AB101" s="15"/>
      <c r="AC101" s="15"/>
      <c r="AD101" s="15"/>
      <c r="AE101" s="15"/>
      <c r="AF101" s="15"/>
      <c r="AG101" s="15"/>
    </row>
    <row r="102" spans="1:33" ht="15.75" customHeight="1" x14ac:dyDescent="0.2">
      <c r="A102" s="15"/>
      <c r="B102" s="15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46"/>
      <c r="R102" s="46"/>
      <c r="S102" s="22"/>
      <c r="T102" s="15"/>
      <c r="U102" s="15"/>
      <c r="V102" s="15"/>
      <c r="W102" s="15"/>
      <c r="X102" s="15"/>
      <c r="Y102" s="15"/>
      <c r="Z102" s="15"/>
      <c r="AA102" s="2"/>
      <c r="AB102" s="15"/>
      <c r="AC102" s="15"/>
      <c r="AD102" s="15"/>
      <c r="AE102" s="15"/>
      <c r="AF102" s="15"/>
      <c r="AG102" s="15"/>
    </row>
    <row r="103" spans="1:33" ht="15.75" customHeight="1" x14ac:dyDescent="0.2">
      <c r="A103" s="15"/>
      <c r="B103" s="15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46"/>
      <c r="R103" s="46"/>
      <c r="S103" s="22"/>
      <c r="T103" s="15"/>
      <c r="U103" s="15"/>
      <c r="V103" s="15"/>
      <c r="W103" s="15"/>
      <c r="X103" s="15"/>
      <c r="Y103" s="15"/>
      <c r="Z103" s="15"/>
      <c r="AA103" s="2"/>
      <c r="AB103" s="15"/>
      <c r="AC103" s="15"/>
      <c r="AD103" s="15"/>
      <c r="AE103" s="15"/>
      <c r="AF103" s="15"/>
      <c r="AG103" s="15"/>
    </row>
    <row r="104" spans="1:33" ht="15.75" customHeight="1" x14ac:dyDescent="0.2">
      <c r="A104" s="15"/>
      <c r="B104" s="15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46"/>
      <c r="R104" s="46"/>
      <c r="S104" s="22"/>
      <c r="T104" s="15"/>
      <c r="U104" s="15"/>
      <c r="V104" s="15"/>
      <c r="W104" s="15"/>
      <c r="X104" s="15"/>
      <c r="Y104" s="15"/>
      <c r="Z104" s="15"/>
      <c r="AA104" s="2"/>
      <c r="AB104" s="15"/>
      <c r="AC104" s="15"/>
      <c r="AD104" s="15"/>
      <c r="AE104" s="15"/>
      <c r="AF104" s="15"/>
      <c r="AG104" s="15"/>
    </row>
    <row r="105" spans="1:33" ht="15.75" customHeight="1" x14ac:dyDescent="0.2">
      <c r="A105" s="15"/>
      <c r="B105" s="15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46"/>
      <c r="R105" s="46"/>
      <c r="S105" s="22"/>
      <c r="T105" s="15"/>
      <c r="U105" s="15"/>
      <c r="V105" s="15"/>
      <c r="W105" s="15"/>
      <c r="X105" s="15"/>
      <c r="Y105" s="15"/>
      <c r="Z105" s="15"/>
      <c r="AA105" s="2"/>
      <c r="AB105" s="15"/>
      <c r="AC105" s="15"/>
      <c r="AD105" s="15"/>
      <c r="AE105" s="15"/>
      <c r="AF105" s="15"/>
      <c r="AG105" s="15"/>
    </row>
    <row r="106" spans="1:33" ht="15.75" customHeight="1" x14ac:dyDescent="0.2">
      <c r="A106" s="15"/>
      <c r="B106" s="15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46"/>
      <c r="R106" s="46"/>
      <c r="S106" s="22"/>
      <c r="T106" s="15"/>
      <c r="U106" s="15"/>
      <c r="V106" s="15"/>
      <c r="W106" s="15"/>
      <c r="X106" s="15"/>
      <c r="Y106" s="15"/>
      <c r="Z106" s="15"/>
      <c r="AA106" s="2"/>
      <c r="AB106" s="15"/>
      <c r="AC106" s="15"/>
      <c r="AD106" s="15"/>
      <c r="AE106" s="15"/>
      <c r="AF106" s="15"/>
      <c r="AG106" s="15"/>
    </row>
    <row r="107" spans="1:33" ht="15.75" customHeight="1" x14ac:dyDescent="0.2">
      <c r="A107" s="15"/>
      <c r="B107" s="15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46"/>
      <c r="R107" s="46"/>
      <c r="S107" s="22"/>
      <c r="T107" s="15"/>
      <c r="U107" s="15"/>
      <c r="V107" s="15"/>
      <c r="W107" s="15"/>
      <c r="X107" s="15"/>
      <c r="Y107" s="15"/>
      <c r="Z107" s="15"/>
      <c r="AA107" s="2"/>
      <c r="AB107" s="15"/>
      <c r="AC107" s="15"/>
      <c r="AD107" s="15"/>
      <c r="AE107" s="15"/>
      <c r="AF107" s="15"/>
      <c r="AG107" s="15"/>
    </row>
    <row r="108" spans="1:33" ht="15.75" customHeight="1" x14ac:dyDescent="0.2">
      <c r="A108" s="15"/>
      <c r="B108" s="15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46"/>
      <c r="R108" s="46"/>
      <c r="S108" s="22"/>
      <c r="T108" s="15"/>
      <c r="U108" s="15"/>
      <c r="V108" s="15"/>
      <c r="W108" s="15"/>
      <c r="X108" s="15"/>
      <c r="Y108" s="15"/>
      <c r="Z108" s="15"/>
      <c r="AA108" s="2"/>
      <c r="AB108" s="15"/>
      <c r="AC108" s="15"/>
      <c r="AD108" s="15"/>
      <c r="AE108" s="15"/>
      <c r="AF108" s="15"/>
      <c r="AG108" s="15"/>
    </row>
    <row r="109" spans="1:33" ht="15.75" customHeight="1" x14ac:dyDescent="0.2">
      <c r="A109" s="15"/>
      <c r="B109" s="15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46"/>
      <c r="R109" s="46"/>
      <c r="S109" s="22"/>
      <c r="T109" s="15"/>
      <c r="U109" s="15"/>
      <c r="V109" s="15"/>
      <c r="W109" s="15"/>
      <c r="X109" s="15"/>
      <c r="Y109" s="15"/>
      <c r="Z109" s="15"/>
      <c r="AA109" s="2"/>
      <c r="AB109" s="15"/>
      <c r="AC109" s="15"/>
      <c r="AD109" s="15"/>
      <c r="AE109" s="15"/>
      <c r="AF109" s="15"/>
      <c r="AG109" s="15"/>
    </row>
    <row r="110" spans="1:33" ht="15.75" customHeight="1" x14ac:dyDescent="0.2">
      <c r="A110" s="15"/>
      <c r="B110" s="15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46"/>
      <c r="R110" s="46"/>
      <c r="S110" s="22"/>
      <c r="T110" s="15"/>
      <c r="U110" s="15"/>
      <c r="V110" s="15"/>
      <c r="W110" s="15"/>
      <c r="X110" s="15"/>
      <c r="Y110" s="15"/>
      <c r="Z110" s="15"/>
      <c r="AA110" s="2"/>
      <c r="AB110" s="15"/>
      <c r="AC110" s="15"/>
      <c r="AD110" s="15"/>
      <c r="AE110" s="15"/>
      <c r="AF110" s="15"/>
      <c r="AG110" s="15"/>
    </row>
    <row r="111" spans="1:33" ht="15.75" customHeight="1" x14ac:dyDescent="0.2">
      <c r="A111" s="15"/>
      <c r="B111" s="15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46"/>
      <c r="R111" s="46"/>
      <c r="S111" s="22"/>
      <c r="T111" s="15"/>
      <c r="U111" s="15"/>
      <c r="V111" s="15"/>
      <c r="W111" s="15"/>
      <c r="X111" s="15"/>
      <c r="Y111" s="15"/>
      <c r="Z111" s="15"/>
      <c r="AA111" s="2"/>
      <c r="AB111" s="15"/>
      <c r="AC111" s="15"/>
      <c r="AD111" s="15"/>
      <c r="AE111" s="15"/>
      <c r="AF111" s="15"/>
      <c r="AG111" s="15"/>
    </row>
    <row r="112" spans="1:33" ht="15.75" customHeight="1" x14ac:dyDescent="0.2">
      <c r="A112" s="15"/>
      <c r="B112" s="15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46"/>
      <c r="R112" s="46"/>
      <c r="S112" s="22"/>
      <c r="T112" s="15"/>
      <c r="U112" s="15"/>
      <c r="V112" s="15"/>
      <c r="W112" s="15"/>
      <c r="X112" s="15"/>
      <c r="Y112" s="15"/>
      <c r="Z112" s="15"/>
      <c r="AA112" s="2"/>
      <c r="AB112" s="15"/>
      <c r="AC112" s="15"/>
      <c r="AD112" s="15"/>
      <c r="AE112" s="15"/>
      <c r="AF112" s="15"/>
      <c r="AG112" s="15"/>
    </row>
    <row r="113" spans="1:33" ht="15.75" customHeight="1" x14ac:dyDescent="0.2">
      <c r="A113" s="15"/>
      <c r="B113" s="15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46"/>
      <c r="R113" s="46"/>
      <c r="S113" s="22"/>
      <c r="T113" s="15"/>
      <c r="U113" s="15"/>
      <c r="V113" s="15"/>
      <c r="W113" s="15"/>
      <c r="X113" s="15"/>
      <c r="Y113" s="15"/>
      <c r="Z113" s="15"/>
      <c r="AA113" s="2"/>
      <c r="AB113" s="15"/>
      <c r="AC113" s="15"/>
      <c r="AD113" s="15"/>
      <c r="AE113" s="15"/>
      <c r="AF113" s="15"/>
      <c r="AG113" s="15"/>
    </row>
    <row r="114" spans="1:33" ht="15.75" customHeight="1" x14ac:dyDescent="0.2">
      <c r="A114" s="15"/>
      <c r="B114" s="15"/>
      <c r="C114" s="46"/>
      <c r="D114" s="46"/>
      <c r="E114" s="46"/>
      <c r="F114" s="46"/>
      <c r="G114" s="46"/>
      <c r="H114" s="46"/>
      <c r="I114" s="46"/>
      <c r="J114" s="46"/>
      <c r="K114" s="46"/>
      <c r="L114" s="46"/>
      <c r="M114" s="46"/>
      <c r="N114" s="46"/>
      <c r="O114" s="46"/>
      <c r="P114" s="46"/>
      <c r="Q114" s="46"/>
      <c r="R114" s="46"/>
      <c r="S114" s="22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</row>
    <row r="115" spans="1:33" ht="15.75" customHeight="1" x14ac:dyDescent="0.2">
      <c r="A115" s="15"/>
      <c r="B115" s="15"/>
      <c r="C115" s="46"/>
      <c r="D115" s="46"/>
      <c r="E115" s="46"/>
      <c r="F115" s="46"/>
      <c r="G115" s="46"/>
      <c r="H115" s="46"/>
      <c r="I115" s="46"/>
      <c r="J115" s="46"/>
      <c r="K115" s="46"/>
      <c r="L115" s="46"/>
      <c r="M115" s="46"/>
      <c r="N115" s="46"/>
      <c r="O115" s="46"/>
      <c r="P115" s="46"/>
      <c r="Q115" s="46"/>
      <c r="R115" s="46"/>
      <c r="S115" s="22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  <c r="AD115" s="15"/>
      <c r="AE115" s="15"/>
      <c r="AF115" s="15"/>
      <c r="AG115" s="15"/>
    </row>
    <row r="116" spans="1:33" ht="15.75" customHeight="1" x14ac:dyDescent="0.2">
      <c r="A116" s="15"/>
      <c r="B116" s="15"/>
      <c r="C116" s="46"/>
      <c r="D116" s="46"/>
      <c r="E116" s="46"/>
      <c r="F116" s="46"/>
      <c r="G116" s="46"/>
      <c r="H116" s="46"/>
      <c r="I116" s="46"/>
      <c r="J116" s="46"/>
      <c r="K116" s="46"/>
      <c r="L116" s="46"/>
      <c r="M116" s="46"/>
      <c r="N116" s="46"/>
      <c r="O116" s="46"/>
      <c r="P116" s="46"/>
      <c r="Q116" s="46"/>
      <c r="R116" s="46"/>
      <c r="S116" s="22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</row>
    <row r="117" spans="1:33" ht="15.75" customHeight="1" x14ac:dyDescent="0.2">
      <c r="A117" s="15"/>
      <c r="B117" s="15"/>
      <c r="C117" s="46"/>
      <c r="D117" s="46"/>
      <c r="E117" s="46"/>
      <c r="F117" s="46"/>
      <c r="G117" s="46"/>
      <c r="H117" s="46"/>
      <c r="I117" s="46"/>
      <c r="J117" s="46"/>
      <c r="K117" s="46"/>
      <c r="L117" s="46"/>
      <c r="M117" s="46"/>
      <c r="N117" s="46"/>
      <c r="O117" s="46"/>
      <c r="P117" s="46"/>
      <c r="Q117" s="46"/>
      <c r="R117" s="46"/>
      <c r="S117" s="22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  <c r="AD117" s="15"/>
      <c r="AE117" s="15"/>
      <c r="AF117" s="15"/>
      <c r="AG117" s="15"/>
    </row>
    <row r="118" spans="1:33" ht="15.75" customHeight="1" x14ac:dyDescent="0.2">
      <c r="A118" s="15"/>
      <c r="B118" s="15"/>
      <c r="C118" s="46"/>
      <c r="D118" s="46"/>
      <c r="E118" s="46"/>
      <c r="F118" s="46"/>
      <c r="G118" s="46"/>
      <c r="H118" s="46"/>
      <c r="I118" s="46"/>
      <c r="J118" s="46"/>
      <c r="K118" s="46"/>
      <c r="L118" s="46"/>
      <c r="M118" s="46"/>
      <c r="N118" s="46"/>
      <c r="O118" s="46"/>
      <c r="P118" s="46"/>
      <c r="Q118" s="46"/>
      <c r="R118" s="46"/>
      <c r="S118" s="22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</row>
    <row r="119" spans="1:33" ht="15.75" customHeight="1" x14ac:dyDescent="0.2">
      <c r="A119" s="15"/>
      <c r="B119" s="15"/>
      <c r="C119" s="46"/>
      <c r="D119" s="46"/>
      <c r="E119" s="46"/>
      <c r="F119" s="46"/>
      <c r="G119" s="46"/>
      <c r="H119" s="46"/>
      <c r="I119" s="46"/>
      <c r="J119" s="46"/>
      <c r="K119" s="46"/>
      <c r="L119" s="46"/>
      <c r="M119" s="46"/>
      <c r="N119" s="46"/>
      <c r="O119" s="46"/>
      <c r="P119" s="46"/>
      <c r="Q119" s="46"/>
      <c r="R119" s="46"/>
      <c r="S119" s="22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  <c r="AD119" s="15"/>
      <c r="AE119" s="15"/>
      <c r="AF119" s="15"/>
      <c r="AG119" s="15"/>
    </row>
    <row r="120" spans="1:33" ht="15.75" customHeight="1" x14ac:dyDescent="0.2">
      <c r="A120" s="15"/>
      <c r="B120" s="15"/>
      <c r="C120" s="46"/>
      <c r="D120" s="46"/>
      <c r="E120" s="46"/>
      <c r="F120" s="46"/>
      <c r="G120" s="46"/>
      <c r="H120" s="46"/>
      <c r="I120" s="46"/>
      <c r="J120" s="46"/>
      <c r="K120" s="46"/>
      <c r="L120" s="46"/>
      <c r="M120" s="46"/>
      <c r="N120" s="46"/>
      <c r="O120" s="46"/>
      <c r="P120" s="46"/>
      <c r="Q120" s="46"/>
      <c r="R120" s="46"/>
      <c r="S120" s="22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</row>
    <row r="121" spans="1:33" ht="15.75" customHeight="1" x14ac:dyDescent="0.2">
      <c r="A121" s="15"/>
      <c r="B121" s="15"/>
      <c r="C121" s="46"/>
      <c r="D121" s="46"/>
      <c r="E121" s="46"/>
      <c r="F121" s="46"/>
      <c r="G121" s="46"/>
      <c r="H121" s="46"/>
      <c r="I121" s="46"/>
      <c r="J121" s="46"/>
      <c r="K121" s="46"/>
      <c r="L121" s="46"/>
      <c r="M121" s="46"/>
      <c r="N121" s="46"/>
      <c r="O121" s="46"/>
      <c r="P121" s="46"/>
      <c r="Q121" s="46"/>
      <c r="R121" s="46"/>
      <c r="S121" s="22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  <c r="AD121" s="15"/>
      <c r="AE121" s="15"/>
      <c r="AF121" s="15"/>
      <c r="AG121" s="15"/>
    </row>
    <row r="122" spans="1:33" ht="15.75" customHeight="1" x14ac:dyDescent="0.2">
      <c r="A122" s="15"/>
      <c r="B122" s="15"/>
      <c r="C122" s="46"/>
      <c r="D122" s="46"/>
      <c r="E122" s="46"/>
      <c r="F122" s="46"/>
      <c r="G122" s="46"/>
      <c r="H122" s="46"/>
      <c r="I122" s="46"/>
      <c r="J122" s="46"/>
      <c r="K122" s="46"/>
      <c r="L122" s="46"/>
      <c r="M122" s="46"/>
      <c r="N122" s="46"/>
      <c r="O122" s="46"/>
      <c r="P122" s="46"/>
      <c r="Q122" s="46"/>
      <c r="R122" s="46"/>
      <c r="S122" s="22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</row>
    <row r="123" spans="1:33" ht="15.75" customHeight="1" x14ac:dyDescent="0.2">
      <c r="A123" s="15"/>
      <c r="B123" s="15"/>
      <c r="C123" s="46"/>
      <c r="D123" s="46"/>
      <c r="E123" s="46"/>
      <c r="F123" s="46"/>
      <c r="G123" s="46"/>
      <c r="H123" s="46"/>
      <c r="I123" s="46"/>
      <c r="J123" s="46"/>
      <c r="K123" s="46"/>
      <c r="L123" s="46"/>
      <c r="M123" s="46"/>
      <c r="N123" s="46"/>
      <c r="O123" s="46"/>
      <c r="P123" s="46"/>
      <c r="Q123" s="46"/>
      <c r="R123" s="46"/>
      <c r="S123" s="22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  <c r="AD123" s="15"/>
      <c r="AE123" s="15"/>
      <c r="AF123" s="15"/>
      <c r="AG123" s="15"/>
    </row>
    <row r="124" spans="1:33" ht="15.75" customHeight="1" x14ac:dyDescent="0.2">
      <c r="A124" s="15"/>
      <c r="B124" s="15"/>
      <c r="C124" s="46"/>
      <c r="D124" s="46"/>
      <c r="E124" s="46"/>
      <c r="F124" s="46"/>
      <c r="G124" s="46"/>
      <c r="H124" s="46"/>
      <c r="I124" s="46"/>
      <c r="J124" s="46"/>
      <c r="K124" s="46"/>
      <c r="L124" s="46"/>
      <c r="M124" s="46"/>
      <c r="N124" s="46"/>
      <c r="O124" s="46"/>
      <c r="P124" s="46"/>
      <c r="Q124" s="46"/>
      <c r="R124" s="46"/>
      <c r="S124" s="22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  <c r="AG124" s="15"/>
    </row>
    <row r="125" spans="1:33" ht="15.75" customHeight="1" x14ac:dyDescent="0.2">
      <c r="A125" s="15"/>
      <c r="B125" s="15"/>
      <c r="C125" s="46"/>
      <c r="D125" s="46"/>
      <c r="E125" s="46"/>
      <c r="F125" s="46"/>
      <c r="G125" s="46"/>
      <c r="H125" s="46"/>
      <c r="I125" s="46"/>
      <c r="J125" s="46"/>
      <c r="K125" s="46"/>
      <c r="L125" s="46"/>
      <c r="M125" s="46"/>
      <c r="N125" s="46"/>
      <c r="O125" s="46"/>
      <c r="P125" s="46"/>
      <c r="Q125" s="46"/>
      <c r="R125" s="46"/>
      <c r="S125" s="22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  <c r="AD125" s="15"/>
      <c r="AE125" s="15"/>
      <c r="AF125" s="15"/>
      <c r="AG125" s="15"/>
    </row>
    <row r="126" spans="1:33" ht="15.75" customHeight="1" x14ac:dyDescent="0.2">
      <c r="A126" s="15"/>
      <c r="B126" s="15"/>
      <c r="C126" s="46"/>
      <c r="D126" s="46"/>
      <c r="E126" s="46"/>
      <c r="F126" s="46"/>
      <c r="G126" s="46"/>
      <c r="H126" s="46"/>
      <c r="I126" s="46"/>
      <c r="J126" s="46"/>
      <c r="K126" s="46"/>
      <c r="L126" s="46"/>
      <c r="M126" s="46"/>
      <c r="N126" s="46"/>
      <c r="O126" s="46"/>
      <c r="P126" s="46"/>
      <c r="Q126" s="46"/>
      <c r="R126" s="46"/>
      <c r="S126" s="22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</row>
    <row r="127" spans="1:33" ht="15.75" customHeight="1" x14ac:dyDescent="0.2">
      <c r="A127" s="15"/>
      <c r="B127" s="15"/>
      <c r="C127" s="46"/>
      <c r="D127" s="46"/>
      <c r="E127" s="46"/>
      <c r="F127" s="46"/>
      <c r="G127" s="46"/>
      <c r="H127" s="46"/>
      <c r="I127" s="46"/>
      <c r="J127" s="46"/>
      <c r="K127" s="46"/>
      <c r="L127" s="46"/>
      <c r="M127" s="46"/>
      <c r="N127" s="46"/>
      <c r="O127" s="46"/>
      <c r="P127" s="46"/>
      <c r="Q127" s="46"/>
      <c r="R127" s="46"/>
      <c r="S127" s="22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  <c r="AD127" s="15"/>
      <c r="AE127" s="15"/>
      <c r="AF127" s="15"/>
      <c r="AG127" s="15"/>
    </row>
    <row r="128" spans="1:33" ht="15.75" customHeight="1" x14ac:dyDescent="0.2">
      <c r="A128" s="15"/>
      <c r="B128" s="15"/>
      <c r="C128" s="46"/>
      <c r="D128" s="46"/>
      <c r="E128" s="46"/>
      <c r="F128" s="46"/>
      <c r="G128" s="46"/>
      <c r="H128" s="46"/>
      <c r="I128" s="46"/>
      <c r="J128" s="46"/>
      <c r="K128" s="46"/>
      <c r="L128" s="46"/>
      <c r="M128" s="46"/>
      <c r="N128" s="46"/>
      <c r="O128" s="46"/>
      <c r="P128" s="46"/>
      <c r="Q128" s="46"/>
      <c r="R128" s="46"/>
      <c r="S128" s="22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  <c r="AG128" s="15"/>
    </row>
    <row r="129" spans="1:33" ht="15.75" customHeight="1" x14ac:dyDescent="0.2">
      <c r="A129" s="15"/>
      <c r="B129" s="15"/>
      <c r="C129" s="46"/>
      <c r="D129" s="46"/>
      <c r="E129" s="46"/>
      <c r="F129" s="46"/>
      <c r="G129" s="46"/>
      <c r="H129" s="46"/>
      <c r="I129" s="46"/>
      <c r="J129" s="46"/>
      <c r="K129" s="46"/>
      <c r="L129" s="46"/>
      <c r="M129" s="46"/>
      <c r="N129" s="46"/>
      <c r="O129" s="46"/>
      <c r="P129" s="46"/>
      <c r="Q129" s="46"/>
      <c r="R129" s="46"/>
      <c r="S129" s="22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  <c r="AD129" s="15"/>
      <c r="AE129" s="15"/>
      <c r="AF129" s="15"/>
      <c r="AG129" s="15"/>
    </row>
    <row r="130" spans="1:33" ht="15.75" customHeight="1" x14ac:dyDescent="0.2">
      <c r="A130" s="15"/>
      <c r="B130" s="15"/>
      <c r="C130" s="46"/>
      <c r="D130" s="46"/>
      <c r="E130" s="46"/>
      <c r="F130" s="46"/>
      <c r="G130" s="46"/>
      <c r="H130" s="46"/>
      <c r="I130" s="46"/>
      <c r="J130" s="46"/>
      <c r="K130" s="46"/>
      <c r="L130" s="46"/>
      <c r="M130" s="46"/>
      <c r="N130" s="46"/>
      <c r="O130" s="46"/>
      <c r="P130" s="46"/>
      <c r="Q130" s="46"/>
      <c r="R130" s="46"/>
      <c r="S130" s="22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  <c r="AG130" s="15"/>
    </row>
    <row r="131" spans="1:33" ht="15.75" customHeight="1" x14ac:dyDescent="0.2">
      <c r="A131" s="15"/>
      <c r="B131" s="15"/>
      <c r="C131" s="46"/>
      <c r="D131" s="46"/>
      <c r="E131" s="46"/>
      <c r="F131" s="46"/>
      <c r="G131" s="46"/>
      <c r="H131" s="46"/>
      <c r="I131" s="46"/>
      <c r="J131" s="46"/>
      <c r="K131" s="46"/>
      <c r="L131" s="46"/>
      <c r="M131" s="46"/>
      <c r="N131" s="46"/>
      <c r="O131" s="46"/>
      <c r="P131" s="46"/>
      <c r="Q131" s="46"/>
      <c r="R131" s="46"/>
      <c r="S131" s="22"/>
      <c r="T131" s="15"/>
      <c r="U131" s="15"/>
      <c r="V131" s="15"/>
      <c r="W131" s="15"/>
      <c r="X131" s="15"/>
      <c r="Y131" s="15"/>
      <c r="Z131" s="15"/>
      <c r="AA131" s="15"/>
      <c r="AB131" s="15"/>
      <c r="AC131" s="15"/>
      <c r="AD131" s="15"/>
      <c r="AE131" s="15"/>
      <c r="AF131" s="15"/>
      <c r="AG131" s="15"/>
    </row>
    <row r="132" spans="1:33" ht="15.75" customHeight="1" x14ac:dyDescent="0.2">
      <c r="A132" s="15"/>
      <c r="B132" s="15"/>
      <c r="C132" s="46"/>
      <c r="D132" s="46"/>
      <c r="E132" s="46"/>
      <c r="F132" s="46"/>
      <c r="G132" s="46"/>
      <c r="H132" s="46"/>
      <c r="I132" s="46"/>
      <c r="J132" s="46"/>
      <c r="K132" s="46"/>
      <c r="L132" s="46"/>
      <c r="M132" s="46"/>
      <c r="N132" s="46"/>
      <c r="O132" s="46"/>
      <c r="P132" s="46"/>
      <c r="Q132" s="46"/>
      <c r="R132" s="46"/>
      <c r="S132" s="22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  <c r="AF132" s="15"/>
      <c r="AG132" s="15"/>
    </row>
    <row r="133" spans="1:33" ht="15.75" customHeight="1" x14ac:dyDescent="0.2">
      <c r="A133" s="15"/>
      <c r="B133" s="15"/>
      <c r="C133" s="46"/>
      <c r="D133" s="46"/>
      <c r="E133" s="46"/>
      <c r="F133" s="46"/>
      <c r="G133" s="46"/>
      <c r="H133" s="46"/>
      <c r="I133" s="46"/>
      <c r="J133" s="46"/>
      <c r="K133" s="46"/>
      <c r="L133" s="46"/>
      <c r="M133" s="46"/>
      <c r="N133" s="46"/>
      <c r="O133" s="46"/>
      <c r="P133" s="46"/>
      <c r="Q133" s="46"/>
      <c r="R133" s="46"/>
      <c r="S133" s="22"/>
      <c r="T133" s="15"/>
      <c r="U133" s="15"/>
      <c r="V133" s="15"/>
      <c r="W133" s="15"/>
      <c r="X133" s="15"/>
      <c r="Y133" s="15"/>
      <c r="Z133" s="15"/>
      <c r="AA133" s="15"/>
      <c r="AB133" s="15"/>
      <c r="AC133" s="15"/>
      <c r="AD133" s="15"/>
      <c r="AE133" s="15"/>
      <c r="AF133" s="15"/>
      <c r="AG133" s="15"/>
    </row>
    <row r="134" spans="1:33" ht="15.75" customHeight="1" x14ac:dyDescent="0.2">
      <c r="A134" s="15"/>
      <c r="B134" s="15"/>
      <c r="C134" s="46"/>
      <c r="D134" s="46"/>
      <c r="E134" s="46"/>
      <c r="F134" s="46"/>
      <c r="G134" s="46"/>
      <c r="H134" s="46"/>
      <c r="I134" s="46"/>
      <c r="J134" s="46"/>
      <c r="K134" s="46"/>
      <c r="L134" s="46"/>
      <c r="M134" s="46"/>
      <c r="N134" s="46"/>
      <c r="O134" s="46"/>
      <c r="P134" s="46"/>
      <c r="Q134" s="46"/>
      <c r="R134" s="46"/>
      <c r="S134" s="22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  <c r="AF134" s="15"/>
      <c r="AG134" s="15"/>
    </row>
    <row r="135" spans="1:33" ht="15.75" customHeight="1" x14ac:dyDescent="0.2">
      <c r="A135" s="15"/>
      <c r="B135" s="15"/>
      <c r="C135" s="46"/>
      <c r="D135" s="46"/>
      <c r="E135" s="46"/>
      <c r="F135" s="46"/>
      <c r="G135" s="46"/>
      <c r="H135" s="46"/>
      <c r="I135" s="46"/>
      <c r="J135" s="46"/>
      <c r="K135" s="46"/>
      <c r="L135" s="46"/>
      <c r="M135" s="46"/>
      <c r="N135" s="46"/>
      <c r="O135" s="46"/>
      <c r="P135" s="46"/>
      <c r="Q135" s="46"/>
      <c r="R135" s="46"/>
      <c r="S135" s="22"/>
      <c r="T135" s="15"/>
      <c r="U135" s="15"/>
      <c r="V135" s="15"/>
      <c r="W135" s="15"/>
      <c r="X135" s="15"/>
      <c r="Y135" s="15"/>
      <c r="Z135" s="15"/>
      <c r="AA135" s="15"/>
      <c r="AB135" s="15"/>
      <c r="AC135" s="15"/>
      <c r="AD135" s="15"/>
      <c r="AE135" s="15"/>
      <c r="AF135" s="15"/>
      <c r="AG135" s="15"/>
    </row>
    <row r="136" spans="1:33" ht="15.75" customHeight="1" x14ac:dyDescent="0.2">
      <c r="A136" s="15"/>
      <c r="B136" s="15"/>
      <c r="C136" s="46"/>
      <c r="D136" s="46"/>
      <c r="E136" s="46"/>
      <c r="F136" s="46"/>
      <c r="G136" s="46"/>
      <c r="H136" s="46"/>
      <c r="I136" s="46"/>
      <c r="J136" s="46"/>
      <c r="K136" s="46"/>
      <c r="L136" s="46"/>
      <c r="M136" s="46"/>
      <c r="N136" s="46"/>
      <c r="O136" s="46"/>
      <c r="P136" s="46"/>
      <c r="Q136" s="46"/>
      <c r="R136" s="46"/>
      <c r="S136" s="22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  <c r="AE136" s="15"/>
      <c r="AF136" s="15"/>
      <c r="AG136" s="15"/>
    </row>
    <row r="137" spans="1:33" ht="15.75" customHeight="1" x14ac:dyDescent="0.2">
      <c r="A137" s="15"/>
      <c r="B137" s="15"/>
      <c r="C137" s="46"/>
      <c r="D137" s="46"/>
      <c r="E137" s="46"/>
      <c r="F137" s="46"/>
      <c r="G137" s="46"/>
      <c r="H137" s="46"/>
      <c r="I137" s="46"/>
      <c r="J137" s="46"/>
      <c r="K137" s="46"/>
      <c r="L137" s="46"/>
      <c r="M137" s="46"/>
      <c r="N137" s="46"/>
      <c r="O137" s="46"/>
      <c r="P137" s="46"/>
      <c r="Q137" s="46"/>
      <c r="R137" s="46"/>
      <c r="S137" s="22"/>
      <c r="T137" s="15"/>
      <c r="U137" s="15"/>
      <c r="V137" s="15"/>
      <c r="W137" s="15"/>
      <c r="X137" s="15"/>
      <c r="Y137" s="15"/>
      <c r="Z137" s="15"/>
      <c r="AA137" s="15"/>
      <c r="AB137" s="15"/>
      <c r="AC137" s="15"/>
      <c r="AD137" s="15"/>
      <c r="AE137" s="15"/>
      <c r="AF137" s="15"/>
      <c r="AG137" s="15"/>
    </row>
    <row r="138" spans="1:33" ht="15.75" customHeight="1" x14ac:dyDescent="0.2">
      <c r="A138" s="15"/>
      <c r="B138" s="15"/>
      <c r="C138" s="46"/>
      <c r="D138" s="46"/>
      <c r="E138" s="46"/>
      <c r="F138" s="46"/>
      <c r="G138" s="46"/>
      <c r="H138" s="46"/>
      <c r="I138" s="46"/>
      <c r="J138" s="46"/>
      <c r="K138" s="46"/>
      <c r="L138" s="46"/>
      <c r="M138" s="46"/>
      <c r="N138" s="46"/>
      <c r="O138" s="46"/>
      <c r="P138" s="46"/>
      <c r="Q138" s="46"/>
      <c r="R138" s="46"/>
      <c r="S138" s="22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  <c r="AE138" s="15"/>
      <c r="AF138" s="15"/>
      <c r="AG138" s="15"/>
    </row>
    <row r="139" spans="1:33" ht="15.75" customHeight="1" x14ac:dyDescent="0.2">
      <c r="A139" s="15"/>
      <c r="B139" s="15"/>
      <c r="C139" s="46"/>
      <c r="D139" s="46"/>
      <c r="E139" s="46"/>
      <c r="F139" s="46"/>
      <c r="G139" s="46"/>
      <c r="H139" s="46"/>
      <c r="I139" s="46"/>
      <c r="J139" s="46"/>
      <c r="K139" s="46"/>
      <c r="L139" s="46"/>
      <c r="M139" s="46"/>
      <c r="N139" s="46"/>
      <c r="O139" s="46"/>
      <c r="P139" s="46"/>
      <c r="Q139" s="46"/>
      <c r="R139" s="46"/>
      <c r="S139" s="22"/>
      <c r="T139" s="15"/>
      <c r="U139" s="15"/>
      <c r="V139" s="15"/>
      <c r="W139" s="15"/>
      <c r="X139" s="15"/>
      <c r="Y139" s="15"/>
      <c r="Z139" s="15"/>
      <c r="AA139" s="15"/>
      <c r="AB139" s="15"/>
      <c r="AC139" s="15"/>
      <c r="AD139" s="15"/>
      <c r="AE139" s="15"/>
      <c r="AF139" s="15"/>
      <c r="AG139" s="15"/>
    </row>
    <row r="140" spans="1:33" ht="15.75" customHeight="1" x14ac:dyDescent="0.2">
      <c r="A140" s="15"/>
      <c r="B140" s="15"/>
      <c r="C140" s="46"/>
      <c r="D140" s="46"/>
      <c r="E140" s="46"/>
      <c r="F140" s="46"/>
      <c r="G140" s="46"/>
      <c r="H140" s="46"/>
      <c r="I140" s="46"/>
      <c r="J140" s="46"/>
      <c r="K140" s="46"/>
      <c r="L140" s="46"/>
      <c r="M140" s="46"/>
      <c r="N140" s="46"/>
      <c r="O140" s="46"/>
      <c r="P140" s="46"/>
      <c r="Q140" s="46"/>
      <c r="R140" s="46"/>
      <c r="S140" s="22"/>
      <c r="T140" s="15"/>
      <c r="U140" s="15"/>
      <c r="V140" s="15"/>
      <c r="W140" s="15"/>
      <c r="X140" s="15"/>
      <c r="Y140" s="15"/>
      <c r="Z140" s="15"/>
      <c r="AA140" s="15"/>
      <c r="AB140" s="15"/>
      <c r="AC140" s="15"/>
      <c r="AD140" s="15"/>
      <c r="AE140" s="15"/>
      <c r="AF140" s="15"/>
      <c r="AG140" s="15"/>
    </row>
    <row r="141" spans="1:33" ht="15.75" customHeight="1" x14ac:dyDescent="0.2">
      <c r="A141" s="15"/>
      <c r="B141" s="15"/>
      <c r="C141" s="46"/>
      <c r="D141" s="46"/>
      <c r="E141" s="46"/>
      <c r="F141" s="46"/>
      <c r="G141" s="46"/>
      <c r="H141" s="46"/>
      <c r="I141" s="46"/>
      <c r="J141" s="46"/>
      <c r="K141" s="46"/>
      <c r="L141" s="46"/>
      <c r="M141" s="46"/>
      <c r="N141" s="46"/>
      <c r="O141" s="46"/>
      <c r="P141" s="46"/>
      <c r="Q141" s="46"/>
      <c r="R141" s="46"/>
      <c r="S141" s="22"/>
      <c r="T141" s="15"/>
      <c r="U141" s="15"/>
      <c r="V141" s="15"/>
      <c r="W141" s="15"/>
      <c r="X141" s="15"/>
      <c r="Y141" s="15"/>
      <c r="Z141" s="15"/>
      <c r="AA141" s="15"/>
      <c r="AB141" s="15"/>
      <c r="AC141" s="15"/>
      <c r="AD141" s="15"/>
      <c r="AE141" s="15"/>
      <c r="AF141" s="15"/>
      <c r="AG141" s="15"/>
    </row>
    <row r="142" spans="1:33" ht="15.75" customHeight="1" x14ac:dyDescent="0.2">
      <c r="A142" s="15"/>
      <c r="B142" s="15"/>
      <c r="C142" s="46"/>
      <c r="D142" s="46"/>
      <c r="E142" s="46"/>
      <c r="F142" s="46"/>
      <c r="G142" s="46"/>
      <c r="H142" s="46"/>
      <c r="I142" s="46"/>
      <c r="J142" s="46"/>
      <c r="K142" s="46"/>
      <c r="L142" s="46"/>
      <c r="M142" s="46"/>
      <c r="N142" s="46"/>
      <c r="O142" s="46"/>
      <c r="P142" s="46"/>
      <c r="Q142" s="46"/>
      <c r="R142" s="46"/>
      <c r="S142" s="22"/>
      <c r="T142" s="15"/>
      <c r="U142" s="15"/>
      <c r="V142" s="15"/>
      <c r="W142" s="15"/>
      <c r="X142" s="15"/>
      <c r="Y142" s="15"/>
      <c r="Z142" s="15"/>
      <c r="AA142" s="15"/>
      <c r="AB142" s="15"/>
      <c r="AC142" s="15"/>
      <c r="AD142" s="15"/>
      <c r="AE142" s="15"/>
      <c r="AF142" s="15"/>
      <c r="AG142" s="15"/>
    </row>
    <row r="143" spans="1:33" ht="15.75" customHeight="1" x14ac:dyDescent="0.2">
      <c r="A143" s="15"/>
      <c r="B143" s="15"/>
      <c r="C143" s="46"/>
      <c r="D143" s="46"/>
      <c r="E143" s="46"/>
      <c r="F143" s="46"/>
      <c r="G143" s="46"/>
      <c r="H143" s="46"/>
      <c r="I143" s="46"/>
      <c r="J143" s="46"/>
      <c r="K143" s="46"/>
      <c r="L143" s="46"/>
      <c r="M143" s="46"/>
      <c r="N143" s="46"/>
      <c r="O143" s="46"/>
      <c r="P143" s="46"/>
      <c r="Q143" s="46"/>
      <c r="R143" s="46"/>
      <c r="S143" s="22"/>
      <c r="T143" s="15"/>
      <c r="U143" s="15"/>
      <c r="V143" s="15"/>
      <c r="W143" s="15"/>
      <c r="X143" s="15"/>
      <c r="Y143" s="15"/>
      <c r="Z143" s="15"/>
      <c r="AA143" s="15"/>
      <c r="AB143" s="15"/>
      <c r="AC143" s="15"/>
      <c r="AD143" s="15"/>
      <c r="AE143" s="15"/>
      <c r="AF143" s="15"/>
      <c r="AG143" s="15"/>
    </row>
    <row r="144" spans="1:33" ht="15.75" customHeight="1" x14ac:dyDescent="0.2">
      <c r="A144" s="15"/>
      <c r="B144" s="15"/>
      <c r="C144" s="46"/>
      <c r="D144" s="46"/>
      <c r="E144" s="46"/>
      <c r="F144" s="46"/>
      <c r="G144" s="46"/>
      <c r="H144" s="46"/>
      <c r="I144" s="46"/>
      <c r="J144" s="46"/>
      <c r="K144" s="46"/>
      <c r="L144" s="46"/>
      <c r="M144" s="46"/>
      <c r="N144" s="46"/>
      <c r="O144" s="46"/>
      <c r="P144" s="46"/>
      <c r="Q144" s="46"/>
      <c r="R144" s="46"/>
      <c r="S144" s="22"/>
      <c r="T144" s="15"/>
      <c r="U144" s="15"/>
      <c r="V144" s="15"/>
      <c r="W144" s="15"/>
      <c r="X144" s="15"/>
      <c r="Y144" s="15"/>
      <c r="Z144" s="15"/>
      <c r="AA144" s="15"/>
      <c r="AB144" s="15"/>
      <c r="AC144" s="15"/>
      <c r="AD144" s="15"/>
      <c r="AE144" s="15"/>
      <c r="AF144" s="15"/>
      <c r="AG144" s="15"/>
    </row>
    <row r="145" spans="1:33" ht="15.75" customHeight="1" x14ac:dyDescent="0.2">
      <c r="A145" s="15"/>
      <c r="B145" s="15"/>
      <c r="C145" s="46"/>
      <c r="D145" s="46"/>
      <c r="E145" s="46"/>
      <c r="F145" s="46"/>
      <c r="G145" s="46"/>
      <c r="H145" s="46"/>
      <c r="I145" s="46"/>
      <c r="J145" s="46"/>
      <c r="K145" s="46"/>
      <c r="L145" s="46"/>
      <c r="M145" s="46"/>
      <c r="N145" s="46"/>
      <c r="O145" s="46"/>
      <c r="P145" s="46"/>
      <c r="Q145" s="46"/>
      <c r="R145" s="46"/>
      <c r="S145" s="22"/>
      <c r="T145" s="15"/>
      <c r="U145" s="15"/>
      <c r="V145" s="15"/>
      <c r="W145" s="15"/>
      <c r="X145" s="15"/>
      <c r="Y145" s="15"/>
      <c r="Z145" s="15"/>
      <c r="AA145" s="15"/>
      <c r="AB145" s="15"/>
      <c r="AC145" s="15"/>
      <c r="AD145" s="15"/>
      <c r="AE145" s="15"/>
      <c r="AF145" s="15"/>
      <c r="AG145" s="15"/>
    </row>
    <row r="146" spans="1:33" ht="15.75" customHeight="1" x14ac:dyDescent="0.2">
      <c r="A146" s="15"/>
      <c r="B146" s="15"/>
      <c r="C146" s="46"/>
      <c r="D146" s="46"/>
      <c r="E146" s="46"/>
      <c r="F146" s="46"/>
      <c r="G146" s="46"/>
      <c r="H146" s="46"/>
      <c r="I146" s="46"/>
      <c r="J146" s="46"/>
      <c r="K146" s="46"/>
      <c r="L146" s="46"/>
      <c r="M146" s="46"/>
      <c r="N146" s="46"/>
      <c r="O146" s="46"/>
      <c r="P146" s="46"/>
      <c r="Q146" s="46"/>
      <c r="R146" s="46"/>
      <c r="S146" s="22"/>
      <c r="T146" s="15"/>
      <c r="U146" s="15"/>
      <c r="V146" s="15"/>
      <c r="W146" s="15"/>
      <c r="X146" s="15"/>
      <c r="Y146" s="15"/>
      <c r="Z146" s="15"/>
      <c r="AA146" s="15"/>
      <c r="AB146" s="15"/>
      <c r="AC146" s="15"/>
      <c r="AD146" s="15"/>
      <c r="AE146" s="15"/>
      <c r="AF146" s="15"/>
      <c r="AG146" s="15"/>
    </row>
    <row r="147" spans="1:33" ht="15.75" customHeight="1" x14ac:dyDescent="0.2">
      <c r="A147" s="15"/>
      <c r="B147" s="15"/>
      <c r="C147" s="46"/>
      <c r="D147" s="46"/>
      <c r="E147" s="46"/>
      <c r="F147" s="46"/>
      <c r="G147" s="46"/>
      <c r="H147" s="46"/>
      <c r="I147" s="46"/>
      <c r="J147" s="46"/>
      <c r="K147" s="46"/>
      <c r="L147" s="46"/>
      <c r="M147" s="46"/>
      <c r="N147" s="46"/>
      <c r="O147" s="46"/>
      <c r="P147" s="46"/>
      <c r="Q147" s="46"/>
      <c r="R147" s="46"/>
      <c r="S147" s="22"/>
      <c r="T147" s="15"/>
      <c r="U147" s="15"/>
      <c r="V147" s="15"/>
      <c r="W147" s="15"/>
      <c r="X147" s="15"/>
      <c r="Y147" s="15"/>
      <c r="Z147" s="15"/>
      <c r="AA147" s="15"/>
      <c r="AB147" s="15"/>
      <c r="AC147" s="15"/>
      <c r="AD147" s="15"/>
      <c r="AE147" s="15"/>
      <c r="AF147" s="15"/>
      <c r="AG147" s="15"/>
    </row>
    <row r="148" spans="1:33" ht="15.75" customHeight="1" x14ac:dyDescent="0.2">
      <c r="A148" s="15"/>
      <c r="B148" s="15"/>
      <c r="C148" s="46"/>
      <c r="D148" s="46"/>
      <c r="E148" s="46"/>
      <c r="F148" s="46"/>
      <c r="G148" s="46"/>
      <c r="H148" s="46"/>
      <c r="I148" s="46"/>
      <c r="J148" s="46"/>
      <c r="K148" s="46"/>
      <c r="L148" s="46"/>
      <c r="M148" s="46"/>
      <c r="N148" s="46"/>
      <c r="O148" s="46"/>
      <c r="P148" s="46"/>
      <c r="Q148" s="46"/>
      <c r="R148" s="46"/>
      <c r="S148" s="22"/>
      <c r="T148" s="15"/>
      <c r="U148" s="15"/>
      <c r="V148" s="15"/>
      <c r="W148" s="15"/>
      <c r="X148" s="15"/>
      <c r="Y148" s="15"/>
      <c r="Z148" s="15"/>
      <c r="AA148" s="15"/>
      <c r="AB148" s="15"/>
      <c r="AC148" s="15"/>
      <c r="AD148" s="15"/>
      <c r="AE148" s="15"/>
      <c r="AF148" s="15"/>
      <c r="AG148" s="15"/>
    </row>
    <row r="149" spans="1:33" ht="15.75" customHeight="1" x14ac:dyDescent="0.2">
      <c r="A149" s="15"/>
      <c r="B149" s="15"/>
      <c r="C149" s="46"/>
      <c r="D149" s="46"/>
      <c r="E149" s="46"/>
      <c r="F149" s="46"/>
      <c r="G149" s="46"/>
      <c r="H149" s="46"/>
      <c r="I149" s="46"/>
      <c r="J149" s="46"/>
      <c r="K149" s="46"/>
      <c r="L149" s="46"/>
      <c r="M149" s="46"/>
      <c r="N149" s="46"/>
      <c r="O149" s="46"/>
      <c r="P149" s="46"/>
      <c r="Q149" s="46"/>
      <c r="R149" s="46"/>
      <c r="S149" s="22"/>
      <c r="T149" s="15"/>
      <c r="U149" s="15"/>
      <c r="V149" s="15"/>
      <c r="W149" s="15"/>
      <c r="X149" s="15"/>
      <c r="Y149" s="15"/>
      <c r="Z149" s="15"/>
      <c r="AA149" s="15"/>
      <c r="AB149" s="15"/>
      <c r="AC149" s="15"/>
      <c r="AD149" s="15"/>
      <c r="AE149" s="15"/>
      <c r="AF149" s="15"/>
      <c r="AG149" s="15"/>
    </row>
    <row r="150" spans="1:33" ht="15.75" customHeight="1" x14ac:dyDescent="0.2">
      <c r="A150" s="15"/>
      <c r="B150" s="15"/>
      <c r="C150" s="46"/>
      <c r="D150" s="46"/>
      <c r="E150" s="46"/>
      <c r="F150" s="46"/>
      <c r="G150" s="46"/>
      <c r="H150" s="46"/>
      <c r="I150" s="46"/>
      <c r="J150" s="46"/>
      <c r="K150" s="46"/>
      <c r="L150" s="46"/>
      <c r="M150" s="46"/>
      <c r="N150" s="46"/>
      <c r="O150" s="46"/>
      <c r="P150" s="46"/>
      <c r="Q150" s="46"/>
      <c r="R150" s="46"/>
      <c r="S150" s="22"/>
      <c r="T150" s="15"/>
      <c r="U150" s="15"/>
      <c r="V150" s="15"/>
      <c r="W150" s="15"/>
      <c r="X150" s="15"/>
      <c r="Y150" s="15"/>
      <c r="Z150" s="15"/>
      <c r="AA150" s="15"/>
      <c r="AB150" s="15"/>
      <c r="AC150" s="15"/>
      <c r="AD150" s="15"/>
      <c r="AE150" s="15"/>
      <c r="AF150" s="15"/>
      <c r="AG150" s="15"/>
    </row>
    <row r="151" spans="1:33" ht="15.75" customHeight="1" x14ac:dyDescent="0.2">
      <c r="A151" s="15"/>
      <c r="B151" s="15"/>
      <c r="C151" s="46"/>
      <c r="D151" s="46"/>
      <c r="E151" s="46"/>
      <c r="F151" s="46"/>
      <c r="G151" s="46"/>
      <c r="H151" s="46"/>
      <c r="I151" s="46"/>
      <c r="J151" s="46"/>
      <c r="K151" s="46"/>
      <c r="L151" s="46"/>
      <c r="M151" s="46"/>
      <c r="N151" s="46"/>
      <c r="O151" s="46"/>
      <c r="P151" s="46"/>
      <c r="Q151" s="46"/>
      <c r="R151" s="46"/>
      <c r="S151" s="22"/>
      <c r="T151" s="15"/>
      <c r="U151" s="15"/>
      <c r="V151" s="15"/>
      <c r="W151" s="15"/>
      <c r="X151" s="15"/>
      <c r="Y151" s="15"/>
      <c r="Z151" s="15"/>
      <c r="AA151" s="15"/>
      <c r="AB151" s="15"/>
      <c r="AC151" s="15"/>
      <c r="AD151" s="15"/>
      <c r="AE151" s="15"/>
      <c r="AF151" s="15"/>
      <c r="AG151" s="15"/>
    </row>
    <row r="152" spans="1:33" ht="15.75" customHeight="1" x14ac:dyDescent="0.2">
      <c r="A152" s="15"/>
      <c r="B152" s="15"/>
      <c r="C152" s="46"/>
      <c r="D152" s="46"/>
      <c r="E152" s="46"/>
      <c r="F152" s="46"/>
      <c r="G152" s="46"/>
      <c r="H152" s="46"/>
      <c r="I152" s="46"/>
      <c r="J152" s="46"/>
      <c r="K152" s="46"/>
      <c r="L152" s="46"/>
      <c r="M152" s="46"/>
      <c r="N152" s="46"/>
      <c r="O152" s="46"/>
      <c r="P152" s="46"/>
      <c r="Q152" s="46"/>
      <c r="R152" s="46"/>
      <c r="S152" s="22"/>
      <c r="T152" s="15"/>
      <c r="U152" s="15"/>
      <c r="V152" s="15"/>
      <c r="W152" s="15"/>
      <c r="X152" s="15"/>
      <c r="Y152" s="15"/>
      <c r="Z152" s="15"/>
      <c r="AA152" s="15"/>
      <c r="AB152" s="15"/>
      <c r="AC152" s="15"/>
      <c r="AD152" s="15"/>
      <c r="AE152" s="15"/>
      <c r="AF152" s="15"/>
      <c r="AG152" s="15"/>
    </row>
    <row r="153" spans="1:33" ht="15.75" customHeight="1" x14ac:dyDescent="0.2">
      <c r="A153" s="15"/>
      <c r="B153" s="15"/>
      <c r="C153" s="46"/>
      <c r="D153" s="46"/>
      <c r="E153" s="46"/>
      <c r="F153" s="46"/>
      <c r="G153" s="46"/>
      <c r="H153" s="46"/>
      <c r="I153" s="46"/>
      <c r="J153" s="46"/>
      <c r="K153" s="46"/>
      <c r="L153" s="46"/>
      <c r="M153" s="46"/>
      <c r="N153" s="46"/>
      <c r="O153" s="46"/>
      <c r="P153" s="46"/>
      <c r="Q153" s="46"/>
      <c r="R153" s="46"/>
      <c r="S153" s="22"/>
      <c r="T153" s="15"/>
      <c r="U153" s="15"/>
      <c r="V153" s="15"/>
      <c r="W153" s="15"/>
      <c r="X153" s="15"/>
      <c r="Y153" s="15"/>
      <c r="Z153" s="15"/>
      <c r="AA153" s="15"/>
      <c r="AB153" s="15"/>
      <c r="AC153" s="15"/>
      <c r="AD153" s="15"/>
      <c r="AE153" s="15"/>
      <c r="AF153" s="15"/>
      <c r="AG153" s="15"/>
    </row>
    <row r="154" spans="1:33" ht="15.75" customHeight="1" x14ac:dyDescent="0.2">
      <c r="A154" s="15"/>
      <c r="B154" s="15"/>
      <c r="C154" s="46"/>
      <c r="D154" s="46"/>
      <c r="E154" s="46"/>
      <c r="F154" s="46"/>
      <c r="G154" s="46"/>
      <c r="H154" s="46"/>
      <c r="I154" s="46"/>
      <c r="J154" s="46"/>
      <c r="K154" s="46"/>
      <c r="L154" s="46"/>
      <c r="M154" s="46"/>
      <c r="N154" s="46"/>
      <c r="O154" s="46"/>
      <c r="P154" s="46"/>
      <c r="Q154" s="46"/>
      <c r="R154" s="46"/>
      <c r="S154" s="22"/>
      <c r="T154" s="15"/>
      <c r="U154" s="15"/>
      <c r="V154" s="15"/>
      <c r="W154" s="15"/>
      <c r="X154" s="15"/>
      <c r="Y154" s="15"/>
      <c r="Z154" s="15"/>
      <c r="AA154" s="15"/>
      <c r="AB154" s="15"/>
      <c r="AC154" s="15"/>
      <c r="AD154" s="15"/>
      <c r="AE154" s="15"/>
      <c r="AF154" s="15"/>
      <c r="AG154" s="15"/>
    </row>
    <row r="155" spans="1:33" ht="15.75" customHeight="1" x14ac:dyDescent="0.2">
      <c r="A155" s="15"/>
      <c r="B155" s="15"/>
      <c r="C155" s="46"/>
      <c r="D155" s="46"/>
      <c r="E155" s="46"/>
      <c r="F155" s="46"/>
      <c r="G155" s="46"/>
      <c r="H155" s="46"/>
      <c r="I155" s="46"/>
      <c r="J155" s="46"/>
      <c r="K155" s="46"/>
      <c r="L155" s="46"/>
      <c r="M155" s="46"/>
      <c r="N155" s="46"/>
      <c r="O155" s="46"/>
      <c r="P155" s="46"/>
      <c r="Q155" s="46"/>
      <c r="R155" s="46"/>
      <c r="S155" s="22"/>
      <c r="T155" s="15"/>
      <c r="U155" s="15"/>
      <c r="V155" s="15"/>
      <c r="W155" s="15"/>
      <c r="X155" s="15"/>
      <c r="Y155" s="15"/>
      <c r="Z155" s="15"/>
      <c r="AA155" s="15"/>
      <c r="AB155" s="15"/>
      <c r="AC155" s="15"/>
      <c r="AD155" s="15"/>
      <c r="AE155" s="15"/>
      <c r="AF155" s="15"/>
      <c r="AG155" s="15"/>
    </row>
    <row r="156" spans="1:33" ht="15.75" customHeight="1" x14ac:dyDescent="0.2">
      <c r="A156" s="15"/>
      <c r="B156" s="15"/>
      <c r="C156" s="46"/>
      <c r="D156" s="46"/>
      <c r="E156" s="46"/>
      <c r="F156" s="46"/>
      <c r="G156" s="46"/>
      <c r="H156" s="46"/>
      <c r="I156" s="46"/>
      <c r="J156" s="46"/>
      <c r="K156" s="46"/>
      <c r="L156" s="46"/>
      <c r="M156" s="46"/>
      <c r="N156" s="46"/>
      <c r="O156" s="46"/>
      <c r="P156" s="46"/>
      <c r="Q156" s="46"/>
      <c r="R156" s="46"/>
      <c r="S156" s="22"/>
      <c r="T156" s="15"/>
      <c r="U156" s="15"/>
      <c r="V156" s="15"/>
      <c r="W156" s="15"/>
      <c r="X156" s="15"/>
      <c r="Y156" s="15"/>
      <c r="Z156" s="15"/>
      <c r="AA156" s="15"/>
      <c r="AB156" s="15"/>
      <c r="AC156" s="15"/>
      <c r="AD156" s="15"/>
      <c r="AE156" s="15"/>
      <c r="AF156" s="15"/>
      <c r="AG156" s="15"/>
    </row>
    <row r="157" spans="1:33" ht="15.75" customHeight="1" x14ac:dyDescent="0.2">
      <c r="A157" s="15"/>
      <c r="B157" s="15"/>
      <c r="C157" s="46"/>
      <c r="D157" s="46"/>
      <c r="E157" s="46"/>
      <c r="F157" s="46"/>
      <c r="G157" s="46"/>
      <c r="H157" s="46"/>
      <c r="I157" s="46"/>
      <c r="J157" s="46"/>
      <c r="K157" s="46"/>
      <c r="L157" s="46"/>
      <c r="M157" s="46"/>
      <c r="N157" s="46"/>
      <c r="O157" s="46"/>
      <c r="P157" s="46"/>
      <c r="Q157" s="46"/>
      <c r="R157" s="46"/>
      <c r="S157" s="22"/>
      <c r="T157" s="15"/>
      <c r="U157" s="15"/>
      <c r="V157" s="15"/>
      <c r="W157" s="15"/>
      <c r="X157" s="15"/>
      <c r="Y157" s="15"/>
      <c r="Z157" s="15"/>
      <c r="AA157" s="15"/>
      <c r="AB157" s="15"/>
      <c r="AC157" s="15"/>
      <c r="AD157" s="15"/>
      <c r="AE157" s="15"/>
      <c r="AF157" s="15"/>
      <c r="AG157" s="15"/>
    </row>
    <row r="158" spans="1:33" ht="15.75" customHeight="1" x14ac:dyDescent="0.2">
      <c r="A158" s="15"/>
      <c r="B158" s="15"/>
      <c r="C158" s="46"/>
      <c r="D158" s="46"/>
      <c r="E158" s="46"/>
      <c r="F158" s="46"/>
      <c r="G158" s="46"/>
      <c r="H158" s="46"/>
      <c r="I158" s="46"/>
      <c r="J158" s="46"/>
      <c r="K158" s="46"/>
      <c r="L158" s="46"/>
      <c r="M158" s="46"/>
      <c r="N158" s="46"/>
      <c r="O158" s="46"/>
      <c r="P158" s="46"/>
      <c r="Q158" s="46"/>
      <c r="R158" s="46"/>
      <c r="S158" s="22"/>
      <c r="T158" s="15"/>
      <c r="U158" s="15"/>
      <c r="V158" s="15"/>
      <c r="W158" s="15"/>
      <c r="X158" s="15"/>
      <c r="Y158" s="15"/>
      <c r="Z158" s="15"/>
      <c r="AA158" s="15"/>
      <c r="AB158" s="15"/>
      <c r="AC158" s="15"/>
      <c r="AD158" s="15"/>
      <c r="AE158" s="15"/>
      <c r="AF158" s="15"/>
      <c r="AG158" s="15"/>
    </row>
    <row r="159" spans="1:33" ht="15.75" customHeight="1" x14ac:dyDescent="0.2">
      <c r="A159" s="15"/>
      <c r="B159" s="15"/>
      <c r="C159" s="46"/>
      <c r="D159" s="46"/>
      <c r="E159" s="46"/>
      <c r="F159" s="46"/>
      <c r="G159" s="46"/>
      <c r="H159" s="46"/>
      <c r="I159" s="46"/>
      <c r="J159" s="46"/>
      <c r="K159" s="46"/>
      <c r="L159" s="46"/>
      <c r="M159" s="46"/>
      <c r="N159" s="46"/>
      <c r="O159" s="46"/>
      <c r="P159" s="46"/>
      <c r="Q159" s="46"/>
      <c r="R159" s="46"/>
      <c r="S159" s="22"/>
      <c r="T159" s="15"/>
      <c r="U159" s="15"/>
      <c r="V159" s="15"/>
      <c r="W159" s="15"/>
      <c r="X159" s="15"/>
      <c r="Y159" s="15"/>
      <c r="Z159" s="15"/>
      <c r="AA159" s="15"/>
      <c r="AB159" s="15"/>
      <c r="AC159" s="15"/>
      <c r="AD159" s="15"/>
      <c r="AE159" s="15"/>
      <c r="AF159" s="15"/>
      <c r="AG159" s="15"/>
    </row>
    <row r="160" spans="1:33" ht="15.75" customHeight="1" x14ac:dyDescent="0.2">
      <c r="A160" s="15"/>
      <c r="B160" s="15"/>
      <c r="C160" s="46"/>
      <c r="D160" s="46"/>
      <c r="E160" s="46"/>
      <c r="F160" s="46"/>
      <c r="G160" s="46"/>
      <c r="H160" s="46"/>
      <c r="I160" s="46"/>
      <c r="J160" s="46"/>
      <c r="K160" s="46"/>
      <c r="L160" s="46"/>
      <c r="M160" s="46"/>
      <c r="N160" s="46"/>
      <c r="O160" s="46"/>
      <c r="P160" s="46"/>
      <c r="Q160" s="46"/>
      <c r="R160" s="46"/>
      <c r="S160" s="22"/>
      <c r="T160" s="15"/>
      <c r="U160" s="15"/>
      <c r="V160" s="15"/>
      <c r="W160" s="15"/>
      <c r="X160" s="15"/>
      <c r="Y160" s="15"/>
      <c r="Z160" s="15"/>
      <c r="AA160" s="15"/>
      <c r="AB160" s="15"/>
      <c r="AC160" s="15"/>
      <c r="AD160" s="15"/>
      <c r="AE160" s="15"/>
      <c r="AF160" s="15"/>
      <c r="AG160" s="15"/>
    </row>
    <row r="161" spans="1:33" ht="15.75" customHeight="1" x14ac:dyDescent="0.2">
      <c r="A161" s="15"/>
      <c r="B161" s="15"/>
      <c r="C161" s="46"/>
      <c r="D161" s="46"/>
      <c r="E161" s="46"/>
      <c r="F161" s="46"/>
      <c r="G161" s="46"/>
      <c r="H161" s="46"/>
      <c r="I161" s="46"/>
      <c r="J161" s="46"/>
      <c r="K161" s="46"/>
      <c r="L161" s="46"/>
      <c r="M161" s="46"/>
      <c r="N161" s="46"/>
      <c r="O161" s="46"/>
      <c r="P161" s="46"/>
      <c r="Q161" s="46"/>
      <c r="R161" s="46"/>
      <c r="S161" s="22"/>
      <c r="T161" s="15"/>
      <c r="U161" s="15"/>
      <c r="V161" s="15"/>
      <c r="W161" s="15"/>
      <c r="X161" s="15"/>
      <c r="Y161" s="15"/>
      <c r="Z161" s="15"/>
      <c r="AA161" s="15"/>
      <c r="AB161" s="15"/>
      <c r="AC161" s="15"/>
      <c r="AD161" s="15"/>
      <c r="AE161" s="15"/>
      <c r="AF161" s="15"/>
      <c r="AG161" s="15"/>
    </row>
    <row r="162" spans="1:33" ht="15.75" customHeight="1" x14ac:dyDescent="0.2">
      <c r="A162" s="15"/>
      <c r="B162" s="15"/>
      <c r="C162" s="46"/>
      <c r="D162" s="46"/>
      <c r="E162" s="46"/>
      <c r="F162" s="46"/>
      <c r="G162" s="46"/>
      <c r="H162" s="46"/>
      <c r="I162" s="46"/>
      <c r="J162" s="46"/>
      <c r="K162" s="46"/>
      <c r="L162" s="46"/>
      <c r="M162" s="46"/>
      <c r="N162" s="46"/>
      <c r="O162" s="46"/>
      <c r="P162" s="46"/>
      <c r="Q162" s="46"/>
      <c r="R162" s="46"/>
      <c r="S162" s="22"/>
      <c r="T162" s="15"/>
      <c r="U162" s="15"/>
      <c r="V162" s="15"/>
      <c r="W162" s="15"/>
      <c r="X162" s="15"/>
      <c r="Y162" s="15"/>
      <c r="Z162" s="15"/>
      <c r="AA162" s="15"/>
      <c r="AB162" s="15"/>
      <c r="AC162" s="15"/>
      <c r="AD162" s="15"/>
      <c r="AE162" s="15"/>
      <c r="AF162" s="15"/>
      <c r="AG162" s="15"/>
    </row>
    <row r="163" spans="1:33" ht="15.75" customHeight="1" x14ac:dyDescent="0.2">
      <c r="A163" s="15"/>
      <c r="B163" s="15"/>
      <c r="C163" s="46"/>
      <c r="D163" s="46"/>
      <c r="E163" s="46"/>
      <c r="F163" s="46"/>
      <c r="G163" s="46"/>
      <c r="H163" s="46"/>
      <c r="I163" s="46"/>
      <c r="J163" s="46"/>
      <c r="K163" s="46"/>
      <c r="L163" s="46"/>
      <c r="M163" s="46"/>
      <c r="N163" s="46"/>
      <c r="O163" s="46"/>
      <c r="P163" s="46"/>
      <c r="Q163" s="46"/>
      <c r="R163" s="46"/>
      <c r="S163" s="22"/>
      <c r="T163" s="15"/>
      <c r="U163" s="15"/>
      <c r="V163" s="15"/>
      <c r="W163" s="15"/>
      <c r="X163" s="15"/>
      <c r="Y163" s="15"/>
      <c r="Z163" s="15"/>
      <c r="AA163" s="15"/>
      <c r="AB163" s="15"/>
      <c r="AC163" s="15"/>
      <c r="AD163" s="15"/>
      <c r="AE163" s="15"/>
      <c r="AF163" s="15"/>
      <c r="AG163" s="15"/>
    </row>
    <row r="164" spans="1:33" ht="15.75" customHeight="1" x14ac:dyDescent="0.2">
      <c r="A164" s="15"/>
      <c r="B164" s="15"/>
      <c r="C164" s="46"/>
      <c r="D164" s="46"/>
      <c r="E164" s="46"/>
      <c r="F164" s="46"/>
      <c r="G164" s="46"/>
      <c r="H164" s="46"/>
      <c r="I164" s="46"/>
      <c r="J164" s="46"/>
      <c r="K164" s="46"/>
      <c r="L164" s="46"/>
      <c r="M164" s="46"/>
      <c r="N164" s="46"/>
      <c r="O164" s="46"/>
      <c r="P164" s="46"/>
      <c r="Q164" s="46"/>
      <c r="R164" s="46"/>
      <c r="S164" s="22"/>
      <c r="T164" s="15"/>
      <c r="U164" s="15"/>
      <c r="V164" s="15"/>
      <c r="W164" s="15"/>
      <c r="X164" s="15"/>
      <c r="Y164" s="15"/>
      <c r="Z164" s="15"/>
      <c r="AA164" s="15"/>
      <c r="AB164" s="15"/>
      <c r="AC164" s="15"/>
      <c r="AD164" s="15"/>
      <c r="AE164" s="15"/>
      <c r="AF164" s="15"/>
      <c r="AG164" s="15"/>
    </row>
    <row r="165" spans="1:33" ht="15.75" customHeight="1" x14ac:dyDescent="0.2">
      <c r="A165" s="15"/>
      <c r="B165" s="15"/>
      <c r="C165" s="46"/>
      <c r="D165" s="46"/>
      <c r="E165" s="46"/>
      <c r="F165" s="46"/>
      <c r="G165" s="46"/>
      <c r="H165" s="46"/>
      <c r="I165" s="46"/>
      <c r="J165" s="46"/>
      <c r="K165" s="46"/>
      <c r="L165" s="46"/>
      <c r="M165" s="46"/>
      <c r="N165" s="46"/>
      <c r="O165" s="46"/>
      <c r="P165" s="46"/>
      <c r="Q165" s="46"/>
      <c r="R165" s="46"/>
      <c r="S165" s="22"/>
      <c r="T165" s="15"/>
      <c r="U165" s="15"/>
      <c r="V165" s="15"/>
      <c r="W165" s="15"/>
      <c r="X165" s="15"/>
      <c r="Y165" s="15"/>
      <c r="Z165" s="15"/>
      <c r="AA165" s="15"/>
      <c r="AB165" s="15"/>
      <c r="AC165" s="15"/>
      <c r="AD165" s="15"/>
      <c r="AE165" s="15"/>
      <c r="AF165" s="15"/>
      <c r="AG165" s="15"/>
    </row>
    <row r="166" spans="1:33" ht="15.75" customHeight="1" x14ac:dyDescent="0.2">
      <c r="A166" s="15"/>
      <c r="B166" s="15"/>
      <c r="C166" s="46"/>
      <c r="D166" s="46"/>
      <c r="E166" s="46"/>
      <c r="F166" s="46"/>
      <c r="G166" s="46"/>
      <c r="H166" s="46"/>
      <c r="I166" s="46"/>
      <c r="J166" s="46"/>
      <c r="K166" s="46"/>
      <c r="L166" s="46"/>
      <c r="M166" s="46"/>
      <c r="N166" s="46"/>
      <c r="O166" s="46"/>
      <c r="P166" s="46"/>
      <c r="Q166" s="46"/>
      <c r="R166" s="46"/>
      <c r="S166" s="22"/>
      <c r="T166" s="15"/>
      <c r="U166" s="15"/>
      <c r="V166" s="15"/>
      <c r="W166" s="15"/>
      <c r="X166" s="15"/>
      <c r="Y166" s="15"/>
      <c r="Z166" s="15"/>
      <c r="AA166" s="15"/>
      <c r="AB166" s="15"/>
      <c r="AC166" s="15"/>
      <c r="AD166" s="15"/>
      <c r="AE166" s="15"/>
      <c r="AF166" s="15"/>
      <c r="AG166" s="15"/>
    </row>
    <row r="167" spans="1:33" ht="15.75" customHeight="1" x14ac:dyDescent="0.2">
      <c r="A167" s="15"/>
      <c r="B167" s="15"/>
      <c r="C167" s="46"/>
      <c r="D167" s="46"/>
      <c r="E167" s="46"/>
      <c r="F167" s="46"/>
      <c r="G167" s="46"/>
      <c r="H167" s="46"/>
      <c r="I167" s="46"/>
      <c r="J167" s="46"/>
      <c r="K167" s="46"/>
      <c r="L167" s="46"/>
      <c r="M167" s="46"/>
      <c r="N167" s="46"/>
      <c r="O167" s="46"/>
      <c r="P167" s="46"/>
      <c r="Q167" s="46"/>
      <c r="R167" s="46"/>
      <c r="S167" s="22"/>
      <c r="T167" s="15"/>
      <c r="U167" s="15"/>
      <c r="V167" s="15"/>
      <c r="W167" s="15"/>
      <c r="X167" s="15"/>
      <c r="Y167" s="15"/>
      <c r="Z167" s="15"/>
      <c r="AA167" s="15"/>
      <c r="AB167" s="15"/>
      <c r="AC167" s="15"/>
      <c r="AD167" s="15"/>
      <c r="AE167" s="15"/>
      <c r="AF167" s="15"/>
      <c r="AG167" s="15"/>
    </row>
    <row r="168" spans="1:33" ht="15.75" customHeight="1" x14ac:dyDescent="0.2">
      <c r="A168" s="15"/>
      <c r="B168" s="15"/>
      <c r="C168" s="46"/>
      <c r="D168" s="46"/>
      <c r="E168" s="46"/>
      <c r="F168" s="46"/>
      <c r="G168" s="46"/>
      <c r="H168" s="46"/>
      <c r="I168" s="46"/>
      <c r="J168" s="46"/>
      <c r="K168" s="46"/>
      <c r="L168" s="46"/>
      <c r="M168" s="46"/>
      <c r="N168" s="46"/>
      <c r="O168" s="46"/>
      <c r="P168" s="46"/>
      <c r="Q168" s="46"/>
      <c r="R168" s="46"/>
      <c r="S168" s="22"/>
      <c r="T168" s="15"/>
      <c r="U168" s="15"/>
      <c r="V168" s="15"/>
      <c r="W168" s="15"/>
      <c r="X168" s="15"/>
      <c r="Y168" s="15"/>
      <c r="Z168" s="15"/>
      <c r="AA168" s="15"/>
      <c r="AB168" s="15"/>
      <c r="AC168" s="15"/>
      <c r="AD168" s="15"/>
      <c r="AE168" s="15"/>
      <c r="AF168" s="15"/>
      <c r="AG168" s="15"/>
    </row>
    <row r="169" spans="1:33" ht="15.75" customHeight="1" x14ac:dyDescent="0.2">
      <c r="A169" s="15"/>
      <c r="B169" s="15"/>
      <c r="C169" s="46"/>
      <c r="D169" s="46"/>
      <c r="E169" s="46"/>
      <c r="F169" s="46"/>
      <c r="G169" s="46"/>
      <c r="H169" s="46"/>
      <c r="I169" s="46"/>
      <c r="J169" s="46"/>
      <c r="K169" s="46"/>
      <c r="L169" s="46"/>
      <c r="M169" s="46"/>
      <c r="N169" s="46"/>
      <c r="O169" s="46"/>
      <c r="P169" s="46"/>
      <c r="Q169" s="46"/>
      <c r="R169" s="46"/>
      <c r="S169" s="22"/>
      <c r="T169" s="15"/>
      <c r="U169" s="15"/>
      <c r="V169" s="15"/>
      <c r="W169" s="15"/>
      <c r="X169" s="15"/>
      <c r="Y169" s="15"/>
      <c r="Z169" s="15"/>
      <c r="AA169" s="15"/>
      <c r="AB169" s="15"/>
      <c r="AC169" s="15"/>
      <c r="AD169" s="15"/>
      <c r="AE169" s="15"/>
      <c r="AF169" s="15"/>
      <c r="AG169" s="15"/>
    </row>
    <row r="170" spans="1:33" ht="15.75" customHeight="1" x14ac:dyDescent="0.2">
      <c r="A170" s="15"/>
      <c r="B170" s="15"/>
      <c r="C170" s="46"/>
      <c r="D170" s="46"/>
      <c r="E170" s="46"/>
      <c r="F170" s="46"/>
      <c r="G170" s="46"/>
      <c r="H170" s="46"/>
      <c r="I170" s="46"/>
      <c r="J170" s="46"/>
      <c r="K170" s="46"/>
      <c r="L170" s="46"/>
      <c r="M170" s="46"/>
      <c r="N170" s="46"/>
      <c r="O170" s="46"/>
      <c r="P170" s="46"/>
      <c r="Q170" s="46"/>
      <c r="R170" s="46"/>
      <c r="S170" s="22"/>
      <c r="T170" s="15"/>
      <c r="U170" s="15"/>
      <c r="V170" s="15"/>
      <c r="W170" s="15"/>
      <c r="X170" s="15"/>
      <c r="Y170" s="15"/>
      <c r="Z170" s="15"/>
      <c r="AA170" s="15"/>
      <c r="AB170" s="15"/>
      <c r="AC170" s="15"/>
      <c r="AD170" s="15"/>
      <c r="AE170" s="15"/>
      <c r="AF170" s="15"/>
      <c r="AG170" s="15"/>
    </row>
    <row r="171" spans="1:33" ht="15.75" customHeight="1" x14ac:dyDescent="0.2">
      <c r="A171" s="15"/>
      <c r="B171" s="15"/>
      <c r="C171" s="46"/>
      <c r="D171" s="46"/>
      <c r="E171" s="46"/>
      <c r="F171" s="46"/>
      <c r="G171" s="46"/>
      <c r="H171" s="46"/>
      <c r="I171" s="46"/>
      <c r="J171" s="46"/>
      <c r="K171" s="46"/>
      <c r="L171" s="46"/>
      <c r="M171" s="46"/>
      <c r="N171" s="46"/>
      <c r="O171" s="46"/>
      <c r="P171" s="46"/>
      <c r="Q171" s="46"/>
      <c r="R171" s="46"/>
      <c r="S171" s="22"/>
      <c r="T171" s="15"/>
      <c r="U171" s="15"/>
      <c r="V171" s="15"/>
      <c r="W171" s="15"/>
      <c r="X171" s="15"/>
      <c r="Y171" s="15"/>
      <c r="Z171" s="15"/>
      <c r="AA171" s="15"/>
      <c r="AB171" s="15"/>
      <c r="AC171" s="15"/>
      <c r="AD171" s="15"/>
      <c r="AE171" s="15"/>
      <c r="AF171" s="15"/>
      <c r="AG171" s="15"/>
    </row>
    <row r="172" spans="1:33" ht="15.75" customHeight="1" x14ac:dyDescent="0.2">
      <c r="A172" s="15"/>
      <c r="B172" s="15"/>
      <c r="C172" s="46"/>
      <c r="D172" s="46"/>
      <c r="E172" s="46"/>
      <c r="F172" s="46"/>
      <c r="G172" s="46"/>
      <c r="H172" s="46"/>
      <c r="I172" s="46"/>
      <c r="J172" s="46"/>
      <c r="K172" s="46"/>
      <c r="L172" s="46"/>
      <c r="M172" s="46"/>
      <c r="N172" s="46"/>
      <c r="O172" s="46"/>
      <c r="P172" s="46"/>
      <c r="Q172" s="46"/>
      <c r="R172" s="46"/>
      <c r="S172" s="22"/>
      <c r="T172" s="15"/>
      <c r="U172" s="15"/>
      <c r="V172" s="15"/>
      <c r="W172" s="15"/>
      <c r="X172" s="15"/>
      <c r="Y172" s="15"/>
      <c r="Z172" s="15"/>
      <c r="AA172" s="15"/>
      <c r="AB172" s="15"/>
      <c r="AC172" s="15"/>
      <c r="AD172" s="15"/>
      <c r="AE172" s="15"/>
      <c r="AF172" s="15"/>
      <c r="AG172" s="15"/>
    </row>
    <row r="173" spans="1:33" ht="15.75" customHeight="1" x14ac:dyDescent="0.2">
      <c r="A173" s="15"/>
      <c r="B173" s="15"/>
      <c r="C173" s="46"/>
      <c r="D173" s="46"/>
      <c r="E173" s="46"/>
      <c r="F173" s="46"/>
      <c r="G173" s="46"/>
      <c r="H173" s="46"/>
      <c r="I173" s="46"/>
      <c r="J173" s="46"/>
      <c r="K173" s="46"/>
      <c r="L173" s="46"/>
      <c r="M173" s="46"/>
      <c r="N173" s="46"/>
      <c r="O173" s="46"/>
      <c r="P173" s="46"/>
      <c r="Q173" s="46"/>
      <c r="R173" s="46"/>
      <c r="S173" s="22"/>
      <c r="T173" s="15"/>
      <c r="U173" s="15"/>
      <c r="V173" s="15"/>
      <c r="W173" s="15"/>
      <c r="X173" s="15"/>
      <c r="Y173" s="15"/>
      <c r="Z173" s="15"/>
      <c r="AA173" s="15"/>
      <c r="AB173" s="15"/>
      <c r="AC173" s="15"/>
      <c r="AD173" s="15"/>
      <c r="AE173" s="15"/>
      <c r="AF173" s="15"/>
      <c r="AG173" s="15"/>
    </row>
    <row r="174" spans="1:33" ht="15.75" customHeight="1" x14ac:dyDescent="0.2">
      <c r="A174" s="15"/>
      <c r="B174" s="15"/>
      <c r="C174" s="46"/>
      <c r="D174" s="46"/>
      <c r="E174" s="46"/>
      <c r="F174" s="46"/>
      <c r="G174" s="46"/>
      <c r="H174" s="46"/>
      <c r="I174" s="46"/>
      <c r="J174" s="46"/>
      <c r="K174" s="46"/>
      <c r="L174" s="46"/>
      <c r="M174" s="46"/>
      <c r="N174" s="46"/>
      <c r="O174" s="46"/>
      <c r="P174" s="46"/>
      <c r="Q174" s="46"/>
      <c r="R174" s="46"/>
      <c r="S174" s="22"/>
      <c r="T174" s="15"/>
      <c r="U174" s="15"/>
      <c r="V174" s="15"/>
      <c r="W174" s="15"/>
      <c r="X174" s="15"/>
      <c r="Y174" s="15"/>
      <c r="Z174" s="15"/>
      <c r="AA174" s="15"/>
      <c r="AB174" s="15"/>
      <c r="AC174" s="15"/>
      <c r="AD174" s="15"/>
      <c r="AE174" s="15"/>
      <c r="AF174" s="15"/>
      <c r="AG174" s="15"/>
    </row>
    <row r="175" spans="1:33" ht="15.75" customHeight="1" x14ac:dyDescent="0.2">
      <c r="A175" s="15"/>
      <c r="B175" s="15"/>
      <c r="C175" s="46"/>
      <c r="D175" s="46"/>
      <c r="E175" s="46"/>
      <c r="F175" s="46"/>
      <c r="G175" s="46"/>
      <c r="H175" s="46"/>
      <c r="I175" s="46"/>
      <c r="J175" s="46"/>
      <c r="K175" s="46"/>
      <c r="L175" s="46"/>
      <c r="M175" s="46"/>
      <c r="N175" s="46"/>
      <c r="O175" s="46"/>
      <c r="P175" s="46"/>
      <c r="Q175" s="46"/>
      <c r="R175" s="46"/>
      <c r="S175" s="22"/>
      <c r="T175" s="15"/>
      <c r="U175" s="15"/>
      <c r="V175" s="15"/>
      <c r="W175" s="15"/>
      <c r="X175" s="15"/>
      <c r="Y175" s="15"/>
      <c r="Z175" s="15"/>
      <c r="AA175" s="15"/>
      <c r="AB175" s="15"/>
      <c r="AC175" s="15"/>
      <c r="AD175" s="15"/>
      <c r="AE175" s="15"/>
      <c r="AF175" s="15"/>
      <c r="AG175" s="15"/>
    </row>
    <row r="176" spans="1:33" ht="15.75" customHeight="1" x14ac:dyDescent="0.2">
      <c r="A176" s="15"/>
      <c r="B176" s="15"/>
      <c r="C176" s="46"/>
      <c r="D176" s="46"/>
      <c r="E176" s="46"/>
      <c r="F176" s="46"/>
      <c r="G176" s="46"/>
      <c r="H176" s="46"/>
      <c r="I176" s="46"/>
      <c r="J176" s="46"/>
      <c r="K176" s="46"/>
      <c r="L176" s="46"/>
      <c r="M176" s="46"/>
      <c r="N176" s="46"/>
      <c r="O176" s="46"/>
      <c r="P176" s="46"/>
      <c r="Q176" s="46"/>
      <c r="R176" s="46"/>
      <c r="S176" s="22"/>
      <c r="T176" s="15"/>
      <c r="U176" s="15"/>
      <c r="V176" s="15"/>
      <c r="W176" s="15"/>
      <c r="X176" s="15"/>
      <c r="Y176" s="15"/>
      <c r="Z176" s="15"/>
      <c r="AA176" s="15"/>
      <c r="AB176" s="15"/>
      <c r="AC176" s="15"/>
      <c r="AD176" s="15"/>
      <c r="AE176" s="15"/>
      <c r="AF176" s="15"/>
      <c r="AG176" s="15"/>
    </row>
    <row r="177" spans="1:33" ht="15.75" customHeight="1" x14ac:dyDescent="0.2">
      <c r="A177" s="15"/>
      <c r="B177" s="15"/>
      <c r="C177" s="46"/>
      <c r="D177" s="46"/>
      <c r="E177" s="46"/>
      <c r="F177" s="46"/>
      <c r="G177" s="46"/>
      <c r="H177" s="46"/>
      <c r="I177" s="46"/>
      <c r="J177" s="46"/>
      <c r="K177" s="46"/>
      <c r="L177" s="46"/>
      <c r="M177" s="46"/>
      <c r="N177" s="46"/>
      <c r="O177" s="46"/>
      <c r="P177" s="46"/>
      <c r="Q177" s="46"/>
      <c r="R177" s="46"/>
      <c r="S177" s="22"/>
      <c r="T177" s="15"/>
      <c r="U177" s="15"/>
      <c r="V177" s="15"/>
      <c r="W177" s="15"/>
      <c r="X177" s="15"/>
      <c r="Y177" s="15"/>
      <c r="Z177" s="15"/>
      <c r="AA177" s="15"/>
      <c r="AB177" s="15"/>
      <c r="AC177" s="15"/>
      <c r="AD177" s="15"/>
      <c r="AE177" s="15"/>
      <c r="AF177" s="15"/>
      <c r="AG177" s="15"/>
    </row>
    <row r="178" spans="1:33" ht="15.75" customHeight="1" x14ac:dyDescent="0.2">
      <c r="A178" s="15"/>
      <c r="B178" s="15"/>
      <c r="C178" s="46"/>
      <c r="D178" s="46"/>
      <c r="E178" s="46"/>
      <c r="F178" s="46"/>
      <c r="G178" s="46"/>
      <c r="H178" s="46"/>
      <c r="I178" s="46"/>
      <c r="J178" s="46"/>
      <c r="K178" s="46"/>
      <c r="L178" s="46"/>
      <c r="M178" s="46"/>
      <c r="N178" s="46"/>
      <c r="O178" s="46"/>
      <c r="P178" s="46"/>
      <c r="Q178" s="46"/>
      <c r="R178" s="46"/>
      <c r="S178" s="22"/>
      <c r="T178" s="15"/>
      <c r="U178" s="15"/>
      <c r="V178" s="15"/>
      <c r="W178" s="15"/>
      <c r="X178" s="15"/>
      <c r="Y178" s="15"/>
      <c r="Z178" s="15"/>
      <c r="AA178" s="15"/>
      <c r="AB178" s="15"/>
      <c r="AC178" s="15"/>
      <c r="AD178" s="15"/>
      <c r="AE178" s="15"/>
      <c r="AF178" s="15"/>
      <c r="AG178" s="15"/>
    </row>
    <row r="179" spans="1:33" ht="15.75" customHeight="1" x14ac:dyDescent="0.2">
      <c r="A179" s="15"/>
      <c r="B179" s="15"/>
      <c r="C179" s="46"/>
      <c r="D179" s="46"/>
      <c r="E179" s="46"/>
      <c r="F179" s="46"/>
      <c r="G179" s="46"/>
      <c r="H179" s="46"/>
      <c r="I179" s="46"/>
      <c r="J179" s="46"/>
      <c r="K179" s="46"/>
      <c r="L179" s="46"/>
      <c r="M179" s="46"/>
      <c r="N179" s="46"/>
      <c r="O179" s="46"/>
      <c r="P179" s="46"/>
      <c r="Q179" s="46"/>
      <c r="R179" s="46"/>
      <c r="S179" s="22"/>
      <c r="T179" s="15"/>
      <c r="U179" s="15"/>
      <c r="V179" s="15"/>
      <c r="W179" s="15"/>
      <c r="X179" s="15"/>
      <c r="Y179" s="15"/>
      <c r="Z179" s="15"/>
      <c r="AA179" s="15"/>
      <c r="AB179" s="15"/>
      <c r="AC179" s="15"/>
      <c r="AD179" s="15"/>
      <c r="AE179" s="15"/>
      <c r="AF179" s="15"/>
      <c r="AG179" s="15"/>
    </row>
    <row r="180" spans="1:33" ht="15.75" customHeight="1" x14ac:dyDescent="0.2">
      <c r="A180" s="15"/>
      <c r="B180" s="15"/>
      <c r="C180" s="46"/>
      <c r="D180" s="46"/>
      <c r="E180" s="46"/>
      <c r="F180" s="46"/>
      <c r="G180" s="46"/>
      <c r="H180" s="46"/>
      <c r="I180" s="46"/>
      <c r="J180" s="46"/>
      <c r="K180" s="46"/>
      <c r="L180" s="46"/>
      <c r="M180" s="46"/>
      <c r="N180" s="46"/>
      <c r="O180" s="46"/>
      <c r="P180" s="46"/>
      <c r="Q180" s="46"/>
      <c r="R180" s="46"/>
      <c r="S180" s="22"/>
      <c r="T180" s="15"/>
      <c r="U180" s="15"/>
      <c r="V180" s="15"/>
      <c r="W180" s="15"/>
      <c r="X180" s="15"/>
      <c r="Y180" s="15"/>
      <c r="Z180" s="15"/>
      <c r="AA180" s="15"/>
      <c r="AB180" s="15"/>
      <c r="AC180" s="15"/>
      <c r="AD180" s="15"/>
      <c r="AE180" s="15"/>
      <c r="AF180" s="15"/>
      <c r="AG180" s="15"/>
    </row>
    <row r="181" spans="1:33" ht="15.75" customHeight="1" x14ac:dyDescent="0.2">
      <c r="A181" s="15"/>
      <c r="B181" s="15"/>
      <c r="C181" s="46"/>
      <c r="D181" s="46"/>
      <c r="E181" s="46"/>
      <c r="F181" s="46"/>
      <c r="G181" s="46"/>
      <c r="H181" s="46"/>
      <c r="I181" s="46"/>
      <c r="J181" s="46"/>
      <c r="K181" s="46"/>
      <c r="L181" s="46"/>
      <c r="M181" s="46"/>
      <c r="N181" s="46"/>
      <c r="O181" s="46"/>
      <c r="P181" s="46"/>
      <c r="Q181" s="46"/>
      <c r="R181" s="46"/>
      <c r="S181" s="22"/>
      <c r="T181" s="15"/>
      <c r="U181" s="15"/>
      <c r="V181" s="15"/>
      <c r="W181" s="15"/>
      <c r="X181" s="15"/>
      <c r="Y181" s="15"/>
      <c r="Z181" s="15"/>
      <c r="AA181" s="15"/>
      <c r="AB181" s="15"/>
      <c r="AC181" s="15"/>
      <c r="AD181" s="15"/>
      <c r="AE181" s="15"/>
      <c r="AF181" s="15"/>
      <c r="AG181" s="15"/>
    </row>
    <row r="182" spans="1:33" ht="15.75" customHeight="1" x14ac:dyDescent="0.2">
      <c r="A182" s="15"/>
      <c r="B182" s="15"/>
      <c r="C182" s="46"/>
      <c r="D182" s="46"/>
      <c r="E182" s="46"/>
      <c r="F182" s="46"/>
      <c r="G182" s="46"/>
      <c r="H182" s="46"/>
      <c r="I182" s="46"/>
      <c r="J182" s="46"/>
      <c r="K182" s="46"/>
      <c r="L182" s="46"/>
      <c r="M182" s="46"/>
      <c r="N182" s="46"/>
      <c r="O182" s="46"/>
      <c r="P182" s="46"/>
      <c r="Q182" s="46"/>
      <c r="R182" s="46"/>
      <c r="S182" s="22"/>
      <c r="T182" s="15"/>
      <c r="U182" s="15"/>
      <c r="V182" s="15"/>
      <c r="W182" s="15"/>
      <c r="X182" s="15"/>
      <c r="Y182" s="15"/>
      <c r="Z182" s="15"/>
      <c r="AA182" s="15"/>
      <c r="AB182" s="15"/>
      <c r="AC182" s="15"/>
      <c r="AD182" s="15"/>
      <c r="AE182" s="15"/>
      <c r="AF182" s="15"/>
      <c r="AG182" s="15"/>
    </row>
    <row r="183" spans="1:33" ht="15.75" customHeight="1" x14ac:dyDescent="0.2">
      <c r="A183" s="15"/>
      <c r="B183" s="15"/>
      <c r="C183" s="46"/>
      <c r="D183" s="46"/>
      <c r="E183" s="46"/>
      <c r="F183" s="46"/>
      <c r="G183" s="46"/>
      <c r="H183" s="46"/>
      <c r="I183" s="46"/>
      <c r="J183" s="46"/>
      <c r="K183" s="46"/>
      <c r="L183" s="46"/>
      <c r="M183" s="46"/>
      <c r="N183" s="46"/>
      <c r="O183" s="46"/>
      <c r="P183" s="46"/>
      <c r="Q183" s="46"/>
      <c r="R183" s="46"/>
      <c r="S183" s="22"/>
      <c r="T183" s="15"/>
      <c r="U183" s="15"/>
      <c r="V183" s="15"/>
      <c r="W183" s="15"/>
      <c r="X183" s="15"/>
      <c r="Y183" s="15"/>
      <c r="Z183" s="15"/>
      <c r="AA183" s="15"/>
      <c r="AB183" s="15"/>
      <c r="AC183" s="15"/>
      <c r="AD183" s="15"/>
      <c r="AE183" s="15"/>
      <c r="AF183" s="15"/>
      <c r="AG183" s="15"/>
    </row>
    <row r="184" spans="1:33" ht="15.75" customHeight="1" x14ac:dyDescent="0.2">
      <c r="A184" s="15"/>
      <c r="B184" s="15"/>
      <c r="C184" s="46"/>
      <c r="D184" s="46"/>
      <c r="E184" s="46"/>
      <c r="F184" s="46"/>
      <c r="G184" s="46"/>
      <c r="H184" s="46"/>
      <c r="I184" s="46"/>
      <c r="J184" s="46"/>
      <c r="K184" s="46"/>
      <c r="L184" s="46"/>
      <c r="M184" s="46"/>
      <c r="N184" s="46"/>
      <c r="O184" s="46"/>
      <c r="P184" s="46"/>
      <c r="Q184" s="46"/>
      <c r="R184" s="46"/>
      <c r="S184" s="22"/>
      <c r="T184" s="15"/>
      <c r="U184" s="15"/>
      <c r="V184" s="15"/>
      <c r="W184" s="15"/>
      <c r="X184" s="15"/>
      <c r="Y184" s="15"/>
      <c r="Z184" s="15"/>
      <c r="AA184" s="15"/>
      <c r="AB184" s="15"/>
      <c r="AC184" s="15"/>
      <c r="AD184" s="15"/>
      <c r="AE184" s="15"/>
      <c r="AF184" s="15"/>
      <c r="AG184" s="15"/>
    </row>
    <row r="185" spans="1:33" ht="15.75" customHeight="1" x14ac:dyDescent="0.2">
      <c r="A185" s="15"/>
      <c r="B185" s="15"/>
      <c r="C185" s="46"/>
      <c r="D185" s="46"/>
      <c r="E185" s="46"/>
      <c r="F185" s="46"/>
      <c r="G185" s="46"/>
      <c r="H185" s="46"/>
      <c r="I185" s="46"/>
      <c r="J185" s="46"/>
      <c r="K185" s="46"/>
      <c r="L185" s="46"/>
      <c r="M185" s="46"/>
      <c r="N185" s="46"/>
      <c r="O185" s="46"/>
      <c r="P185" s="46"/>
      <c r="Q185" s="46"/>
      <c r="R185" s="46"/>
      <c r="S185" s="22"/>
      <c r="T185" s="15"/>
      <c r="U185" s="15"/>
      <c r="V185" s="15"/>
      <c r="W185" s="15"/>
      <c r="X185" s="15"/>
      <c r="Y185" s="15"/>
      <c r="Z185" s="15"/>
      <c r="AA185" s="15"/>
      <c r="AB185" s="15"/>
      <c r="AC185" s="15"/>
      <c r="AD185" s="15"/>
      <c r="AE185" s="15"/>
      <c r="AF185" s="15"/>
      <c r="AG185" s="15"/>
    </row>
    <row r="186" spans="1:33" ht="15.75" customHeight="1" x14ac:dyDescent="0.2">
      <c r="A186" s="15"/>
      <c r="B186" s="15"/>
      <c r="C186" s="46"/>
      <c r="D186" s="46"/>
      <c r="E186" s="46"/>
      <c r="F186" s="46"/>
      <c r="G186" s="46"/>
      <c r="H186" s="46"/>
      <c r="I186" s="46"/>
      <c r="J186" s="46"/>
      <c r="K186" s="46"/>
      <c r="L186" s="46"/>
      <c r="M186" s="46"/>
      <c r="N186" s="46"/>
      <c r="O186" s="46"/>
      <c r="P186" s="46"/>
      <c r="Q186" s="46"/>
      <c r="R186" s="46"/>
      <c r="S186" s="22"/>
      <c r="T186" s="15"/>
      <c r="U186" s="15"/>
      <c r="V186" s="15"/>
      <c r="W186" s="15"/>
      <c r="X186" s="15"/>
      <c r="Y186" s="15"/>
      <c r="Z186" s="15"/>
      <c r="AA186" s="15"/>
      <c r="AB186" s="15"/>
      <c r="AC186" s="15"/>
      <c r="AD186" s="15"/>
      <c r="AE186" s="15"/>
      <c r="AF186" s="15"/>
      <c r="AG186" s="15"/>
    </row>
    <row r="187" spans="1:33" ht="15.75" customHeight="1" x14ac:dyDescent="0.2">
      <c r="A187" s="15"/>
      <c r="B187" s="15"/>
      <c r="C187" s="46"/>
      <c r="D187" s="46"/>
      <c r="E187" s="46"/>
      <c r="F187" s="46"/>
      <c r="G187" s="46"/>
      <c r="H187" s="46"/>
      <c r="I187" s="46"/>
      <c r="J187" s="46"/>
      <c r="K187" s="46"/>
      <c r="L187" s="46"/>
      <c r="M187" s="46"/>
      <c r="N187" s="46"/>
      <c r="O187" s="46"/>
      <c r="P187" s="46"/>
      <c r="Q187" s="46"/>
      <c r="R187" s="46"/>
      <c r="S187" s="22"/>
      <c r="T187" s="15"/>
      <c r="U187" s="15"/>
      <c r="V187" s="15"/>
      <c r="W187" s="15"/>
      <c r="X187" s="15"/>
      <c r="Y187" s="15"/>
      <c r="Z187" s="15"/>
      <c r="AA187" s="15"/>
      <c r="AB187" s="15"/>
      <c r="AC187" s="15"/>
      <c r="AD187" s="15"/>
      <c r="AE187" s="15"/>
      <c r="AF187" s="15"/>
      <c r="AG187" s="15"/>
    </row>
    <row r="188" spans="1:33" ht="15.75" customHeight="1" x14ac:dyDescent="0.2">
      <c r="A188" s="15"/>
      <c r="B188" s="15"/>
      <c r="C188" s="46"/>
      <c r="D188" s="46"/>
      <c r="E188" s="46"/>
      <c r="F188" s="46"/>
      <c r="G188" s="46"/>
      <c r="H188" s="46"/>
      <c r="I188" s="46"/>
      <c r="J188" s="46"/>
      <c r="K188" s="46"/>
      <c r="L188" s="46"/>
      <c r="M188" s="46"/>
      <c r="N188" s="46"/>
      <c r="O188" s="46"/>
      <c r="P188" s="46"/>
      <c r="Q188" s="46"/>
      <c r="R188" s="46"/>
      <c r="S188" s="22"/>
      <c r="T188" s="15"/>
      <c r="U188" s="15"/>
      <c r="V188" s="15"/>
      <c r="W188" s="15"/>
      <c r="X188" s="15"/>
      <c r="Y188" s="15"/>
      <c r="Z188" s="15"/>
      <c r="AA188" s="15"/>
      <c r="AB188" s="15"/>
      <c r="AC188" s="15"/>
      <c r="AD188" s="15"/>
      <c r="AE188" s="15"/>
      <c r="AF188" s="15"/>
      <c r="AG188" s="15"/>
    </row>
    <row r="189" spans="1:33" ht="15.75" customHeight="1" x14ac:dyDescent="0.2">
      <c r="A189" s="15"/>
      <c r="B189" s="15"/>
      <c r="C189" s="46"/>
      <c r="D189" s="46"/>
      <c r="E189" s="46"/>
      <c r="F189" s="46"/>
      <c r="G189" s="46"/>
      <c r="H189" s="46"/>
      <c r="I189" s="46"/>
      <c r="J189" s="46"/>
      <c r="K189" s="46"/>
      <c r="L189" s="46"/>
      <c r="M189" s="46"/>
      <c r="N189" s="46"/>
      <c r="O189" s="46"/>
      <c r="P189" s="46"/>
      <c r="Q189" s="46"/>
      <c r="R189" s="46"/>
      <c r="S189" s="22"/>
      <c r="T189" s="15"/>
      <c r="U189" s="15"/>
      <c r="V189" s="15"/>
      <c r="W189" s="15"/>
      <c r="X189" s="15"/>
      <c r="Y189" s="15"/>
      <c r="Z189" s="15"/>
      <c r="AA189" s="15"/>
      <c r="AB189" s="15"/>
      <c r="AC189" s="15"/>
      <c r="AD189" s="15"/>
      <c r="AE189" s="15"/>
      <c r="AF189" s="15"/>
      <c r="AG189" s="15"/>
    </row>
    <row r="190" spans="1:33" ht="15.75" customHeight="1" x14ac:dyDescent="0.2">
      <c r="A190" s="15"/>
      <c r="B190" s="15"/>
      <c r="C190" s="46"/>
      <c r="D190" s="46"/>
      <c r="E190" s="46"/>
      <c r="F190" s="46"/>
      <c r="G190" s="46"/>
      <c r="H190" s="46"/>
      <c r="I190" s="46"/>
      <c r="J190" s="46"/>
      <c r="K190" s="46"/>
      <c r="L190" s="46"/>
      <c r="M190" s="46"/>
      <c r="N190" s="46"/>
      <c r="O190" s="46"/>
      <c r="P190" s="46"/>
      <c r="Q190" s="46"/>
      <c r="R190" s="46"/>
      <c r="S190" s="22"/>
      <c r="T190" s="15"/>
      <c r="U190" s="15"/>
      <c r="V190" s="15"/>
      <c r="W190" s="15"/>
      <c r="X190" s="15"/>
      <c r="Y190" s="15"/>
      <c r="Z190" s="15"/>
      <c r="AA190" s="15"/>
      <c r="AB190" s="15"/>
      <c r="AC190" s="15"/>
      <c r="AD190" s="15"/>
      <c r="AE190" s="15"/>
      <c r="AF190" s="15"/>
      <c r="AG190" s="15"/>
    </row>
    <row r="191" spans="1:33" ht="15.75" customHeight="1" x14ac:dyDescent="0.2">
      <c r="A191" s="15"/>
      <c r="B191" s="15"/>
      <c r="C191" s="46"/>
      <c r="D191" s="46"/>
      <c r="E191" s="46"/>
      <c r="F191" s="46"/>
      <c r="G191" s="46"/>
      <c r="H191" s="46"/>
      <c r="I191" s="46"/>
      <c r="J191" s="46"/>
      <c r="K191" s="46"/>
      <c r="L191" s="46"/>
      <c r="M191" s="46"/>
      <c r="N191" s="46"/>
      <c r="O191" s="46"/>
      <c r="P191" s="46"/>
      <c r="Q191" s="46"/>
      <c r="R191" s="46"/>
      <c r="S191" s="22"/>
      <c r="T191" s="15"/>
      <c r="U191" s="15"/>
      <c r="V191" s="15"/>
      <c r="W191" s="15"/>
      <c r="X191" s="15"/>
      <c r="Y191" s="15"/>
      <c r="Z191" s="15"/>
      <c r="AA191" s="15"/>
      <c r="AB191" s="15"/>
      <c r="AC191" s="15"/>
      <c r="AD191" s="15"/>
      <c r="AE191" s="15"/>
      <c r="AF191" s="15"/>
      <c r="AG191" s="15"/>
    </row>
    <row r="192" spans="1:33" ht="15.75" customHeight="1" x14ac:dyDescent="0.2">
      <c r="A192" s="15"/>
      <c r="B192" s="15"/>
      <c r="C192" s="46"/>
      <c r="D192" s="46"/>
      <c r="E192" s="46"/>
      <c r="F192" s="46"/>
      <c r="G192" s="46"/>
      <c r="H192" s="46"/>
      <c r="I192" s="46"/>
      <c r="J192" s="46"/>
      <c r="K192" s="46"/>
      <c r="L192" s="46"/>
      <c r="M192" s="46"/>
      <c r="N192" s="46"/>
      <c r="O192" s="46"/>
      <c r="P192" s="46"/>
      <c r="Q192" s="46"/>
      <c r="R192" s="46"/>
      <c r="S192" s="22"/>
      <c r="T192" s="15"/>
      <c r="U192" s="15"/>
      <c r="V192" s="15"/>
      <c r="W192" s="15"/>
      <c r="X192" s="15"/>
      <c r="Y192" s="15"/>
      <c r="Z192" s="15"/>
      <c r="AA192" s="15"/>
      <c r="AB192" s="15"/>
      <c r="AC192" s="15"/>
      <c r="AD192" s="15"/>
      <c r="AE192" s="15"/>
      <c r="AF192" s="15"/>
      <c r="AG192" s="15"/>
    </row>
    <row r="193" spans="1:33" ht="15.75" customHeight="1" x14ac:dyDescent="0.2">
      <c r="A193" s="15"/>
      <c r="B193" s="15"/>
      <c r="C193" s="46"/>
      <c r="D193" s="46"/>
      <c r="E193" s="46"/>
      <c r="F193" s="46"/>
      <c r="G193" s="46"/>
      <c r="H193" s="46"/>
      <c r="I193" s="46"/>
      <c r="J193" s="46"/>
      <c r="K193" s="46"/>
      <c r="L193" s="46"/>
      <c r="M193" s="46"/>
      <c r="N193" s="46"/>
      <c r="O193" s="46"/>
      <c r="P193" s="46"/>
      <c r="Q193" s="46"/>
      <c r="R193" s="46"/>
      <c r="S193" s="22"/>
      <c r="T193" s="15"/>
      <c r="U193" s="15"/>
      <c r="V193" s="15"/>
      <c r="W193" s="15"/>
      <c r="X193" s="15"/>
      <c r="Y193" s="15"/>
      <c r="Z193" s="15"/>
      <c r="AA193" s="15"/>
      <c r="AB193" s="15"/>
      <c r="AC193" s="15"/>
      <c r="AD193" s="15"/>
      <c r="AE193" s="15"/>
      <c r="AF193" s="15"/>
      <c r="AG193" s="15"/>
    </row>
    <row r="194" spans="1:33" ht="15.75" customHeight="1" x14ac:dyDescent="0.2">
      <c r="A194" s="15"/>
      <c r="B194" s="15"/>
      <c r="C194" s="46"/>
      <c r="D194" s="46"/>
      <c r="E194" s="46"/>
      <c r="F194" s="46"/>
      <c r="G194" s="46"/>
      <c r="H194" s="46"/>
      <c r="I194" s="46"/>
      <c r="J194" s="46"/>
      <c r="K194" s="46"/>
      <c r="L194" s="46"/>
      <c r="M194" s="46"/>
      <c r="N194" s="46"/>
      <c r="O194" s="46"/>
      <c r="P194" s="46"/>
      <c r="Q194" s="46"/>
      <c r="R194" s="46"/>
      <c r="S194" s="22"/>
      <c r="T194" s="15"/>
      <c r="U194" s="15"/>
      <c r="V194" s="15"/>
      <c r="W194" s="15"/>
      <c r="X194" s="15"/>
      <c r="Y194" s="15"/>
      <c r="Z194" s="15"/>
      <c r="AA194" s="15"/>
      <c r="AB194" s="15"/>
      <c r="AC194" s="15"/>
      <c r="AD194" s="15"/>
      <c r="AE194" s="15"/>
      <c r="AF194" s="15"/>
      <c r="AG194" s="15"/>
    </row>
    <row r="195" spans="1:33" ht="15.75" customHeight="1" x14ac:dyDescent="0.2">
      <c r="A195" s="15"/>
      <c r="B195" s="15"/>
      <c r="C195" s="46"/>
      <c r="D195" s="46"/>
      <c r="E195" s="46"/>
      <c r="F195" s="46"/>
      <c r="G195" s="46"/>
      <c r="H195" s="46"/>
      <c r="I195" s="46"/>
      <c r="J195" s="46"/>
      <c r="K195" s="46"/>
      <c r="L195" s="46"/>
      <c r="M195" s="46"/>
      <c r="N195" s="46"/>
      <c r="O195" s="46"/>
      <c r="P195" s="46"/>
      <c r="Q195" s="46"/>
      <c r="R195" s="46"/>
      <c r="S195" s="22"/>
      <c r="T195" s="15"/>
      <c r="U195" s="15"/>
      <c r="V195" s="15"/>
      <c r="W195" s="15"/>
      <c r="X195" s="15"/>
      <c r="Y195" s="15"/>
      <c r="Z195" s="15"/>
      <c r="AA195" s="15"/>
      <c r="AB195" s="15"/>
      <c r="AC195" s="15"/>
      <c r="AD195" s="15"/>
      <c r="AE195" s="15"/>
      <c r="AF195" s="15"/>
      <c r="AG195" s="15"/>
    </row>
    <row r="196" spans="1:33" ht="15.75" customHeight="1" x14ac:dyDescent="0.2">
      <c r="A196" s="15"/>
      <c r="B196" s="15"/>
      <c r="C196" s="46"/>
      <c r="D196" s="46"/>
      <c r="E196" s="46"/>
      <c r="F196" s="46"/>
      <c r="G196" s="46"/>
      <c r="H196" s="46"/>
      <c r="I196" s="46"/>
      <c r="J196" s="46"/>
      <c r="K196" s="46"/>
      <c r="L196" s="46"/>
      <c r="M196" s="46"/>
      <c r="N196" s="46"/>
      <c r="O196" s="46"/>
      <c r="P196" s="46"/>
      <c r="Q196" s="46"/>
      <c r="R196" s="46"/>
      <c r="S196" s="22"/>
      <c r="T196" s="15"/>
      <c r="U196" s="15"/>
      <c r="V196" s="15"/>
      <c r="W196" s="15"/>
      <c r="X196" s="15"/>
      <c r="Y196" s="15"/>
      <c r="Z196" s="15"/>
      <c r="AA196" s="15"/>
      <c r="AB196" s="15"/>
      <c r="AC196" s="15"/>
      <c r="AD196" s="15"/>
      <c r="AE196" s="15"/>
      <c r="AF196" s="15"/>
      <c r="AG196" s="15"/>
    </row>
    <row r="197" spans="1:33" ht="15.75" customHeight="1" x14ac:dyDescent="0.2">
      <c r="A197" s="15"/>
      <c r="B197" s="15"/>
      <c r="C197" s="46"/>
      <c r="D197" s="46"/>
      <c r="E197" s="46"/>
      <c r="F197" s="46"/>
      <c r="G197" s="46"/>
      <c r="H197" s="46"/>
      <c r="I197" s="46"/>
      <c r="J197" s="46"/>
      <c r="K197" s="46"/>
      <c r="L197" s="46"/>
      <c r="M197" s="46"/>
      <c r="N197" s="46"/>
      <c r="O197" s="46"/>
      <c r="P197" s="46"/>
      <c r="Q197" s="46"/>
      <c r="R197" s="46"/>
      <c r="S197" s="22"/>
      <c r="T197" s="15"/>
      <c r="U197" s="15"/>
      <c r="V197" s="15"/>
      <c r="W197" s="15"/>
      <c r="X197" s="15"/>
      <c r="Y197" s="15"/>
      <c r="Z197" s="15"/>
      <c r="AA197" s="15"/>
      <c r="AB197" s="15"/>
      <c r="AC197" s="15"/>
      <c r="AD197" s="15"/>
      <c r="AE197" s="15"/>
      <c r="AF197" s="15"/>
      <c r="AG197" s="15"/>
    </row>
    <row r="198" spans="1:33" ht="15.75" customHeight="1" x14ac:dyDescent="0.2">
      <c r="A198" s="15"/>
      <c r="B198" s="15"/>
      <c r="C198" s="46"/>
      <c r="D198" s="46"/>
      <c r="E198" s="46"/>
      <c r="F198" s="46"/>
      <c r="G198" s="46"/>
      <c r="H198" s="46"/>
      <c r="I198" s="46"/>
      <c r="J198" s="46"/>
      <c r="K198" s="46"/>
      <c r="L198" s="46"/>
      <c r="M198" s="46"/>
      <c r="N198" s="46"/>
      <c r="O198" s="46"/>
      <c r="P198" s="46"/>
      <c r="Q198" s="46"/>
      <c r="R198" s="46"/>
      <c r="S198" s="22"/>
      <c r="T198" s="15"/>
      <c r="U198" s="15"/>
      <c r="V198" s="15"/>
      <c r="W198" s="15"/>
      <c r="X198" s="15"/>
      <c r="Y198" s="15"/>
      <c r="Z198" s="15"/>
      <c r="AA198" s="15"/>
      <c r="AB198" s="15"/>
      <c r="AC198" s="15"/>
      <c r="AD198" s="15"/>
      <c r="AE198" s="15"/>
      <c r="AF198" s="15"/>
      <c r="AG198" s="15"/>
    </row>
    <row r="199" spans="1:33" ht="15.75" customHeight="1" x14ac:dyDescent="0.2">
      <c r="A199" s="15"/>
      <c r="B199" s="15"/>
      <c r="C199" s="46"/>
      <c r="D199" s="46"/>
      <c r="E199" s="46"/>
      <c r="F199" s="46"/>
      <c r="G199" s="46"/>
      <c r="H199" s="46"/>
      <c r="I199" s="46"/>
      <c r="J199" s="46"/>
      <c r="K199" s="46"/>
      <c r="L199" s="46"/>
      <c r="M199" s="46"/>
      <c r="N199" s="46"/>
      <c r="O199" s="46"/>
      <c r="P199" s="46"/>
      <c r="Q199" s="46"/>
      <c r="R199" s="46"/>
      <c r="S199" s="22"/>
      <c r="T199" s="15"/>
      <c r="U199" s="15"/>
      <c r="V199" s="15"/>
      <c r="W199" s="15"/>
      <c r="X199" s="15"/>
      <c r="Y199" s="15"/>
      <c r="Z199" s="15"/>
      <c r="AA199" s="15"/>
      <c r="AB199" s="15"/>
      <c r="AC199" s="15"/>
      <c r="AD199" s="15"/>
      <c r="AE199" s="15"/>
      <c r="AF199" s="15"/>
      <c r="AG199" s="15"/>
    </row>
    <row r="200" spans="1:33" ht="15.75" customHeight="1" x14ac:dyDescent="0.2">
      <c r="A200" s="15"/>
      <c r="B200" s="15"/>
      <c r="C200" s="46"/>
      <c r="D200" s="46"/>
      <c r="E200" s="46"/>
      <c r="F200" s="46"/>
      <c r="G200" s="46"/>
      <c r="H200" s="46"/>
      <c r="I200" s="46"/>
      <c r="J200" s="46"/>
      <c r="K200" s="46"/>
      <c r="L200" s="46"/>
      <c r="M200" s="46"/>
      <c r="N200" s="46"/>
      <c r="O200" s="46"/>
      <c r="P200" s="46"/>
      <c r="Q200" s="46"/>
      <c r="R200" s="46"/>
      <c r="S200" s="22"/>
      <c r="T200" s="15"/>
      <c r="U200" s="15"/>
      <c r="V200" s="15"/>
      <c r="W200" s="15"/>
      <c r="X200" s="15"/>
      <c r="Y200" s="15"/>
      <c r="Z200" s="15"/>
      <c r="AA200" s="15"/>
      <c r="AB200" s="15"/>
      <c r="AC200" s="15"/>
      <c r="AD200" s="15"/>
      <c r="AE200" s="15"/>
      <c r="AF200" s="15"/>
      <c r="AG200" s="15"/>
    </row>
    <row r="201" spans="1:33" ht="15.75" customHeight="1" x14ac:dyDescent="0.2">
      <c r="A201" s="15"/>
      <c r="B201" s="15"/>
      <c r="C201" s="46"/>
      <c r="D201" s="46"/>
      <c r="E201" s="46"/>
      <c r="F201" s="46"/>
      <c r="G201" s="46"/>
      <c r="H201" s="46"/>
      <c r="I201" s="46"/>
      <c r="J201" s="46"/>
      <c r="K201" s="46"/>
      <c r="L201" s="46"/>
      <c r="M201" s="46"/>
      <c r="N201" s="46"/>
      <c r="O201" s="46"/>
      <c r="P201" s="46"/>
      <c r="Q201" s="46"/>
      <c r="R201" s="46"/>
      <c r="S201" s="22"/>
      <c r="T201" s="15"/>
      <c r="U201" s="15"/>
      <c r="V201" s="15"/>
      <c r="W201" s="15"/>
      <c r="X201" s="15"/>
      <c r="Y201" s="15"/>
      <c r="Z201" s="15"/>
      <c r="AA201" s="15"/>
      <c r="AB201" s="15"/>
      <c r="AC201" s="15"/>
      <c r="AD201" s="15"/>
      <c r="AE201" s="15"/>
      <c r="AF201" s="15"/>
      <c r="AG201" s="15"/>
    </row>
    <row r="202" spans="1:33" ht="15.75" customHeight="1" x14ac:dyDescent="0.2">
      <c r="A202" s="15"/>
      <c r="B202" s="15"/>
      <c r="C202" s="46"/>
      <c r="D202" s="46"/>
      <c r="E202" s="46"/>
      <c r="F202" s="46"/>
      <c r="G202" s="46"/>
      <c r="H202" s="46"/>
      <c r="I202" s="46"/>
      <c r="J202" s="46"/>
      <c r="K202" s="46"/>
      <c r="L202" s="46"/>
      <c r="M202" s="46"/>
      <c r="N202" s="46"/>
      <c r="O202" s="46"/>
      <c r="P202" s="46"/>
      <c r="Q202" s="46"/>
      <c r="R202" s="46"/>
      <c r="S202" s="22"/>
      <c r="T202" s="15"/>
      <c r="U202" s="15"/>
      <c r="V202" s="15"/>
      <c r="W202" s="15"/>
      <c r="X202" s="15"/>
      <c r="Y202" s="15"/>
      <c r="Z202" s="15"/>
      <c r="AA202" s="15"/>
      <c r="AB202" s="15"/>
      <c r="AC202" s="15"/>
      <c r="AD202" s="15"/>
      <c r="AE202" s="15"/>
      <c r="AF202" s="15"/>
      <c r="AG202" s="15"/>
    </row>
    <row r="203" spans="1:33" ht="15.75" customHeight="1" x14ac:dyDescent="0.2">
      <c r="A203" s="15"/>
      <c r="B203" s="15"/>
      <c r="C203" s="46"/>
      <c r="D203" s="46"/>
      <c r="E203" s="46"/>
      <c r="F203" s="46"/>
      <c r="G203" s="46"/>
      <c r="H203" s="46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22"/>
      <c r="T203" s="15"/>
      <c r="U203" s="15"/>
      <c r="V203" s="15"/>
      <c r="W203" s="15"/>
      <c r="X203" s="15"/>
      <c r="Y203" s="15"/>
      <c r="Z203" s="15"/>
      <c r="AA203" s="15"/>
      <c r="AB203" s="15"/>
      <c r="AC203" s="15"/>
      <c r="AD203" s="15"/>
      <c r="AE203" s="15"/>
      <c r="AF203" s="15"/>
      <c r="AG203" s="15"/>
    </row>
    <row r="204" spans="1:33" ht="15.75" customHeight="1" x14ac:dyDescent="0.2">
      <c r="A204" s="15"/>
      <c r="B204" s="15"/>
      <c r="C204" s="46"/>
      <c r="D204" s="46"/>
      <c r="E204" s="46"/>
      <c r="F204" s="46"/>
      <c r="G204" s="46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22"/>
      <c r="T204" s="15"/>
      <c r="U204" s="15"/>
      <c r="V204" s="15"/>
      <c r="W204" s="15"/>
      <c r="X204" s="15"/>
      <c r="Y204" s="15"/>
      <c r="Z204" s="15"/>
      <c r="AA204" s="15"/>
      <c r="AB204" s="15"/>
      <c r="AC204" s="15"/>
      <c r="AD204" s="15"/>
      <c r="AE204" s="15"/>
      <c r="AF204" s="15"/>
      <c r="AG204" s="15"/>
    </row>
    <row r="205" spans="1:33" ht="15.75" customHeight="1" x14ac:dyDescent="0.2">
      <c r="A205" s="15"/>
      <c r="B205" s="15"/>
      <c r="C205" s="46"/>
      <c r="D205" s="46"/>
      <c r="E205" s="46"/>
      <c r="F205" s="46"/>
      <c r="G205" s="46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22"/>
      <c r="T205" s="15"/>
      <c r="U205" s="15"/>
      <c r="V205" s="15"/>
      <c r="W205" s="15"/>
      <c r="X205" s="15"/>
      <c r="Y205" s="15"/>
      <c r="Z205" s="15"/>
      <c r="AA205" s="15"/>
      <c r="AB205" s="15"/>
      <c r="AC205" s="15"/>
      <c r="AD205" s="15"/>
      <c r="AE205" s="15"/>
      <c r="AF205" s="15"/>
      <c r="AG205" s="15"/>
    </row>
    <row r="206" spans="1:33" ht="15.75" customHeight="1" x14ac:dyDescent="0.2">
      <c r="A206" s="15"/>
      <c r="B206" s="15"/>
      <c r="C206" s="46"/>
      <c r="D206" s="46"/>
      <c r="E206" s="46"/>
      <c r="F206" s="46"/>
      <c r="G206" s="46"/>
      <c r="H206" s="46"/>
      <c r="I206" s="46"/>
      <c r="J206" s="46"/>
      <c r="K206" s="46"/>
      <c r="L206" s="46"/>
      <c r="M206" s="46"/>
      <c r="N206" s="46"/>
      <c r="O206" s="46"/>
      <c r="P206" s="46"/>
      <c r="Q206" s="46"/>
      <c r="R206" s="46"/>
      <c r="S206" s="22"/>
      <c r="T206" s="15"/>
      <c r="U206" s="15"/>
      <c r="V206" s="15"/>
      <c r="W206" s="15"/>
      <c r="X206" s="15"/>
      <c r="Y206" s="15"/>
      <c r="Z206" s="15"/>
      <c r="AA206" s="15"/>
      <c r="AB206" s="15"/>
      <c r="AC206" s="15"/>
      <c r="AD206" s="15"/>
      <c r="AE206" s="15"/>
      <c r="AF206" s="15"/>
      <c r="AG206" s="15"/>
    </row>
    <row r="207" spans="1:33" ht="15.75" customHeight="1" x14ac:dyDescent="0.2">
      <c r="A207" s="15"/>
      <c r="B207" s="15"/>
      <c r="C207" s="46"/>
      <c r="D207" s="46"/>
      <c r="E207" s="46"/>
      <c r="F207" s="46"/>
      <c r="G207" s="46"/>
      <c r="H207" s="46"/>
      <c r="I207" s="46"/>
      <c r="J207" s="46"/>
      <c r="K207" s="46"/>
      <c r="L207" s="46"/>
      <c r="M207" s="46"/>
      <c r="N207" s="46"/>
      <c r="O207" s="46"/>
      <c r="P207" s="46"/>
      <c r="Q207" s="46"/>
      <c r="R207" s="46"/>
      <c r="S207" s="22"/>
      <c r="T207" s="15"/>
      <c r="U207" s="15"/>
      <c r="V207" s="15"/>
      <c r="W207" s="15"/>
      <c r="X207" s="15"/>
      <c r="Y207" s="15"/>
      <c r="Z207" s="15"/>
      <c r="AA207" s="15"/>
      <c r="AB207" s="15"/>
      <c r="AC207" s="15"/>
      <c r="AD207" s="15"/>
      <c r="AE207" s="15"/>
      <c r="AF207" s="15"/>
      <c r="AG207" s="15"/>
    </row>
    <row r="208" spans="1:33" ht="15.75" customHeight="1" x14ac:dyDescent="0.2">
      <c r="A208" s="15"/>
      <c r="B208" s="15"/>
      <c r="C208" s="46"/>
      <c r="D208" s="46"/>
      <c r="E208" s="46"/>
      <c r="F208" s="46"/>
      <c r="G208" s="46"/>
      <c r="H208" s="46"/>
      <c r="I208" s="46"/>
      <c r="J208" s="46"/>
      <c r="K208" s="46"/>
      <c r="L208" s="46"/>
      <c r="M208" s="46"/>
      <c r="N208" s="46"/>
      <c r="O208" s="46"/>
      <c r="P208" s="46"/>
      <c r="Q208" s="46"/>
      <c r="R208" s="46"/>
      <c r="S208" s="22"/>
      <c r="T208" s="15"/>
      <c r="U208" s="15"/>
      <c r="V208" s="15"/>
      <c r="W208" s="15"/>
      <c r="X208" s="15"/>
      <c r="Y208" s="15"/>
      <c r="Z208" s="15"/>
      <c r="AA208" s="15"/>
      <c r="AB208" s="15"/>
      <c r="AC208" s="15"/>
      <c r="AD208" s="15"/>
      <c r="AE208" s="15"/>
      <c r="AF208" s="15"/>
      <c r="AG208" s="15"/>
    </row>
    <row r="209" spans="1:33" ht="15.75" customHeight="1" x14ac:dyDescent="0.2">
      <c r="A209" s="15"/>
      <c r="B209" s="15"/>
      <c r="C209" s="46"/>
      <c r="D209" s="46"/>
      <c r="E209" s="46"/>
      <c r="F209" s="46"/>
      <c r="G209" s="46"/>
      <c r="H209" s="46"/>
      <c r="I209" s="46"/>
      <c r="J209" s="46"/>
      <c r="K209" s="46"/>
      <c r="L209" s="46"/>
      <c r="M209" s="46"/>
      <c r="N209" s="46"/>
      <c r="O209" s="46"/>
      <c r="P209" s="46"/>
      <c r="Q209" s="46"/>
      <c r="R209" s="46"/>
      <c r="S209" s="22"/>
      <c r="T209" s="15"/>
      <c r="U209" s="15"/>
      <c r="V209" s="15"/>
      <c r="W209" s="15"/>
      <c r="X209" s="15"/>
      <c r="Y209" s="15"/>
      <c r="Z209" s="15"/>
      <c r="AA209" s="15"/>
      <c r="AB209" s="15"/>
      <c r="AC209" s="15"/>
      <c r="AD209" s="15"/>
      <c r="AE209" s="15"/>
      <c r="AF209" s="15"/>
      <c r="AG209" s="15"/>
    </row>
    <row r="210" spans="1:33" ht="15.75" customHeight="1" x14ac:dyDescent="0.2">
      <c r="A210" s="15"/>
      <c r="B210" s="15"/>
      <c r="C210" s="46"/>
      <c r="D210" s="46"/>
      <c r="E210" s="46"/>
      <c r="F210" s="46"/>
      <c r="G210" s="46"/>
      <c r="H210" s="46"/>
      <c r="I210" s="46"/>
      <c r="J210" s="46"/>
      <c r="K210" s="46"/>
      <c r="L210" s="46"/>
      <c r="M210" s="46"/>
      <c r="N210" s="46"/>
      <c r="O210" s="46"/>
      <c r="P210" s="46"/>
      <c r="Q210" s="46"/>
      <c r="R210" s="46"/>
      <c r="S210" s="22"/>
      <c r="T210" s="15"/>
      <c r="U210" s="15"/>
      <c r="V210" s="15"/>
      <c r="W210" s="15"/>
      <c r="X210" s="15"/>
      <c r="Y210" s="15"/>
      <c r="Z210" s="15"/>
      <c r="AA210" s="15"/>
      <c r="AB210" s="15"/>
      <c r="AC210" s="15"/>
      <c r="AD210" s="15"/>
      <c r="AE210" s="15"/>
      <c r="AF210" s="15"/>
      <c r="AG210" s="15"/>
    </row>
    <row r="211" spans="1:33" ht="15.75" customHeight="1" x14ac:dyDescent="0.2">
      <c r="A211" s="15"/>
      <c r="B211" s="15"/>
      <c r="C211" s="46"/>
      <c r="D211" s="46"/>
      <c r="E211" s="46"/>
      <c r="F211" s="46"/>
      <c r="G211" s="46"/>
      <c r="H211" s="46"/>
      <c r="I211" s="46"/>
      <c r="J211" s="46"/>
      <c r="K211" s="46"/>
      <c r="L211" s="46"/>
      <c r="M211" s="46"/>
      <c r="N211" s="46"/>
      <c r="O211" s="46"/>
      <c r="P211" s="46"/>
      <c r="Q211" s="46"/>
      <c r="R211" s="46"/>
      <c r="S211" s="22"/>
      <c r="T211" s="15"/>
      <c r="U211" s="15"/>
      <c r="V211" s="15"/>
      <c r="W211" s="15"/>
      <c r="X211" s="15"/>
      <c r="Y211" s="15"/>
      <c r="Z211" s="15"/>
      <c r="AA211" s="15"/>
      <c r="AB211" s="15"/>
      <c r="AC211" s="15"/>
      <c r="AD211" s="15"/>
      <c r="AE211" s="15"/>
      <c r="AF211" s="15"/>
      <c r="AG211" s="15"/>
    </row>
    <row r="212" spans="1:33" ht="15.75" customHeight="1" x14ac:dyDescent="0.2">
      <c r="A212" s="15"/>
      <c r="B212" s="15"/>
      <c r="C212" s="46"/>
      <c r="D212" s="46"/>
      <c r="E212" s="46"/>
      <c r="F212" s="46"/>
      <c r="G212" s="46"/>
      <c r="H212" s="46"/>
      <c r="I212" s="46"/>
      <c r="J212" s="46"/>
      <c r="K212" s="46"/>
      <c r="L212" s="46"/>
      <c r="M212" s="46"/>
      <c r="N212" s="46"/>
      <c r="O212" s="46"/>
      <c r="P212" s="46"/>
      <c r="Q212" s="46"/>
      <c r="R212" s="46"/>
      <c r="S212" s="22"/>
      <c r="T212" s="15"/>
      <c r="U212" s="15"/>
      <c r="V212" s="15"/>
      <c r="W212" s="15"/>
      <c r="X212" s="15"/>
      <c r="Y212" s="15"/>
      <c r="Z212" s="15"/>
      <c r="AA212" s="15"/>
      <c r="AB212" s="15"/>
      <c r="AC212" s="15"/>
      <c r="AD212" s="15"/>
      <c r="AE212" s="15"/>
      <c r="AF212" s="15"/>
      <c r="AG212" s="15"/>
    </row>
    <row r="213" spans="1:33" ht="15.75" customHeight="1" x14ac:dyDescent="0.2">
      <c r="A213" s="15"/>
      <c r="B213" s="15"/>
      <c r="C213" s="46"/>
      <c r="D213" s="46"/>
      <c r="E213" s="46"/>
      <c r="F213" s="46"/>
      <c r="G213" s="46"/>
      <c r="H213" s="46"/>
      <c r="I213" s="46"/>
      <c r="J213" s="46"/>
      <c r="K213" s="46"/>
      <c r="L213" s="46"/>
      <c r="M213" s="46"/>
      <c r="N213" s="46"/>
      <c r="O213" s="46"/>
      <c r="P213" s="46"/>
      <c r="Q213" s="46"/>
      <c r="R213" s="46"/>
      <c r="S213" s="22"/>
      <c r="T213" s="15"/>
      <c r="U213" s="15"/>
      <c r="V213" s="15"/>
      <c r="W213" s="15"/>
      <c r="X213" s="15"/>
      <c r="Y213" s="15"/>
      <c r="Z213" s="15"/>
      <c r="AA213" s="15"/>
      <c r="AB213" s="15"/>
      <c r="AC213" s="15"/>
      <c r="AD213" s="15"/>
      <c r="AE213" s="15"/>
      <c r="AF213" s="15"/>
      <c r="AG213" s="15"/>
    </row>
    <row r="214" spans="1:33" ht="15.75" customHeight="1" x14ac:dyDescent="0.2">
      <c r="A214" s="15"/>
      <c r="B214" s="15"/>
      <c r="C214" s="46"/>
      <c r="D214" s="46"/>
      <c r="E214" s="46"/>
      <c r="F214" s="46"/>
      <c r="G214" s="46"/>
      <c r="H214" s="46"/>
      <c r="I214" s="46"/>
      <c r="J214" s="46"/>
      <c r="K214" s="46"/>
      <c r="L214" s="46"/>
      <c r="M214" s="46"/>
      <c r="N214" s="46"/>
      <c r="O214" s="46"/>
      <c r="P214" s="46"/>
      <c r="Q214" s="46"/>
      <c r="R214" s="46"/>
      <c r="S214" s="22"/>
      <c r="T214" s="15"/>
      <c r="U214" s="15"/>
      <c r="V214" s="15"/>
      <c r="W214" s="15"/>
      <c r="X214" s="15"/>
      <c r="Y214" s="15"/>
      <c r="Z214" s="15"/>
      <c r="AA214" s="15"/>
      <c r="AB214" s="15"/>
      <c r="AC214" s="15"/>
      <c r="AD214" s="15"/>
      <c r="AE214" s="15"/>
      <c r="AF214" s="15"/>
      <c r="AG214" s="15"/>
    </row>
    <row r="215" spans="1:33" ht="15.75" customHeight="1" x14ac:dyDescent="0.2">
      <c r="A215" s="15"/>
      <c r="B215" s="15"/>
      <c r="C215" s="46"/>
      <c r="D215" s="46"/>
      <c r="E215" s="46"/>
      <c r="F215" s="46"/>
      <c r="G215" s="46"/>
      <c r="H215" s="46"/>
      <c r="I215" s="46"/>
      <c r="J215" s="46"/>
      <c r="K215" s="46"/>
      <c r="L215" s="46"/>
      <c r="M215" s="46"/>
      <c r="N215" s="46"/>
      <c r="O215" s="46"/>
      <c r="P215" s="46"/>
      <c r="Q215" s="46"/>
      <c r="R215" s="46"/>
      <c r="S215" s="22"/>
      <c r="T215" s="15"/>
      <c r="U215" s="15"/>
      <c r="V215" s="15"/>
      <c r="W215" s="15"/>
      <c r="X215" s="15"/>
      <c r="Y215" s="15"/>
      <c r="Z215" s="15"/>
      <c r="AA215" s="15"/>
      <c r="AB215" s="15"/>
      <c r="AC215" s="15"/>
      <c r="AD215" s="15"/>
      <c r="AE215" s="15"/>
      <c r="AF215" s="15"/>
      <c r="AG215" s="15"/>
    </row>
    <row r="216" spans="1:33" ht="15.75" customHeight="1" x14ac:dyDescent="0.2">
      <c r="A216" s="15"/>
      <c r="B216" s="15"/>
      <c r="C216" s="46"/>
      <c r="D216" s="46"/>
      <c r="E216" s="46"/>
      <c r="F216" s="46"/>
      <c r="G216" s="46"/>
      <c r="H216" s="46"/>
      <c r="I216" s="46"/>
      <c r="J216" s="46"/>
      <c r="K216" s="46"/>
      <c r="L216" s="46"/>
      <c r="M216" s="46"/>
      <c r="N216" s="46"/>
      <c r="O216" s="46"/>
      <c r="P216" s="46"/>
      <c r="Q216" s="46"/>
      <c r="R216" s="46"/>
      <c r="S216" s="22"/>
      <c r="T216" s="15"/>
      <c r="U216" s="15"/>
      <c r="V216" s="15"/>
      <c r="W216" s="15"/>
      <c r="X216" s="15"/>
      <c r="Y216" s="15"/>
      <c r="Z216" s="15"/>
      <c r="AA216" s="15"/>
      <c r="AB216" s="15"/>
      <c r="AC216" s="15"/>
      <c r="AD216" s="15"/>
      <c r="AE216" s="15"/>
      <c r="AF216" s="15"/>
      <c r="AG216" s="15"/>
    </row>
    <row r="217" spans="1:33" ht="15.75" customHeight="1" x14ac:dyDescent="0.2">
      <c r="A217" s="15"/>
      <c r="B217" s="15"/>
      <c r="C217" s="46"/>
      <c r="D217" s="46"/>
      <c r="E217" s="46"/>
      <c r="F217" s="46"/>
      <c r="G217" s="46"/>
      <c r="H217" s="46"/>
      <c r="I217" s="46"/>
      <c r="J217" s="46"/>
      <c r="K217" s="46"/>
      <c r="L217" s="46"/>
      <c r="M217" s="46"/>
      <c r="N217" s="46"/>
      <c r="O217" s="46"/>
      <c r="P217" s="46"/>
      <c r="Q217" s="46"/>
      <c r="R217" s="46"/>
      <c r="S217" s="22"/>
      <c r="T217" s="15"/>
      <c r="U217" s="15"/>
      <c r="V217" s="15"/>
      <c r="W217" s="15"/>
      <c r="X217" s="15"/>
      <c r="Y217" s="15"/>
      <c r="Z217" s="15"/>
      <c r="AA217" s="15"/>
      <c r="AB217" s="15"/>
      <c r="AC217" s="15"/>
      <c r="AD217" s="15"/>
      <c r="AE217" s="15"/>
      <c r="AF217" s="15"/>
      <c r="AG217" s="15"/>
    </row>
    <row r="218" spans="1:33" ht="15.75" customHeight="1" x14ac:dyDescent="0.2">
      <c r="A218" s="15"/>
      <c r="B218" s="15"/>
      <c r="C218" s="46"/>
      <c r="D218" s="46"/>
      <c r="E218" s="46"/>
      <c r="F218" s="46"/>
      <c r="G218" s="46"/>
      <c r="H218" s="46"/>
      <c r="I218" s="46"/>
      <c r="J218" s="46"/>
      <c r="K218" s="46"/>
      <c r="L218" s="46"/>
      <c r="M218" s="46"/>
      <c r="N218" s="46"/>
      <c r="O218" s="46"/>
      <c r="P218" s="46"/>
      <c r="Q218" s="46"/>
      <c r="R218" s="46"/>
      <c r="S218" s="22"/>
      <c r="T218" s="15"/>
      <c r="U218" s="15"/>
      <c r="V218" s="15"/>
      <c r="W218" s="15"/>
      <c r="X218" s="15"/>
      <c r="Y218" s="15"/>
      <c r="Z218" s="15"/>
      <c r="AA218" s="15"/>
      <c r="AB218" s="15"/>
      <c r="AC218" s="15"/>
      <c r="AD218" s="15"/>
      <c r="AE218" s="15"/>
      <c r="AF218" s="15"/>
      <c r="AG218" s="15"/>
    </row>
    <row r="219" spans="1:33" ht="15.75" customHeight="1" x14ac:dyDescent="0.2">
      <c r="A219" s="15"/>
      <c r="B219" s="15"/>
      <c r="C219" s="46"/>
      <c r="D219" s="46"/>
      <c r="E219" s="46"/>
      <c r="F219" s="46"/>
      <c r="G219" s="46"/>
      <c r="H219" s="46"/>
      <c r="I219" s="46"/>
      <c r="J219" s="46"/>
      <c r="K219" s="46"/>
      <c r="L219" s="46"/>
      <c r="M219" s="46"/>
      <c r="N219" s="46"/>
      <c r="O219" s="46"/>
      <c r="P219" s="46"/>
      <c r="Q219" s="46"/>
      <c r="R219" s="46"/>
      <c r="S219" s="22"/>
      <c r="T219" s="15"/>
      <c r="U219" s="15"/>
      <c r="V219" s="15"/>
      <c r="W219" s="15"/>
      <c r="X219" s="15"/>
      <c r="Y219" s="15"/>
      <c r="Z219" s="15"/>
      <c r="AA219" s="15"/>
      <c r="AB219" s="15"/>
      <c r="AC219" s="15"/>
      <c r="AD219" s="15"/>
      <c r="AE219" s="15"/>
      <c r="AF219" s="15"/>
      <c r="AG219" s="15"/>
    </row>
    <row r="220" spans="1:33" ht="15.75" customHeight="1" x14ac:dyDescent="0.2">
      <c r="A220" s="15"/>
      <c r="B220" s="15"/>
      <c r="C220" s="46"/>
      <c r="D220" s="46"/>
      <c r="E220" s="46"/>
      <c r="F220" s="46"/>
      <c r="G220" s="46"/>
      <c r="H220" s="46"/>
      <c r="I220" s="46"/>
      <c r="J220" s="46"/>
      <c r="K220" s="46"/>
      <c r="L220" s="46"/>
      <c r="M220" s="46"/>
      <c r="N220" s="46"/>
      <c r="O220" s="46"/>
      <c r="P220" s="46"/>
      <c r="Q220" s="46"/>
      <c r="R220" s="46"/>
      <c r="S220" s="22"/>
      <c r="T220" s="15"/>
      <c r="U220" s="15"/>
      <c r="V220" s="15"/>
      <c r="W220" s="15"/>
      <c r="X220" s="15"/>
      <c r="Y220" s="15"/>
      <c r="Z220" s="15"/>
      <c r="AA220" s="15"/>
      <c r="AB220" s="15"/>
      <c r="AC220" s="15"/>
      <c r="AD220" s="15"/>
      <c r="AE220" s="15"/>
      <c r="AF220" s="15"/>
      <c r="AG220" s="15"/>
    </row>
    <row r="221" spans="1:33" ht="15.75" customHeight="1" x14ac:dyDescent="0.2">
      <c r="R221" s="15"/>
      <c r="S221" s="22"/>
    </row>
    <row r="222" spans="1:33" ht="15.75" customHeight="1" x14ac:dyDescent="0.2">
      <c r="R222" s="15"/>
      <c r="S222" s="22"/>
    </row>
    <row r="223" spans="1:33" ht="15.75" customHeight="1" x14ac:dyDescent="0.2">
      <c r="R223" s="15"/>
      <c r="S223" s="22"/>
    </row>
    <row r="224" spans="1:33" ht="15.75" customHeight="1" x14ac:dyDescent="0.2">
      <c r="R224" s="15"/>
      <c r="S224" s="22"/>
    </row>
    <row r="225" spans="18:18" ht="15.75" customHeight="1" x14ac:dyDescent="0.2">
      <c r="R225" s="15"/>
    </row>
    <row r="226" spans="18:18" ht="15.75" customHeight="1" x14ac:dyDescent="0.2">
      <c r="R226" s="15"/>
    </row>
    <row r="227" spans="18:18" ht="15.75" customHeight="1" x14ac:dyDescent="0.2">
      <c r="R227" s="15"/>
    </row>
    <row r="228" spans="18:18" ht="15.75" customHeight="1" x14ac:dyDescent="0.2">
      <c r="R228" s="15"/>
    </row>
    <row r="229" spans="18:18" ht="15.75" customHeight="1" x14ac:dyDescent="0.2">
      <c r="R229" s="15"/>
    </row>
    <row r="230" spans="18:18" ht="15.75" customHeight="1" x14ac:dyDescent="0.2">
      <c r="R230" s="15"/>
    </row>
    <row r="231" spans="18:18" ht="15.75" customHeight="1" x14ac:dyDescent="0.2">
      <c r="R231" s="15"/>
    </row>
    <row r="232" spans="18:18" ht="15.75" customHeight="1" x14ac:dyDescent="0.2">
      <c r="R232" s="15"/>
    </row>
    <row r="233" spans="18:18" ht="15.75" customHeight="1" x14ac:dyDescent="0.2">
      <c r="R233" s="15"/>
    </row>
    <row r="234" spans="18:18" ht="15.75" customHeight="1" x14ac:dyDescent="0.2">
      <c r="R234" s="15"/>
    </row>
    <row r="235" spans="18:18" ht="15.75" customHeight="1" x14ac:dyDescent="0.2">
      <c r="R235" s="15"/>
    </row>
    <row r="236" spans="18:18" ht="15.75" customHeight="1" x14ac:dyDescent="0.2">
      <c r="R236" s="15"/>
    </row>
    <row r="237" spans="18:18" ht="15.75" customHeight="1" x14ac:dyDescent="0.2">
      <c r="R237" s="15"/>
    </row>
    <row r="238" spans="18:18" ht="15.75" customHeight="1" x14ac:dyDescent="0.2">
      <c r="R238" s="15"/>
    </row>
    <row r="239" spans="18:18" ht="15.75" customHeight="1" x14ac:dyDescent="0.2">
      <c r="R239" s="15"/>
    </row>
    <row r="240" spans="18:18" ht="15.75" customHeight="1" x14ac:dyDescent="0.2">
      <c r="R240" s="15"/>
    </row>
    <row r="241" spans="18:18" ht="15.75" customHeight="1" x14ac:dyDescent="0.2">
      <c r="R241" s="15"/>
    </row>
    <row r="242" spans="18:18" ht="15.75" customHeight="1" x14ac:dyDescent="0.2">
      <c r="R242" s="15"/>
    </row>
    <row r="243" spans="18:18" ht="15.75" customHeight="1" x14ac:dyDescent="0.2">
      <c r="R243" s="15"/>
    </row>
    <row r="244" spans="18:18" ht="15.75" customHeight="1" x14ac:dyDescent="0.2">
      <c r="R244" s="15"/>
    </row>
    <row r="245" spans="18:18" ht="15.75" customHeight="1" x14ac:dyDescent="0.2">
      <c r="R245" s="15"/>
    </row>
    <row r="246" spans="18:18" ht="15.75" customHeight="1" x14ac:dyDescent="0.2">
      <c r="R246" s="15"/>
    </row>
    <row r="247" spans="18:18" ht="15.75" customHeight="1" x14ac:dyDescent="0.2">
      <c r="R247" s="15"/>
    </row>
    <row r="248" spans="18:18" ht="15.75" customHeight="1" x14ac:dyDescent="0.2">
      <c r="R248" s="15"/>
    </row>
    <row r="249" spans="18:18" ht="15.75" customHeight="1" x14ac:dyDescent="0.2">
      <c r="R249" s="15"/>
    </row>
    <row r="250" spans="18:18" ht="15.75" customHeight="1" x14ac:dyDescent="0.2">
      <c r="R250" s="15"/>
    </row>
    <row r="251" spans="18:18" ht="15.75" customHeight="1" x14ac:dyDescent="0.2">
      <c r="R251" s="15"/>
    </row>
    <row r="252" spans="18:18" ht="15.75" customHeight="1" x14ac:dyDescent="0.2">
      <c r="R252" s="15"/>
    </row>
    <row r="253" spans="18:18" ht="15.75" customHeight="1" x14ac:dyDescent="0.2">
      <c r="R253" s="15"/>
    </row>
    <row r="254" spans="18:18" ht="15.75" customHeight="1" x14ac:dyDescent="0.2">
      <c r="R254" s="15"/>
    </row>
    <row r="255" spans="18:18" ht="15.75" customHeight="1" x14ac:dyDescent="0.2">
      <c r="R255" s="15"/>
    </row>
    <row r="256" spans="18:18" ht="15.75" customHeight="1" x14ac:dyDescent="0.2">
      <c r="R256" s="15"/>
    </row>
    <row r="257" spans="18:18" ht="15.75" customHeight="1" x14ac:dyDescent="0.2">
      <c r="R257" s="15"/>
    </row>
    <row r="258" spans="18:18" ht="15.75" customHeight="1" x14ac:dyDescent="0.2">
      <c r="R258" s="15"/>
    </row>
    <row r="259" spans="18:18" ht="15.75" customHeight="1" x14ac:dyDescent="0.2">
      <c r="R259" s="15"/>
    </row>
    <row r="260" spans="18:18" ht="15.75" customHeight="1" x14ac:dyDescent="0.2">
      <c r="R260" s="15"/>
    </row>
    <row r="261" spans="18:18" ht="15.75" customHeight="1" x14ac:dyDescent="0.2">
      <c r="R261" s="15"/>
    </row>
    <row r="262" spans="18:18" ht="15.75" customHeight="1" x14ac:dyDescent="0.2">
      <c r="R262" s="15"/>
    </row>
    <row r="263" spans="18:18" ht="15.75" customHeight="1" x14ac:dyDescent="0.2">
      <c r="R263" s="15"/>
    </row>
    <row r="264" spans="18:18" ht="15.75" customHeight="1" x14ac:dyDescent="0.2">
      <c r="R264" s="15"/>
    </row>
    <row r="265" spans="18:18" ht="15.75" customHeight="1" x14ac:dyDescent="0.2">
      <c r="R265" s="15"/>
    </row>
    <row r="266" spans="18:18" ht="15.75" customHeight="1" x14ac:dyDescent="0.2">
      <c r="R266" s="15"/>
    </row>
    <row r="267" spans="18:18" ht="15.75" customHeight="1" x14ac:dyDescent="0.2">
      <c r="R267" s="15"/>
    </row>
    <row r="268" spans="18:18" ht="15.75" customHeight="1" x14ac:dyDescent="0.2">
      <c r="R268" s="15"/>
    </row>
    <row r="269" spans="18:18" ht="15.75" customHeight="1" x14ac:dyDescent="0.2">
      <c r="R269" s="15"/>
    </row>
    <row r="270" spans="18:18" ht="15.75" customHeight="1" x14ac:dyDescent="0.2">
      <c r="R270" s="15"/>
    </row>
    <row r="271" spans="18:18" ht="15.75" customHeight="1" x14ac:dyDescent="0.2">
      <c r="R271" s="15"/>
    </row>
    <row r="272" spans="18:18" ht="15.75" customHeight="1" x14ac:dyDescent="0.2">
      <c r="R272" s="15"/>
    </row>
    <row r="273" spans="18:18" ht="15.75" customHeight="1" x14ac:dyDescent="0.2">
      <c r="R273" s="15"/>
    </row>
    <row r="274" spans="18:18" ht="15.75" customHeight="1" x14ac:dyDescent="0.2">
      <c r="R274" s="15"/>
    </row>
    <row r="275" spans="18:18" ht="15.75" customHeight="1" x14ac:dyDescent="0.2">
      <c r="R275" s="15"/>
    </row>
    <row r="276" spans="18:18" ht="15.75" customHeight="1" x14ac:dyDescent="0.2">
      <c r="R276" s="15"/>
    </row>
    <row r="277" spans="18:18" ht="15.75" customHeight="1" x14ac:dyDescent="0.2">
      <c r="R277" s="15"/>
    </row>
    <row r="278" spans="18:18" ht="15.75" customHeight="1" x14ac:dyDescent="0.2">
      <c r="R278" s="15"/>
    </row>
    <row r="279" spans="18:18" ht="15.75" customHeight="1" x14ac:dyDescent="0.2">
      <c r="R279" s="15"/>
    </row>
    <row r="280" spans="18:18" ht="15.75" customHeight="1" x14ac:dyDescent="0.2">
      <c r="R280" s="15"/>
    </row>
    <row r="281" spans="18:18" ht="15.75" customHeight="1" x14ac:dyDescent="0.2">
      <c r="R281" s="15"/>
    </row>
    <row r="282" spans="18:18" ht="15.75" customHeight="1" x14ac:dyDescent="0.2">
      <c r="R282" s="15"/>
    </row>
    <row r="283" spans="18:18" ht="15.75" customHeight="1" x14ac:dyDescent="0.2">
      <c r="R283" s="15"/>
    </row>
    <row r="284" spans="18:18" ht="15.75" customHeight="1" x14ac:dyDescent="0.2">
      <c r="R284" s="15"/>
    </row>
    <row r="285" spans="18:18" ht="15.75" customHeight="1" x14ac:dyDescent="0.2">
      <c r="R285" s="15"/>
    </row>
    <row r="286" spans="18:18" ht="15.75" customHeight="1" x14ac:dyDescent="0.2">
      <c r="R286" s="15"/>
    </row>
    <row r="287" spans="18:18" ht="15.75" customHeight="1" x14ac:dyDescent="0.2">
      <c r="R287" s="15"/>
    </row>
    <row r="288" spans="18:18" ht="15.75" customHeight="1" x14ac:dyDescent="0.2">
      <c r="R288" s="15"/>
    </row>
    <row r="289" spans="18:18" ht="15.75" customHeight="1" x14ac:dyDescent="0.2">
      <c r="R289" s="15"/>
    </row>
    <row r="290" spans="18:18" ht="15.75" customHeight="1" x14ac:dyDescent="0.2">
      <c r="R290" s="15"/>
    </row>
    <row r="291" spans="18:18" ht="15.75" customHeight="1" x14ac:dyDescent="0.2">
      <c r="R291" s="15"/>
    </row>
    <row r="292" spans="18:18" ht="15.75" customHeight="1" x14ac:dyDescent="0.2">
      <c r="R292" s="15"/>
    </row>
    <row r="293" spans="18:18" ht="15.75" customHeight="1" x14ac:dyDescent="0.2">
      <c r="R293" s="15"/>
    </row>
    <row r="294" spans="18:18" ht="15.75" customHeight="1" x14ac:dyDescent="0.2">
      <c r="R294" s="15"/>
    </row>
    <row r="295" spans="18:18" ht="15.75" customHeight="1" x14ac:dyDescent="0.2">
      <c r="R295" s="15"/>
    </row>
    <row r="296" spans="18:18" ht="15.75" customHeight="1" x14ac:dyDescent="0.2">
      <c r="R296" s="15"/>
    </row>
    <row r="297" spans="18:18" ht="15.75" customHeight="1" x14ac:dyDescent="0.2">
      <c r="R297" s="15"/>
    </row>
    <row r="298" spans="18:18" ht="15.75" customHeight="1" x14ac:dyDescent="0.2">
      <c r="R298" s="15"/>
    </row>
    <row r="299" spans="18:18" ht="15.75" customHeight="1" x14ac:dyDescent="0.2">
      <c r="R299" s="15"/>
    </row>
    <row r="300" spans="18:18" ht="15.75" customHeight="1" x14ac:dyDescent="0.2">
      <c r="R300" s="15"/>
    </row>
    <row r="301" spans="18:18" ht="15.75" customHeight="1" x14ac:dyDescent="0.2">
      <c r="R301" s="15"/>
    </row>
    <row r="302" spans="18:18" ht="15.75" customHeight="1" x14ac:dyDescent="0.2">
      <c r="R302" s="15"/>
    </row>
    <row r="303" spans="18:18" ht="15.75" customHeight="1" x14ac:dyDescent="0.2">
      <c r="R303" s="15"/>
    </row>
    <row r="304" spans="18:18" ht="15.75" customHeight="1" x14ac:dyDescent="0.2">
      <c r="R304" s="15"/>
    </row>
    <row r="305" spans="18:18" ht="15.75" customHeight="1" x14ac:dyDescent="0.2">
      <c r="R305" s="15"/>
    </row>
    <row r="306" spans="18:18" ht="15.75" customHeight="1" x14ac:dyDescent="0.2">
      <c r="R306" s="15"/>
    </row>
    <row r="307" spans="18:18" ht="15.75" customHeight="1" x14ac:dyDescent="0.2">
      <c r="R307" s="15"/>
    </row>
    <row r="308" spans="18:18" ht="15.75" customHeight="1" x14ac:dyDescent="0.2">
      <c r="R308" s="15"/>
    </row>
    <row r="309" spans="18:18" ht="15.75" customHeight="1" x14ac:dyDescent="0.2">
      <c r="R309" s="15"/>
    </row>
    <row r="310" spans="18:18" ht="15.75" customHeight="1" x14ac:dyDescent="0.2">
      <c r="R310" s="15"/>
    </row>
    <row r="311" spans="18:18" ht="15.75" customHeight="1" x14ac:dyDescent="0.2">
      <c r="R311" s="15"/>
    </row>
    <row r="312" spans="18:18" ht="15.75" customHeight="1" x14ac:dyDescent="0.2">
      <c r="R312" s="15"/>
    </row>
    <row r="313" spans="18:18" ht="15.75" customHeight="1" x14ac:dyDescent="0.2">
      <c r="R313" s="15"/>
    </row>
    <row r="314" spans="18:18" ht="15.75" customHeight="1" x14ac:dyDescent="0.2">
      <c r="R314" s="15"/>
    </row>
    <row r="315" spans="18:18" ht="15.75" customHeight="1" x14ac:dyDescent="0.2">
      <c r="R315" s="15"/>
    </row>
    <row r="316" spans="18:18" ht="15.75" customHeight="1" x14ac:dyDescent="0.2">
      <c r="R316" s="15"/>
    </row>
    <row r="317" spans="18:18" ht="15.75" customHeight="1" x14ac:dyDescent="0.2">
      <c r="R317" s="15"/>
    </row>
    <row r="318" spans="18:18" ht="15.75" customHeight="1" x14ac:dyDescent="0.2">
      <c r="R318" s="15"/>
    </row>
    <row r="319" spans="18:18" ht="15.75" customHeight="1" x14ac:dyDescent="0.2">
      <c r="R319" s="15"/>
    </row>
    <row r="320" spans="18:18" ht="15.75" customHeight="1" x14ac:dyDescent="0.2">
      <c r="R320" s="15"/>
    </row>
    <row r="321" spans="18:18" ht="15.75" customHeight="1" x14ac:dyDescent="0.2">
      <c r="R321" s="15"/>
    </row>
    <row r="322" spans="18:18" ht="15.75" customHeight="1" x14ac:dyDescent="0.2">
      <c r="R322" s="15"/>
    </row>
    <row r="323" spans="18:18" ht="15.75" customHeight="1" x14ac:dyDescent="0.2">
      <c r="R323" s="15"/>
    </row>
    <row r="324" spans="18:18" ht="15.75" customHeight="1" x14ac:dyDescent="0.2">
      <c r="R324" s="15"/>
    </row>
    <row r="325" spans="18:18" ht="15.75" customHeight="1" x14ac:dyDescent="0.2">
      <c r="R325" s="15"/>
    </row>
    <row r="326" spans="18:18" ht="15.75" customHeight="1" x14ac:dyDescent="0.2">
      <c r="R326" s="15"/>
    </row>
    <row r="327" spans="18:18" ht="15.75" customHeight="1" x14ac:dyDescent="0.2">
      <c r="R327" s="15"/>
    </row>
    <row r="328" spans="18:18" ht="15.75" customHeight="1" x14ac:dyDescent="0.2">
      <c r="R328" s="15"/>
    </row>
    <row r="329" spans="18:18" ht="15.75" customHeight="1" x14ac:dyDescent="0.2">
      <c r="R329" s="15"/>
    </row>
    <row r="330" spans="18:18" ht="15.75" customHeight="1" x14ac:dyDescent="0.2">
      <c r="R330" s="15"/>
    </row>
    <row r="331" spans="18:18" ht="15.75" customHeight="1" x14ac:dyDescent="0.2">
      <c r="R331" s="15"/>
    </row>
    <row r="332" spans="18:18" ht="15.75" customHeight="1" x14ac:dyDescent="0.2">
      <c r="R332" s="15"/>
    </row>
    <row r="333" spans="18:18" ht="15.75" customHeight="1" x14ac:dyDescent="0.2">
      <c r="R333" s="15"/>
    </row>
    <row r="334" spans="18:18" ht="15.75" customHeight="1" x14ac:dyDescent="0.2">
      <c r="R334" s="15"/>
    </row>
    <row r="335" spans="18:18" ht="15.75" customHeight="1" x14ac:dyDescent="0.2">
      <c r="R335" s="15"/>
    </row>
    <row r="336" spans="18:18" ht="15.75" customHeight="1" x14ac:dyDescent="0.2">
      <c r="R336" s="15"/>
    </row>
    <row r="337" spans="18:18" ht="15.75" customHeight="1" x14ac:dyDescent="0.2">
      <c r="R337" s="15"/>
    </row>
    <row r="338" spans="18:18" ht="15.75" customHeight="1" x14ac:dyDescent="0.2">
      <c r="R338" s="15"/>
    </row>
    <row r="339" spans="18:18" ht="15.75" customHeight="1" x14ac:dyDescent="0.2">
      <c r="R339" s="15"/>
    </row>
    <row r="340" spans="18:18" ht="15.75" customHeight="1" x14ac:dyDescent="0.2">
      <c r="R340" s="15"/>
    </row>
    <row r="341" spans="18:18" ht="15.75" customHeight="1" x14ac:dyDescent="0.2">
      <c r="R341" s="15"/>
    </row>
    <row r="342" spans="18:18" ht="15.75" customHeight="1" x14ac:dyDescent="0.2">
      <c r="R342" s="15"/>
    </row>
    <row r="343" spans="18:18" ht="15.75" customHeight="1" x14ac:dyDescent="0.2">
      <c r="R343" s="15"/>
    </row>
    <row r="344" spans="18:18" ht="15.75" customHeight="1" x14ac:dyDescent="0.2">
      <c r="R344" s="15"/>
    </row>
    <row r="345" spans="18:18" ht="15.75" customHeight="1" x14ac:dyDescent="0.2">
      <c r="R345" s="15"/>
    </row>
    <row r="346" spans="18:18" ht="15.75" customHeight="1" x14ac:dyDescent="0.2">
      <c r="R346" s="15"/>
    </row>
    <row r="347" spans="18:18" ht="15.75" customHeight="1" x14ac:dyDescent="0.2">
      <c r="R347" s="15"/>
    </row>
    <row r="348" spans="18:18" ht="15.75" customHeight="1" x14ac:dyDescent="0.2">
      <c r="R348" s="15"/>
    </row>
    <row r="349" spans="18:18" ht="15.75" customHeight="1" x14ac:dyDescent="0.2">
      <c r="R349" s="15"/>
    </row>
    <row r="350" spans="18:18" ht="15.75" customHeight="1" x14ac:dyDescent="0.2">
      <c r="R350" s="15"/>
    </row>
    <row r="351" spans="18:18" ht="15.75" customHeight="1" x14ac:dyDescent="0.2">
      <c r="R351" s="15"/>
    </row>
    <row r="352" spans="18:18" ht="15.75" customHeight="1" x14ac:dyDescent="0.2">
      <c r="R352" s="15"/>
    </row>
    <row r="353" spans="18:18" ht="15.75" customHeight="1" x14ac:dyDescent="0.2">
      <c r="R353" s="15"/>
    </row>
    <row r="354" spans="18:18" ht="15.75" customHeight="1" x14ac:dyDescent="0.2">
      <c r="R354" s="15"/>
    </row>
    <row r="355" spans="18:18" ht="15.75" customHeight="1" x14ac:dyDescent="0.2">
      <c r="R355" s="15"/>
    </row>
    <row r="356" spans="18:18" ht="15.75" customHeight="1" x14ac:dyDescent="0.2">
      <c r="R356" s="15"/>
    </row>
    <row r="357" spans="18:18" ht="15.75" customHeight="1" x14ac:dyDescent="0.2">
      <c r="R357" s="15"/>
    </row>
    <row r="358" spans="18:18" ht="15.75" customHeight="1" x14ac:dyDescent="0.2">
      <c r="R358" s="15"/>
    </row>
    <row r="359" spans="18:18" ht="15.75" customHeight="1" x14ac:dyDescent="0.2">
      <c r="R359" s="15"/>
    </row>
    <row r="360" spans="18:18" ht="15.75" customHeight="1" x14ac:dyDescent="0.2">
      <c r="R360" s="15"/>
    </row>
    <row r="361" spans="18:18" ht="15.75" customHeight="1" x14ac:dyDescent="0.2">
      <c r="R361" s="15"/>
    </row>
    <row r="362" spans="18:18" ht="15.75" customHeight="1" x14ac:dyDescent="0.2">
      <c r="R362" s="15"/>
    </row>
    <row r="363" spans="18:18" ht="15.75" customHeight="1" x14ac:dyDescent="0.2">
      <c r="R363" s="15"/>
    </row>
    <row r="364" spans="18:18" ht="15.75" customHeight="1" x14ac:dyDescent="0.2">
      <c r="R364" s="15"/>
    </row>
    <row r="365" spans="18:18" ht="15.75" customHeight="1" x14ac:dyDescent="0.2">
      <c r="R365" s="15"/>
    </row>
    <row r="366" spans="18:18" ht="15.75" customHeight="1" x14ac:dyDescent="0.2">
      <c r="R366" s="15"/>
    </row>
    <row r="367" spans="18:18" ht="15.75" customHeight="1" x14ac:dyDescent="0.2">
      <c r="R367" s="15"/>
    </row>
    <row r="368" spans="18:18" ht="15.75" customHeight="1" x14ac:dyDescent="0.2">
      <c r="R368" s="15"/>
    </row>
    <row r="369" spans="18:18" ht="15.75" customHeight="1" x14ac:dyDescent="0.2">
      <c r="R369" s="15"/>
    </row>
    <row r="370" spans="18:18" ht="15.75" customHeight="1" x14ac:dyDescent="0.2">
      <c r="R370" s="15"/>
    </row>
    <row r="371" spans="18:18" ht="15.75" customHeight="1" x14ac:dyDescent="0.2">
      <c r="R371" s="15"/>
    </row>
    <row r="372" spans="18:18" ht="15.75" customHeight="1" x14ac:dyDescent="0.2">
      <c r="R372" s="15"/>
    </row>
    <row r="373" spans="18:18" ht="15.75" customHeight="1" x14ac:dyDescent="0.2">
      <c r="R373" s="15"/>
    </row>
    <row r="374" spans="18:18" ht="15.75" customHeight="1" x14ac:dyDescent="0.2">
      <c r="R374" s="15"/>
    </row>
    <row r="375" spans="18:18" ht="15.75" customHeight="1" x14ac:dyDescent="0.2">
      <c r="R375" s="15"/>
    </row>
    <row r="376" spans="18:18" ht="15.75" customHeight="1" x14ac:dyDescent="0.2">
      <c r="R376" s="15"/>
    </row>
    <row r="377" spans="18:18" ht="15.75" customHeight="1" x14ac:dyDescent="0.2">
      <c r="R377" s="15"/>
    </row>
    <row r="378" spans="18:18" ht="15.75" customHeight="1" x14ac:dyDescent="0.2">
      <c r="R378" s="15"/>
    </row>
    <row r="379" spans="18:18" ht="15.75" customHeight="1" x14ac:dyDescent="0.2">
      <c r="R379" s="15"/>
    </row>
    <row r="380" spans="18:18" ht="15.75" customHeight="1" x14ac:dyDescent="0.2">
      <c r="R380" s="15"/>
    </row>
    <row r="381" spans="18:18" ht="15.75" customHeight="1" x14ac:dyDescent="0.2">
      <c r="R381" s="15"/>
    </row>
    <row r="382" spans="18:18" ht="15.75" customHeight="1" x14ac:dyDescent="0.2">
      <c r="R382" s="15"/>
    </row>
    <row r="383" spans="18:18" ht="15.75" customHeight="1" x14ac:dyDescent="0.2">
      <c r="R383" s="15"/>
    </row>
    <row r="384" spans="18:18" ht="15.75" customHeight="1" x14ac:dyDescent="0.2">
      <c r="R384" s="15"/>
    </row>
    <row r="385" spans="18:18" ht="15.75" customHeight="1" x14ac:dyDescent="0.2">
      <c r="R385" s="15"/>
    </row>
    <row r="386" spans="18:18" ht="15.75" customHeight="1" x14ac:dyDescent="0.2">
      <c r="R386" s="15"/>
    </row>
    <row r="387" spans="18:18" ht="15.75" customHeight="1" x14ac:dyDescent="0.2">
      <c r="R387" s="15"/>
    </row>
    <row r="388" spans="18:18" ht="15.75" customHeight="1" x14ac:dyDescent="0.2">
      <c r="R388" s="15"/>
    </row>
    <row r="389" spans="18:18" ht="15.75" customHeight="1" x14ac:dyDescent="0.2">
      <c r="R389" s="15"/>
    </row>
    <row r="390" spans="18:18" ht="15.75" customHeight="1" x14ac:dyDescent="0.2">
      <c r="R390" s="15"/>
    </row>
    <row r="391" spans="18:18" ht="15.75" customHeight="1" x14ac:dyDescent="0.2">
      <c r="R391" s="15"/>
    </row>
    <row r="392" spans="18:18" ht="15.75" customHeight="1" x14ac:dyDescent="0.2">
      <c r="R392" s="15"/>
    </row>
    <row r="393" spans="18:18" ht="15.75" customHeight="1" x14ac:dyDescent="0.2">
      <c r="R393" s="15"/>
    </row>
    <row r="394" spans="18:18" ht="15.75" customHeight="1" x14ac:dyDescent="0.2">
      <c r="R394" s="15"/>
    </row>
    <row r="395" spans="18:18" ht="15.75" customHeight="1" x14ac:dyDescent="0.2">
      <c r="R395" s="15"/>
    </row>
    <row r="396" spans="18:18" ht="15.75" customHeight="1" x14ac:dyDescent="0.2">
      <c r="R396" s="15"/>
    </row>
    <row r="397" spans="18:18" ht="15.75" customHeight="1" x14ac:dyDescent="0.2">
      <c r="R397" s="15"/>
    </row>
    <row r="398" spans="18:18" ht="15.75" customHeight="1" x14ac:dyDescent="0.2">
      <c r="R398" s="15"/>
    </row>
    <row r="399" spans="18:18" ht="15.75" customHeight="1" x14ac:dyDescent="0.2">
      <c r="R399" s="15"/>
    </row>
    <row r="400" spans="18:18" ht="15.75" customHeight="1" x14ac:dyDescent="0.2">
      <c r="R400" s="15"/>
    </row>
    <row r="401" spans="18:18" ht="15.75" customHeight="1" x14ac:dyDescent="0.2">
      <c r="R401" s="15"/>
    </row>
    <row r="402" spans="18:18" ht="15.75" customHeight="1" x14ac:dyDescent="0.2">
      <c r="R402" s="15"/>
    </row>
    <row r="403" spans="18:18" ht="15.75" customHeight="1" x14ac:dyDescent="0.2">
      <c r="R403" s="15"/>
    </row>
    <row r="404" spans="18:18" ht="15.75" customHeight="1" x14ac:dyDescent="0.2">
      <c r="R404" s="15"/>
    </row>
    <row r="405" spans="18:18" ht="15.75" customHeight="1" x14ac:dyDescent="0.2">
      <c r="R405" s="15"/>
    </row>
    <row r="406" spans="18:18" ht="15.75" customHeight="1" x14ac:dyDescent="0.2">
      <c r="R406" s="15"/>
    </row>
    <row r="407" spans="18:18" ht="15.75" customHeight="1" x14ac:dyDescent="0.2">
      <c r="R407" s="15"/>
    </row>
    <row r="408" spans="18:18" ht="15.75" customHeight="1" x14ac:dyDescent="0.2">
      <c r="R408" s="15"/>
    </row>
    <row r="409" spans="18:18" ht="15.75" customHeight="1" x14ac:dyDescent="0.2">
      <c r="R409" s="15"/>
    </row>
    <row r="410" spans="18:18" ht="15.75" customHeight="1" x14ac:dyDescent="0.2">
      <c r="R410" s="15"/>
    </row>
    <row r="411" spans="18:18" ht="15.75" customHeight="1" x14ac:dyDescent="0.2">
      <c r="R411" s="15"/>
    </row>
    <row r="412" spans="18:18" ht="15.75" customHeight="1" x14ac:dyDescent="0.2">
      <c r="R412" s="15"/>
    </row>
    <row r="413" spans="18:18" ht="15.75" customHeight="1" x14ac:dyDescent="0.2">
      <c r="R413" s="15"/>
    </row>
    <row r="414" spans="18:18" ht="15.75" customHeight="1" x14ac:dyDescent="0.2">
      <c r="R414" s="15"/>
    </row>
    <row r="415" spans="18:18" ht="15.75" customHeight="1" x14ac:dyDescent="0.2">
      <c r="R415" s="15"/>
    </row>
    <row r="416" spans="18:18" ht="15.75" customHeight="1" x14ac:dyDescent="0.2">
      <c r="R416" s="15"/>
    </row>
    <row r="417" spans="18:18" ht="15.75" customHeight="1" x14ac:dyDescent="0.2">
      <c r="R417" s="15"/>
    </row>
    <row r="418" spans="18:18" ht="15.75" customHeight="1" x14ac:dyDescent="0.2">
      <c r="R418" s="15"/>
    </row>
    <row r="419" spans="18:18" ht="15.75" customHeight="1" x14ac:dyDescent="0.2">
      <c r="R419" s="15"/>
    </row>
    <row r="420" spans="18:18" ht="15.75" customHeight="1" x14ac:dyDescent="0.2">
      <c r="R420" s="15"/>
    </row>
    <row r="421" spans="18:18" ht="15.75" customHeight="1" x14ac:dyDescent="0.2">
      <c r="R421" s="15"/>
    </row>
    <row r="422" spans="18:18" ht="15.75" customHeight="1" x14ac:dyDescent="0.2">
      <c r="R422" s="15"/>
    </row>
    <row r="423" spans="18:18" ht="15.75" customHeight="1" x14ac:dyDescent="0.2">
      <c r="R423" s="15"/>
    </row>
    <row r="424" spans="18:18" ht="15.75" customHeight="1" x14ac:dyDescent="0.2">
      <c r="R424" s="15"/>
    </row>
    <row r="425" spans="18:18" ht="15.75" customHeight="1" x14ac:dyDescent="0.2">
      <c r="R425" s="15"/>
    </row>
    <row r="426" spans="18:18" ht="15.75" customHeight="1" x14ac:dyDescent="0.2">
      <c r="R426" s="15"/>
    </row>
    <row r="427" spans="18:18" ht="15.75" customHeight="1" x14ac:dyDescent="0.2">
      <c r="R427" s="15"/>
    </row>
    <row r="428" spans="18:18" ht="15.75" customHeight="1" x14ac:dyDescent="0.2">
      <c r="R428" s="15"/>
    </row>
    <row r="429" spans="18:18" ht="15.75" customHeight="1" x14ac:dyDescent="0.2">
      <c r="R429" s="15"/>
    </row>
    <row r="430" spans="18:18" ht="15.75" customHeight="1" x14ac:dyDescent="0.2">
      <c r="R430" s="15"/>
    </row>
    <row r="431" spans="18:18" ht="15.75" customHeight="1" x14ac:dyDescent="0.2">
      <c r="R431" s="15"/>
    </row>
    <row r="432" spans="18:18" ht="15.75" customHeight="1" x14ac:dyDescent="0.2">
      <c r="R432" s="15"/>
    </row>
    <row r="433" spans="18:18" ht="15.75" customHeight="1" x14ac:dyDescent="0.2">
      <c r="R433" s="15"/>
    </row>
    <row r="434" spans="18:18" ht="15.75" customHeight="1" x14ac:dyDescent="0.2">
      <c r="R434" s="15"/>
    </row>
    <row r="435" spans="18:18" ht="15.75" customHeight="1" x14ac:dyDescent="0.2">
      <c r="R435" s="15"/>
    </row>
    <row r="436" spans="18:18" ht="15.75" customHeight="1" x14ac:dyDescent="0.2">
      <c r="R436" s="15"/>
    </row>
    <row r="437" spans="18:18" ht="15.75" customHeight="1" x14ac:dyDescent="0.2">
      <c r="R437" s="15"/>
    </row>
    <row r="438" spans="18:18" ht="15.75" customHeight="1" x14ac:dyDescent="0.2">
      <c r="R438" s="15"/>
    </row>
    <row r="439" spans="18:18" ht="15.75" customHeight="1" x14ac:dyDescent="0.2">
      <c r="R439" s="15"/>
    </row>
    <row r="440" spans="18:18" ht="15.75" customHeight="1" x14ac:dyDescent="0.2">
      <c r="R440" s="15"/>
    </row>
    <row r="441" spans="18:18" ht="15.75" customHeight="1" x14ac:dyDescent="0.2">
      <c r="R441" s="15"/>
    </row>
    <row r="442" spans="18:18" ht="15.75" customHeight="1" x14ac:dyDescent="0.2">
      <c r="R442" s="15"/>
    </row>
    <row r="443" spans="18:18" ht="15.75" customHeight="1" x14ac:dyDescent="0.2">
      <c r="R443" s="15"/>
    </row>
    <row r="444" spans="18:18" ht="15.75" customHeight="1" x14ac:dyDescent="0.2">
      <c r="R444" s="15"/>
    </row>
    <row r="445" spans="18:18" ht="15.75" customHeight="1" x14ac:dyDescent="0.2">
      <c r="R445" s="15"/>
    </row>
    <row r="446" spans="18:18" ht="15.75" customHeight="1" x14ac:dyDescent="0.2">
      <c r="R446" s="15"/>
    </row>
    <row r="447" spans="18:18" ht="15.75" customHeight="1" x14ac:dyDescent="0.2">
      <c r="R447" s="15"/>
    </row>
    <row r="448" spans="18:18" ht="15.75" customHeight="1" x14ac:dyDescent="0.2">
      <c r="R448" s="15"/>
    </row>
    <row r="449" spans="18:18" ht="15.75" customHeight="1" x14ac:dyDescent="0.2">
      <c r="R449" s="15"/>
    </row>
    <row r="450" spans="18:18" ht="15.75" customHeight="1" x14ac:dyDescent="0.2">
      <c r="R450" s="15"/>
    </row>
    <row r="451" spans="18:18" ht="15.75" customHeight="1" x14ac:dyDescent="0.2">
      <c r="R451" s="15"/>
    </row>
    <row r="452" spans="18:18" ht="15.75" customHeight="1" x14ac:dyDescent="0.2">
      <c r="R452" s="15"/>
    </row>
    <row r="453" spans="18:18" ht="15.75" customHeight="1" x14ac:dyDescent="0.2">
      <c r="R453" s="15"/>
    </row>
    <row r="454" spans="18:18" ht="15.75" customHeight="1" x14ac:dyDescent="0.2">
      <c r="R454" s="15"/>
    </row>
    <row r="455" spans="18:18" ht="15.75" customHeight="1" x14ac:dyDescent="0.2">
      <c r="R455" s="15"/>
    </row>
    <row r="456" spans="18:18" ht="15.75" customHeight="1" x14ac:dyDescent="0.2">
      <c r="R456" s="15"/>
    </row>
    <row r="457" spans="18:18" ht="15.75" customHeight="1" x14ac:dyDescent="0.2">
      <c r="R457" s="15"/>
    </row>
    <row r="458" spans="18:18" ht="15.75" customHeight="1" x14ac:dyDescent="0.2">
      <c r="R458" s="15"/>
    </row>
    <row r="459" spans="18:18" ht="15.75" customHeight="1" x14ac:dyDescent="0.2">
      <c r="R459" s="15"/>
    </row>
    <row r="460" spans="18:18" ht="15.75" customHeight="1" x14ac:dyDescent="0.2">
      <c r="R460" s="15"/>
    </row>
    <row r="461" spans="18:18" ht="15.75" customHeight="1" x14ac:dyDescent="0.2">
      <c r="R461" s="15"/>
    </row>
    <row r="462" spans="18:18" ht="15.75" customHeight="1" x14ac:dyDescent="0.2">
      <c r="R462" s="15"/>
    </row>
    <row r="463" spans="18:18" ht="15.75" customHeight="1" x14ac:dyDescent="0.2">
      <c r="R463" s="15"/>
    </row>
    <row r="464" spans="18:18" ht="15.75" customHeight="1" x14ac:dyDescent="0.2">
      <c r="R464" s="15"/>
    </row>
    <row r="465" spans="18:18" ht="15.75" customHeight="1" x14ac:dyDescent="0.2">
      <c r="R465" s="15"/>
    </row>
    <row r="466" spans="18:18" ht="15.75" customHeight="1" x14ac:dyDescent="0.2">
      <c r="R466" s="15"/>
    </row>
    <row r="467" spans="18:18" ht="15.75" customHeight="1" x14ac:dyDescent="0.2">
      <c r="R467" s="15"/>
    </row>
    <row r="468" spans="18:18" ht="15.75" customHeight="1" x14ac:dyDescent="0.2">
      <c r="R468" s="15"/>
    </row>
    <row r="469" spans="18:18" ht="15.75" customHeight="1" x14ac:dyDescent="0.2">
      <c r="R469" s="15"/>
    </row>
    <row r="470" spans="18:18" ht="15.75" customHeight="1" x14ac:dyDescent="0.2">
      <c r="R470" s="15"/>
    </row>
    <row r="471" spans="18:18" ht="15.75" customHeight="1" x14ac:dyDescent="0.2">
      <c r="R471" s="15"/>
    </row>
    <row r="472" spans="18:18" ht="15.75" customHeight="1" x14ac:dyDescent="0.2">
      <c r="R472" s="15"/>
    </row>
    <row r="473" spans="18:18" ht="15.75" customHeight="1" x14ac:dyDescent="0.2">
      <c r="R473" s="15"/>
    </row>
    <row r="474" spans="18:18" ht="15.75" customHeight="1" x14ac:dyDescent="0.2">
      <c r="R474" s="15"/>
    </row>
    <row r="475" spans="18:18" ht="15.75" customHeight="1" x14ac:dyDescent="0.2">
      <c r="R475" s="15"/>
    </row>
    <row r="476" spans="18:18" ht="15.75" customHeight="1" x14ac:dyDescent="0.2">
      <c r="R476" s="15"/>
    </row>
    <row r="477" spans="18:18" ht="15.75" customHeight="1" x14ac:dyDescent="0.2">
      <c r="R477" s="15"/>
    </row>
    <row r="478" spans="18:18" ht="15.75" customHeight="1" x14ac:dyDescent="0.2">
      <c r="R478" s="15"/>
    </row>
    <row r="479" spans="18:18" ht="15.75" customHeight="1" x14ac:dyDescent="0.2">
      <c r="R479" s="15"/>
    </row>
    <row r="480" spans="18:18" ht="15.75" customHeight="1" x14ac:dyDescent="0.2">
      <c r="R480" s="15"/>
    </row>
    <row r="481" spans="18:18" ht="15.75" customHeight="1" x14ac:dyDescent="0.2">
      <c r="R481" s="15"/>
    </row>
    <row r="482" spans="18:18" ht="15.75" customHeight="1" x14ac:dyDescent="0.2">
      <c r="R482" s="15"/>
    </row>
    <row r="483" spans="18:18" ht="15.75" customHeight="1" x14ac:dyDescent="0.2">
      <c r="R483" s="15"/>
    </row>
    <row r="484" spans="18:18" ht="15.75" customHeight="1" x14ac:dyDescent="0.2">
      <c r="R484" s="15"/>
    </row>
    <row r="485" spans="18:18" ht="15.75" customHeight="1" x14ac:dyDescent="0.2">
      <c r="R485" s="15"/>
    </row>
    <row r="486" spans="18:18" ht="15.75" customHeight="1" x14ac:dyDescent="0.2">
      <c r="R486" s="15"/>
    </row>
    <row r="487" spans="18:18" ht="15.75" customHeight="1" x14ac:dyDescent="0.2">
      <c r="R487" s="15"/>
    </row>
    <row r="488" spans="18:18" ht="15.75" customHeight="1" x14ac:dyDescent="0.2">
      <c r="R488" s="15"/>
    </row>
    <row r="489" spans="18:18" ht="15.75" customHeight="1" x14ac:dyDescent="0.2">
      <c r="R489" s="15"/>
    </row>
    <row r="490" spans="18:18" ht="15.75" customHeight="1" x14ac:dyDescent="0.2">
      <c r="R490" s="15"/>
    </row>
    <row r="491" spans="18:18" ht="15.75" customHeight="1" x14ac:dyDescent="0.2">
      <c r="R491" s="15"/>
    </row>
    <row r="492" spans="18:18" ht="15.75" customHeight="1" x14ac:dyDescent="0.2">
      <c r="R492" s="15"/>
    </row>
    <row r="493" spans="18:18" ht="15.75" customHeight="1" x14ac:dyDescent="0.2">
      <c r="R493" s="15"/>
    </row>
    <row r="494" spans="18:18" ht="15.75" customHeight="1" x14ac:dyDescent="0.2">
      <c r="R494" s="15"/>
    </row>
    <row r="495" spans="18:18" ht="15.75" customHeight="1" x14ac:dyDescent="0.2">
      <c r="R495" s="15"/>
    </row>
    <row r="496" spans="18:18" ht="15.75" customHeight="1" x14ac:dyDescent="0.2">
      <c r="R496" s="15"/>
    </row>
    <row r="497" spans="18:18" ht="15.75" customHeight="1" x14ac:dyDescent="0.2">
      <c r="R497" s="15"/>
    </row>
    <row r="498" spans="18:18" ht="15.75" customHeight="1" x14ac:dyDescent="0.2">
      <c r="R498" s="15"/>
    </row>
    <row r="499" spans="18:18" ht="15.75" customHeight="1" x14ac:dyDescent="0.2">
      <c r="R499" s="15"/>
    </row>
    <row r="500" spans="18:18" ht="15.75" customHeight="1" x14ac:dyDescent="0.2">
      <c r="R500" s="15"/>
    </row>
    <row r="501" spans="18:18" ht="15.75" customHeight="1" x14ac:dyDescent="0.2">
      <c r="R501" s="15"/>
    </row>
    <row r="502" spans="18:18" ht="15.75" customHeight="1" x14ac:dyDescent="0.2">
      <c r="R502" s="15"/>
    </row>
    <row r="503" spans="18:18" ht="15.75" customHeight="1" x14ac:dyDescent="0.2">
      <c r="R503" s="15"/>
    </row>
    <row r="504" spans="18:18" ht="15.75" customHeight="1" x14ac:dyDescent="0.2">
      <c r="R504" s="15"/>
    </row>
    <row r="505" spans="18:18" ht="15.75" customHeight="1" x14ac:dyDescent="0.2">
      <c r="R505" s="15"/>
    </row>
    <row r="506" spans="18:18" ht="15.75" customHeight="1" x14ac:dyDescent="0.2">
      <c r="R506" s="15"/>
    </row>
    <row r="507" spans="18:18" ht="15.75" customHeight="1" x14ac:dyDescent="0.2">
      <c r="R507" s="15"/>
    </row>
    <row r="508" spans="18:18" ht="15.75" customHeight="1" x14ac:dyDescent="0.2">
      <c r="R508" s="15"/>
    </row>
    <row r="509" spans="18:18" ht="15.75" customHeight="1" x14ac:dyDescent="0.2">
      <c r="R509" s="15"/>
    </row>
    <row r="510" spans="18:18" ht="15.75" customHeight="1" x14ac:dyDescent="0.2">
      <c r="R510" s="15"/>
    </row>
    <row r="511" spans="18:18" ht="15.75" customHeight="1" x14ac:dyDescent="0.2">
      <c r="R511" s="15"/>
    </row>
    <row r="512" spans="18:18" ht="15.75" customHeight="1" x14ac:dyDescent="0.2">
      <c r="R512" s="15"/>
    </row>
    <row r="513" spans="18:18" ht="15.75" customHeight="1" x14ac:dyDescent="0.2">
      <c r="R513" s="15"/>
    </row>
    <row r="514" spans="18:18" ht="15.75" customHeight="1" x14ac:dyDescent="0.2">
      <c r="R514" s="15"/>
    </row>
    <row r="515" spans="18:18" ht="15.75" customHeight="1" x14ac:dyDescent="0.2">
      <c r="R515" s="15"/>
    </row>
    <row r="516" spans="18:18" ht="15.75" customHeight="1" x14ac:dyDescent="0.2">
      <c r="R516" s="15"/>
    </row>
    <row r="517" spans="18:18" ht="15.75" customHeight="1" x14ac:dyDescent="0.2">
      <c r="R517" s="15"/>
    </row>
    <row r="518" spans="18:18" ht="15.75" customHeight="1" x14ac:dyDescent="0.2">
      <c r="R518" s="15"/>
    </row>
    <row r="519" spans="18:18" ht="15.75" customHeight="1" x14ac:dyDescent="0.2">
      <c r="R519" s="15"/>
    </row>
    <row r="520" spans="18:18" ht="15.75" customHeight="1" x14ac:dyDescent="0.2">
      <c r="R520" s="15"/>
    </row>
    <row r="521" spans="18:18" ht="15.75" customHeight="1" x14ac:dyDescent="0.2">
      <c r="R521" s="15"/>
    </row>
    <row r="522" spans="18:18" ht="15.75" customHeight="1" x14ac:dyDescent="0.2">
      <c r="R522" s="15"/>
    </row>
    <row r="523" spans="18:18" ht="15.75" customHeight="1" x14ac:dyDescent="0.2">
      <c r="R523" s="15"/>
    </row>
    <row r="524" spans="18:18" ht="15.75" customHeight="1" x14ac:dyDescent="0.2">
      <c r="R524" s="15"/>
    </row>
    <row r="525" spans="18:18" ht="15.75" customHeight="1" x14ac:dyDescent="0.2">
      <c r="R525" s="15"/>
    </row>
    <row r="526" spans="18:18" ht="15.75" customHeight="1" x14ac:dyDescent="0.2">
      <c r="R526" s="15"/>
    </row>
    <row r="527" spans="18:18" ht="15.75" customHeight="1" x14ac:dyDescent="0.2">
      <c r="R527" s="15"/>
    </row>
    <row r="528" spans="18:18" ht="15.75" customHeight="1" x14ac:dyDescent="0.2">
      <c r="R528" s="15"/>
    </row>
    <row r="529" spans="18:18" ht="15.75" customHeight="1" x14ac:dyDescent="0.2">
      <c r="R529" s="15"/>
    </row>
    <row r="530" spans="18:18" ht="15.75" customHeight="1" x14ac:dyDescent="0.2">
      <c r="R530" s="15"/>
    </row>
    <row r="531" spans="18:18" ht="15.75" customHeight="1" x14ac:dyDescent="0.2">
      <c r="R531" s="15"/>
    </row>
    <row r="532" spans="18:18" ht="15.75" customHeight="1" x14ac:dyDescent="0.2">
      <c r="R532" s="15"/>
    </row>
    <row r="533" spans="18:18" ht="15.75" customHeight="1" x14ac:dyDescent="0.2">
      <c r="R533" s="15"/>
    </row>
    <row r="534" spans="18:18" ht="15.75" customHeight="1" x14ac:dyDescent="0.2">
      <c r="R534" s="15"/>
    </row>
    <row r="535" spans="18:18" ht="15.75" customHeight="1" x14ac:dyDescent="0.2">
      <c r="R535" s="15"/>
    </row>
    <row r="536" spans="18:18" ht="15.75" customHeight="1" x14ac:dyDescent="0.2">
      <c r="R536" s="15"/>
    </row>
    <row r="537" spans="18:18" ht="15.75" customHeight="1" x14ac:dyDescent="0.2">
      <c r="R537" s="15"/>
    </row>
    <row r="538" spans="18:18" ht="15.75" customHeight="1" x14ac:dyDescent="0.2">
      <c r="R538" s="15"/>
    </row>
    <row r="539" spans="18:18" ht="15.75" customHeight="1" x14ac:dyDescent="0.2">
      <c r="R539" s="15"/>
    </row>
    <row r="540" spans="18:18" ht="15.75" customHeight="1" x14ac:dyDescent="0.2">
      <c r="R540" s="15"/>
    </row>
    <row r="541" spans="18:18" ht="15.75" customHeight="1" x14ac:dyDescent="0.2">
      <c r="R541" s="15"/>
    </row>
    <row r="542" spans="18:18" ht="15.75" customHeight="1" x14ac:dyDescent="0.2">
      <c r="R542" s="15"/>
    </row>
    <row r="543" spans="18:18" ht="15.75" customHeight="1" x14ac:dyDescent="0.2">
      <c r="R543" s="15"/>
    </row>
    <row r="544" spans="18:18" ht="15.75" customHeight="1" x14ac:dyDescent="0.2">
      <c r="R544" s="15"/>
    </row>
    <row r="545" spans="18:18" ht="15.75" customHeight="1" x14ac:dyDescent="0.2">
      <c r="R545" s="15"/>
    </row>
    <row r="546" spans="18:18" ht="15.75" customHeight="1" x14ac:dyDescent="0.2">
      <c r="R546" s="15"/>
    </row>
    <row r="547" spans="18:18" ht="15.75" customHeight="1" x14ac:dyDescent="0.2">
      <c r="R547" s="15"/>
    </row>
    <row r="548" spans="18:18" ht="15.75" customHeight="1" x14ac:dyDescent="0.2">
      <c r="R548" s="15"/>
    </row>
    <row r="549" spans="18:18" ht="15.75" customHeight="1" x14ac:dyDescent="0.2">
      <c r="R549" s="15"/>
    </row>
    <row r="550" spans="18:18" ht="15.75" customHeight="1" x14ac:dyDescent="0.2">
      <c r="R550" s="15"/>
    </row>
    <row r="551" spans="18:18" ht="15.75" customHeight="1" x14ac:dyDescent="0.2">
      <c r="R551" s="15"/>
    </row>
    <row r="552" spans="18:18" ht="15.75" customHeight="1" x14ac:dyDescent="0.2">
      <c r="R552" s="15"/>
    </row>
    <row r="553" spans="18:18" ht="15.75" customHeight="1" x14ac:dyDescent="0.2">
      <c r="R553" s="15"/>
    </row>
    <row r="554" spans="18:18" ht="15.75" customHeight="1" x14ac:dyDescent="0.2">
      <c r="R554" s="15"/>
    </row>
    <row r="555" spans="18:18" ht="15.75" customHeight="1" x14ac:dyDescent="0.2">
      <c r="R555" s="15"/>
    </row>
    <row r="556" spans="18:18" ht="15.75" customHeight="1" x14ac:dyDescent="0.2">
      <c r="R556" s="15"/>
    </row>
    <row r="557" spans="18:18" ht="15.75" customHeight="1" x14ac:dyDescent="0.2">
      <c r="R557" s="15"/>
    </row>
    <row r="558" spans="18:18" ht="15.75" customHeight="1" x14ac:dyDescent="0.2">
      <c r="R558" s="15"/>
    </row>
    <row r="559" spans="18:18" ht="15.75" customHeight="1" x14ac:dyDescent="0.2">
      <c r="R559" s="15"/>
    </row>
    <row r="560" spans="18:18" ht="15.75" customHeight="1" x14ac:dyDescent="0.2">
      <c r="R560" s="15"/>
    </row>
    <row r="561" spans="18:18" ht="15.75" customHeight="1" x14ac:dyDescent="0.2">
      <c r="R561" s="15"/>
    </row>
    <row r="562" spans="18:18" ht="15.75" customHeight="1" x14ac:dyDescent="0.2">
      <c r="R562" s="15"/>
    </row>
    <row r="563" spans="18:18" ht="15.75" customHeight="1" x14ac:dyDescent="0.2">
      <c r="R563" s="15"/>
    </row>
    <row r="564" spans="18:18" ht="15.75" customHeight="1" x14ac:dyDescent="0.2">
      <c r="R564" s="15"/>
    </row>
    <row r="565" spans="18:18" ht="15.75" customHeight="1" x14ac:dyDescent="0.2">
      <c r="R565" s="15"/>
    </row>
    <row r="566" spans="18:18" ht="15.75" customHeight="1" x14ac:dyDescent="0.2">
      <c r="R566" s="15"/>
    </row>
    <row r="567" spans="18:18" ht="15.75" customHeight="1" x14ac:dyDescent="0.2">
      <c r="R567" s="15"/>
    </row>
    <row r="568" spans="18:18" ht="15.75" customHeight="1" x14ac:dyDescent="0.2">
      <c r="R568" s="15"/>
    </row>
    <row r="569" spans="18:18" ht="15.75" customHeight="1" x14ac:dyDescent="0.2">
      <c r="R569" s="15"/>
    </row>
    <row r="570" spans="18:18" ht="15.75" customHeight="1" x14ac:dyDescent="0.2">
      <c r="R570" s="15"/>
    </row>
    <row r="571" spans="18:18" ht="15.75" customHeight="1" x14ac:dyDescent="0.2">
      <c r="R571" s="15"/>
    </row>
    <row r="572" spans="18:18" ht="15.75" customHeight="1" x14ac:dyDescent="0.2">
      <c r="R572" s="15"/>
    </row>
    <row r="573" spans="18:18" ht="15.75" customHeight="1" x14ac:dyDescent="0.2">
      <c r="R573" s="15"/>
    </row>
    <row r="574" spans="18:18" ht="15.75" customHeight="1" x14ac:dyDescent="0.2">
      <c r="R574" s="15"/>
    </row>
    <row r="575" spans="18:18" ht="15.75" customHeight="1" x14ac:dyDescent="0.2">
      <c r="R575" s="15"/>
    </row>
    <row r="576" spans="18:18" ht="15.75" customHeight="1" x14ac:dyDescent="0.2">
      <c r="R576" s="15"/>
    </row>
    <row r="577" spans="18:18" ht="15.75" customHeight="1" x14ac:dyDescent="0.2">
      <c r="R577" s="15"/>
    </row>
    <row r="578" spans="18:18" ht="15.75" customHeight="1" x14ac:dyDescent="0.2">
      <c r="R578" s="15"/>
    </row>
    <row r="579" spans="18:18" ht="15.75" customHeight="1" x14ac:dyDescent="0.2">
      <c r="R579" s="15"/>
    </row>
    <row r="580" spans="18:18" ht="15.75" customHeight="1" x14ac:dyDescent="0.2">
      <c r="R580" s="15"/>
    </row>
    <row r="581" spans="18:18" ht="15.75" customHeight="1" x14ac:dyDescent="0.2">
      <c r="R581" s="15"/>
    </row>
    <row r="582" spans="18:18" ht="15.75" customHeight="1" x14ac:dyDescent="0.2">
      <c r="R582" s="15"/>
    </row>
    <row r="583" spans="18:18" ht="15.75" customHeight="1" x14ac:dyDescent="0.2">
      <c r="R583" s="15"/>
    </row>
    <row r="584" spans="18:18" ht="15.75" customHeight="1" x14ac:dyDescent="0.2">
      <c r="R584" s="15"/>
    </row>
    <row r="585" spans="18:18" ht="15.75" customHeight="1" x14ac:dyDescent="0.2">
      <c r="R585" s="15"/>
    </row>
    <row r="586" spans="18:18" ht="15.75" customHeight="1" x14ac:dyDescent="0.2">
      <c r="R586" s="15"/>
    </row>
    <row r="587" spans="18:18" ht="15.75" customHeight="1" x14ac:dyDescent="0.2">
      <c r="R587" s="15"/>
    </row>
    <row r="588" spans="18:18" ht="15.75" customHeight="1" x14ac:dyDescent="0.2">
      <c r="R588" s="15"/>
    </row>
    <row r="589" spans="18:18" ht="15.75" customHeight="1" x14ac:dyDescent="0.2">
      <c r="R589" s="15"/>
    </row>
    <row r="590" spans="18:18" ht="15.75" customHeight="1" x14ac:dyDescent="0.2">
      <c r="R590" s="15"/>
    </row>
    <row r="591" spans="18:18" ht="15.75" customHeight="1" x14ac:dyDescent="0.2">
      <c r="R591" s="15"/>
    </row>
    <row r="592" spans="18:18" ht="15.75" customHeight="1" x14ac:dyDescent="0.2">
      <c r="R592" s="15"/>
    </row>
    <row r="593" spans="18:18" ht="15.75" customHeight="1" x14ac:dyDescent="0.2">
      <c r="R593" s="15"/>
    </row>
    <row r="594" spans="18:18" ht="15.75" customHeight="1" x14ac:dyDescent="0.2">
      <c r="R594" s="15"/>
    </row>
    <row r="595" spans="18:18" ht="15.75" customHeight="1" x14ac:dyDescent="0.2">
      <c r="R595" s="15"/>
    </row>
    <row r="596" spans="18:18" ht="15.75" customHeight="1" x14ac:dyDescent="0.2">
      <c r="R596" s="15"/>
    </row>
    <row r="597" spans="18:18" ht="15.75" customHeight="1" x14ac:dyDescent="0.2">
      <c r="R597" s="15"/>
    </row>
    <row r="598" spans="18:18" ht="15.75" customHeight="1" x14ac:dyDescent="0.2">
      <c r="R598" s="15"/>
    </row>
    <row r="599" spans="18:18" ht="15.75" customHeight="1" x14ac:dyDescent="0.2">
      <c r="R599" s="15"/>
    </row>
    <row r="600" spans="18:18" ht="15.75" customHeight="1" x14ac:dyDescent="0.2">
      <c r="R600" s="15"/>
    </row>
    <row r="601" spans="18:18" ht="15.75" customHeight="1" x14ac:dyDescent="0.2">
      <c r="R601" s="15"/>
    </row>
    <row r="602" spans="18:18" ht="15.75" customHeight="1" x14ac:dyDescent="0.2">
      <c r="R602" s="15"/>
    </row>
    <row r="603" spans="18:18" ht="15.75" customHeight="1" x14ac:dyDescent="0.2">
      <c r="R603" s="15"/>
    </row>
    <row r="604" spans="18:18" ht="15.75" customHeight="1" x14ac:dyDescent="0.2">
      <c r="R604" s="15"/>
    </row>
    <row r="605" spans="18:18" ht="15.75" customHeight="1" x14ac:dyDescent="0.2">
      <c r="R605" s="15"/>
    </row>
    <row r="606" spans="18:18" ht="15.75" customHeight="1" x14ac:dyDescent="0.2">
      <c r="R606" s="15"/>
    </row>
    <row r="607" spans="18:18" ht="15.75" customHeight="1" x14ac:dyDescent="0.2">
      <c r="R607" s="15"/>
    </row>
    <row r="608" spans="18:18" ht="15.75" customHeight="1" x14ac:dyDescent="0.2">
      <c r="R608" s="15"/>
    </row>
    <row r="609" spans="18:18" ht="15.75" customHeight="1" x14ac:dyDescent="0.2">
      <c r="R609" s="15"/>
    </row>
    <row r="610" spans="18:18" ht="15.75" customHeight="1" x14ac:dyDescent="0.2">
      <c r="R610" s="15"/>
    </row>
    <row r="611" spans="18:18" ht="15.75" customHeight="1" x14ac:dyDescent="0.2">
      <c r="R611" s="15"/>
    </row>
    <row r="612" spans="18:18" ht="15.75" customHeight="1" x14ac:dyDescent="0.2">
      <c r="R612" s="15"/>
    </row>
    <row r="613" spans="18:18" ht="15.75" customHeight="1" x14ac:dyDescent="0.2">
      <c r="R613" s="15"/>
    </row>
    <row r="614" spans="18:18" ht="15.75" customHeight="1" x14ac:dyDescent="0.2">
      <c r="R614" s="15"/>
    </row>
    <row r="615" spans="18:18" ht="15.75" customHeight="1" x14ac:dyDescent="0.2">
      <c r="R615" s="15"/>
    </row>
    <row r="616" spans="18:18" ht="15.75" customHeight="1" x14ac:dyDescent="0.2">
      <c r="R616" s="15"/>
    </row>
    <row r="617" spans="18:18" ht="15.75" customHeight="1" x14ac:dyDescent="0.2">
      <c r="R617" s="15"/>
    </row>
    <row r="618" spans="18:18" ht="15.75" customHeight="1" x14ac:dyDescent="0.2">
      <c r="R618" s="15"/>
    </row>
    <row r="619" spans="18:18" ht="15.75" customHeight="1" x14ac:dyDescent="0.2">
      <c r="R619" s="15"/>
    </row>
    <row r="620" spans="18:18" ht="15.75" customHeight="1" x14ac:dyDescent="0.2">
      <c r="R620" s="15"/>
    </row>
    <row r="621" spans="18:18" ht="15.75" customHeight="1" x14ac:dyDescent="0.2">
      <c r="R621" s="15"/>
    </row>
    <row r="622" spans="18:18" ht="15.75" customHeight="1" x14ac:dyDescent="0.2">
      <c r="R622" s="15"/>
    </row>
    <row r="623" spans="18:18" ht="15.75" customHeight="1" x14ac:dyDescent="0.2">
      <c r="R623" s="15"/>
    </row>
    <row r="624" spans="18:18" ht="15.75" customHeight="1" x14ac:dyDescent="0.2">
      <c r="R624" s="15"/>
    </row>
    <row r="625" spans="18:18" ht="15.75" customHeight="1" x14ac:dyDescent="0.2">
      <c r="R625" s="15"/>
    </row>
    <row r="626" spans="18:18" ht="15.75" customHeight="1" x14ac:dyDescent="0.2">
      <c r="R626" s="15"/>
    </row>
    <row r="627" spans="18:18" ht="15.75" customHeight="1" x14ac:dyDescent="0.2">
      <c r="R627" s="15"/>
    </row>
    <row r="628" spans="18:18" ht="15.75" customHeight="1" x14ac:dyDescent="0.2">
      <c r="R628" s="15"/>
    </row>
    <row r="629" spans="18:18" ht="15.75" customHeight="1" x14ac:dyDescent="0.2">
      <c r="R629" s="15"/>
    </row>
    <row r="630" spans="18:18" ht="15.75" customHeight="1" x14ac:dyDescent="0.2">
      <c r="R630" s="15"/>
    </row>
    <row r="631" spans="18:18" ht="15.75" customHeight="1" x14ac:dyDescent="0.2">
      <c r="R631" s="15"/>
    </row>
    <row r="632" spans="18:18" ht="15.75" customHeight="1" x14ac:dyDescent="0.2">
      <c r="R632" s="15"/>
    </row>
    <row r="633" spans="18:18" ht="15.75" customHeight="1" x14ac:dyDescent="0.2">
      <c r="R633" s="15"/>
    </row>
    <row r="634" spans="18:18" ht="15.75" customHeight="1" x14ac:dyDescent="0.2">
      <c r="R634" s="15"/>
    </row>
    <row r="635" spans="18:18" ht="15.75" customHeight="1" x14ac:dyDescent="0.2">
      <c r="R635" s="15"/>
    </row>
    <row r="636" spans="18:18" ht="15.75" customHeight="1" x14ac:dyDescent="0.2">
      <c r="R636" s="15"/>
    </row>
    <row r="637" spans="18:18" ht="15.75" customHeight="1" x14ac:dyDescent="0.2">
      <c r="R637" s="15"/>
    </row>
    <row r="638" spans="18:18" ht="15.75" customHeight="1" x14ac:dyDescent="0.2">
      <c r="R638" s="15"/>
    </row>
    <row r="639" spans="18:18" ht="15.75" customHeight="1" x14ac:dyDescent="0.2">
      <c r="R639" s="15"/>
    </row>
    <row r="640" spans="18:18" ht="15.75" customHeight="1" x14ac:dyDescent="0.2">
      <c r="R640" s="15"/>
    </row>
    <row r="641" spans="18:18" ht="15.75" customHeight="1" x14ac:dyDescent="0.2">
      <c r="R641" s="15"/>
    </row>
    <row r="642" spans="18:18" ht="15.75" customHeight="1" x14ac:dyDescent="0.2">
      <c r="R642" s="15"/>
    </row>
    <row r="643" spans="18:18" ht="15.75" customHeight="1" x14ac:dyDescent="0.2">
      <c r="R643" s="15"/>
    </row>
    <row r="644" spans="18:18" ht="15.75" customHeight="1" x14ac:dyDescent="0.2">
      <c r="R644" s="15"/>
    </row>
    <row r="645" spans="18:18" ht="15.75" customHeight="1" x14ac:dyDescent="0.2">
      <c r="R645" s="15"/>
    </row>
    <row r="646" spans="18:18" ht="15.75" customHeight="1" x14ac:dyDescent="0.2">
      <c r="R646" s="15"/>
    </row>
    <row r="647" spans="18:18" ht="15.75" customHeight="1" x14ac:dyDescent="0.2">
      <c r="R647" s="15"/>
    </row>
    <row r="648" spans="18:18" ht="15.75" customHeight="1" x14ac:dyDescent="0.2">
      <c r="R648" s="15"/>
    </row>
    <row r="649" spans="18:18" ht="15.75" customHeight="1" x14ac:dyDescent="0.2">
      <c r="R649" s="15"/>
    </row>
    <row r="650" spans="18:18" ht="15.75" customHeight="1" x14ac:dyDescent="0.2">
      <c r="R650" s="15"/>
    </row>
    <row r="651" spans="18:18" ht="15.75" customHeight="1" x14ac:dyDescent="0.2">
      <c r="R651" s="15"/>
    </row>
    <row r="652" spans="18:18" ht="15.75" customHeight="1" x14ac:dyDescent="0.2">
      <c r="R652" s="15"/>
    </row>
    <row r="653" spans="18:18" ht="15.75" customHeight="1" x14ac:dyDescent="0.2">
      <c r="R653" s="15"/>
    </row>
    <row r="654" spans="18:18" ht="15.75" customHeight="1" x14ac:dyDescent="0.2">
      <c r="R654" s="15"/>
    </row>
    <row r="655" spans="18:18" ht="15.75" customHeight="1" x14ac:dyDescent="0.2">
      <c r="R655" s="15"/>
    </row>
    <row r="656" spans="18:18" ht="15.75" customHeight="1" x14ac:dyDescent="0.2">
      <c r="R656" s="15"/>
    </row>
    <row r="657" spans="18:18" ht="15.75" customHeight="1" x14ac:dyDescent="0.2">
      <c r="R657" s="15"/>
    </row>
    <row r="658" spans="18:18" ht="15.75" customHeight="1" x14ac:dyDescent="0.2">
      <c r="R658" s="15"/>
    </row>
    <row r="659" spans="18:18" ht="15.75" customHeight="1" x14ac:dyDescent="0.2">
      <c r="R659" s="15"/>
    </row>
    <row r="660" spans="18:18" ht="15.75" customHeight="1" x14ac:dyDescent="0.2">
      <c r="R660" s="15"/>
    </row>
    <row r="661" spans="18:18" ht="15.75" customHeight="1" x14ac:dyDescent="0.2">
      <c r="R661" s="15"/>
    </row>
    <row r="662" spans="18:18" ht="15.75" customHeight="1" x14ac:dyDescent="0.2">
      <c r="R662" s="15"/>
    </row>
    <row r="663" spans="18:18" ht="15.75" customHeight="1" x14ac:dyDescent="0.2">
      <c r="R663" s="15"/>
    </row>
    <row r="664" spans="18:18" ht="15.75" customHeight="1" x14ac:dyDescent="0.2">
      <c r="R664" s="15"/>
    </row>
    <row r="665" spans="18:18" ht="15.75" customHeight="1" x14ac:dyDescent="0.2">
      <c r="R665" s="15"/>
    </row>
    <row r="666" spans="18:18" ht="15.75" customHeight="1" x14ac:dyDescent="0.2">
      <c r="R666" s="15"/>
    </row>
    <row r="667" spans="18:18" ht="15.75" customHeight="1" x14ac:dyDescent="0.2">
      <c r="R667" s="15"/>
    </row>
    <row r="668" spans="18:18" ht="15.75" customHeight="1" x14ac:dyDescent="0.2">
      <c r="R668" s="15"/>
    </row>
    <row r="669" spans="18:18" ht="15.75" customHeight="1" x14ac:dyDescent="0.2">
      <c r="R669" s="15"/>
    </row>
    <row r="670" spans="18:18" ht="15.75" customHeight="1" x14ac:dyDescent="0.2">
      <c r="R670" s="15"/>
    </row>
    <row r="671" spans="18:18" ht="15.75" customHeight="1" x14ac:dyDescent="0.2">
      <c r="R671" s="15"/>
    </row>
    <row r="672" spans="18:18" ht="15.75" customHeight="1" x14ac:dyDescent="0.2">
      <c r="R672" s="15"/>
    </row>
    <row r="673" spans="18:18" ht="15.75" customHeight="1" x14ac:dyDescent="0.2">
      <c r="R673" s="15"/>
    </row>
    <row r="674" spans="18:18" ht="15.75" customHeight="1" x14ac:dyDescent="0.2">
      <c r="R674" s="15"/>
    </row>
    <row r="675" spans="18:18" ht="15.75" customHeight="1" x14ac:dyDescent="0.2">
      <c r="R675" s="15"/>
    </row>
    <row r="676" spans="18:18" ht="15.75" customHeight="1" x14ac:dyDescent="0.2">
      <c r="R676" s="15"/>
    </row>
    <row r="677" spans="18:18" ht="15.75" customHeight="1" x14ac:dyDescent="0.2">
      <c r="R677" s="15"/>
    </row>
    <row r="678" spans="18:18" ht="15.75" customHeight="1" x14ac:dyDescent="0.2">
      <c r="R678" s="15"/>
    </row>
    <row r="679" spans="18:18" ht="15.75" customHeight="1" x14ac:dyDescent="0.2">
      <c r="R679" s="15"/>
    </row>
    <row r="680" spans="18:18" ht="15.75" customHeight="1" x14ac:dyDescent="0.2">
      <c r="R680" s="15"/>
    </row>
    <row r="681" spans="18:18" ht="15.75" customHeight="1" x14ac:dyDescent="0.2">
      <c r="R681" s="15"/>
    </row>
    <row r="682" spans="18:18" ht="15.75" customHeight="1" x14ac:dyDescent="0.2">
      <c r="R682" s="15"/>
    </row>
    <row r="683" spans="18:18" ht="15.75" customHeight="1" x14ac:dyDescent="0.2">
      <c r="R683" s="15"/>
    </row>
    <row r="684" spans="18:18" ht="15.75" customHeight="1" x14ac:dyDescent="0.2">
      <c r="R684" s="15"/>
    </row>
    <row r="685" spans="18:18" ht="15.75" customHeight="1" x14ac:dyDescent="0.2">
      <c r="R685" s="15"/>
    </row>
    <row r="686" spans="18:18" ht="15.75" customHeight="1" x14ac:dyDescent="0.2">
      <c r="R686" s="15"/>
    </row>
    <row r="687" spans="18:18" ht="15.75" customHeight="1" x14ac:dyDescent="0.2">
      <c r="R687" s="15"/>
    </row>
    <row r="688" spans="18:18" ht="15.75" customHeight="1" x14ac:dyDescent="0.2">
      <c r="R688" s="15"/>
    </row>
    <row r="689" spans="18:18" ht="15.75" customHeight="1" x14ac:dyDescent="0.2">
      <c r="R689" s="15"/>
    </row>
    <row r="690" spans="18:18" ht="15.75" customHeight="1" x14ac:dyDescent="0.2">
      <c r="R690" s="15"/>
    </row>
    <row r="691" spans="18:18" ht="15.75" customHeight="1" x14ac:dyDescent="0.2">
      <c r="R691" s="15"/>
    </row>
    <row r="692" spans="18:18" ht="15.75" customHeight="1" x14ac:dyDescent="0.2">
      <c r="R692" s="15"/>
    </row>
    <row r="693" spans="18:18" ht="15.75" customHeight="1" x14ac:dyDescent="0.2">
      <c r="R693" s="15"/>
    </row>
    <row r="694" spans="18:18" ht="15.75" customHeight="1" x14ac:dyDescent="0.2">
      <c r="R694" s="15"/>
    </row>
    <row r="695" spans="18:18" ht="15.75" customHeight="1" x14ac:dyDescent="0.2">
      <c r="R695" s="15"/>
    </row>
    <row r="696" spans="18:18" ht="15.75" customHeight="1" x14ac:dyDescent="0.2">
      <c r="R696" s="15"/>
    </row>
    <row r="697" spans="18:18" ht="15.75" customHeight="1" x14ac:dyDescent="0.2">
      <c r="R697" s="15"/>
    </row>
    <row r="698" spans="18:18" ht="15.75" customHeight="1" x14ac:dyDescent="0.2">
      <c r="R698" s="15"/>
    </row>
    <row r="699" spans="18:18" ht="15.75" customHeight="1" x14ac:dyDescent="0.2">
      <c r="R699" s="15"/>
    </row>
    <row r="700" spans="18:18" ht="15.75" customHeight="1" x14ac:dyDescent="0.2">
      <c r="R700" s="15"/>
    </row>
    <row r="701" spans="18:18" ht="15.75" customHeight="1" x14ac:dyDescent="0.2">
      <c r="R701" s="15"/>
    </row>
    <row r="702" spans="18:18" ht="15.75" customHeight="1" x14ac:dyDescent="0.2">
      <c r="R702" s="15"/>
    </row>
    <row r="703" spans="18:18" ht="15.75" customHeight="1" x14ac:dyDescent="0.2">
      <c r="R703" s="15"/>
    </row>
    <row r="704" spans="18:18" ht="15.75" customHeight="1" x14ac:dyDescent="0.2">
      <c r="R704" s="15"/>
    </row>
    <row r="705" spans="18:18" ht="15.75" customHeight="1" x14ac:dyDescent="0.2">
      <c r="R705" s="15"/>
    </row>
    <row r="706" spans="18:18" ht="15.75" customHeight="1" x14ac:dyDescent="0.2">
      <c r="R706" s="15"/>
    </row>
    <row r="707" spans="18:18" ht="15.75" customHeight="1" x14ac:dyDescent="0.2">
      <c r="R707" s="15"/>
    </row>
    <row r="708" spans="18:18" ht="15.75" customHeight="1" x14ac:dyDescent="0.2">
      <c r="R708" s="15"/>
    </row>
    <row r="709" spans="18:18" ht="15.75" customHeight="1" x14ac:dyDescent="0.2">
      <c r="R709" s="15"/>
    </row>
    <row r="710" spans="18:18" ht="15.75" customHeight="1" x14ac:dyDescent="0.2">
      <c r="R710" s="15"/>
    </row>
    <row r="711" spans="18:18" ht="15.75" customHeight="1" x14ac:dyDescent="0.2">
      <c r="R711" s="15"/>
    </row>
    <row r="712" spans="18:18" ht="15.75" customHeight="1" x14ac:dyDescent="0.2">
      <c r="R712" s="15"/>
    </row>
    <row r="713" spans="18:18" ht="15.75" customHeight="1" x14ac:dyDescent="0.2">
      <c r="R713" s="15"/>
    </row>
    <row r="714" spans="18:18" ht="15.75" customHeight="1" x14ac:dyDescent="0.2">
      <c r="R714" s="15"/>
    </row>
    <row r="715" spans="18:18" ht="15.75" customHeight="1" x14ac:dyDescent="0.2">
      <c r="R715" s="15"/>
    </row>
    <row r="716" spans="18:18" ht="15.75" customHeight="1" x14ac:dyDescent="0.2">
      <c r="R716" s="15"/>
    </row>
    <row r="717" spans="18:18" ht="15.75" customHeight="1" x14ac:dyDescent="0.2">
      <c r="R717" s="15"/>
    </row>
    <row r="718" spans="18:18" ht="15.75" customHeight="1" x14ac:dyDescent="0.2">
      <c r="R718" s="15"/>
    </row>
    <row r="719" spans="18:18" ht="15.75" customHeight="1" x14ac:dyDescent="0.2">
      <c r="R719" s="15"/>
    </row>
    <row r="720" spans="18:18" ht="15.75" customHeight="1" x14ac:dyDescent="0.2">
      <c r="R720" s="15"/>
    </row>
    <row r="721" spans="18:18" ht="15.75" customHeight="1" x14ac:dyDescent="0.2">
      <c r="R721" s="15"/>
    </row>
    <row r="722" spans="18:18" ht="15.75" customHeight="1" x14ac:dyDescent="0.2">
      <c r="R722" s="15"/>
    </row>
    <row r="723" spans="18:18" ht="15.75" customHeight="1" x14ac:dyDescent="0.2">
      <c r="R723" s="15"/>
    </row>
    <row r="724" spans="18:18" ht="15.75" customHeight="1" x14ac:dyDescent="0.2">
      <c r="R724" s="15"/>
    </row>
    <row r="725" spans="18:18" ht="15.75" customHeight="1" x14ac:dyDescent="0.2">
      <c r="R725" s="15"/>
    </row>
    <row r="726" spans="18:18" ht="15.75" customHeight="1" x14ac:dyDescent="0.2">
      <c r="R726" s="15"/>
    </row>
    <row r="727" spans="18:18" ht="15.75" customHeight="1" x14ac:dyDescent="0.2">
      <c r="R727" s="15"/>
    </row>
    <row r="728" spans="18:18" ht="15.75" customHeight="1" x14ac:dyDescent="0.2">
      <c r="R728" s="15"/>
    </row>
    <row r="729" spans="18:18" ht="15.75" customHeight="1" x14ac:dyDescent="0.2">
      <c r="R729" s="15"/>
    </row>
    <row r="730" spans="18:18" ht="15.75" customHeight="1" x14ac:dyDescent="0.2">
      <c r="R730" s="15"/>
    </row>
    <row r="731" spans="18:18" ht="15.75" customHeight="1" x14ac:dyDescent="0.2">
      <c r="R731" s="15"/>
    </row>
    <row r="732" spans="18:18" ht="15.75" customHeight="1" x14ac:dyDescent="0.2">
      <c r="R732" s="15"/>
    </row>
    <row r="733" spans="18:18" ht="15.75" customHeight="1" x14ac:dyDescent="0.2">
      <c r="R733" s="15"/>
    </row>
    <row r="734" spans="18:18" ht="15.75" customHeight="1" x14ac:dyDescent="0.2">
      <c r="R734" s="15"/>
    </row>
    <row r="735" spans="18:18" ht="15.75" customHeight="1" x14ac:dyDescent="0.2">
      <c r="R735" s="15"/>
    </row>
    <row r="736" spans="18:18" ht="15.75" customHeight="1" x14ac:dyDescent="0.2">
      <c r="R736" s="15"/>
    </row>
    <row r="737" spans="18:18" ht="15.75" customHeight="1" x14ac:dyDescent="0.2">
      <c r="R737" s="15"/>
    </row>
    <row r="738" spans="18:18" ht="15.75" customHeight="1" x14ac:dyDescent="0.2">
      <c r="R738" s="15"/>
    </row>
    <row r="739" spans="18:18" ht="15.75" customHeight="1" x14ac:dyDescent="0.2">
      <c r="R739" s="15"/>
    </row>
    <row r="740" spans="18:18" ht="15.75" customHeight="1" x14ac:dyDescent="0.2">
      <c r="R740" s="15"/>
    </row>
    <row r="741" spans="18:18" ht="15.75" customHeight="1" x14ac:dyDescent="0.2">
      <c r="R741" s="15"/>
    </row>
    <row r="742" spans="18:18" ht="15.75" customHeight="1" x14ac:dyDescent="0.2">
      <c r="R742" s="15"/>
    </row>
    <row r="743" spans="18:18" ht="15.75" customHeight="1" x14ac:dyDescent="0.2">
      <c r="R743" s="15"/>
    </row>
    <row r="744" spans="18:18" ht="15.75" customHeight="1" x14ac:dyDescent="0.2">
      <c r="R744" s="15"/>
    </row>
    <row r="745" spans="18:18" ht="15.75" customHeight="1" x14ac:dyDescent="0.2">
      <c r="R745" s="15"/>
    </row>
    <row r="746" spans="18:18" ht="15.75" customHeight="1" x14ac:dyDescent="0.2">
      <c r="R746" s="15"/>
    </row>
    <row r="747" spans="18:18" ht="15.75" customHeight="1" x14ac:dyDescent="0.2">
      <c r="R747" s="15"/>
    </row>
    <row r="748" spans="18:18" ht="15.75" customHeight="1" x14ac:dyDescent="0.2">
      <c r="R748" s="15"/>
    </row>
    <row r="749" spans="18:18" ht="15.75" customHeight="1" x14ac:dyDescent="0.2">
      <c r="R749" s="15"/>
    </row>
    <row r="750" spans="18:18" ht="15.75" customHeight="1" x14ac:dyDescent="0.2">
      <c r="R750" s="15"/>
    </row>
    <row r="751" spans="18:18" ht="15.75" customHeight="1" x14ac:dyDescent="0.2">
      <c r="R751" s="15"/>
    </row>
    <row r="752" spans="18:18" ht="15.75" customHeight="1" x14ac:dyDescent="0.2">
      <c r="R752" s="15"/>
    </row>
    <row r="753" spans="18:18" ht="15.75" customHeight="1" x14ac:dyDescent="0.2">
      <c r="R753" s="15"/>
    </row>
    <row r="754" spans="18:18" ht="15.75" customHeight="1" x14ac:dyDescent="0.2">
      <c r="R754" s="15"/>
    </row>
    <row r="755" spans="18:18" ht="15.75" customHeight="1" x14ac:dyDescent="0.2">
      <c r="R755" s="15"/>
    </row>
    <row r="756" spans="18:18" ht="15.75" customHeight="1" x14ac:dyDescent="0.2">
      <c r="R756" s="15"/>
    </row>
    <row r="757" spans="18:18" ht="15.75" customHeight="1" x14ac:dyDescent="0.2">
      <c r="R757" s="15"/>
    </row>
    <row r="758" spans="18:18" ht="15.75" customHeight="1" x14ac:dyDescent="0.2">
      <c r="R758" s="15"/>
    </row>
    <row r="759" spans="18:18" ht="15.75" customHeight="1" x14ac:dyDescent="0.2">
      <c r="R759" s="15"/>
    </row>
    <row r="760" spans="18:18" ht="15.75" customHeight="1" x14ac:dyDescent="0.2">
      <c r="R760" s="15"/>
    </row>
    <row r="761" spans="18:18" ht="15.75" customHeight="1" x14ac:dyDescent="0.2">
      <c r="R761" s="15"/>
    </row>
    <row r="762" spans="18:18" ht="15.75" customHeight="1" x14ac:dyDescent="0.2">
      <c r="R762" s="15"/>
    </row>
    <row r="763" spans="18:18" ht="15.75" customHeight="1" x14ac:dyDescent="0.2">
      <c r="R763" s="15"/>
    </row>
    <row r="764" spans="18:18" ht="15.75" customHeight="1" x14ac:dyDescent="0.2">
      <c r="R764" s="15"/>
    </row>
    <row r="765" spans="18:18" ht="15.75" customHeight="1" x14ac:dyDescent="0.2">
      <c r="R765" s="15"/>
    </row>
    <row r="766" spans="18:18" ht="15.75" customHeight="1" x14ac:dyDescent="0.2">
      <c r="R766" s="15"/>
    </row>
    <row r="767" spans="18:18" ht="15.75" customHeight="1" x14ac:dyDescent="0.2">
      <c r="R767" s="15"/>
    </row>
    <row r="768" spans="18:18" ht="15.75" customHeight="1" x14ac:dyDescent="0.2">
      <c r="R768" s="15"/>
    </row>
    <row r="769" spans="18:18" ht="15.75" customHeight="1" x14ac:dyDescent="0.2">
      <c r="R769" s="15"/>
    </row>
    <row r="770" spans="18:18" ht="15.75" customHeight="1" x14ac:dyDescent="0.2">
      <c r="R770" s="15"/>
    </row>
    <row r="771" spans="18:18" ht="15.75" customHeight="1" x14ac:dyDescent="0.2">
      <c r="R771" s="15"/>
    </row>
    <row r="772" spans="18:18" ht="15.75" customHeight="1" x14ac:dyDescent="0.2">
      <c r="R772" s="15"/>
    </row>
    <row r="773" spans="18:18" ht="15.75" customHeight="1" x14ac:dyDescent="0.2">
      <c r="R773" s="15"/>
    </row>
    <row r="774" spans="18:18" ht="15.75" customHeight="1" x14ac:dyDescent="0.2">
      <c r="R774" s="15"/>
    </row>
    <row r="775" spans="18:18" ht="15.75" customHeight="1" x14ac:dyDescent="0.2">
      <c r="R775" s="15"/>
    </row>
    <row r="776" spans="18:18" ht="15.75" customHeight="1" x14ac:dyDescent="0.2">
      <c r="R776" s="15"/>
    </row>
    <row r="777" spans="18:18" ht="15.75" customHeight="1" x14ac:dyDescent="0.2">
      <c r="R777" s="15"/>
    </row>
    <row r="778" spans="18:18" ht="15.75" customHeight="1" x14ac:dyDescent="0.2">
      <c r="R778" s="15"/>
    </row>
    <row r="779" spans="18:18" ht="15.75" customHeight="1" x14ac:dyDescent="0.2">
      <c r="R779" s="15"/>
    </row>
    <row r="780" spans="18:18" ht="15.75" customHeight="1" x14ac:dyDescent="0.2">
      <c r="R780" s="15"/>
    </row>
    <row r="781" spans="18:18" ht="15.75" customHeight="1" x14ac:dyDescent="0.2">
      <c r="R781" s="15"/>
    </row>
    <row r="782" spans="18:18" ht="15.75" customHeight="1" x14ac:dyDescent="0.2">
      <c r="R782" s="15"/>
    </row>
    <row r="783" spans="18:18" ht="15.75" customHeight="1" x14ac:dyDescent="0.2">
      <c r="R783" s="15"/>
    </row>
    <row r="784" spans="18:18" ht="15.75" customHeight="1" x14ac:dyDescent="0.2">
      <c r="R784" s="15"/>
    </row>
    <row r="785" spans="18:18" ht="15.75" customHeight="1" x14ac:dyDescent="0.2">
      <c r="R785" s="15"/>
    </row>
    <row r="786" spans="18:18" ht="15.75" customHeight="1" x14ac:dyDescent="0.2">
      <c r="R786" s="15"/>
    </row>
    <row r="787" spans="18:18" ht="15.75" customHeight="1" x14ac:dyDescent="0.2">
      <c r="R787" s="15"/>
    </row>
    <row r="788" spans="18:18" ht="15.75" customHeight="1" x14ac:dyDescent="0.2">
      <c r="R788" s="15"/>
    </row>
    <row r="789" spans="18:18" ht="15.75" customHeight="1" x14ac:dyDescent="0.2">
      <c r="R789" s="15"/>
    </row>
    <row r="790" spans="18:18" ht="15.75" customHeight="1" x14ac:dyDescent="0.2">
      <c r="R790" s="15"/>
    </row>
    <row r="791" spans="18:18" ht="15.75" customHeight="1" x14ac:dyDescent="0.2">
      <c r="R791" s="15"/>
    </row>
    <row r="792" spans="18:18" ht="15.75" customHeight="1" x14ac:dyDescent="0.2">
      <c r="R792" s="15"/>
    </row>
    <row r="793" spans="18:18" ht="15.75" customHeight="1" x14ac:dyDescent="0.2">
      <c r="R793" s="15"/>
    </row>
    <row r="794" spans="18:18" ht="15.75" customHeight="1" x14ac:dyDescent="0.2">
      <c r="R794" s="15"/>
    </row>
    <row r="795" spans="18:18" ht="15.75" customHeight="1" x14ac:dyDescent="0.2">
      <c r="R795" s="15"/>
    </row>
    <row r="796" spans="18:18" ht="15.75" customHeight="1" x14ac:dyDescent="0.2">
      <c r="R796" s="15"/>
    </row>
    <row r="797" spans="18:18" ht="15.75" customHeight="1" x14ac:dyDescent="0.2">
      <c r="R797" s="15"/>
    </row>
    <row r="798" spans="18:18" ht="15.75" customHeight="1" x14ac:dyDescent="0.2">
      <c r="R798" s="15"/>
    </row>
    <row r="799" spans="18:18" ht="15.75" customHeight="1" x14ac:dyDescent="0.2">
      <c r="R799" s="15"/>
    </row>
    <row r="800" spans="18:18" ht="15.75" customHeight="1" x14ac:dyDescent="0.2">
      <c r="R800" s="15"/>
    </row>
    <row r="801" spans="18:18" ht="15.75" customHeight="1" x14ac:dyDescent="0.2">
      <c r="R801" s="15"/>
    </row>
    <row r="802" spans="18:18" ht="15.75" customHeight="1" x14ac:dyDescent="0.2">
      <c r="R802" s="15"/>
    </row>
    <row r="803" spans="18:18" ht="15.75" customHeight="1" x14ac:dyDescent="0.2">
      <c r="R803" s="15"/>
    </row>
    <row r="804" spans="18:18" ht="15.75" customHeight="1" x14ac:dyDescent="0.2">
      <c r="R804" s="15"/>
    </row>
    <row r="805" spans="18:18" ht="15.75" customHeight="1" x14ac:dyDescent="0.2">
      <c r="R805" s="15"/>
    </row>
    <row r="806" spans="18:18" ht="15.75" customHeight="1" x14ac:dyDescent="0.2">
      <c r="R806" s="15"/>
    </row>
    <row r="807" spans="18:18" ht="15.75" customHeight="1" x14ac:dyDescent="0.2">
      <c r="R807" s="15"/>
    </row>
    <row r="808" spans="18:18" ht="15.75" customHeight="1" x14ac:dyDescent="0.2">
      <c r="R808" s="15"/>
    </row>
    <row r="809" spans="18:18" ht="15.75" customHeight="1" x14ac:dyDescent="0.2">
      <c r="R809" s="15"/>
    </row>
    <row r="810" spans="18:18" ht="15.75" customHeight="1" x14ac:dyDescent="0.2">
      <c r="R810" s="15"/>
    </row>
    <row r="811" spans="18:18" ht="15.75" customHeight="1" x14ac:dyDescent="0.2">
      <c r="R811" s="15"/>
    </row>
    <row r="812" spans="18:18" ht="15.75" customHeight="1" x14ac:dyDescent="0.2">
      <c r="R812" s="15"/>
    </row>
    <row r="813" spans="18:18" ht="15.75" customHeight="1" x14ac:dyDescent="0.2">
      <c r="R813" s="15"/>
    </row>
    <row r="814" spans="18:18" ht="15.75" customHeight="1" x14ac:dyDescent="0.2">
      <c r="R814" s="15"/>
    </row>
    <row r="815" spans="18:18" ht="15.75" customHeight="1" x14ac:dyDescent="0.2">
      <c r="R815" s="15"/>
    </row>
    <row r="816" spans="18:18" ht="15.75" customHeight="1" x14ac:dyDescent="0.2">
      <c r="R816" s="15"/>
    </row>
    <row r="817" spans="18:18" ht="15.75" customHeight="1" x14ac:dyDescent="0.2">
      <c r="R817" s="15"/>
    </row>
    <row r="818" spans="18:18" ht="15.75" customHeight="1" x14ac:dyDescent="0.2">
      <c r="R818" s="15"/>
    </row>
    <row r="819" spans="18:18" ht="15.75" customHeight="1" x14ac:dyDescent="0.2">
      <c r="R819" s="15"/>
    </row>
    <row r="820" spans="18:18" ht="15.75" customHeight="1" x14ac:dyDescent="0.2">
      <c r="R820" s="15"/>
    </row>
    <row r="821" spans="18:18" ht="15.75" customHeight="1" x14ac:dyDescent="0.2">
      <c r="R821" s="15"/>
    </row>
    <row r="822" spans="18:18" ht="15.75" customHeight="1" x14ac:dyDescent="0.2">
      <c r="R822" s="15"/>
    </row>
    <row r="823" spans="18:18" ht="15.75" customHeight="1" x14ac:dyDescent="0.2">
      <c r="R823" s="15"/>
    </row>
    <row r="824" spans="18:18" ht="15.75" customHeight="1" x14ac:dyDescent="0.2">
      <c r="R824" s="15"/>
    </row>
    <row r="825" spans="18:18" ht="15.75" customHeight="1" x14ac:dyDescent="0.2">
      <c r="R825" s="15"/>
    </row>
    <row r="826" spans="18:18" ht="15.75" customHeight="1" x14ac:dyDescent="0.2">
      <c r="R826" s="15"/>
    </row>
    <row r="827" spans="18:18" ht="15.75" customHeight="1" x14ac:dyDescent="0.2">
      <c r="R827" s="15"/>
    </row>
    <row r="828" spans="18:18" ht="15.75" customHeight="1" x14ac:dyDescent="0.2">
      <c r="R828" s="15"/>
    </row>
    <row r="829" spans="18:18" ht="15.75" customHeight="1" x14ac:dyDescent="0.2">
      <c r="R829" s="15"/>
    </row>
    <row r="830" spans="18:18" ht="15.75" customHeight="1" x14ac:dyDescent="0.2">
      <c r="R830" s="15"/>
    </row>
    <row r="831" spans="18:18" ht="15.75" customHeight="1" x14ac:dyDescent="0.2">
      <c r="R831" s="15"/>
    </row>
    <row r="832" spans="18:18" ht="15.75" customHeight="1" x14ac:dyDescent="0.2">
      <c r="R832" s="15"/>
    </row>
    <row r="833" spans="18:18" ht="15.75" customHeight="1" x14ac:dyDescent="0.2">
      <c r="R833" s="15"/>
    </row>
    <row r="834" spans="18:18" ht="15.75" customHeight="1" x14ac:dyDescent="0.2">
      <c r="R834" s="15"/>
    </row>
    <row r="835" spans="18:18" ht="15.75" customHeight="1" x14ac:dyDescent="0.2">
      <c r="R835" s="15"/>
    </row>
    <row r="836" spans="18:18" ht="15.75" customHeight="1" x14ac:dyDescent="0.2">
      <c r="R836" s="15"/>
    </row>
    <row r="837" spans="18:18" ht="15.75" customHeight="1" x14ac:dyDescent="0.2">
      <c r="R837" s="15"/>
    </row>
    <row r="838" spans="18:18" ht="15.75" customHeight="1" x14ac:dyDescent="0.2">
      <c r="R838" s="15"/>
    </row>
    <row r="839" spans="18:18" ht="15.75" customHeight="1" x14ac:dyDescent="0.2">
      <c r="R839" s="15"/>
    </row>
    <row r="840" spans="18:18" ht="15.75" customHeight="1" x14ac:dyDescent="0.2">
      <c r="R840" s="15"/>
    </row>
    <row r="841" spans="18:18" ht="15.75" customHeight="1" x14ac:dyDescent="0.2">
      <c r="R841" s="15"/>
    </row>
    <row r="842" spans="18:18" ht="15.75" customHeight="1" x14ac:dyDescent="0.2">
      <c r="R842" s="15"/>
    </row>
    <row r="843" spans="18:18" ht="15.75" customHeight="1" x14ac:dyDescent="0.2">
      <c r="R843" s="15"/>
    </row>
    <row r="844" spans="18:18" ht="15.75" customHeight="1" x14ac:dyDescent="0.2">
      <c r="R844" s="15"/>
    </row>
    <row r="845" spans="18:18" ht="15.75" customHeight="1" x14ac:dyDescent="0.2">
      <c r="R845" s="15"/>
    </row>
    <row r="846" spans="18:18" ht="15.75" customHeight="1" x14ac:dyDescent="0.2">
      <c r="R846" s="15"/>
    </row>
    <row r="847" spans="18:18" ht="15.75" customHeight="1" x14ac:dyDescent="0.2">
      <c r="R847" s="15"/>
    </row>
    <row r="848" spans="18:18" ht="15.75" customHeight="1" x14ac:dyDescent="0.2">
      <c r="R848" s="15"/>
    </row>
    <row r="849" spans="18:18" ht="15.75" customHeight="1" x14ac:dyDescent="0.2">
      <c r="R849" s="15"/>
    </row>
    <row r="850" spans="18:18" ht="15.75" customHeight="1" x14ac:dyDescent="0.2">
      <c r="R850" s="15"/>
    </row>
    <row r="851" spans="18:18" ht="15.75" customHeight="1" x14ac:dyDescent="0.2">
      <c r="R851" s="15"/>
    </row>
    <row r="852" spans="18:18" ht="15.75" customHeight="1" x14ac:dyDescent="0.2">
      <c r="R852" s="15"/>
    </row>
    <row r="853" spans="18:18" ht="15.75" customHeight="1" x14ac:dyDescent="0.2">
      <c r="R853" s="15"/>
    </row>
    <row r="854" spans="18:18" ht="15.75" customHeight="1" x14ac:dyDescent="0.2">
      <c r="R854" s="15"/>
    </row>
    <row r="855" spans="18:18" ht="15.75" customHeight="1" x14ac:dyDescent="0.2">
      <c r="R855" s="15"/>
    </row>
    <row r="856" spans="18:18" ht="15.75" customHeight="1" x14ac:dyDescent="0.2">
      <c r="R856" s="15"/>
    </row>
    <row r="857" spans="18:18" ht="15.75" customHeight="1" x14ac:dyDescent="0.2">
      <c r="R857" s="15"/>
    </row>
    <row r="858" spans="18:18" ht="15.75" customHeight="1" x14ac:dyDescent="0.2">
      <c r="R858" s="15"/>
    </row>
    <row r="859" spans="18:18" ht="15.75" customHeight="1" x14ac:dyDescent="0.2">
      <c r="R859" s="15"/>
    </row>
    <row r="860" spans="18:18" ht="15.75" customHeight="1" x14ac:dyDescent="0.2">
      <c r="R860" s="15"/>
    </row>
    <row r="861" spans="18:18" ht="15.75" customHeight="1" x14ac:dyDescent="0.2">
      <c r="R861" s="15"/>
    </row>
    <row r="862" spans="18:18" ht="15.75" customHeight="1" x14ac:dyDescent="0.2">
      <c r="R862" s="15"/>
    </row>
    <row r="863" spans="18:18" ht="15.75" customHeight="1" x14ac:dyDescent="0.2">
      <c r="R863" s="15"/>
    </row>
    <row r="864" spans="18:18" ht="15.75" customHeight="1" x14ac:dyDescent="0.2">
      <c r="R864" s="15"/>
    </row>
    <row r="865" spans="18:18" ht="15.75" customHeight="1" x14ac:dyDescent="0.2">
      <c r="R865" s="15"/>
    </row>
    <row r="866" spans="18:18" ht="15.75" customHeight="1" x14ac:dyDescent="0.2">
      <c r="R866" s="15"/>
    </row>
    <row r="867" spans="18:18" ht="15.75" customHeight="1" x14ac:dyDescent="0.2">
      <c r="R867" s="15"/>
    </row>
    <row r="868" spans="18:18" ht="15.75" customHeight="1" x14ac:dyDescent="0.2">
      <c r="R868" s="15"/>
    </row>
    <row r="869" spans="18:18" ht="15.75" customHeight="1" x14ac:dyDescent="0.2">
      <c r="R869" s="15"/>
    </row>
    <row r="870" spans="18:18" ht="15.75" customHeight="1" x14ac:dyDescent="0.2">
      <c r="R870" s="15"/>
    </row>
    <row r="871" spans="18:18" ht="15.75" customHeight="1" x14ac:dyDescent="0.2">
      <c r="R871" s="15"/>
    </row>
    <row r="872" spans="18:18" ht="15.75" customHeight="1" x14ac:dyDescent="0.2">
      <c r="R872" s="15"/>
    </row>
    <row r="873" spans="18:18" ht="15.75" customHeight="1" x14ac:dyDescent="0.2">
      <c r="R873" s="15"/>
    </row>
    <row r="874" spans="18:18" ht="15.75" customHeight="1" x14ac:dyDescent="0.2">
      <c r="R874" s="15"/>
    </row>
    <row r="875" spans="18:18" ht="15.75" customHeight="1" x14ac:dyDescent="0.2">
      <c r="R875" s="15"/>
    </row>
    <row r="876" spans="18:18" ht="15.75" customHeight="1" x14ac:dyDescent="0.2">
      <c r="R876" s="15"/>
    </row>
    <row r="877" spans="18:18" ht="15.75" customHeight="1" x14ac:dyDescent="0.2">
      <c r="R877" s="15"/>
    </row>
    <row r="878" spans="18:18" ht="15.75" customHeight="1" x14ac:dyDescent="0.2">
      <c r="R878" s="15"/>
    </row>
    <row r="879" spans="18:18" ht="15.75" customHeight="1" x14ac:dyDescent="0.2">
      <c r="R879" s="15"/>
    </row>
    <row r="880" spans="18:18" ht="15.75" customHeight="1" x14ac:dyDescent="0.2">
      <c r="R880" s="15"/>
    </row>
    <row r="881" spans="18:18" ht="15.75" customHeight="1" x14ac:dyDescent="0.2">
      <c r="R881" s="15"/>
    </row>
    <row r="882" spans="18:18" ht="15.75" customHeight="1" x14ac:dyDescent="0.2">
      <c r="R882" s="15"/>
    </row>
    <row r="883" spans="18:18" ht="15.75" customHeight="1" x14ac:dyDescent="0.2">
      <c r="R883" s="15"/>
    </row>
    <row r="884" spans="18:18" ht="15.75" customHeight="1" x14ac:dyDescent="0.2">
      <c r="R884" s="15"/>
    </row>
    <row r="885" spans="18:18" ht="15.75" customHeight="1" x14ac:dyDescent="0.2">
      <c r="R885" s="15"/>
    </row>
    <row r="886" spans="18:18" ht="15.75" customHeight="1" x14ac:dyDescent="0.2">
      <c r="R886" s="15"/>
    </row>
    <row r="887" spans="18:18" ht="15.75" customHeight="1" x14ac:dyDescent="0.2">
      <c r="R887" s="15"/>
    </row>
    <row r="888" spans="18:18" ht="15.75" customHeight="1" x14ac:dyDescent="0.2">
      <c r="R888" s="15"/>
    </row>
    <row r="889" spans="18:18" ht="15.75" customHeight="1" x14ac:dyDescent="0.2">
      <c r="R889" s="15"/>
    </row>
    <row r="890" spans="18:18" ht="15.75" customHeight="1" x14ac:dyDescent="0.2">
      <c r="R890" s="15"/>
    </row>
    <row r="891" spans="18:18" ht="15.75" customHeight="1" x14ac:dyDescent="0.2">
      <c r="R891" s="15"/>
    </row>
    <row r="892" spans="18:18" ht="15.75" customHeight="1" x14ac:dyDescent="0.2">
      <c r="R892" s="15"/>
    </row>
    <row r="893" spans="18:18" ht="15.75" customHeight="1" x14ac:dyDescent="0.2">
      <c r="R893" s="15"/>
    </row>
    <row r="894" spans="18:18" ht="15.75" customHeight="1" x14ac:dyDescent="0.2">
      <c r="R894" s="15"/>
    </row>
    <row r="895" spans="18:18" ht="15.75" customHeight="1" x14ac:dyDescent="0.2">
      <c r="R895" s="15"/>
    </row>
    <row r="896" spans="18:18" ht="15.75" customHeight="1" x14ac:dyDescent="0.2">
      <c r="R896" s="15"/>
    </row>
    <row r="897" spans="18:18" ht="15.75" customHeight="1" x14ac:dyDescent="0.2">
      <c r="R897" s="15"/>
    </row>
    <row r="898" spans="18:18" ht="15.75" customHeight="1" x14ac:dyDescent="0.2">
      <c r="R898" s="15"/>
    </row>
    <row r="899" spans="18:18" ht="15.75" customHeight="1" x14ac:dyDescent="0.2">
      <c r="R899" s="15"/>
    </row>
    <row r="900" spans="18:18" ht="15.75" customHeight="1" x14ac:dyDescent="0.2">
      <c r="R900" s="15"/>
    </row>
    <row r="901" spans="18:18" ht="15.75" customHeight="1" x14ac:dyDescent="0.2">
      <c r="R901" s="15"/>
    </row>
    <row r="902" spans="18:18" ht="15.75" customHeight="1" x14ac:dyDescent="0.2">
      <c r="R902" s="15"/>
    </row>
    <row r="903" spans="18:18" ht="15.75" customHeight="1" x14ac:dyDescent="0.2">
      <c r="R903" s="15"/>
    </row>
    <row r="904" spans="18:18" ht="15.75" customHeight="1" x14ac:dyDescent="0.2">
      <c r="R904" s="15"/>
    </row>
    <row r="905" spans="18:18" ht="15.75" customHeight="1" x14ac:dyDescent="0.2">
      <c r="R905" s="15"/>
    </row>
    <row r="906" spans="18:18" ht="15.75" customHeight="1" x14ac:dyDescent="0.2">
      <c r="R906" s="15"/>
    </row>
    <row r="907" spans="18:18" ht="15.75" customHeight="1" x14ac:dyDescent="0.2">
      <c r="R907" s="15"/>
    </row>
    <row r="908" spans="18:18" ht="15.75" customHeight="1" x14ac:dyDescent="0.2">
      <c r="R908" s="15"/>
    </row>
    <row r="909" spans="18:18" ht="15.75" customHeight="1" x14ac:dyDescent="0.2">
      <c r="R909" s="15"/>
    </row>
    <row r="910" spans="18:18" ht="15.75" customHeight="1" x14ac:dyDescent="0.2">
      <c r="R910" s="15"/>
    </row>
    <row r="911" spans="18:18" ht="15.75" customHeight="1" x14ac:dyDescent="0.2">
      <c r="R911" s="15"/>
    </row>
    <row r="912" spans="18:18" ht="15.75" customHeight="1" x14ac:dyDescent="0.2">
      <c r="R912" s="15"/>
    </row>
    <row r="913" spans="18:18" ht="15.75" customHeight="1" x14ac:dyDescent="0.2">
      <c r="R913" s="15"/>
    </row>
    <row r="914" spans="18:18" ht="15.75" customHeight="1" x14ac:dyDescent="0.2">
      <c r="R914" s="15"/>
    </row>
    <row r="915" spans="18:18" ht="15.75" customHeight="1" x14ac:dyDescent="0.2">
      <c r="R915" s="15"/>
    </row>
    <row r="916" spans="18:18" ht="15.75" customHeight="1" x14ac:dyDescent="0.2">
      <c r="R916" s="15"/>
    </row>
    <row r="917" spans="18:18" ht="15.75" customHeight="1" x14ac:dyDescent="0.2">
      <c r="R917" s="15"/>
    </row>
    <row r="918" spans="18:18" ht="15.75" customHeight="1" x14ac:dyDescent="0.2">
      <c r="R918" s="15"/>
    </row>
    <row r="919" spans="18:18" ht="15.75" customHeight="1" x14ac:dyDescent="0.2">
      <c r="R919" s="15"/>
    </row>
    <row r="920" spans="18:18" ht="15.75" customHeight="1" x14ac:dyDescent="0.2">
      <c r="R920" s="15"/>
    </row>
    <row r="921" spans="18:18" ht="15.75" customHeight="1" x14ac:dyDescent="0.2">
      <c r="R921" s="15"/>
    </row>
    <row r="922" spans="18:18" ht="15.75" customHeight="1" x14ac:dyDescent="0.2">
      <c r="R922" s="15"/>
    </row>
    <row r="923" spans="18:18" ht="15.75" customHeight="1" x14ac:dyDescent="0.2">
      <c r="R923" s="15"/>
    </row>
    <row r="924" spans="18:18" ht="15.75" customHeight="1" x14ac:dyDescent="0.2">
      <c r="R924" s="15"/>
    </row>
    <row r="925" spans="18:18" ht="15.75" customHeight="1" x14ac:dyDescent="0.2">
      <c r="R925" s="15"/>
    </row>
    <row r="926" spans="18:18" ht="15.75" customHeight="1" x14ac:dyDescent="0.2">
      <c r="R926" s="15"/>
    </row>
    <row r="927" spans="18:18" ht="15.75" customHeight="1" x14ac:dyDescent="0.2">
      <c r="R927" s="15"/>
    </row>
    <row r="928" spans="18:18" ht="15.75" customHeight="1" x14ac:dyDescent="0.2">
      <c r="R928" s="15"/>
    </row>
    <row r="929" spans="18:18" ht="15.75" customHeight="1" x14ac:dyDescent="0.2">
      <c r="R929" s="15"/>
    </row>
    <row r="930" spans="18:18" ht="15.75" customHeight="1" x14ac:dyDescent="0.2">
      <c r="R930" s="15"/>
    </row>
    <row r="931" spans="18:18" ht="15.75" customHeight="1" x14ac:dyDescent="0.2">
      <c r="R931" s="15"/>
    </row>
    <row r="932" spans="18:18" ht="15.75" customHeight="1" x14ac:dyDescent="0.2">
      <c r="R932" s="15"/>
    </row>
    <row r="933" spans="18:18" ht="15.75" customHeight="1" x14ac:dyDescent="0.2">
      <c r="R933" s="15"/>
    </row>
    <row r="934" spans="18:18" ht="15.75" customHeight="1" x14ac:dyDescent="0.2">
      <c r="R934" s="15"/>
    </row>
    <row r="935" spans="18:18" ht="15.75" customHeight="1" x14ac:dyDescent="0.2">
      <c r="R935" s="15"/>
    </row>
    <row r="936" spans="18:18" ht="15.75" customHeight="1" x14ac:dyDescent="0.2">
      <c r="R936" s="15"/>
    </row>
    <row r="937" spans="18:18" ht="15.75" customHeight="1" x14ac:dyDescent="0.2">
      <c r="R937" s="15"/>
    </row>
    <row r="938" spans="18:18" ht="15.75" customHeight="1" x14ac:dyDescent="0.2">
      <c r="R938" s="15"/>
    </row>
    <row r="939" spans="18:18" ht="15.75" customHeight="1" x14ac:dyDescent="0.2">
      <c r="R939" s="15"/>
    </row>
    <row r="940" spans="18:18" ht="15.75" customHeight="1" x14ac:dyDescent="0.2">
      <c r="R940" s="15"/>
    </row>
    <row r="941" spans="18:18" ht="15.75" customHeight="1" x14ac:dyDescent="0.2">
      <c r="R941" s="15"/>
    </row>
    <row r="942" spans="18:18" ht="15.75" customHeight="1" x14ac:dyDescent="0.2">
      <c r="R942" s="15"/>
    </row>
    <row r="943" spans="18:18" ht="15.75" customHeight="1" x14ac:dyDescent="0.2">
      <c r="R943" s="15"/>
    </row>
    <row r="944" spans="18:18" ht="15.75" customHeight="1" x14ac:dyDescent="0.2">
      <c r="R944" s="15"/>
    </row>
    <row r="945" spans="18:18" ht="15.75" customHeight="1" x14ac:dyDescent="0.2">
      <c r="R945" s="15"/>
    </row>
    <row r="946" spans="18:18" ht="15.75" customHeight="1" x14ac:dyDescent="0.2">
      <c r="R946" s="15"/>
    </row>
    <row r="947" spans="18:18" ht="15.75" customHeight="1" x14ac:dyDescent="0.2">
      <c r="R947" s="15"/>
    </row>
    <row r="948" spans="18:18" ht="15.75" customHeight="1" x14ac:dyDescent="0.2">
      <c r="R948" s="15"/>
    </row>
    <row r="949" spans="18:18" ht="15.75" customHeight="1" x14ac:dyDescent="0.2">
      <c r="R949" s="15"/>
    </row>
    <row r="950" spans="18:18" ht="15.75" customHeight="1" x14ac:dyDescent="0.2">
      <c r="R950" s="15"/>
    </row>
    <row r="951" spans="18:18" ht="15.75" customHeight="1" x14ac:dyDescent="0.2">
      <c r="R951" s="15"/>
    </row>
    <row r="952" spans="18:18" ht="15.75" customHeight="1" x14ac:dyDescent="0.2">
      <c r="R952" s="15"/>
    </row>
    <row r="953" spans="18:18" ht="15.75" customHeight="1" x14ac:dyDescent="0.2">
      <c r="R953" s="15"/>
    </row>
    <row r="954" spans="18:18" ht="15.75" customHeight="1" x14ac:dyDescent="0.2">
      <c r="R954" s="15"/>
    </row>
    <row r="955" spans="18:18" ht="15.75" customHeight="1" x14ac:dyDescent="0.2">
      <c r="R955" s="15"/>
    </row>
    <row r="956" spans="18:18" ht="15.75" customHeight="1" x14ac:dyDescent="0.2">
      <c r="R956" s="15"/>
    </row>
    <row r="957" spans="18:18" ht="15.75" customHeight="1" x14ac:dyDescent="0.2">
      <c r="R957" s="15"/>
    </row>
    <row r="958" spans="18:18" ht="15.75" customHeight="1" x14ac:dyDescent="0.2">
      <c r="R958" s="15"/>
    </row>
    <row r="959" spans="18:18" ht="15.75" customHeight="1" x14ac:dyDescent="0.2">
      <c r="R959" s="15"/>
    </row>
    <row r="960" spans="18:18" ht="15.75" customHeight="1" x14ac:dyDescent="0.2">
      <c r="R960" s="15"/>
    </row>
    <row r="961" spans="18:18" ht="15.75" customHeight="1" x14ac:dyDescent="0.2">
      <c r="R961" s="15"/>
    </row>
    <row r="962" spans="18:18" ht="15.75" customHeight="1" x14ac:dyDescent="0.2">
      <c r="R962" s="15"/>
    </row>
    <row r="963" spans="18:18" ht="15.75" customHeight="1" x14ac:dyDescent="0.2">
      <c r="R963" s="15"/>
    </row>
    <row r="964" spans="18:18" ht="15.75" customHeight="1" x14ac:dyDescent="0.2">
      <c r="R964" s="15"/>
    </row>
    <row r="965" spans="18:18" ht="15.75" customHeight="1" x14ac:dyDescent="0.2">
      <c r="R965" s="15"/>
    </row>
    <row r="966" spans="18:18" ht="15.75" customHeight="1" x14ac:dyDescent="0.2">
      <c r="R966" s="15"/>
    </row>
    <row r="967" spans="18:18" ht="15.75" customHeight="1" x14ac:dyDescent="0.2">
      <c r="R967" s="15"/>
    </row>
    <row r="968" spans="18:18" ht="15.75" customHeight="1" x14ac:dyDescent="0.2">
      <c r="R968" s="15"/>
    </row>
    <row r="969" spans="18:18" ht="15.75" customHeight="1" x14ac:dyDescent="0.2">
      <c r="R969" s="15"/>
    </row>
    <row r="970" spans="18:18" ht="15.75" customHeight="1" x14ac:dyDescent="0.2">
      <c r="R970" s="15"/>
    </row>
    <row r="971" spans="18:18" ht="15.75" customHeight="1" x14ac:dyDescent="0.2">
      <c r="R971" s="15"/>
    </row>
    <row r="972" spans="18:18" ht="15.75" customHeight="1" x14ac:dyDescent="0.2">
      <c r="R972" s="15"/>
    </row>
    <row r="973" spans="18:18" ht="15.75" customHeight="1" x14ac:dyDescent="0.2">
      <c r="R973" s="15"/>
    </row>
    <row r="974" spans="18:18" ht="15.75" customHeight="1" x14ac:dyDescent="0.2">
      <c r="R974" s="15"/>
    </row>
    <row r="975" spans="18:18" ht="15.75" customHeight="1" x14ac:dyDescent="0.2">
      <c r="R975" s="15"/>
    </row>
    <row r="976" spans="18:18" ht="15.75" customHeight="1" x14ac:dyDescent="0.2">
      <c r="R976" s="15"/>
    </row>
    <row r="977" spans="18:18" ht="15.75" customHeight="1" x14ac:dyDescent="0.2">
      <c r="R977" s="15"/>
    </row>
    <row r="978" spans="18:18" ht="15.75" customHeight="1" x14ac:dyDescent="0.2">
      <c r="R978" s="15"/>
    </row>
    <row r="979" spans="18:18" ht="15.75" customHeight="1" x14ac:dyDescent="0.2">
      <c r="R979" s="15"/>
    </row>
    <row r="980" spans="18:18" ht="15.75" customHeight="1" x14ac:dyDescent="0.2">
      <c r="R980" s="15"/>
    </row>
    <row r="981" spans="18:18" ht="15.75" customHeight="1" x14ac:dyDescent="0.2">
      <c r="R981" s="15"/>
    </row>
    <row r="982" spans="18:18" ht="15.75" customHeight="1" x14ac:dyDescent="0.2">
      <c r="R982" s="15"/>
    </row>
    <row r="983" spans="18:18" ht="15.75" customHeight="1" x14ac:dyDescent="0.2">
      <c r="R983" s="15"/>
    </row>
    <row r="984" spans="18:18" ht="15.75" customHeight="1" x14ac:dyDescent="0.2">
      <c r="R984" s="15"/>
    </row>
    <row r="985" spans="18:18" ht="15.75" customHeight="1" x14ac:dyDescent="0.2">
      <c r="R985" s="15"/>
    </row>
    <row r="986" spans="18:18" ht="15.75" customHeight="1" x14ac:dyDescent="0.2">
      <c r="R986" s="15"/>
    </row>
    <row r="987" spans="18:18" ht="15.75" customHeight="1" x14ac:dyDescent="0.2">
      <c r="R987" s="15"/>
    </row>
    <row r="988" spans="18:18" ht="15.75" customHeight="1" x14ac:dyDescent="0.2">
      <c r="R988" s="15"/>
    </row>
    <row r="989" spans="18:18" ht="15.75" customHeight="1" x14ac:dyDescent="0.2">
      <c r="R989" s="15"/>
    </row>
    <row r="990" spans="18:18" ht="15.75" customHeight="1" x14ac:dyDescent="0.2">
      <c r="R990" s="15"/>
    </row>
    <row r="991" spans="18:18" ht="15.75" customHeight="1" x14ac:dyDescent="0.2">
      <c r="R991" s="15"/>
    </row>
    <row r="992" spans="18:18" ht="15.75" customHeight="1" x14ac:dyDescent="0.2">
      <c r="R992" s="15"/>
    </row>
    <row r="993" spans="18:18" ht="15.75" customHeight="1" x14ac:dyDescent="0.2">
      <c r="R993" s="15"/>
    </row>
    <row r="994" spans="18:18" ht="15.75" customHeight="1" x14ac:dyDescent="0.2">
      <c r="R994" s="15"/>
    </row>
    <row r="995" spans="18:18" ht="15.75" customHeight="1" x14ac:dyDescent="0.2">
      <c r="R995" s="15"/>
    </row>
    <row r="996" spans="18:18" ht="15.75" customHeight="1" x14ac:dyDescent="0.2">
      <c r="R996" s="15"/>
    </row>
    <row r="997" spans="18:18" ht="15.75" customHeight="1" x14ac:dyDescent="0.2">
      <c r="R997" s="15"/>
    </row>
    <row r="998" spans="18:18" ht="15.75" customHeight="1" x14ac:dyDescent="0.2">
      <c r="R998" s="15"/>
    </row>
    <row r="999" spans="18:18" ht="15.75" customHeight="1" x14ac:dyDescent="0.2">
      <c r="R999" s="15"/>
    </row>
    <row r="1000" spans="18:18" ht="15.75" customHeight="1" x14ac:dyDescent="0.2">
      <c r="R1000" s="15"/>
    </row>
  </sheetData>
  <mergeCells count="33">
    <mergeCell ref="AG1:AG2"/>
    <mergeCell ref="W1:W2"/>
    <mergeCell ref="X1:X2"/>
    <mergeCell ref="Y1:Y2"/>
    <mergeCell ref="Z1:Z2"/>
    <mergeCell ref="AA1:AA2"/>
    <mergeCell ref="AB1:AB2"/>
    <mergeCell ref="AC1:AC2"/>
    <mergeCell ref="U1:U2"/>
    <mergeCell ref="V1:V2"/>
    <mergeCell ref="AD1:AD2"/>
    <mergeCell ref="AE1:AE2"/>
    <mergeCell ref="AF1:AF2"/>
    <mergeCell ref="P1:P2"/>
    <mergeCell ref="Q1:Q2"/>
    <mergeCell ref="R1:R2"/>
    <mergeCell ref="S1:S2"/>
    <mergeCell ref="T1:T2"/>
    <mergeCell ref="K1:K2"/>
    <mergeCell ref="L1:L2"/>
    <mergeCell ref="M1:M2"/>
    <mergeCell ref="N1:N2"/>
    <mergeCell ref="O1:O2"/>
    <mergeCell ref="G1:G2"/>
    <mergeCell ref="H1:H2"/>
    <mergeCell ref="A3:B3"/>
    <mergeCell ref="I1:I2"/>
    <mergeCell ref="J1:J2"/>
    <mergeCell ref="A1:B1"/>
    <mergeCell ref="C1:C2"/>
    <mergeCell ref="D1:D2"/>
    <mergeCell ref="E1:E2"/>
    <mergeCell ref="F1:F2"/>
  </mergeCells>
  <pageMargins left="0.7" right="0.7" top="0.75" bottom="0.75" header="0" footer="0"/>
  <pageSetup orientation="portrait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G1000"/>
  <sheetViews>
    <sheetView tabSelected="1" workbookViewId="0">
      <pane xSplit="2" ySplit="3" topLeftCell="C4" activePane="bottomRight" state="frozen"/>
      <selection activeCell="T3" sqref="T3"/>
      <selection pane="topRight" activeCell="T3" sqref="T3"/>
      <selection pane="bottomLeft" activeCell="T3" sqref="T3"/>
      <selection pane="bottomRight" activeCell="T3" sqref="T3"/>
    </sheetView>
  </sheetViews>
  <sheetFormatPr baseColWidth="10" defaultColWidth="14.5" defaultRowHeight="15" customHeight="1" x14ac:dyDescent="0.2"/>
  <cols>
    <col min="1" max="1" width="15.1640625" customWidth="1"/>
    <col min="2" max="2" width="23.33203125" customWidth="1"/>
    <col min="3" max="3" width="9.1640625" customWidth="1"/>
    <col min="4" max="4" width="6.5" customWidth="1"/>
    <col min="5" max="5" width="12" customWidth="1"/>
    <col min="6" max="6" width="12.1640625" customWidth="1"/>
    <col min="7" max="7" width="11.5" customWidth="1"/>
    <col min="8" max="8" width="10.33203125" customWidth="1"/>
    <col min="9" max="10" width="13.5" customWidth="1"/>
    <col min="11" max="12" width="10" customWidth="1"/>
    <col min="13" max="13" width="11" customWidth="1"/>
    <col min="14" max="14" width="5.5" customWidth="1"/>
    <col min="15" max="15" width="18.6640625" customWidth="1"/>
    <col min="16" max="16" width="11" customWidth="1"/>
    <col min="17" max="18" width="8.5" customWidth="1"/>
    <col min="19" max="19" width="8.33203125" customWidth="1"/>
    <col min="20" max="20" width="12.83203125" customWidth="1"/>
    <col min="21" max="21" width="15.5" customWidth="1"/>
    <col min="22" max="22" width="29.5" customWidth="1"/>
    <col min="23" max="23" width="8.83203125" customWidth="1"/>
    <col min="24" max="24" width="8.6640625" customWidth="1"/>
    <col min="25" max="25" width="9.33203125" customWidth="1"/>
    <col min="26" max="26" width="12.83203125" customWidth="1"/>
    <col min="27" max="27" width="17.5" customWidth="1"/>
    <col min="28" max="28" width="11.1640625" customWidth="1"/>
    <col min="29" max="29" width="8.1640625" customWidth="1"/>
    <col min="30" max="30" width="12.5" customWidth="1"/>
    <col min="31" max="31" width="8.6640625" customWidth="1"/>
    <col min="32" max="32" width="11.5" customWidth="1"/>
    <col min="33" max="33" width="10.1640625" customWidth="1"/>
  </cols>
  <sheetData>
    <row r="1" spans="1:33" ht="18.75" customHeight="1" x14ac:dyDescent="0.2">
      <c r="A1" s="51" t="str">
        <f ca="1">IFERROR(__xludf.DUMMYFUNCTION("IFERROR(VLOOKUP(B2,IMPORTRANGE(""https://docs.google.com/spreadsheets/d/1x0DhHglkXKoEBOD2MBsuK_EyIr1ouxD2ftIpqOYFa-k/edit?usp=sharing"",""Ubiquitty-SKU-Specific Info!B1:BJ5000""),3,FALSE),"""")"),"6 Ft Outdoor Patio Umbrella with Aluminum Pole, Easy Open/Close Crank and Push Button Tilt Adjustment - Sage Green Market Umbrellas")</f>
        <v>6 Ft Outdoor Patio Umbrella with Aluminum Pole, Easy Open/Close Crank and Push Button Tilt Adjustment - Sage Green Market Umbrellas</v>
      </c>
      <c r="B1" s="52"/>
      <c r="C1" s="53" t="s">
        <v>0</v>
      </c>
      <c r="D1" s="55" t="s">
        <v>1</v>
      </c>
      <c r="E1" s="55" t="s">
        <v>2</v>
      </c>
      <c r="F1" s="57" t="s">
        <v>3</v>
      </c>
      <c r="G1" s="57" t="s">
        <v>4</v>
      </c>
      <c r="H1" s="58" t="s">
        <v>5</v>
      </c>
      <c r="I1" s="55" t="s">
        <v>6</v>
      </c>
      <c r="J1" s="55" t="s">
        <v>7</v>
      </c>
      <c r="K1" s="55" t="s">
        <v>8</v>
      </c>
      <c r="L1" s="55" t="s">
        <v>9</v>
      </c>
      <c r="M1" s="62" t="s">
        <v>10</v>
      </c>
      <c r="N1" s="63" t="s">
        <v>11</v>
      </c>
      <c r="O1" s="55" t="s">
        <v>12</v>
      </c>
      <c r="P1" s="55" t="s">
        <v>13</v>
      </c>
      <c r="Q1" s="55" t="s">
        <v>14</v>
      </c>
      <c r="R1" s="55" t="s">
        <v>15</v>
      </c>
      <c r="S1" s="64" t="s">
        <v>16</v>
      </c>
      <c r="T1" s="66" t="s">
        <v>332</v>
      </c>
      <c r="U1" s="66" t="s">
        <v>17</v>
      </c>
      <c r="V1" s="66" t="s">
        <v>18</v>
      </c>
      <c r="W1" s="66" t="s">
        <v>19</v>
      </c>
      <c r="X1" s="66" t="s">
        <v>20</v>
      </c>
      <c r="Y1" s="66" t="s">
        <v>21</v>
      </c>
      <c r="Z1" s="66" t="s">
        <v>22</v>
      </c>
      <c r="AA1" s="66" t="s">
        <v>23</v>
      </c>
      <c r="AB1" s="66" t="s">
        <v>24</v>
      </c>
      <c r="AC1" s="66" t="s">
        <v>25</v>
      </c>
      <c r="AD1" s="68" t="s">
        <v>26</v>
      </c>
      <c r="AE1" s="69" t="s">
        <v>27</v>
      </c>
      <c r="AF1" s="70" t="s">
        <v>28</v>
      </c>
      <c r="AG1" s="69" t="s">
        <v>29</v>
      </c>
    </row>
    <row r="2" spans="1:33" ht="15.75" customHeight="1" x14ac:dyDescent="0.2">
      <c r="A2" s="2" t="str">
        <f ca="1">IFERROR(__xludf.DUMMYFUNCTION("IFERROR(VLOOKUP(B2,IMPORTRANGE(""https://docs.google.com/spreadsheets/d/1x0DhHglkXKoEBOD2MBsuK_EyIr1ouxD2ftIpqOYFa-k/edit?usp=sharing"",""Ubiquitty-SKU-Specific Info!B1:BJ5000""),2,FALSE),"""")"),"B081K5BZRR")</f>
        <v>B081K5BZRR</v>
      </c>
      <c r="B2" s="3" t="s">
        <v>197</v>
      </c>
      <c r="C2" s="54"/>
      <c r="D2" s="54"/>
      <c r="E2" s="56"/>
      <c r="F2" s="54"/>
      <c r="G2" s="54"/>
      <c r="H2" s="59"/>
      <c r="I2" s="54"/>
      <c r="J2" s="54"/>
      <c r="K2" s="59"/>
      <c r="L2" s="59"/>
      <c r="M2" s="59"/>
      <c r="N2" s="54"/>
      <c r="O2" s="54"/>
      <c r="P2" s="56"/>
      <c r="Q2" s="54"/>
      <c r="R2" s="54"/>
      <c r="S2" s="65"/>
      <c r="T2" s="52"/>
      <c r="U2" s="67"/>
      <c r="V2" s="67"/>
      <c r="W2" s="52"/>
      <c r="X2" s="52"/>
      <c r="Y2" s="52"/>
      <c r="Z2" s="52"/>
      <c r="AA2" s="67"/>
      <c r="AB2" s="67"/>
      <c r="AC2" s="67"/>
      <c r="AD2" s="67"/>
      <c r="AE2" s="52"/>
      <c r="AF2" s="52"/>
      <c r="AG2" s="52"/>
    </row>
    <row r="3" spans="1:33" ht="50.25" customHeight="1" x14ac:dyDescent="0.2">
      <c r="A3" s="60" t="s">
        <v>31</v>
      </c>
      <c r="B3" s="61"/>
      <c r="C3" s="4">
        <f>((AE32+AF32)/0.85)*-1</f>
        <v>35.064690117647061</v>
      </c>
      <c r="D3" s="5">
        <f>SUM(D4:D99764)</f>
        <v>486</v>
      </c>
      <c r="E3" s="5"/>
      <c r="F3" s="6">
        <f t="shared" ref="F3:G3" si="0">SUM(F4:F99764)</f>
        <v>27669.449999999997</v>
      </c>
      <c r="G3" s="6">
        <f t="shared" si="0"/>
        <v>-1388.61</v>
      </c>
      <c r="H3" s="7">
        <f t="shared" ref="H3:H32" si="1">G3/F3*-1</f>
        <v>5.0185674091823292E-2</v>
      </c>
      <c r="I3" s="8">
        <f t="shared" ref="I3:I32" si="2">J3/F3</f>
        <v>0.29002800903775505</v>
      </c>
      <c r="J3" s="6">
        <f>SUM(J4:J99764)</f>
        <v>8024.9154946697108</v>
      </c>
      <c r="K3" s="6">
        <f t="shared" ref="K3:K32" si="3">J3/D3</f>
        <v>16.512171799731917</v>
      </c>
      <c r="L3" s="5"/>
      <c r="M3" s="9"/>
      <c r="N3" s="10"/>
      <c r="O3" s="5" t="str">
        <f ca="1">IFERROR(__xludf.DUMMYFUNCTION("IFERROR(VLOOKUP(B2,IMPORTRANGE(""https://docs.google.com/spreadsheets/d/1N8jvpEHDVkurDv7NrPxwI3eH6hQsvtb1QltGNCalRjU/edit#gid=865736387"",""Compiled Sheet!a1:g5000""),2,FALSE),"""")"),"")</f>
        <v/>
      </c>
      <c r="P3" s="5"/>
      <c r="Q3" s="11"/>
      <c r="R3" s="11"/>
      <c r="S3" s="12"/>
      <c r="T3" s="13" t="str">
        <f ca="1">IFERROR(__xludf.DUMMYFUNCTION("CONCATENATE(""Del QTY"", ""-"",IFERROR(VLOOKUP($B$2,IMPORTRANGE(""https://docs.google.com/spreadsheets/d/1_esbIR7_dYaLQXq3pOe98A6enPdKY7UPO5aCcj2tn1I/edit#gid=973934429"",""Inventory Input!A1:AD5000""),2,FALSE),""""))"),"Del QTY-")</f>
        <v>Del QTY-</v>
      </c>
      <c r="U3" s="13" t="str">
        <f ca="1">IFERROR(__xludf.DUMMYFUNCTION("CONCATENATE(""US QTY"", ""-"",iferror(VLOOKUP($B$2,IMPORTRANGE(""https://docs.google.com/spreadsheets/d/11afDUGgwIurytGWIAj1e7JPdtkZEoccxCski0CJdjqQ/edit#gid=1950799886"",""US Storage!a1:AD5000""),2,FALSE),""""))"),"US QTY-")</f>
        <v>US QTY-</v>
      </c>
      <c r="V3" s="13" t="str">
        <f ca="1">IFERROR(__xludf.DUMMYFUNCTION("CONCATENATE(""In Transit"", ""-"",IFERROR(VLOOKUP($B$2,IMPORTRANGE(""https://docs.google.com/spreadsheets/d/11afDUGgwIurytGWIAj1e7JPdtkZEoccxCski0CJdjqQ/edit#gid=1950799886"",""US Storage!a1:AD5000""),3,FALSE),""""))"),"In Transit-")</f>
        <v>In Transit-</v>
      </c>
      <c r="W3" s="5">
        <f>SUM(W4:W99764)</f>
        <v>28</v>
      </c>
      <c r="X3" s="7">
        <f>W3/D3</f>
        <v>5.7613168724279837E-2</v>
      </c>
      <c r="Y3" s="6"/>
      <c r="Z3" s="5"/>
      <c r="AA3" s="5"/>
      <c r="AB3" s="5"/>
      <c r="AC3" s="5"/>
      <c r="AD3" s="6">
        <f>SUM(AD4:AD99764)</f>
        <v>-324.75872916666668</v>
      </c>
      <c r="AE3" s="14"/>
      <c r="AF3" s="6">
        <f ca="1">IFERROR(__xludf.DUMMYFUNCTION("IFERROR(IFERROR(IFERROR(VLOOKUP($B$2,IMPORTRANGE(""https://docs.google.com/spreadsheets/d/1x0DhHglkXKoEBOD2MBsuK_EyIr1ouxD2ftIpqOYFa-k/edit#gid=2093395059"",""Ubiquitty-SKU-Specific Info!B2:BZ3000""),51,FALSE),VLOOKUP($B$2,IMPORTRANGE(""https://docs.googl"&amp;"e.com/spreadsheets/d/1x0DhHglkXKoEBOD2MBsuK_EyIr1ouxD2ftIpqOYFa-k/edit#gid=2093395059"",""OllieShops-SKU-Specific Info!B2:BZ3000""),36,FALSE)),VLOOKUP($B$2,IMPORTRANGE(""https://docs.google.com/spreadsheets/d/1x0DhHglkXKoEBOD2MBsuK_EyIr1ouxD2ftIpqOYFa-k/e"&amp;"dit#gid=2093395059"",""SecondStar-SKU-Specific Info!B2:BZ3000""),37,FALSE)),"""")*-1"),-18.1049866)</f>
        <v>-18.1049866</v>
      </c>
      <c r="AG3" s="6">
        <f>SUM(AG4:AG99764)</f>
        <v>-46.290000000000013</v>
      </c>
    </row>
    <row r="4" spans="1:33" ht="15.75" customHeight="1" x14ac:dyDescent="0.2">
      <c r="A4" s="15" t="s">
        <v>32</v>
      </c>
      <c r="B4" s="15"/>
      <c r="C4" s="16" t="str">
        <f t="shared" ref="C4:C32" si="4">IFERROR(F4/D4," - ")</f>
        <v xml:space="preserve"> - </v>
      </c>
      <c r="D4" s="17">
        <v>0</v>
      </c>
      <c r="E4" s="17">
        <v>0</v>
      </c>
      <c r="F4" s="18">
        <v>0</v>
      </c>
      <c r="G4" s="18">
        <v>0</v>
      </c>
      <c r="H4" s="19" t="e">
        <f t="shared" si="1"/>
        <v>#DIV/0!</v>
      </c>
      <c r="I4" s="19" t="e">
        <f t="shared" si="2"/>
        <v>#DIV/0!</v>
      </c>
      <c r="J4" s="18">
        <f t="shared" ref="J4:J32" si="5">F4*0.85+G4+AF4*D4+D4*AE4+AG4+AD4</f>
        <v>0</v>
      </c>
      <c r="K4" s="18" t="e">
        <f t="shared" si="3"/>
        <v>#DIV/0!</v>
      </c>
      <c r="L4" s="17">
        <v>0</v>
      </c>
      <c r="M4" s="20" t="str">
        <f t="shared" ref="M4:M32" si="6">IFERROR(D4/L4,"-")</f>
        <v>-</v>
      </c>
      <c r="N4" s="17">
        <v>0</v>
      </c>
      <c r="O4" s="21">
        <f t="shared" ref="O4:P4" si="7">D4/7</f>
        <v>0</v>
      </c>
      <c r="P4" s="21">
        <f t="shared" si="7"/>
        <v>0</v>
      </c>
      <c r="Q4" s="17" t="e">
        <f t="shared" ref="Q4:Q32" si="8">ROUNDDOWN(N4/(O4+P4),0)</f>
        <v>#DIV/0!</v>
      </c>
      <c r="R4" s="17"/>
      <c r="S4" s="22" t="e">
        <v>#N/A</v>
      </c>
      <c r="T4" s="15">
        <v>645</v>
      </c>
      <c r="U4" s="23" t="s">
        <v>33</v>
      </c>
      <c r="V4" s="24" t="s">
        <v>33</v>
      </c>
      <c r="W4" s="15">
        <v>0</v>
      </c>
      <c r="X4" s="25">
        <f t="shared" ref="X4:X32" si="9">IFERROR(W4/D4,0)</f>
        <v>0</v>
      </c>
      <c r="Y4" s="26">
        <f t="shared" ref="Y4:Y32" si="10">IFERROR(G4/(W4+Z4)*-1,0)</f>
        <v>0</v>
      </c>
      <c r="Z4" s="15">
        <v>0</v>
      </c>
      <c r="AA4" s="2" t="e">
        <v>#N/A</v>
      </c>
      <c r="AB4" s="27" t="e">
        <f t="shared" ref="AB4:AB32" si="11">IF(OR(AA4="UsLargeStandardSize",AA4="UsSmallStandardSize"),-0.69,-0.48)</f>
        <v>#N/A</v>
      </c>
      <c r="AC4" s="28" t="e">
        <v>#N/A</v>
      </c>
      <c r="AD4" s="26">
        <f t="shared" ref="AD4:AD32" si="12">IFERROR(AB4*AC4*D4*2,0)</f>
        <v>0</v>
      </c>
      <c r="AE4" s="26">
        <v>0</v>
      </c>
      <c r="AF4" s="26">
        <v>-15.670982575757575</v>
      </c>
      <c r="AG4" s="26">
        <v>0</v>
      </c>
    </row>
    <row r="5" spans="1:33" ht="15.75" customHeight="1" x14ac:dyDescent="0.2">
      <c r="A5" s="29" t="s">
        <v>34</v>
      </c>
      <c r="B5" s="29"/>
      <c r="C5" s="16" t="str">
        <f t="shared" si="4"/>
        <v xml:space="preserve"> - </v>
      </c>
      <c r="D5" s="30">
        <v>0</v>
      </c>
      <c r="E5" s="30">
        <v>0</v>
      </c>
      <c r="F5" s="31">
        <v>0</v>
      </c>
      <c r="G5" s="31">
        <v>0</v>
      </c>
      <c r="H5" s="32" t="e">
        <f t="shared" si="1"/>
        <v>#DIV/0!</v>
      </c>
      <c r="I5" s="32" t="e">
        <f t="shared" si="2"/>
        <v>#DIV/0!</v>
      </c>
      <c r="J5" s="33">
        <f t="shared" si="5"/>
        <v>0</v>
      </c>
      <c r="K5" s="33" t="e">
        <f t="shared" si="3"/>
        <v>#DIV/0!</v>
      </c>
      <c r="L5" s="30">
        <v>0</v>
      </c>
      <c r="M5" s="34" t="str">
        <f t="shared" si="6"/>
        <v>-</v>
      </c>
      <c r="N5" s="30">
        <v>0</v>
      </c>
      <c r="O5" s="35">
        <f t="shared" ref="O5:P5" si="13">D5/7</f>
        <v>0</v>
      </c>
      <c r="P5" s="35">
        <f t="shared" si="13"/>
        <v>0</v>
      </c>
      <c r="Q5" s="30" t="e">
        <f t="shared" si="8"/>
        <v>#DIV/0!</v>
      </c>
      <c r="R5" s="30"/>
      <c r="S5" s="36" t="e">
        <v>#N/A</v>
      </c>
      <c r="T5" s="29">
        <v>645</v>
      </c>
      <c r="U5" s="37" t="s">
        <v>33</v>
      </c>
      <c r="V5" s="38" t="s">
        <v>33</v>
      </c>
      <c r="W5" s="29">
        <v>0</v>
      </c>
      <c r="X5" s="39">
        <f t="shared" si="9"/>
        <v>0</v>
      </c>
      <c r="Y5" s="40">
        <f t="shared" si="10"/>
        <v>0</v>
      </c>
      <c r="Z5" s="29">
        <v>0</v>
      </c>
      <c r="AA5" s="29" t="e">
        <v>#N/A</v>
      </c>
      <c r="AB5" s="41" t="e">
        <f t="shared" si="11"/>
        <v>#N/A</v>
      </c>
      <c r="AC5" s="42" t="e">
        <v>#N/A</v>
      </c>
      <c r="AD5" s="40">
        <f t="shared" si="12"/>
        <v>0</v>
      </c>
      <c r="AE5" s="40">
        <v>0</v>
      </c>
      <c r="AF5" s="40">
        <v>-15.670982575757575</v>
      </c>
      <c r="AG5" s="40">
        <v>0</v>
      </c>
    </row>
    <row r="6" spans="1:33" ht="15.75" customHeight="1" x14ac:dyDescent="0.2">
      <c r="A6" s="29" t="s">
        <v>35</v>
      </c>
      <c r="B6" s="29"/>
      <c r="C6" s="16" t="str">
        <f t="shared" si="4"/>
        <v xml:space="preserve"> - </v>
      </c>
      <c r="D6" s="30">
        <v>0</v>
      </c>
      <c r="E6" s="30">
        <v>0</v>
      </c>
      <c r="F6" s="31">
        <v>0</v>
      </c>
      <c r="G6" s="31">
        <v>0</v>
      </c>
      <c r="H6" s="32" t="e">
        <f t="shared" si="1"/>
        <v>#DIV/0!</v>
      </c>
      <c r="I6" s="32" t="e">
        <f t="shared" si="2"/>
        <v>#DIV/0!</v>
      </c>
      <c r="J6" s="33">
        <f t="shared" si="5"/>
        <v>0</v>
      </c>
      <c r="K6" s="33" t="e">
        <f t="shared" si="3"/>
        <v>#DIV/0!</v>
      </c>
      <c r="L6" s="30">
        <v>0</v>
      </c>
      <c r="M6" s="34" t="str">
        <f t="shared" si="6"/>
        <v>-</v>
      </c>
      <c r="N6" s="30">
        <v>0</v>
      </c>
      <c r="O6" s="35">
        <f t="shared" ref="O6:P6" si="14">D6/7</f>
        <v>0</v>
      </c>
      <c r="P6" s="35">
        <f t="shared" si="14"/>
        <v>0</v>
      </c>
      <c r="Q6" s="30" t="e">
        <f t="shared" si="8"/>
        <v>#DIV/0!</v>
      </c>
      <c r="R6" s="30"/>
      <c r="S6" s="36" t="e">
        <v>#N/A</v>
      </c>
      <c r="T6" s="29">
        <v>645</v>
      </c>
      <c r="U6" s="37" t="s">
        <v>33</v>
      </c>
      <c r="V6" s="38" t="s">
        <v>36</v>
      </c>
      <c r="W6" s="29">
        <v>0</v>
      </c>
      <c r="X6" s="39">
        <f t="shared" si="9"/>
        <v>0</v>
      </c>
      <c r="Y6" s="40">
        <f t="shared" si="10"/>
        <v>0</v>
      </c>
      <c r="Z6" s="29">
        <v>0</v>
      </c>
      <c r="AA6" s="29" t="e">
        <v>#N/A</v>
      </c>
      <c r="AB6" s="41" t="e">
        <f t="shared" si="11"/>
        <v>#N/A</v>
      </c>
      <c r="AC6" s="42" t="e">
        <v>#N/A</v>
      </c>
      <c r="AD6" s="40">
        <f t="shared" si="12"/>
        <v>0</v>
      </c>
      <c r="AE6" s="40">
        <v>0</v>
      </c>
      <c r="AF6" s="40">
        <v>-15.670982575757575</v>
      </c>
      <c r="AG6" s="40">
        <v>0</v>
      </c>
    </row>
    <row r="7" spans="1:33" ht="15.75" customHeight="1" x14ac:dyDescent="0.2">
      <c r="A7" s="29" t="s">
        <v>37</v>
      </c>
      <c r="B7" s="29"/>
      <c r="C7" s="16" t="str">
        <f t="shared" si="4"/>
        <v xml:space="preserve"> - </v>
      </c>
      <c r="D7" s="30">
        <v>0</v>
      </c>
      <c r="E7" s="30">
        <v>0</v>
      </c>
      <c r="F7" s="31">
        <v>0</v>
      </c>
      <c r="G7" s="31">
        <v>0</v>
      </c>
      <c r="H7" s="32" t="e">
        <f t="shared" si="1"/>
        <v>#DIV/0!</v>
      </c>
      <c r="I7" s="32" t="e">
        <f t="shared" si="2"/>
        <v>#DIV/0!</v>
      </c>
      <c r="J7" s="33">
        <f t="shared" si="5"/>
        <v>0</v>
      </c>
      <c r="K7" s="33" t="e">
        <f t="shared" si="3"/>
        <v>#DIV/0!</v>
      </c>
      <c r="L7" s="30">
        <v>0</v>
      </c>
      <c r="M7" s="34" t="str">
        <f t="shared" si="6"/>
        <v>-</v>
      </c>
      <c r="N7" s="30">
        <v>0</v>
      </c>
      <c r="O7" s="35">
        <f t="shared" ref="O7:P7" si="15">D7/7</f>
        <v>0</v>
      </c>
      <c r="P7" s="35">
        <f t="shared" si="15"/>
        <v>0</v>
      </c>
      <c r="Q7" s="30" t="e">
        <f t="shared" si="8"/>
        <v>#DIV/0!</v>
      </c>
      <c r="R7" s="30"/>
      <c r="S7" s="36" t="e">
        <v>#N/A</v>
      </c>
      <c r="T7" s="29">
        <v>1565</v>
      </c>
      <c r="U7" s="37">
        <v>370</v>
      </c>
      <c r="V7" s="38" t="s">
        <v>198</v>
      </c>
      <c r="W7" s="29">
        <v>0</v>
      </c>
      <c r="X7" s="39">
        <f t="shared" si="9"/>
        <v>0</v>
      </c>
      <c r="Y7" s="40">
        <f t="shared" si="10"/>
        <v>0</v>
      </c>
      <c r="Z7" s="29">
        <v>0</v>
      </c>
      <c r="AA7" s="29" t="e">
        <v>#N/A</v>
      </c>
      <c r="AB7" s="41" t="e">
        <f t="shared" si="11"/>
        <v>#N/A</v>
      </c>
      <c r="AC7" s="42" t="e">
        <v>#N/A</v>
      </c>
      <c r="AD7" s="40">
        <f t="shared" si="12"/>
        <v>0</v>
      </c>
      <c r="AE7" s="40">
        <v>0</v>
      </c>
      <c r="AF7" s="40">
        <v>-15.670982575757575</v>
      </c>
      <c r="AG7" s="40">
        <v>0</v>
      </c>
    </row>
    <row r="8" spans="1:33" ht="15.75" customHeight="1" x14ac:dyDescent="0.2">
      <c r="A8" s="29" t="s">
        <v>39</v>
      </c>
      <c r="B8" s="29"/>
      <c r="C8" s="16" t="str">
        <f t="shared" si="4"/>
        <v xml:space="preserve"> - </v>
      </c>
      <c r="D8" s="30">
        <v>0</v>
      </c>
      <c r="E8" s="30">
        <v>0</v>
      </c>
      <c r="F8" s="31">
        <v>0</v>
      </c>
      <c r="G8" s="31">
        <v>0</v>
      </c>
      <c r="H8" s="32" t="e">
        <f t="shared" si="1"/>
        <v>#DIV/0!</v>
      </c>
      <c r="I8" s="32" t="e">
        <f t="shared" si="2"/>
        <v>#DIV/0!</v>
      </c>
      <c r="J8" s="33">
        <f t="shared" si="5"/>
        <v>0</v>
      </c>
      <c r="K8" s="33" t="e">
        <f t="shared" si="3"/>
        <v>#DIV/0!</v>
      </c>
      <c r="L8" s="30">
        <v>0</v>
      </c>
      <c r="M8" s="34" t="str">
        <f t="shared" si="6"/>
        <v>-</v>
      </c>
      <c r="N8" s="30">
        <v>0</v>
      </c>
      <c r="O8" s="35">
        <f t="shared" ref="O8:P8" si="16">D8/7</f>
        <v>0</v>
      </c>
      <c r="P8" s="35">
        <f t="shared" si="16"/>
        <v>0</v>
      </c>
      <c r="Q8" s="30" t="e">
        <f t="shared" si="8"/>
        <v>#DIV/0!</v>
      </c>
      <c r="R8" s="30"/>
      <c r="S8" s="36" t="e">
        <v>#N/A</v>
      </c>
      <c r="T8" s="29">
        <v>1565</v>
      </c>
      <c r="U8" s="37">
        <v>470</v>
      </c>
      <c r="V8" s="38" t="s">
        <v>199</v>
      </c>
      <c r="W8" s="29">
        <v>0</v>
      </c>
      <c r="X8" s="39">
        <f t="shared" si="9"/>
        <v>0</v>
      </c>
      <c r="Y8" s="40">
        <f t="shared" si="10"/>
        <v>0</v>
      </c>
      <c r="Z8" s="29">
        <v>0</v>
      </c>
      <c r="AA8" s="29" t="e">
        <v>#N/A</v>
      </c>
      <c r="AB8" s="41" t="e">
        <f t="shared" si="11"/>
        <v>#N/A</v>
      </c>
      <c r="AC8" s="42" t="e">
        <v>#N/A</v>
      </c>
      <c r="AD8" s="40">
        <f t="shared" si="12"/>
        <v>0</v>
      </c>
      <c r="AE8" s="40">
        <v>0</v>
      </c>
      <c r="AF8" s="40">
        <v>-15.67</v>
      </c>
      <c r="AG8" s="40">
        <v>0</v>
      </c>
    </row>
    <row r="9" spans="1:33" ht="15.75" customHeight="1" x14ac:dyDescent="0.2">
      <c r="A9" s="29" t="s">
        <v>41</v>
      </c>
      <c r="B9" s="29"/>
      <c r="C9" s="16" t="str">
        <f t="shared" si="4"/>
        <v xml:space="preserve"> - </v>
      </c>
      <c r="D9" s="30">
        <v>0</v>
      </c>
      <c r="E9" s="30">
        <v>0</v>
      </c>
      <c r="F9" s="31">
        <v>0</v>
      </c>
      <c r="G9" s="31">
        <v>0</v>
      </c>
      <c r="H9" s="32" t="e">
        <f t="shared" si="1"/>
        <v>#DIV/0!</v>
      </c>
      <c r="I9" s="32" t="e">
        <f t="shared" si="2"/>
        <v>#DIV/0!</v>
      </c>
      <c r="J9" s="33">
        <f t="shared" si="5"/>
        <v>0</v>
      </c>
      <c r="K9" s="33" t="e">
        <f t="shared" si="3"/>
        <v>#DIV/0!</v>
      </c>
      <c r="L9" s="30">
        <v>0</v>
      </c>
      <c r="M9" s="34" t="str">
        <f t="shared" si="6"/>
        <v>-</v>
      </c>
      <c r="N9" s="30">
        <v>0</v>
      </c>
      <c r="O9" s="35">
        <f t="shared" ref="O9:P9" si="17">D9/7</f>
        <v>0</v>
      </c>
      <c r="P9" s="35">
        <f t="shared" si="17"/>
        <v>0</v>
      </c>
      <c r="Q9" s="30" t="e">
        <f t="shared" si="8"/>
        <v>#DIV/0!</v>
      </c>
      <c r="R9" s="30"/>
      <c r="S9" s="36" t="e">
        <v>#N/A</v>
      </c>
      <c r="T9" s="29">
        <v>1565</v>
      </c>
      <c r="U9" s="37">
        <v>470</v>
      </c>
      <c r="V9" s="38" t="s">
        <v>200</v>
      </c>
      <c r="W9" s="29">
        <v>0</v>
      </c>
      <c r="X9" s="39">
        <f t="shared" si="9"/>
        <v>0</v>
      </c>
      <c r="Y9" s="40">
        <f t="shared" si="10"/>
        <v>0</v>
      </c>
      <c r="Z9" s="29">
        <v>0</v>
      </c>
      <c r="AA9" s="29" t="e">
        <v>#N/A</v>
      </c>
      <c r="AB9" s="41" t="e">
        <f t="shared" si="11"/>
        <v>#N/A</v>
      </c>
      <c r="AC9" s="42" t="e">
        <v>#N/A</v>
      </c>
      <c r="AD9" s="40">
        <f t="shared" si="12"/>
        <v>0</v>
      </c>
      <c r="AE9" s="40">
        <v>0</v>
      </c>
      <c r="AF9" s="40">
        <v>-16.257794696969601</v>
      </c>
      <c r="AG9" s="40">
        <v>0</v>
      </c>
    </row>
    <row r="10" spans="1:33" ht="15.75" customHeight="1" x14ac:dyDescent="0.2">
      <c r="A10" s="29" t="s">
        <v>43</v>
      </c>
      <c r="B10" s="29"/>
      <c r="C10" s="16" t="str">
        <f t="shared" si="4"/>
        <v xml:space="preserve"> - </v>
      </c>
      <c r="D10" s="30">
        <v>0</v>
      </c>
      <c r="E10" s="30">
        <v>0</v>
      </c>
      <c r="F10" s="31">
        <v>0</v>
      </c>
      <c r="G10" s="31">
        <v>0</v>
      </c>
      <c r="H10" s="32" t="e">
        <f t="shared" si="1"/>
        <v>#DIV/0!</v>
      </c>
      <c r="I10" s="32" t="e">
        <f t="shared" si="2"/>
        <v>#DIV/0!</v>
      </c>
      <c r="J10" s="33">
        <f t="shared" si="5"/>
        <v>0</v>
      </c>
      <c r="K10" s="33" t="e">
        <f t="shared" si="3"/>
        <v>#DIV/0!</v>
      </c>
      <c r="L10" s="30">
        <v>0</v>
      </c>
      <c r="M10" s="34" t="str">
        <f t="shared" si="6"/>
        <v>-</v>
      </c>
      <c r="N10" s="30">
        <v>0</v>
      </c>
      <c r="O10" s="35">
        <f t="shared" ref="O10:P10" si="18">D10/7</f>
        <v>0</v>
      </c>
      <c r="P10" s="35">
        <f t="shared" si="18"/>
        <v>0</v>
      </c>
      <c r="Q10" s="30" t="e">
        <f t="shared" si="8"/>
        <v>#DIV/0!</v>
      </c>
      <c r="R10" s="30"/>
      <c r="S10" s="36" t="e">
        <v>#N/A</v>
      </c>
      <c r="T10" s="29">
        <v>1565</v>
      </c>
      <c r="U10" s="37">
        <v>470</v>
      </c>
      <c r="V10" s="38" t="s">
        <v>200</v>
      </c>
      <c r="W10" s="29">
        <v>0</v>
      </c>
      <c r="X10" s="39">
        <f t="shared" si="9"/>
        <v>0</v>
      </c>
      <c r="Y10" s="40">
        <f t="shared" si="10"/>
        <v>0</v>
      </c>
      <c r="Z10" s="29">
        <v>0</v>
      </c>
      <c r="AA10" s="29" t="e">
        <v>#N/A</v>
      </c>
      <c r="AB10" s="41" t="e">
        <f t="shared" si="11"/>
        <v>#N/A</v>
      </c>
      <c r="AC10" s="42" t="e">
        <v>#N/A</v>
      </c>
      <c r="AD10" s="40">
        <f t="shared" si="12"/>
        <v>0</v>
      </c>
      <c r="AE10" s="40">
        <v>0</v>
      </c>
      <c r="AF10" s="40">
        <v>-16.257794696969601</v>
      </c>
      <c r="AG10" s="40">
        <v>0</v>
      </c>
    </row>
    <row r="11" spans="1:33" ht="15.75" customHeight="1" x14ac:dyDescent="0.2">
      <c r="A11" s="29" t="s">
        <v>44</v>
      </c>
      <c r="B11" s="29"/>
      <c r="C11" s="16" t="str">
        <f t="shared" si="4"/>
        <v xml:space="preserve"> - </v>
      </c>
      <c r="D11" s="30">
        <v>0</v>
      </c>
      <c r="E11" s="30">
        <v>0</v>
      </c>
      <c r="F11" s="31">
        <v>0</v>
      </c>
      <c r="G11" s="31">
        <v>0</v>
      </c>
      <c r="H11" s="32" t="e">
        <f t="shared" si="1"/>
        <v>#DIV/0!</v>
      </c>
      <c r="I11" s="32" t="e">
        <f t="shared" si="2"/>
        <v>#DIV/0!</v>
      </c>
      <c r="J11" s="33">
        <f t="shared" si="5"/>
        <v>0</v>
      </c>
      <c r="K11" s="33" t="e">
        <f t="shared" si="3"/>
        <v>#DIV/0!</v>
      </c>
      <c r="L11" s="30">
        <v>0</v>
      </c>
      <c r="M11" s="34" t="str">
        <f t="shared" si="6"/>
        <v>-</v>
      </c>
      <c r="N11" s="30">
        <v>0</v>
      </c>
      <c r="O11" s="35">
        <f t="shared" ref="O11:P11" si="19">D11/7</f>
        <v>0</v>
      </c>
      <c r="P11" s="35">
        <f t="shared" si="19"/>
        <v>0</v>
      </c>
      <c r="Q11" s="30" t="e">
        <f t="shared" si="8"/>
        <v>#DIV/0!</v>
      </c>
      <c r="R11" s="30"/>
      <c r="S11" s="36" t="e">
        <v>#N/A</v>
      </c>
      <c r="T11" s="29">
        <v>1565</v>
      </c>
      <c r="U11" s="37">
        <v>470</v>
      </c>
      <c r="V11" s="38" t="s">
        <v>201</v>
      </c>
      <c r="W11" s="29">
        <v>0</v>
      </c>
      <c r="X11" s="39">
        <f t="shared" si="9"/>
        <v>0</v>
      </c>
      <c r="Y11" s="40">
        <f t="shared" si="10"/>
        <v>0</v>
      </c>
      <c r="Z11" s="29">
        <v>0</v>
      </c>
      <c r="AA11" s="29" t="e">
        <v>#N/A</v>
      </c>
      <c r="AB11" s="41" t="e">
        <f t="shared" si="11"/>
        <v>#N/A</v>
      </c>
      <c r="AC11" s="42" t="e">
        <v>#N/A</v>
      </c>
      <c r="AD11" s="40">
        <f t="shared" si="12"/>
        <v>0</v>
      </c>
      <c r="AE11" s="40">
        <v>0</v>
      </c>
      <c r="AF11" s="40">
        <v>-16.257794696969601</v>
      </c>
      <c r="AG11" s="40">
        <v>0</v>
      </c>
    </row>
    <row r="12" spans="1:33" ht="15.75" customHeight="1" x14ac:dyDescent="0.2">
      <c r="A12" s="29" t="s">
        <v>46</v>
      </c>
      <c r="B12" s="29"/>
      <c r="C12" s="16" t="str">
        <f t="shared" si="4"/>
        <v xml:space="preserve"> - </v>
      </c>
      <c r="D12" s="30">
        <v>0</v>
      </c>
      <c r="E12" s="30">
        <v>0</v>
      </c>
      <c r="F12" s="31">
        <v>0</v>
      </c>
      <c r="G12" s="31">
        <v>0</v>
      </c>
      <c r="H12" s="32" t="e">
        <f t="shared" si="1"/>
        <v>#DIV/0!</v>
      </c>
      <c r="I12" s="32" t="e">
        <f t="shared" si="2"/>
        <v>#DIV/0!</v>
      </c>
      <c r="J12" s="33">
        <f t="shared" si="5"/>
        <v>0</v>
      </c>
      <c r="K12" s="33" t="e">
        <f t="shared" si="3"/>
        <v>#DIV/0!</v>
      </c>
      <c r="L12" s="30">
        <v>0</v>
      </c>
      <c r="M12" s="34" t="str">
        <f t="shared" si="6"/>
        <v>-</v>
      </c>
      <c r="N12" s="30">
        <v>0</v>
      </c>
      <c r="O12" s="35">
        <f t="shared" ref="O12:P12" si="20">D12/7</f>
        <v>0</v>
      </c>
      <c r="P12" s="35">
        <f t="shared" si="20"/>
        <v>0</v>
      </c>
      <c r="Q12" s="30" t="e">
        <f t="shared" si="8"/>
        <v>#DIV/0!</v>
      </c>
      <c r="R12" s="30"/>
      <c r="S12" s="36" t="e">
        <v>#N/A</v>
      </c>
      <c r="T12" s="29">
        <v>471</v>
      </c>
      <c r="U12" s="37">
        <v>471</v>
      </c>
      <c r="V12" s="38" t="s">
        <v>202</v>
      </c>
      <c r="W12" s="29">
        <v>0</v>
      </c>
      <c r="X12" s="39">
        <f t="shared" si="9"/>
        <v>0</v>
      </c>
      <c r="Y12" s="40">
        <f t="shared" si="10"/>
        <v>0</v>
      </c>
      <c r="Z12" s="29">
        <v>0</v>
      </c>
      <c r="AA12" s="29" t="e">
        <v>#N/A</v>
      </c>
      <c r="AB12" s="41" t="e">
        <f t="shared" si="11"/>
        <v>#N/A</v>
      </c>
      <c r="AC12" s="42" t="e">
        <v>#N/A</v>
      </c>
      <c r="AD12" s="40">
        <f t="shared" si="12"/>
        <v>0</v>
      </c>
      <c r="AE12" s="40">
        <v>0</v>
      </c>
      <c r="AF12" s="40">
        <v>-16.257794696969601</v>
      </c>
      <c r="AG12" s="40">
        <v>0</v>
      </c>
    </row>
    <row r="13" spans="1:33" ht="15.75" customHeight="1" x14ac:dyDescent="0.2">
      <c r="A13" s="29" t="s">
        <v>47</v>
      </c>
      <c r="B13" s="29"/>
      <c r="C13" s="16" t="str">
        <f t="shared" si="4"/>
        <v xml:space="preserve"> - </v>
      </c>
      <c r="D13" s="30">
        <v>0</v>
      </c>
      <c r="E13" s="30">
        <v>0</v>
      </c>
      <c r="F13" s="33">
        <v>0</v>
      </c>
      <c r="G13" s="31">
        <v>0</v>
      </c>
      <c r="H13" s="32" t="e">
        <f t="shared" si="1"/>
        <v>#DIV/0!</v>
      </c>
      <c r="I13" s="32" t="e">
        <f t="shared" si="2"/>
        <v>#DIV/0!</v>
      </c>
      <c r="J13" s="33">
        <f t="shared" si="5"/>
        <v>0</v>
      </c>
      <c r="K13" s="33" t="e">
        <f t="shared" si="3"/>
        <v>#DIV/0!</v>
      </c>
      <c r="L13" s="30">
        <v>0</v>
      </c>
      <c r="M13" s="34" t="str">
        <f t="shared" si="6"/>
        <v>-</v>
      </c>
      <c r="N13" s="30">
        <v>0</v>
      </c>
      <c r="O13" s="35">
        <f t="shared" ref="O13:P13" si="21">D13/7</f>
        <v>0</v>
      </c>
      <c r="P13" s="35">
        <f t="shared" si="21"/>
        <v>0</v>
      </c>
      <c r="Q13" s="30" t="e">
        <f t="shared" si="8"/>
        <v>#DIV/0!</v>
      </c>
      <c r="R13" s="30"/>
      <c r="S13" s="36" t="e">
        <v>#N/A</v>
      </c>
      <c r="T13" s="29">
        <v>471</v>
      </c>
      <c r="U13" s="37">
        <v>471</v>
      </c>
      <c r="V13" s="38" t="s">
        <v>202</v>
      </c>
      <c r="W13" s="29">
        <v>0</v>
      </c>
      <c r="X13" s="39">
        <f t="shared" si="9"/>
        <v>0</v>
      </c>
      <c r="Y13" s="40">
        <f t="shared" si="10"/>
        <v>0</v>
      </c>
      <c r="Z13" s="29">
        <v>0</v>
      </c>
      <c r="AA13" s="29" t="e">
        <v>#N/A</v>
      </c>
      <c r="AB13" s="41" t="e">
        <f t="shared" si="11"/>
        <v>#N/A</v>
      </c>
      <c r="AC13" s="42" t="e">
        <v>#N/A</v>
      </c>
      <c r="AD13" s="40">
        <f t="shared" si="12"/>
        <v>0</v>
      </c>
      <c r="AE13" s="40">
        <v>0</v>
      </c>
      <c r="AF13" s="40">
        <v>-16.566643181818101</v>
      </c>
      <c r="AG13" s="40">
        <v>0</v>
      </c>
    </row>
    <row r="14" spans="1:33" ht="15.75" customHeight="1" x14ac:dyDescent="0.2">
      <c r="A14" s="29" t="s">
        <v>48</v>
      </c>
      <c r="B14" s="29"/>
      <c r="C14" s="16" t="str">
        <f t="shared" si="4"/>
        <v xml:space="preserve"> - </v>
      </c>
      <c r="D14" s="30">
        <v>0</v>
      </c>
      <c r="E14" s="30">
        <v>0</v>
      </c>
      <c r="F14" s="33">
        <v>0</v>
      </c>
      <c r="G14" s="31">
        <v>0</v>
      </c>
      <c r="H14" s="32" t="e">
        <f t="shared" si="1"/>
        <v>#DIV/0!</v>
      </c>
      <c r="I14" s="32" t="e">
        <f t="shared" si="2"/>
        <v>#DIV/0!</v>
      </c>
      <c r="J14" s="33">
        <f t="shared" si="5"/>
        <v>0</v>
      </c>
      <c r="K14" s="33" t="e">
        <f t="shared" si="3"/>
        <v>#DIV/0!</v>
      </c>
      <c r="L14" s="30">
        <v>0</v>
      </c>
      <c r="M14" s="34" t="str">
        <f t="shared" si="6"/>
        <v>-</v>
      </c>
      <c r="N14" s="30">
        <v>0</v>
      </c>
      <c r="O14" s="35">
        <f t="shared" ref="O14:P14" si="22">D14/7</f>
        <v>0</v>
      </c>
      <c r="P14" s="35">
        <f t="shared" si="22"/>
        <v>0</v>
      </c>
      <c r="Q14" s="30" t="e">
        <f t="shared" si="8"/>
        <v>#DIV/0!</v>
      </c>
      <c r="R14" s="30"/>
      <c r="S14" s="36" t="e">
        <v>#N/A</v>
      </c>
      <c r="T14" s="29">
        <v>471</v>
      </c>
      <c r="U14" s="37">
        <v>471</v>
      </c>
      <c r="V14" s="38" t="s">
        <v>202</v>
      </c>
      <c r="W14" s="29">
        <v>0</v>
      </c>
      <c r="X14" s="39">
        <f t="shared" si="9"/>
        <v>0</v>
      </c>
      <c r="Y14" s="40">
        <f t="shared" si="10"/>
        <v>0</v>
      </c>
      <c r="Z14" s="29">
        <v>0</v>
      </c>
      <c r="AA14" s="29" t="e">
        <v>#N/A</v>
      </c>
      <c r="AB14" s="41" t="e">
        <f t="shared" si="11"/>
        <v>#N/A</v>
      </c>
      <c r="AC14" s="42" t="e">
        <v>#N/A</v>
      </c>
      <c r="AD14" s="40">
        <f t="shared" si="12"/>
        <v>0</v>
      </c>
      <c r="AE14" s="40">
        <v>0</v>
      </c>
      <c r="AF14" s="40">
        <v>-16.566643181818101</v>
      </c>
      <c r="AG14" s="40">
        <v>0</v>
      </c>
    </row>
    <row r="15" spans="1:33" ht="15.75" customHeight="1" x14ac:dyDescent="0.2">
      <c r="A15" s="29" t="s">
        <v>49</v>
      </c>
      <c r="B15" s="29"/>
      <c r="C15" s="16" t="str">
        <f t="shared" si="4"/>
        <v xml:space="preserve"> - </v>
      </c>
      <c r="D15" s="30">
        <v>0</v>
      </c>
      <c r="E15" s="30">
        <v>0</v>
      </c>
      <c r="F15" s="33">
        <v>0</v>
      </c>
      <c r="G15" s="31">
        <v>0</v>
      </c>
      <c r="H15" s="32" t="e">
        <f t="shared" si="1"/>
        <v>#DIV/0!</v>
      </c>
      <c r="I15" s="32" t="e">
        <f t="shared" si="2"/>
        <v>#DIV/0!</v>
      </c>
      <c r="J15" s="33">
        <f t="shared" si="5"/>
        <v>0</v>
      </c>
      <c r="K15" s="33" t="e">
        <f t="shared" si="3"/>
        <v>#DIV/0!</v>
      </c>
      <c r="L15" s="30">
        <v>0</v>
      </c>
      <c r="M15" s="34" t="str">
        <f t="shared" si="6"/>
        <v>-</v>
      </c>
      <c r="N15" s="30">
        <v>0</v>
      </c>
      <c r="O15" s="35">
        <f t="shared" ref="O15:P15" si="23">D15/7</f>
        <v>0</v>
      </c>
      <c r="P15" s="35">
        <f t="shared" si="23"/>
        <v>0</v>
      </c>
      <c r="Q15" s="30" t="e">
        <f t="shared" si="8"/>
        <v>#DIV/0!</v>
      </c>
      <c r="R15" s="30"/>
      <c r="S15" s="36" t="e">
        <v>#N/A</v>
      </c>
      <c r="T15" s="29">
        <v>645</v>
      </c>
      <c r="U15" s="37">
        <v>471</v>
      </c>
      <c r="V15" s="38" t="s">
        <v>203</v>
      </c>
      <c r="W15" s="29">
        <v>0</v>
      </c>
      <c r="X15" s="39">
        <f t="shared" si="9"/>
        <v>0</v>
      </c>
      <c r="Y15" s="40">
        <f t="shared" si="10"/>
        <v>0</v>
      </c>
      <c r="Z15" s="29">
        <v>0</v>
      </c>
      <c r="AA15" s="29" t="e">
        <v>#N/A</v>
      </c>
      <c r="AB15" s="41" t="e">
        <f t="shared" si="11"/>
        <v>#N/A</v>
      </c>
      <c r="AC15" s="42" t="e">
        <v>#N/A</v>
      </c>
      <c r="AD15" s="40">
        <f t="shared" si="12"/>
        <v>0</v>
      </c>
      <c r="AE15" s="40">
        <v>0</v>
      </c>
      <c r="AF15" s="40">
        <v>-16.566643181818101</v>
      </c>
      <c r="AG15" s="40">
        <v>0</v>
      </c>
    </row>
    <row r="16" spans="1:33" ht="15.75" customHeight="1" x14ac:dyDescent="0.2">
      <c r="A16" s="29" t="s">
        <v>51</v>
      </c>
      <c r="B16" s="29" t="s">
        <v>149</v>
      </c>
      <c r="C16" s="16" t="str">
        <f t="shared" si="4"/>
        <v xml:space="preserve"> - </v>
      </c>
      <c r="D16" s="30">
        <v>0</v>
      </c>
      <c r="E16" s="30">
        <v>0</v>
      </c>
      <c r="F16" s="33">
        <v>0</v>
      </c>
      <c r="G16" s="31">
        <v>0</v>
      </c>
      <c r="H16" s="32" t="e">
        <f t="shared" si="1"/>
        <v>#DIV/0!</v>
      </c>
      <c r="I16" s="32" t="e">
        <f t="shared" si="2"/>
        <v>#DIV/0!</v>
      </c>
      <c r="J16" s="33">
        <f t="shared" si="5"/>
        <v>0</v>
      </c>
      <c r="K16" s="33" t="e">
        <f t="shared" si="3"/>
        <v>#DIV/0!</v>
      </c>
      <c r="L16" s="30">
        <v>0</v>
      </c>
      <c r="M16" s="34" t="str">
        <f t="shared" si="6"/>
        <v>-</v>
      </c>
      <c r="N16" s="30">
        <v>480</v>
      </c>
      <c r="O16" s="35">
        <f t="shared" ref="O16:P16" si="24">D16/7</f>
        <v>0</v>
      </c>
      <c r="P16" s="35">
        <f t="shared" si="24"/>
        <v>0</v>
      </c>
      <c r="Q16" s="30" t="e">
        <f t="shared" si="8"/>
        <v>#DIV/0!</v>
      </c>
      <c r="R16" s="30"/>
      <c r="S16" s="36">
        <v>0</v>
      </c>
      <c r="T16" s="29">
        <v>645</v>
      </c>
      <c r="U16" s="37">
        <v>471</v>
      </c>
      <c r="V16" s="38" t="s">
        <v>204</v>
      </c>
      <c r="W16" s="29">
        <v>0</v>
      </c>
      <c r="X16" s="39">
        <f t="shared" si="9"/>
        <v>0</v>
      </c>
      <c r="Y16" s="40">
        <f t="shared" si="10"/>
        <v>0</v>
      </c>
      <c r="Z16" s="29">
        <v>0</v>
      </c>
      <c r="AA16" s="29" t="e">
        <v>#N/A</v>
      </c>
      <c r="AB16" s="41" t="e">
        <f t="shared" si="11"/>
        <v>#N/A</v>
      </c>
      <c r="AC16" s="42" t="e">
        <v>#N/A</v>
      </c>
      <c r="AD16" s="40">
        <f t="shared" si="12"/>
        <v>0</v>
      </c>
      <c r="AE16" s="40">
        <v>0</v>
      </c>
      <c r="AF16" s="40">
        <v>-16.566643181818101</v>
      </c>
      <c r="AG16" s="40">
        <v>0</v>
      </c>
    </row>
    <row r="17" spans="1:33" ht="15.75" customHeight="1" x14ac:dyDescent="0.2">
      <c r="A17" s="29" t="s">
        <v>54</v>
      </c>
      <c r="B17" s="29" t="s">
        <v>55</v>
      </c>
      <c r="C17" s="16">
        <f t="shared" si="4"/>
        <v>49.634166666666665</v>
      </c>
      <c r="D17" s="30">
        <v>24</v>
      </c>
      <c r="E17" s="30">
        <v>0</v>
      </c>
      <c r="F17" s="33">
        <v>1191.22</v>
      </c>
      <c r="G17" s="31">
        <v>-66.460000000000022</v>
      </c>
      <c r="H17" s="32">
        <f t="shared" si="1"/>
        <v>5.5791541444905238E-2</v>
      </c>
      <c r="I17" s="32">
        <f t="shared" si="2"/>
        <v>0.21063243031208814</v>
      </c>
      <c r="J17" s="33">
        <f t="shared" si="5"/>
        <v>250.90956363636565</v>
      </c>
      <c r="K17" s="33">
        <f t="shared" si="3"/>
        <v>10.454565151515235</v>
      </c>
      <c r="L17" s="30">
        <v>229</v>
      </c>
      <c r="M17" s="34">
        <f t="shared" si="6"/>
        <v>0.10480349344978165</v>
      </c>
      <c r="N17" s="30">
        <v>459</v>
      </c>
      <c r="O17" s="35">
        <f t="shared" ref="O17:P17" si="25">D17/7</f>
        <v>3.4285714285714284</v>
      </c>
      <c r="P17" s="35">
        <f t="shared" si="25"/>
        <v>0</v>
      </c>
      <c r="Q17" s="30">
        <f t="shared" si="8"/>
        <v>133</v>
      </c>
      <c r="R17" s="30"/>
      <c r="S17" s="36">
        <v>0.11111111111111099</v>
      </c>
      <c r="T17" s="29">
        <v>471</v>
      </c>
      <c r="U17" s="37">
        <v>471</v>
      </c>
      <c r="V17" s="38" t="s">
        <v>204</v>
      </c>
      <c r="W17" s="29">
        <v>0</v>
      </c>
      <c r="X17" s="39">
        <f t="shared" si="9"/>
        <v>0</v>
      </c>
      <c r="Y17" s="40">
        <f t="shared" si="10"/>
        <v>11.07666666666667</v>
      </c>
      <c r="Z17" s="29">
        <v>6</v>
      </c>
      <c r="AA17" s="29" t="s">
        <v>56</v>
      </c>
      <c r="AB17" s="41">
        <f t="shared" si="11"/>
        <v>-0.48</v>
      </c>
      <c r="AC17" s="42">
        <v>0.74861111111111101</v>
      </c>
      <c r="AD17" s="40">
        <f t="shared" si="12"/>
        <v>-17.247999999999998</v>
      </c>
      <c r="AE17" s="40">
        <v>-11.68</v>
      </c>
      <c r="AF17" s="40">
        <v>-16.566643181818101</v>
      </c>
      <c r="AG17" s="40">
        <v>0</v>
      </c>
    </row>
    <row r="18" spans="1:33" ht="15.75" customHeight="1" x14ac:dyDescent="0.2">
      <c r="A18" s="29" t="s">
        <v>57</v>
      </c>
      <c r="B18" s="29" t="s">
        <v>205</v>
      </c>
      <c r="C18" s="16">
        <f t="shared" si="4"/>
        <v>52.610909090909082</v>
      </c>
      <c r="D18" s="30">
        <v>33</v>
      </c>
      <c r="E18" s="30">
        <v>0</v>
      </c>
      <c r="F18" s="33">
        <v>1736.1599999999996</v>
      </c>
      <c r="G18" s="31">
        <v>-64.699999999999989</v>
      </c>
      <c r="H18" s="32">
        <f t="shared" si="1"/>
        <v>3.7266150585199526E-2</v>
      </c>
      <c r="I18" s="32">
        <f t="shared" si="2"/>
        <v>0.26217674350290432</v>
      </c>
      <c r="J18" s="33">
        <f t="shared" si="5"/>
        <v>455.18077500000226</v>
      </c>
      <c r="K18" s="33">
        <f t="shared" si="3"/>
        <v>13.793356818181886</v>
      </c>
      <c r="L18" s="30">
        <v>321</v>
      </c>
      <c r="M18" s="34">
        <f t="shared" si="6"/>
        <v>0.10280373831775701</v>
      </c>
      <c r="N18" s="30">
        <v>430</v>
      </c>
      <c r="O18" s="35">
        <f t="shared" ref="O18:P18" si="26">D18/7</f>
        <v>4.7142857142857144</v>
      </c>
      <c r="P18" s="35">
        <f t="shared" si="26"/>
        <v>0</v>
      </c>
      <c r="Q18" s="30">
        <f t="shared" si="8"/>
        <v>91</v>
      </c>
      <c r="R18" s="30"/>
      <c r="S18" s="36">
        <v>0.40274599542334</v>
      </c>
      <c r="T18" s="29">
        <v>471</v>
      </c>
      <c r="U18" s="37">
        <v>471</v>
      </c>
      <c r="V18" s="38" t="s">
        <v>206</v>
      </c>
      <c r="W18" s="29">
        <v>1</v>
      </c>
      <c r="X18" s="39">
        <f t="shared" si="9"/>
        <v>3.0303030303030304E-2</v>
      </c>
      <c r="Y18" s="40">
        <f t="shared" si="10"/>
        <v>32.349999999999994</v>
      </c>
      <c r="Z18" s="29">
        <v>1</v>
      </c>
      <c r="AA18" s="29" t="s">
        <v>56</v>
      </c>
      <c r="AB18" s="41">
        <f t="shared" si="11"/>
        <v>-0.48</v>
      </c>
      <c r="AC18" s="42">
        <v>0.74861111111111101</v>
      </c>
      <c r="AD18" s="40">
        <f t="shared" si="12"/>
        <v>-23.715999999999998</v>
      </c>
      <c r="AE18" s="40">
        <v>-11.68</v>
      </c>
      <c r="AF18" s="40">
        <v>-16.566643181818101</v>
      </c>
      <c r="AG18" s="40">
        <v>0</v>
      </c>
    </row>
    <row r="19" spans="1:33" ht="15.75" customHeight="1" x14ac:dyDescent="0.2">
      <c r="A19" s="29" t="s">
        <v>60</v>
      </c>
      <c r="B19" s="29" t="s">
        <v>154</v>
      </c>
      <c r="C19" s="16">
        <f t="shared" si="4"/>
        <v>62.005454545454562</v>
      </c>
      <c r="D19" s="30">
        <v>22</v>
      </c>
      <c r="E19" s="30">
        <v>0</v>
      </c>
      <c r="F19" s="33">
        <v>1364.1200000000003</v>
      </c>
      <c r="G19" s="31">
        <v>-54.589999999999996</v>
      </c>
      <c r="H19" s="32">
        <f t="shared" si="1"/>
        <v>4.0018473448083736E-2</v>
      </c>
      <c r="I19" s="32">
        <f t="shared" si="2"/>
        <v>0.34284020711765351</v>
      </c>
      <c r="J19" s="33">
        <f t="shared" si="5"/>
        <v>467.67518333333362</v>
      </c>
      <c r="K19" s="33">
        <f t="shared" si="3"/>
        <v>21.257962878787893</v>
      </c>
      <c r="L19" s="30">
        <v>246</v>
      </c>
      <c r="M19" s="34">
        <f t="shared" si="6"/>
        <v>8.943089430894309E-2</v>
      </c>
      <c r="N19" s="30">
        <v>399</v>
      </c>
      <c r="O19" s="35">
        <f t="shared" ref="O19:P19" si="27">D19/7</f>
        <v>3.1428571428571428</v>
      </c>
      <c r="P19" s="35">
        <f t="shared" si="27"/>
        <v>0</v>
      </c>
      <c r="Q19" s="30">
        <f t="shared" si="8"/>
        <v>126</v>
      </c>
      <c r="R19" s="30"/>
      <c r="S19" s="36">
        <v>0.61835748792270495</v>
      </c>
      <c r="T19" s="29">
        <v>175</v>
      </c>
      <c r="U19" s="37">
        <v>175</v>
      </c>
      <c r="V19" s="38" t="s">
        <v>207</v>
      </c>
      <c r="W19" s="29">
        <v>0</v>
      </c>
      <c r="X19" s="39">
        <f t="shared" si="9"/>
        <v>0</v>
      </c>
      <c r="Y19" s="40">
        <f t="shared" si="10"/>
        <v>5.4589999999999996</v>
      </c>
      <c r="Z19" s="29">
        <v>10</v>
      </c>
      <c r="AA19" s="29" t="s">
        <v>56</v>
      </c>
      <c r="AB19" s="41">
        <f t="shared" si="11"/>
        <v>-0.48</v>
      </c>
      <c r="AC19" s="42">
        <v>0.74861111111111101</v>
      </c>
      <c r="AD19" s="40">
        <f t="shared" si="12"/>
        <v>-15.810666666666664</v>
      </c>
      <c r="AE19" s="40">
        <v>-11.68</v>
      </c>
      <c r="AF19" s="40">
        <v>-16.566643181818183</v>
      </c>
      <c r="AG19" s="40">
        <v>0</v>
      </c>
    </row>
    <row r="20" spans="1:33" ht="15.75" customHeight="1" x14ac:dyDescent="0.2">
      <c r="A20" s="29" t="s">
        <v>63</v>
      </c>
      <c r="B20" s="29" t="s">
        <v>208</v>
      </c>
      <c r="C20" s="16">
        <f t="shared" si="4"/>
        <v>60.204814814814831</v>
      </c>
      <c r="D20" s="30">
        <v>27</v>
      </c>
      <c r="E20" s="30">
        <v>0</v>
      </c>
      <c r="F20" s="33">
        <v>1625.5300000000004</v>
      </c>
      <c r="G20" s="31">
        <v>-55.73</v>
      </c>
      <c r="H20" s="32">
        <f t="shared" si="1"/>
        <v>3.4284202690814676E-2</v>
      </c>
      <c r="I20" s="32">
        <f t="shared" si="2"/>
        <v>0.34191514250177435</v>
      </c>
      <c r="J20" s="33">
        <f t="shared" si="5"/>
        <v>555.79332159090939</v>
      </c>
      <c r="K20" s="33">
        <f t="shared" si="3"/>
        <v>20.584937836700348</v>
      </c>
      <c r="L20" s="30">
        <v>230</v>
      </c>
      <c r="M20" s="34">
        <f t="shared" si="6"/>
        <v>0.11739130434782609</v>
      </c>
      <c r="N20" s="30">
        <v>371</v>
      </c>
      <c r="O20" s="35">
        <f t="shared" ref="O20:P20" si="28">D20/7</f>
        <v>3.8571428571428572</v>
      </c>
      <c r="P20" s="35">
        <f t="shared" si="28"/>
        <v>0</v>
      </c>
      <c r="Q20" s="30">
        <f t="shared" si="8"/>
        <v>96</v>
      </c>
      <c r="R20" s="30"/>
      <c r="S20" s="36">
        <v>0.96083550913838101</v>
      </c>
      <c r="T20" s="29">
        <v>175</v>
      </c>
      <c r="U20" s="37">
        <v>175</v>
      </c>
      <c r="V20" s="38" t="s">
        <v>209</v>
      </c>
      <c r="W20" s="29">
        <v>1</v>
      </c>
      <c r="X20" s="39">
        <f t="shared" si="9"/>
        <v>3.7037037037037035E-2</v>
      </c>
      <c r="Y20" s="40">
        <f t="shared" si="10"/>
        <v>27.864999999999998</v>
      </c>
      <c r="Z20" s="29">
        <v>1</v>
      </c>
      <c r="AA20" s="29" t="s">
        <v>56</v>
      </c>
      <c r="AB20" s="41">
        <f t="shared" si="11"/>
        <v>-0.48</v>
      </c>
      <c r="AC20" s="42">
        <v>0.68587239583333337</v>
      </c>
      <c r="AD20" s="40">
        <f t="shared" si="12"/>
        <v>-17.7778125</v>
      </c>
      <c r="AE20" s="40">
        <v>-11.3</v>
      </c>
      <c r="AF20" s="40">
        <v>-16.566643181818183</v>
      </c>
      <c r="AG20" s="40">
        <v>0</v>
      </c>
    </row>
    <row r="21" spans="1:33" ht="15.75" customHeight="1" x14ac:dyDescent="0.2">
      <c r="A21" s="29" t="s">
        <v>66</v>
      </c>
      <c r="B21" s="29" t="s">
        <v>154</v>
      </c>
      <c r="C21" s="16">
        <f t="shared" si="4"/>
        <v>61.579714285714282</v>
      </c>
      <c r="D21" s="30">
        <v>35</v>
      </c>
      <c r="E21" s="30">
        <v>0</v>
      </c>
      <c r="F21" s="33">
        <v>2155.29</v>
      </c>
      <c r="G21" s="31">
        <v>-93.699999999999989</v>
      </c>
      <c r="H21" s="32">
        <f t="shared" si="1"/>
        <v>4.3474428035206396E-2</v>
      </c>
      <c r="I21" s="32">
        <f t="shared" si="2"/>
        <v>0.34330353508639833</v>
      </c>
      <c r="J21" s="33">
        <f t="shared" si="5"/>
        <v>739.91867613636339</v>
      </c>
      <c r="K21" s="33">
        <f t="shared" si="3"/>
        <v>21.140533603896095</v>
      </c>
      <c r="L21" s="30">
        <v>151</v>
      </c>
      <c r="M21" s="34">
        <f t="shared" si="6"/>
        <v>0.23178807947019867</v>
      </c>
      <c r="N21" s="30">
        <v>346</v>
      </c>
      <c r="O21" s="35">
        <f t="shared" ref="O21:P21" si="29">D21/7</f>
        <v>5</v>
      </c>
      <c r="P21" s="35">
        <f t="shared" si="29"/>
        <v>0</v>
      </c>
      <c r="Q21" s="30">
        <f t="shared" si="8"/>
        <v>69</v>
      </c>
      <c r="R21" s="30"/>
      <c r="S21" s="36">
        <v>0.57212121212121203</v>
      </c>
      <c r="T21" s="29">
        <v>175</v>
      </c>
      <c r="U21" s="37">
        <v>175</v>
      </c>
      <c r="V21" s="38" t="s">
        <v>210</v>
      </c>
      <c r="W21" s="29">
        <v>3</v>
      </c>
      <c r="X21" s="39">
        <f t="shared" si="9"/>
        <v>8.5714285714285715E-2</v>
      </c>
      <c r="Y21" s="40">
        <f t="shared" si="10"/>
        <v>13.385714285714284</v>
      </c>
      <c r="Z21" s="29">
        <v>4</v>
      </c>
      <c r="AA21" s="29" t="s">
        <v>56</v>
      </c>
      <c r="AB21" s="41">
        <f t="shared" si="11"/>
        <v>-0.48</v>
      </c>
      <c r="AC21" s="42">
        <v>0.68587239583333337</v>
      </c>
      <c r="AD21" s="40">
        <f t="shared" si="12"/>
        <v>-23.045312500000001</v>
      </c>
      <c r="AE21" s="40">
        <v>-11.3</v>
      </c>
      <c r="AF21" s="40">
        <v>-16.566643181818183</v>
      </c>
      <c r="AG21" s="40">
        <v>0</v>
      </c>
    </row>
    <row r="22" spans="1:33" ht="15.75" customHeight="1" x14ac:dyDescent="0.2">
      <c r="A22" s="29" t="s">
        <v>69</v>
      </c>
      <c r="B22" s="29" t="s">
        <v>154</v>
      </c>
      <c r="C22" s="16">
        <f t="shared" si="4"/>
        <v>60.110882352941182</v>
      </c>
      <c r="D22" s="30">
        <v>34</v>
      </c>
      <c r="E22" s="30">
        <v>0</v>
      </c>
      <c r="F22" s="31">
        <v>2043.7700000000002</v>
      </c>
      <c r="G22" s="31">
        <v>-105.09999999999998</v>
      </c>
      <c r="H22" s="32">
        <f t="shared" si="1"/>
        <v>5.1424573215185648E-2</v>
      </c>
      <c r="I22" s="32">
        <f t="shared" si="2"/>
        <v>0.32403438587423333</v>
      </c>
      <c r="J22" s="33">
        <f t="shared" si="5"/>
        <v>662.25175681818189</v>
      </c>
      <c r="K22" s="33">
        <f t="shared" si="3"/>
        <v>19.477992847593583</v>
      </c>
      <c r="L22" s="30">
        <v>325</v>
      </c>
      <c r="M22" s="34">
        <f t="shared" si="6"/>
        <v>0.10461538461538461</v>
      </c>
      <c r="N22" s="30">
        <v>314</v>
      </c>
      <c r="O22" s="35">
        <f t="shared" ref="O22:P22" si="30">D22/7</f>
        <v>4.8571428571428568</v>
      </c>
      <c r="P22" s="35">
        <f t="shared" si="30"/>
        <v>0</v>
      </c>
      <c r="Q22" s="30">
        <f t="shared" si="8"/>
        <v>64</v>
      </c>
      <c r="R22" s="30"/>
      <c r="S22" s="36">
        <v>0.805228758169934</v>
      </c>
      <c r="T22" s="29">
        <v>175</v>
      </c>
      <c r="U22" s="37">
        <v>175</v>
      </c>
      <c r="V22" s="38" t="s">
        <v>210</v>
      </c>
      <c r="W22" s="29">
        <v>4</v>
      </c>
      <c r="X22" s="39">
        <f t="shared" si="9"/>
        <v>0.11764705882352941</v>
      </c>
      <c r="Y22" s="40">
        <f t="shared" si="10"/>
        <v>6.1823529411764691</v>
      </c>
      <c r="Z22" s="29">
        <v>13</v>
      </c>
      <c r="AA22" s="29" t="s">
        <v>56</v>
      </c>
      <c r="AB22" s="41">
        <f t="shared" si="11"/>
        <v>-0.48</v>
      </c>
      <c r="AC22" s="42">
        <v>0.68587239583333337</v>
      </c>
      <c r="AD22" s="40">
        <f t="shared" si="12"/>
        <v>-22.386875</v>
      </c>
      <c r="AE22" s="40">
        <v>-11.3</v>
      </c>
      <c r="AF22" s="40">
        <v>-16.566643181818183</v>
      </c>
      <c r="AG22" s="40">
        <v>0</v>
      </c>
    </row>
    <row r="23" spans="1:33" ht="15.75" customHeight="1" x14ac:dyDescent="0.2">
      <c r="A23" s="29" t="s">
        <v>71</v>
      </c>
      <c r="B23" s="29" t="s">
        <v>159</v>
      </c>
      <c r="C23" s="16">
        <f t="shared" si="4"/>
        <v>59.220769230769228</v>
      </c>
      <c r="D23" s="30">
        <v>26</v>
      </c>
      <c r="E23" s="30">
        <v>0</v>
      </c>
      <c r="F23" s="33">
        <v>1539.74</v>
      </c>
      <c r="G23" s="31">
        <v>-104.63000000000001</v>
      </c>
      <c r="H23" s="32">
        <f t="shared" si="1"/>
        <v>6.7953031031213071E-2</v>
      </c>
      <c r="I23" s="32">
        <f t="shared" si="2"/>
        <v>0.30037337620164906</v>
      </c>
      <c r="J23" s="33">
        <f t="shared" si="5"/>
        <v>462.49690227272714</v>
      </c>
      <c r="K23" s="33">
        <f t="shared" si="3"/>
        <v>17.788342395104891</v>
      </c>
      <c r="L23" s="30">
        <v>305</v>
      </c>
      <c r="M23" s="34">
        <f t="shared" si="6"/>
        <v>8.5245901639344257E-2</v>
      </c>
      <c r="N23" s="30">
        <v>284</v>
      </c>
      <c r="O23" s="35">
        <f t="shared" ref="O23:P23" si="31">D23/7</f>
        <v>3.7142857142857144</v>
      </c>
      <c r="P23" s="35">
        <f t="shared" si="31"/>
        <v>0</v>
      </c>
      <c r="Q23" s="30">
        <f t="shared" si="8"/>
        <v>76</v>
      </c>
      <c r="R23" s="30"/>
      <c r="S23" s="36">
        <v>1</v>
      </c>
      <c r="T23" s="29">
        <v>175</v>
      </c>
      <c r="U23" s="37" t="s">
        <v>33</v>
      </c>
      <c r="V23" s="38" t="s">
        <v>211</v>
      </c>
      <c r="W23" s="29">
        <v>2</v>
      </c>
      <c r="X23" s="39">
        <f t="shared" si="9"/>
        <v>7.6923076923076927E-2</v>
      </c>
      <c r="Y23" s="40">
        <f t="shared" si="10"/>
        <v>5.2315000000000005</v>
      </c>
      <c r="Z23" s="29">
        <v>18</v>
      </c>
      <c r="AA23" s="29" t="s">
        <v>56</v>
      </c>
      <c r="AB23" s="41">
        <f t="shared" si="11"/>
        <v>-0.48</v>
      </c>
      <c r="AC23" s="42">
        <v>0.68587239583333337</v>
      </c>
      <c r="AD23" s="40">
        <f t="shared" si="12"/>
        <v>-17.119375000000002</v>
      </c>
      <c r="AE23" s="40">
        <v>-11.3</v>
      </c>
      <c r="AF23" s="40">
        <v>-16.566643181818183</v>
      </c>
      <c r="AG23" s="40">
        <v>0</v>
      </c>
    </row>
    <row r="24" spans="1:33" ht="15.75" customHeight="1" x14ac:dyDescent="0.2">
      <c r="A24" s="29" t="s">
        <v>74</v>
      </c>
      <c r="B24" s="29" t="s">
        <v>212</v>
      </c>
      <c r="C24" s="16">
        <f t="shared" si="4"/>
        <v>58.016666666666602</v>
      </c>
      <c r="D24" s="30">
        <v>51</v>
      </c>
      <c r="E24" s="30">
        <v>0</v>
      </c>
      <c r="F24" s="33">
        <v>2958.8499999999967</v>
      </c>
      <c r="G24" s="33">
        <v>-106.67999999999999</v>
      </c>
      <c r="H24" s="32">
        <f t="shared" si="1"/>
        <v>3.6054548219747573E-2</v>
      </c>
      <c r="I24" s="32">
        <f t="shared" si="2"/>
        <v>0.3222750004992721</v>
      </c>
      <c r="J24" s="33">
        <f t="shared" si="5"/>
        <v>953.56338522727026</v>
      </c>
      <c r="K24" s="33">
        <f t="shared" si="3"/>
        <v>18.697321278966083</v>
      </c>
      <c r="L24" s="30">
        <v>429</v>
      </c>
      <c r="M24" s="34">
        <f t="shared" si="6"/>
        <v>0.11888111888111888</v>
      </c>
      <c r="N24" s="30">
        <v>244</v>
      </c>
      <c r="O24" s="35">
        <f t="shared" ref="O24:P24" si="32">D24/7</f>
        <v>7.2857142857142856</v>
      </c>
      <c r="P24" s="35">
        <f t="shared" si="32"/>
        <v>0</v>
      </c>
      <c r="Q24" s="30">
        <f t="shared" si="8"/>
        <v>33</v>
      </c>
      <c r="R24" s="30"/>
      <c r="S24" s="36">
        <v>1.2909090909090899</v>
      </c>
      <c r="T24" s="29">
        <v>175</v>
      </c>
      <c r="U24" s="37" t="s">
        <v>33</v>
      </c>
      <c r="V24" s="38" t="s">
        <v>211</v>
      </c>
      <c r="W24" s="29">
        <v>5</v>
      </c>
      <c r="X24" s="39">
        <f t="shared" si="9"/>
        <v>9.8039215686274508E-2</v>
      </c>
      <c r="Y24" s="40">
        <f t="shared" si="10"/>
        <v>6.6674999999999995</v>
      </c>
      <c r="Z24" s="29">
        <v>11</v>
      </c>
      <c r="AA24" s="29" t="s">
        <v>56</v>
      </c>
      <c r="AB24" s="41">
        <f t="shared" si="11"/>
        <v>-0.48</v>
      </c>
      <c r="AC24" s="42">
        <v>0.68587239583333337</v>
      </c>
      <c r="AD24" s="40">
        <f t="shared" si="12"/>
        <v>-33.580312499999998</v>
      </c>
      <c r="AE24" s="40">
        <v>-11.3</v>
      </c>
      <c r="AF24" s="40">
        <v>-16.566643181818183</v>
      </c>
      <c r="AG24" s="40">
        <v>0</v>
      </c>
    </row>
    <row r="25" spans="1:33" ht="15.75" customHeight="1" x14ac:dyDescent="0.2">
      <c r="A25" s="29" t="s">
        <v>75</v>
      </c>
      <c r="B25" s="15" t="s">
        <v>213</v>
      </c>
      <c r="C25" s="16">
        <f t="shared" si="4"/>
        <v>59.996000000000002</v>
      </c>
      <c r="D25" s="30">
        <v>35</v>
      </c>
      <c r="E25" s="30">
        <v>0</v>
      </c>
      <c r="F25" s="33">
        <v>2099.86</v>
      </c>
      <c r="G25" s="33">
        <v>-72.440000000000012</v>
      </c>
      <c r="H25" s="32">
        <f t="shared" si="1"/>
        <v>3.4497537931100171E-2</v>
      </c>
      <c r="I25" s="32">
        <f t="shared" si="2"/>
        <v>0.33999680335831911</v>
      </c>
      <c r="J25" s="33">
        <f t="shared" si="5"/>
        <v>713.94568749999996</v>
      </c>
      <c r="K25" s="33">
        <f t="shared" si="3"/>
        <v>20.398448214285715</v>
      </c>
      <c r="L25" s="30">
        <v>382</v>
      </c>
      <c r="M25" s="34">
        <f t="shared" si="6"/>
        <v>9.1623036649214659E-2</v>
      </c>
      <c r="N25" s="30">
        <v>323</v>
      </c>
      <c r="O25" s="35">
        <f t="shared" ref="O25:P25" si="33">D25/7</f>
        <v>5</v>
      </c>
      <c r="P25" s="35">
        <f t="shared" si="33"/>
        <v>0</v>
      </c>
      <c r="Q25" s="30">
        <f t="shared" si="8"/>
        <v>64</v>
      </c>
      <c r="R25" s="30"/>
      <c r="S25" s="36">
        <v>0.92517006802721091</v>
      </c>
      <c r="T25" s="29">
        <v>0</v>
      </c>
      <c r="U25" s="37" t="s">
        <v>33</v>
      </c>
      <c r="V25" s="38" t="s">
        <v>33</v>
      </c>
      <c r="W25" s="15">
        <v>0</v>
      </c>
      <c r="X25" s="39">
        <f t="shared" si="9"/>
        <v>0</v>
      </c>
      <c r="Y25" s="40">
        <f t="shared" si="10"/>
        <v>6.5854545454545468</v>
      </c>
      <c r="Z25" s="15">
        <v>11</v>
      </c>
      <c r="AA25" s="29" t="s">
        <v>56</v>
      </c>
      <c r="AB25" s="41">
        <f t="shared" si="11"/>
        <v>-0.48</v>
      </c>
      <c r="AC25" s="42">
        <v>0.68587239583333337</v>
      </c>
      <c r="AD25" s="40">
        <f t="shared" si="12"/>
        <v>-23.045312500000001</v>
      </c>
      <c r="AE25" s="40">
        <v>-11.3</v>
      </c>
      <c r="AF25" s="40">
        <v>-16.57</v>
      </c>
      <c r="AG25" s="40">
        <v>0</v>
      </c>
    </row>
    <row r="26" spans="1:33" ht="15.75" customHeight="1" x14ac:dyDescent="0.2">
      <c r="A26" s="15" t="s">
        <v>77</v>
      </c>
      <c r="B26" s="15" t="s">
        <v>214</v>
      </c>
      <c r="C26" s="16">
        <f t="shared" si="4"/>
        <v>59.406500000000008</v>
      </c>
      <c r="D26" s="17">
        <v>40</v>
      </c>
      <c r="E26" s="17">
        <v>0</v>
      </c>
      <c r="F26" s="18">
        <v>2376.2600000000002</v>
      </c>
      <c r="G26" s="18">
        <v>-70.05</v>
      </c>
      <c r="H26" s="32">
        <f t="shared" si="1"/>
        <v>2.9479097405166098E-2</v>
      </c>
      <c r="I26" s="32">
        <f t="shared" si="2"/>
        <v>0.33361996276807926</v>
      </c>
      <c r="J26" s="33">
        <f t="shared" si="5"/>
        <v>792.76777272727611</v>
      </c>
      <c r="K26" s="33">
        <f t="shared" si="3"/>
        <v>19.819194318181903</v>
      </c>
      <c r="L26" s="17">
        <v>411</v>
      </c>
      <c r="M26" s="34">
        <f t="shared" si="6"/>
        <v>9.7323600973236016E-2</v>
      </c>
      <c r="N26" s="17">
        <v>368</v>
      </c>
      <c r="O26" s="35">
        <f t="shared" ref="O26:P26" si="34">D26/7</f>
        <v>5.7142857142857144</v>
      </c>
      <c r="P26" s="35">
        <f t="shared" si="34"/>
        <v>0</v>
      </c>
      <c r="Q26" s="30">
        <f t="shared" si="8"/>
        <v>64</v>
      </c>
      <c r="R26" s="30"/>
      <c r="S26" s="22">
        <v>1.0472103004291851</v>
      </c>
      <c r="T26" s="29">
        <v>0</v>
      </c>
      <c r="U26" s="37" t="s">
        <v>33</v>
      </c>
      <c r="V26" s="38" t="s">
        <v>33</v>
      </c>
      <c r="W26" s="15">
        <v>1</v>
      </c>
      <c r="X26" s="39">
        <f t="shared" si="9"/>
        <v>2.5000000000000001E-2</v>
      </c>
      <c r="Y26" s="40">
        <f t="shared" si="10"/>
        <v>17.512499999999999</v>
      </c>
      <c r="Z26" s="15">
        <v>3</v>
      </c>
      <c r="AA26" s="29" t="s">
        <v>56</v>
      </c>
      <c r="AB26" s="41">
        <f t="shared" si="11"/>
        <v>-0.48</v>
      </c>
      <c r="AC26" s="42">
        <v>0.68587239583333337</v>
      </c>
      <c r="AD26" s="40">
        <f t="shared" si="12"/>
        <v>-26.337499999999999</v>
      </c>
      <c r="AE26" s="26">
        <v>-11.7</v>
      </c>
      <c r="AF26" s="26">
        <v>-16.566643181818101</v>
      </c>
      <c r="AG26" s="26">
        <v>0</v>
      </c>
    </row>
    <row r="27" spans="1:33" ht="15.75" customHeight="1" x14ac:dyDescent="0.2">
      <c r="A27" s="15" t="s">
        <v>79</v>
      </c>
      <c r="B27" s="15" t="s">
        <v>214</v>
      </c>
      <c r="C27" s="16">
        <f t="shared" si="4"/>
        <v>57.99</v>
      </c>
      <c r="D27" s="17">
        <v>31</v>
      </c>
      <c r="E27" s="17">
        <v>1</v>
      </c>
      <c r="F27" s="18">
        <v>1797.69</v>
      </c>
      <c r="G27" s="18">
        <v>-70.400000000000006</v>
      </c>
      <c r="H27" s="32">
        <f t="shared" si="1"/>
        <v>3.91613682003015E-2</v>
      </c>
      <c r="I27" s="32">
        <f t="shared" si="2"/>
        <v>0.3120443451672083</v>
      </c>
      <c r="J27" s="33">
        <f t="shared" si="5"/>
        <v>560.95899886363873</v>
      </c>
      <c r="K27" s="33">
        <f t="shared" si="3"/>
        <v>18.095451576246411</v>
      </c>
      <c r="L27" s="17">
        <v>329</v>
      </c>
      <c r="M27" s="34">
        <f t="shared" si="6"/>
        <v>9.4224924012158054E-2</v>
      </c>
      <c r="N27" s="17">
        <v>333</v>
      </c>
      <c r="O27" s="35">
        <f t="shared" ref="O27:P27" si="35">D27/7</f>
        <v>4.4285714285714288</v>
      </c>
      <c r="P27" s="35">
        <f t="shared" si="35"/>
        <v>0.14285714285714285</v>
      </c>
      <c r="Q27" s="30">
        <f t="shared" si="8"/>
        <v>72</v>
      </c>
      <c r="R27" s="30"/>
      <c r="S27" s="22">
        <v>1.2908067542213879</v>
      </c>
      <c r="T27" s="29">
        <v>0</v>
      </c>
      <c r="U27" s="37" t="s">
        <v>33</v>
      </c>
      <c r="V27" s="38" t="s">
        <v>33</v>
      </c>
      <c r="W27" s="15">
        <v>0</v>
      </c>
      <c r="X27" s="39">
        <f t="shared" si="9"/>
        <v>0</v>
      </c>
      <c r="Y27" s="40">
        <f t="shared" si="10"/>
        <v>7.8222222222222229</v>
      </c>
      <c r="Z27" s="15">
        <v>9</v>
      </c>
      <c r="AA27" s="29" t="s">
        <v>56</v>
      </c>
      <c r="AB27" s="41">
        <f t="shared" si="11"/>
        <v>-0.48</v>
      </c>
      <c r="AC27" s="42">
        <v>0.68587239583333337</v>
      </c>
      <c r="AD27" s="40">
        <f t="shared" si="12"/>
        <v>-20.411562499999999</v>
      </c>
      <c r="AE27" s="26">
        <v>-11.7</v>
      </c>
      <c r="AF27" s="26">
        <v>-16.566643181818101</v>
      </c>
      <c r="AG27" s="26">
        <v>0</v>
      </c>
    </row>
    <row r="28" spans="1:33" ht="15.75" customHeight="1" x14ac:dyDescent="0.2">
      <c r="A28" s="15" t="s">
        <v>81</v>
      </c>
      <c r="B28" s="15" t="s">
        <v>215</v>
      </c>
      <c r="C28" s="16">
        <f t="shared" si="4"/>
        <v>58.249166666666667</v>
      </c>
      <c r="D28" s="17">
        <v>24</v>
      </c>
      <c r="E28" s="17">
        <v>1</v>
      </c>
      <c r="F28" s="18">
        <v>1397.98</v>
      </c>
      <c r="G28" s="18">
        <v>-71.79000000000002</v>
      </c>
      <c r="H28" s="32">
        <f t="shared" si="1"/>
        <v>5.1352665989499148E-2</v>
      </c>
      <c r="I28" s="32">
        <f t="shared" si="2"/>
        <v>0.30207232123232491</v>
      </c>
      <c r="J28" s="33">
        <f t="shared" si="5"/>
        <v>422.29106363636561</v>
      </c>
      <c r="K28" s="33">
        <f t="shared" si="3"/>
        <v>17.595460984848568</v>
      </c>
      <c r="L28" s="17">
        <v>269</v>
      </c>
      <c r="M28" s="34">
        <f t="shared" si="6"/>
        <v>8.9219330855018583E-2</v>
      </c>
      <c r="N28" s="17">
        <v>214</v>
      </c>
      <c r="O28" s="35">
        <f t="shared" ref="O28:P28" si="36">D28/7</f>
        <v>3.4285714285714284</v>
      </c>
      <c r="P28" s="35">
        <f t="shared" si="36"/>
        <v>0.14285714285714285</v>
      </c>
      <c r="Q28" s="30">
        <f t="shared" si="8"/>
        <v>59</v>
      </c>
      <c r="R28" s="30"/>
      <c r="S28" s="22">
        <v>1.488372093023256</v>
      </c>
      <c r="T28" s="29">
        <v>0</v>
      </c>
      <c r="U28" s="37" t="s">
        <v>33</v>
      </c>
      <c r="V28" s="38" t="s">
        <v>33</v>
      </c>
      <c r="W28" s="15">
        <v>2</v>
      </c>
      <c r="X28" s="39">
        <f t="shared" si="9"/>
        <v>8.3333333333333329E-2</v>
      </c>
      <c r="Y28" s="40">
        <f t="shared" si="10"/>
        <v>5.1278571428571444</v>
      </c>
      <c r="Z28" s="15">
        <v>12</v>
      </c>
      <c r="AA28" s="29" t="s">
        <v>56</v>
      </c>
      <c r="AB28" s="41">
        <f t="shared" si="11"/>
        <v>-0.48</v>
      </c>
      <c r="AC28" s="42">
        <v>0.68587239583333337</v>
      </c>
      <c r="AD28" s="40">
        <f t="shared" si="12"/>
        <v>-15.8025</v>
      </c>
      <c r="AE28" s="26">
        <v>-11.7</v>
      </c>
      <c r="AF28" s="26">
        <v>-16.566643181818101</v>
      </c>
      <c r="AG28" s="26">
        <v>0</v>
      </c>
    </row>
    <row r="29" spans="1:33" ht="15.75" customHeight="1" x14ac:dyDescent="0.2">
      <c r="A29" s="29" t="s">
        <v>83</v>
      </c>
      <c r="B29" s="29" t="s">
        <v>216</v>
      </c>
      <c r="C29" s="16">
        <f t="shared" si="4"/>
        <v>57.24</v>
      </c>
      <c r="D29" s="30">
        <v>28</v>
      </c>
      <c r="E29" s="30">
        <v>0</v>
      </c>
      <c r="F29" s="33">
        <v>1602.72</v>
      </c>
      <c r="G29" s="33">
        <v>-71.28</v>
      </c>
      <c r="H29" s="32">
        <f t="shared" si="1"/>
        <v>4.4474393530997303E-2</v>
      </c>
      <c r="I29" s="32">
        <f t="shared" si="2"/>
        <v>0.30019575528420006</v>
      </c>
      <c r="J29" s="33">
        <f t="shared" si="5"/>
        <v>481.12974090909313</v>
      </c>
      <c r="K29" s="33">
        <f t="shared" si="3"/>
        <v>17.183205032467612</v>
      </c>
      <c r="L29" s="30">
        <v>239</v>
      </c>
      <c r="M29" s="34">
        <f t="shared" si="6"/>
        <v>0.11715481171548117</v>
      </c>
      <c r="N29" s="17">
        <v>278</v>
      </c>
      <c r="O29" s="35">
        <f t="shared" ref="O29:P29" si="37">D29/7</f>
        <v>4</v>
      </c>
      <c r="P29" s="35">
        <f t="shared" si="37"/>
        <v>0</v>
      </c>
      <c r="Q29" s="30">
        <f t="shared" si="8"/>
        <v>69</v>
      </c>
      <c r="R29" s="30"/>
      <c r="S29" s="22">
        <v>1.124735729386892</v>
      </c>
      <c r="T29" s="29">
        <v>0</v>
      </c>
      <c r="U29" s="37" t="s">
        <v>33</v>
      </c>
      <c r="V29" s="38" t="s">
        <v>33</v>
      </c>
      <c r="W29" s="15">
        <v>2</v>
      </c>
      <c r="X29" s="39">
        <f t="shared" si="9"/>
        <v>7.1428571428571425E-2</v>
      </c>
      <c r="Y29" s="40">
        <f t="shared" si="10"/>
        <v>5.0914285714285716</v>
      </c>
      <c r="Z29" s="15">
        <v>12</v>
      </c>
      <c r="AA29" s="29" t="s">
        <v>56</v>
      </c>
      <c r="AB29" s="41">
        <f t="shared" si="11"/>
        <v>-0.48</v>
      </c>
      <c r="AC29" s="42">
        <v>0.68587239583333337</v>
      </c>
      <c r="AD29" s="40">
        <f t="shared" si="12"/>
        <v>-18.436250000000001</v>
      </c>
      <c r="AE29" s="40">
        <v>-11.7</v>
      </c>
      <c r="AF29" s="40">
        <v>-16.566643181818101</v>
      </c>
      <c r="AG29" s="40">
        <v>0</v>
      </c>
    </row>
    <row r="30" spans="1:33" ht="15.75" customHeight="1" x14ac:dyDescent="0.2">
      <c r="A30" s="15" t="s">
        <v>84</v>
      </c>
      <c r="B30" s="15" t="s">
        <v>217</v>
      </c>
      <c r="C30" s="16">
        <f t="shared" si="4"/>
        <v>56.99</v>
      </c>
      <c r="D30" s="17">
        <v>23</v>
      </c>
      <c r="E30" s="17">
        <v>0</v>
      </c>
      <c r="F30" s="18">
        <v>1310.77</v>
      </c>
      <c r="G30" s="18">
        <v>-91.91</v>
      </c>
      <c r="H30" s="32">
        <f t="shared" si="1"/>
        <v>7.011909030569817E-2</v>
      </c>
      <c r="I30" s="32">
        <f t="shared" si="2"/>
        <v>0.27233431060993429</v>
      </c>
      <c r="J30" s="33">
        <f t="shared" si="5"/>
        <v>356.96764431818355</v>
      </c>
      <c r="K30" s="33">
        <f t="shared" si="3"/>
        <v>15.520332361660154</v>
      </c>
      <c r="L30" s="17">
        <v>189</v>
      </c>
      <c r="M30" s="34">
        <f t="shared" si="6"/>
        <v>0.12169312169312169</v>
      </c>
      <c r="N30" s="17">
        <v>254</v>
      </c>
      <c r="O30" s="35">
        <f t="shared" ref="O30:P30" si="38">D30/7</f>
        <v>3.2857142857142856</v>
      </c>
      <c r="P30" s="35">
        <f t="shared" si="38"/>
        <v>0</v>
      </c>
      <c r="Q30" s="30">
        <f t="shared" si="8"/>
        <v>77</v>
      </c>
      <c r="R30" s="30"/>
      <c r="S30" s="22">
        <v>1.1268395234758239</v>
      </c>
      <c r="T30" s="29">
        <v>0</v>
      </c>
      <c r="U30" s="37" t="s">
        <v>33</v>
      </c>
      <c r="V30" s="38" t="s">
        <v>33</v>
      </c>
      <c r="W30" s="15">
        <v>2</v>
      </c>
      <c r="X30" s="39">
        <f t="shared" si="9"/>
        <v>8.6956521739130432E-2</v>
      </c>
      <c r="Y30" s="40">
        <f t="shared" si="10"/>
        <v>7.0699999999999994</v>
      </c>
      <c r="Z30" s="15">
        <v>11</v>
      </c>
      <c r="AA30" s="29" t="s">
        <v>56</v>
      </c>
      <c r="AB30" s="41">
        <f t="shared" si="11"/>
        <v>-0.48</v>
      </c>
      <c r="AC30" s="42">
        <v>0.68587239583333337</v>
      </c>
      <c r="AD30" s="40">
        <f t="shared" si="12"/>
        <v>-15.1440625</v>
      </c>
      <c r="AE30" s="26">
        <v>-11.7</v>
      </c>
      <c r="AF30" s="40">
        <v>-16.566643181818101</v>
      </c>
      <c r="AG30" s="26">
        <v>0</v>
      </c>
    </row>
    <row r="31" spans="1:33" ht="15.75" customHeight="1" x14ac:dyDescent="0.2">
      <c r="A31" s="15" t="s">
        <v>86</v>
      </c>
      <c r="B31" s="15" t="s">
        <v>218</v>
      </c>
      <c r="C31" s="16">
        <f t="shared" si="4"/>
        <v>50.407083333333354</v>
      </c>
      <c r="D31" s="17">
        <v>24</v>
      </c>
      <c r="E31" s="17">
        <v>0</v>
      </c>
      <c r="F31" s="18">
        <v>1209.7700000000004</v>
      </c>
      <c r="G31" s="43">
        <v>-123.37999999999998</v>
      </c>
      <c r="H31" s="32">
        <f t="shared" si="1"/>
        <v>0.10198632797969857</v>
      </c>
      <c r="I31" s="32">
        <f t="shared" si="2"/>
        <v>0.13953257362969856</v>
      </c>
      <c r="J31" s="33">
        <f t="shared" si="5"/>
        <v>168.80232160000048</v>
      </c>
      <c r="K31" s="33">
        <f t="shared" si="3"/>
        <v>7.0334300666666865</v>
      </c>
      <c r="L31" s="17">
        <v>266</v>
      </c>
      <c r="M31" s="34">
        <f t="shared" si="6"/>
        <v>9.0225563909774431E-2</v>
      </c>
      <c r="N31" s="17">
        <v>237</v>
      </c>
      <c r="O31" s="35">
        <f t="shared" ref="O31:P31" si="39">D31/7</f>
        <v>3.4285714285714284</v>
      </c>
      <c r="P31" s="35">
        <f t="shared" si="39"/>
        <v>0</v>
      </c>
      <c r="Q31" s="30">
        <f t="shared" si="8"/>
        <v>69</v>
      </c>
      <c r="R31" s="30"/>
      <c r="S31" s="22">
        <v>1.1516034985422701</v>
      </c>
      <c r="T31" s="15" t="s">
        <v>33</v>
      </c>
      <c r="U31" s="23" t="s">
        <v>33</v>
      </c>
      <c r="V31" s="1" t="s">
        <v>88</v>
      </c>
      <c r="W31" s="15">
        <v>4</v>
      </c>
      <c r="X31" s="39">
        <f t="shared" si="9"/>
        <v>0.16666666666666666</v>
      </c>
      <c r="Y31" s="40">
        <f t="shared" si="10"/>
        <v>8.2253333333333316</v>
      </c>
      <c r="Z31" s="15">
        <v>11</v>
      </c>
      <c r="AA31" s="15" t="s">
        <v>56</v>
      </c>
      <c r="AB31" s="41">
        <f t="shared" si="11"/>
        <v>-0.48</v>
      </c>
      <c r="AC31" s="28">
        <v>0.68587239583333337</v>
      </c>
      <c r="AD31" s="40">
        <f t="shared" si="12"/>
        <v>-15.8025</v>
      </c>
      <c r="AE31" s="44">
        <v>-11.7</v>
      </c>
      <c r="AF31" s="44">
        <v>-18.1049866</v>
      </c>
      <c r="AG31" s="26">
        <v>-5</v>
      </c>
    </row>
    <row r="32" spans="1:33" ht="15.75" customHeight="1" x14ac:dyDescent="0.2">
      <c r="A32" s="15" t="s">
        <v>89</v>
      </c>
      <c r="B32" s="48" t="s">
        <v>219</v>
      </c>
      <c r="C32" s="16">
        <f t="shared" si="4"/>
        <v>43.438620689655174</v>
      </c>
      <c r="D32" s="17">
        <v>29</v>
      </c>
      <c r="E32" s="17">
        <v>0</v>
      </c>
      <c r="F32" s="18">
        <v>1259.72</v>
      </c>
      <c r="G32" s="18">
        <v>-165.77</v>
      </c>
      <c r="H32" s="32">
        <f t="shared" si="1"/>
        <v>0.1315927348934684</v>
      </c>
      <c r="I32" s="32">
        <f t="shared" si="2"/>
        <v>-1.5668004715333576E-2</v>
      </c>
      <c r="J32" s="33">
        <f t="shared" si="5"/>
        <v>-19.737298900000013</v>
      </c>
      <c r="K32" s="33">
        <f t="shared" si="3"/>
        <v>-0.68059651379310393</v>
      </c>
      <c r="L32" s="17">
        <v>231</v>
      </c>
      <c r="M32" s="34">
        <f t="shared" si="6"/>
        <v>0.12554112554112554</v>
      </c>
      <c r="N32" s="17">
        <v>206</v>
      </c>
      <c r="O32" s="35">
        <f t="shared" ref="O32:P32" si="40">D32/7</f>
        <v>4.1428571428571432</v>
      </c>
      <c r="P32" s="35">
        <f t="shared" si="40"/>
        <v>0</v>
      </c>
      <c r="Q32" s="30">
        <f t="shared" si="8"/>
        <v>49</v>
      </c>
      <c r="R32" s="30" t="str">
        <f ca="1">IFERROR(VLOOKUP($B$2,IMPORTRANGE("https://docs.google.com/spreadsheets/d/1KiWZV1ko8G7lnRucBRBd29jj3Be6ltMfljMDqzOkQmI/edit#gid=1381463014","Lookup!A:F"),6,FALSE),"")</f>
        <v/>
      </c>
      <c r="S32" s="22">
        <v>1.3191140278917151</v>
      </c>
      <c r="T32" s="15" t="str">
        <f ca="1">IFERROR(__xludf.DUMMYFUNCTION("IFERROR(VLOOKUP($B$2,IMPORTRANGE(""https://docs.google.com/spreadsheets/d/1KiWZV1ko8G7lnRucBRBd29jj3Be6ltMfljMDqzOkQmI/edit#gid=1381463014"",""Lookup!A:D""),4,FALSE),"""")"),"")</f>
        <v/>
      </c>
      <c r="U32" s="23">
        <f ca="1">IFERROR(__xludf.DUMMYFUNCTION("IFERROR(VLOOKUP($B$2,IMPORTRANGE(""https://docs.google.com/spreadsheets/d/1KiWZV1ko8G7lnRucBRBd29jj3Be6ltMfljMDqzOkQmI/edit#gid=1381463014"",""Lookup!A:D""),3,FALSE),"""")"),0)</f>
        <v>0</v>
      </c>
      <c r="V32" s="1" t="str">
        <f ca="1">IFERROR(__xludf.DUMMYFUNCTION("IFERROR(VLOOKUP($B$2,IMPORTRANGE(""https://docs.google.com/spreadsheets/d/1KiWZV1ko8G7lnRucBRBd29jj3Be6ltMfljMDqzOkQmI/edit#gid=1381463014"",""Lookup!A:D""),2,FALSE),"""")"),"| 356  - 175 units 09/17")</f>
        <v>| 356  - 175 units 09/17</v>
      </c>
      <c r="W32" s="15">
        <v>1</v>
      </c>
      <c r="X32" s="39">
        <f t="shared" si="9"/>
        <v>3.4482758620689655E-2</v>
      </c>
      <c r="Y32" s="40">
        <f t="shared" si="10"/>
        <v>13.814166666666667</v>
      </c>
      <c r="Z32" s="15">
        <v>11</v>
      </c>
      <c r="AA32" s="15" t="s">
        <v>56</v>
      </c>
      <c r="AB32" s="41">
        <f t="shared" si="11"/>
        <v>-0.48</v>
      </c>
      <c r="AC32" s="28">
        <v>0.68587239583333337</v>
      </c>
      <c r="AD32" s="40">
        <f t="shared" si="12"/>
        <v>-19.094687499999999</v>
      </c>
      <c r="AE32" s="26">
        <v>-11.7</v>
      </c>
      <c r="AF32" s="26">
        <v>-18.1049866</v>
      </c>
      <c r="AG32" s="26">
        <v>-41.290000000000013</v>
      </c>
    </row>
    <row r="33" spans="1:33" ht="15.75" customHeight="1" x14ac:dyDescent="0.2">
      <c r="A33" s="15"/>
      <c r="B33" s="15"/>
      <c r="C33" s="45"/>
      <c r="D33" s="17"/>
      <c r="E33" s="17"/>
      <c r="F33" s="18"/>
      <c r="G33" s="18"/>
      <c r="H33" s="18"/>
      <c r="I33" s="17"/>
      <c r="J33" s="17"/>
      <c r="K33" s="17"/>
      <c r="L33" s="17"/>
      <c r="M33" s="20"/>
      <c r="N33" s="17"/>
      <c r="O33" s="17"/>
      <c r="P33" s="17"/>
      <c r="Q33" s="17"/>
      <c r="R33" s="17"/>
      <c r="S33" s="22"/>
      <c r="T33" s="15"/>
      <c r="U33" s="23"/>
      <c r="V33" s="1"/>
      <c r="W33" s="15"/>
      <c r="X33" s="15"/>
      <c r="Y33" s="15"/>
      <c r="Z33" s="15"/>
      <c r="AA33" s="2"/>
      <c r="AB33" s="15"/>
      <c r="AC33" s="15"/>
      <c r="AD33" s="15"/>
      <c r="AE33" s="26"/>
      <c r="AF33" s="26"/>
      <c r="AG33" s="26"/>
    </row>
    <row r="34" spans="1:33" ht="15.75" customHeight="1" x14ac:dyDescent="0.2">
      <c r="A34" s="15"/>
      <c r="B34" s="15"/>
      <c r="C34" s="45"/>
      <c r="D34" s="17"/>
      <c r="E34" s="17"/>
      <c r="F34" s="18"/>
      <c r="G34" s="18"/>
      <c r="H34" s="18"/>
      <c r="I34" s="17"/>
      <c r="J34" s="17"/>
      <c r="K34" s="17"/>
      <c r="L34" s="17"/>
      <c r="M34" s="20"/>
      <c r="N34" s="17"/>
      <c r="O34" s="17"/>
      <c r="P34" s="17"/>
      <c r="Q34" s="17"/>
      <c r="R34" s="17"/>
      <c r="S34" s="22"/>
      <c r="T34" s="15"/>
      <c r="U34" s="23"/>
      <c r="V34" s="1"/>
      <c r="W34" s="15"/>
      <c r="X34" s="15"/>
      <c r="Y34" s="15"/>
      <c r="Z34" s="15"/>
      <c r="AA34" s="2"/>
      <c r="AB34" s="15"/>
      <c r="AC34" s="15"/>
      <c r="AD34" s="15"/>
      <c r="AE34" s="26"/>
      <c r="AF34" s="26"/>
      <c r="AG34" s="26"/>
    </row>
    <row r="35" spans="1:33" ht="15.75" customHeight="1" x14ac:dyDescent="0.2">
      <c r="A35" s="15"/>
      <c r="B35" s="15"/>
      <c r="C35" s="45"/>
      <c r="D35" s="17"/>
      <c r="E35" s="17"/>
      <c r="F35" s="18"/>
      <c r="G35" s="18"/>
      <c r="H35" s="18"/>
      <c r="I35" s="17"/>
      <c r="J35" s="17"/>
      <c r="K35" s="17"/>
      <c r="L35" s="17"/>
      <c r="M35" s="20"/>
      <c r="N35" s="17"/>
      <c r="O35" s="17"/>
      <c r="P35" s="17"/>
      <c r="Q35" s="17"/>
      <c r="R35" s="17"/>
      <c r="S35" s="22"/>
      <c r="T35" s="15"/>
      <c r="U35" s="23"/>
      <c r="V35" s="1"/>
      <c r="W35" s="15"/>
      <c r="X35" s="15"/>
      <c r="Y35" s="15"/>
      <c r="Z35" s="15"/>
      <c r="AA35" s="2"/>
      <c r="AB35" s="15"/>
      <c r="AC35" s="15"/>
      <c r="AD35" s="15"/>
      <c r="AE35" s="26"/>
      <c r="AF35" s="26"/>
      <c r="AG35" s="26"/>
    </row>
    <row r="36" spans="1:33" ht="15.75" customHeight="1" x14ac:dyDescent="0.2">
      <c r="A36" s="15"/>
      <c r="B36" s="15"/>
      <c r="C36" s="45"/>
      <c r="D36" s="17"/>
      <c r="E36" s="17"/>
      <c r="F36" s="18"/>
      <c r="G36" s="18"/>
      <c r="H36" s="18"/>
      <c r="I36" s="17"/>
      <c r="J36" s="17"/>
      <c r="K36" s="17"/>
      <c r="L36" s="17"/>
      <c r="M36" s="20"/>
      <c r="N36" s="17"/>
      <c r="O36" s="17"/>
      <c r="P36" s="17"/>
      <c r="Q36" s="17"/>
      <c r="R36" s="17"/>
      <c r="S36" s="22"/>
      <c r="T36" s="15"/>
      <c r="U36" s="23"/>
      <c r="V36" s="1"/>
      <c r="W36" s="15"/>
      <c r="X36" s="15"/>
      <c r="Y36" s="15"/>
      <c r="Z36" s="15"/>
      <c r="AA36" s="2"/>
      <c r="AB36" s="15"/>
      <c r="AC36" s="15"/>
      <c r="AD36" s="15"/>
      <c r="AE36" s="26"/>
      <c r="AF36" s="26"/>
      <c r="AG36" s="26"/>
    </row>
    <row r="37" spans="1:33" ht="15.75" customHeight="1" x14ac:dyDescent="0.2">
      <c r="A37" s="15"/>
      <c r="B37" s="15"/>
      <c r="C37" s="45"/>
      <c r="D37" s="17"/>
      <c r="E37" s="17"/>
      <c r="F37" s="18"/>
      <c r="G37" s="18"/>
      <c r="H37" s="18"/>
      <c r="I37" s="17"/>
      <c r="J37" s="17"/>
      <c r="K37" s="17"/>
      <c r="L37" s="17"/>
      <c r="M37" s="20"/>
      <c r="N37" s="17"/>
      <c r="O37" s="17"/>
      <c r="P37" s="17"/>
      <c r="Q37" s="17"/>
      <c r="R37" s="17"/>
      <c r="S37" s="22"/>
      <c r="T37" s="15"/>
      <c r="U37" s="23"/>
      <c r="V37" s="1"/>
      <c r="W37" s="15"/>
      <c r="X37" s="15"/>
      <c r="Y37" s="15"/>
      <c r="Z37" s="15"/>
      <c r="AA37" s="2"/>
      <c r="AB37" s="15"/>
      <c r="AC37" s="15"/>
      <c r="AD37" s="15"/>
      <c r="AE37" s="26"/>
      <c r="AF37" s="26"/>
      <c r="AG37" s="26"/>
    </row>
    <row r="38" spans="1:33" ht="15.75" customHeight="1" x14ac:dyDescent="0.2">
      <c r="A38" s="15"/>
      <c r="B38" s="15"/>
      <c r="C38" s="45"/>
      <c r="D38" s="17"/>
      <c r="E38" s="17"/>
      <c r="F38" s="18"/>
      <c r="G38" s="18"/>
      <c r="H38" s="18"/>
      <c r="I38" s="17"/>
      <c r="J38" s="17"/>
      <c r="K38" s="17"/>
      <c r="L38" s="17"/>
      <c r="M38" s="20"/>
      <c r="N38" s="17"/>
      <c r="O38" s="17"/>
      <c r="P38" s="17"/>
      <c r="Q38" s="17"/>
      <c r="R38" s="17"/>
      <c r="S38" s="22"/>
      <c r="T38" s="15"/>
      <c r="U38" s="23"/>
      <c r="V38" s="1"/>
      <c r="W38" s="15"/>
      <c r="X38" s="15"/>
      <c r="Y38" s="15"/>
      <c r="Z38" s="15"/>
      <c r="AA38" s="2"/>
      <c r="AB38" s="15"/>
      <c r="AC38" s="15"/>
      <c r="AD38" s="15"/>
      <c r="AE38" s="26"/>
      <c r="AF38" s="26"/>
      <c r="AG38" s="26"/>
    </row>
    <row r="39" spans="1:33" ht="15.75" customHeight="1" x14ac:dyDescent="0.2">
      <c r="A39" s="15"/>
      <c r="B39" s="15"/>
      <c r="C39" s="45"/>
      <c r="D39" s="17"/>
      <c r="E39" s="17"/>
      <c r="F39" s="18"/>
      <c r="G39" s="18"/>
      <c r="H39" s="18"/>
      <c r="I39" s="17"/>
      <c r="J39" s="17"/>
      <c r="K39" s="17"/>
      <c r="L39" s="17"/>
      <c r="M39" s="20"/>
      <c r="N39" s="17"/>
      <c r="O39" s="17"/>
      <c r="P39" s="17"/>
      <c r="Q39" s="17"/>
      <c r="R39" s="17"/>
      <c r="S39" s="22"/>
      <c r="T39" s="15"/>
      <c r="U39" s="23"/>
      <c r="V39" s="1"/>
      <c r="W39" s="15"/>
      <c r="X39" s="15"/>
      <c r="Y39" s="15"/>
      <c r="Z39" s="15"/>
      <c r="AA39" s="2"/>
      <c r="AB39" s="15"/>
      <c r="AC39" s="15"/>
      <c r="AD39" s="15"/>
      <c r="AE39" s="26"/>
      <c r="AF39" s="26"/>
      <c r="AG39" s="26"/>
    </row>
    <row r="40" spans="1:33" ht="15.75" customHeight="1" x14ac:dyDescent="0.2">
      <c r="A40" s="15"/>
      <c r="B40" s="15"/>
      <c r="C40" s="45"/>
      <c r="D40" s="17"/>
      <c r="E40" s="17"/>
      <c r="F40" s="18"/>
      <c r="G40" s="18"/>
      <c r="H40" s="18"/>
      <c r="I40" s="17"/>
      <c r="J40" s="17"/>
      <c r="K40" s="17"/>
      <c r="L40" s="17"/>
      <c r="M40" s="20"/>
      <c r="N40" s="17"/>
      <c r="O40" s="17"/>
      <c r="P40" s="17"/>
      <c r="Q40" s="17"/>
      <c r="R40" s="17"/>
      <c r="S40" s="22"/>
      <c r="T40" s="15"/>
      <c r="U40" s="23"/>
      <c r="V40" s="1"/>
      <c r="W40" s="15"/>
      <c r="X40" s="15"/>
      <c r="Y40" s="15"/>
      <c r="Z40" s="15"/>
      <c r="AA40" s="2"/>
      <c r="AB40" s="15"/>
      <c r="AC40" s="15"/>
      <c r="AD40" s="15"/>
      <c r="AE40" s="26"/>
      <c r="AF40" s="26"/>
      <c r="AG40" s="26"/>
    </row>
    <row r="41" spans="1:33" ht="15.75" customHeight="1" x14ac:dyDescent="0.2">
      <c r="A41" s="15"/>
      <c r="B41" s="15"/>
      <c r="C41" s="45"/>
      <c r="D41" s="17"/>
      <c r="E41" s="17"/>
      <c r="F41" s="18"/>
      <c r="G41" s="18"/>
      <c r="H41" s="18"/>
      <c r="I41" s="17"/>
      <c r="J41" s="17"/>
      <c r="K41" s="17"/>
      <c r="L41" s="17"/>
      <c r="M41" s="20"/>
      <c r="N41" s="17"/>
      <c r="O41" s="17"/>
      <c r="P41" s="17"/>
      <c r="Q41" s="17"/>
      <c r="R41" s="17"/>
      <c r="S41" s="22"/>
      <c r="T41" s="15"/>
      <c r="U41" s="23"/>
      <c r="V41" s="1"/>
      <c r="W41" s="15"/>
      <c r="X41" s="15"/>
      <c r="Y41" s="15"/>
      <c r="Z41" s="15"/>
      <c r="AA41" s="2"/>
      <c r="AB41" s="15"/>
      <c r="AC41" s="15"/>
      <c r="AD41" s="15"/>
      <c r="AE41" s="26"/>
      <c r="AF41" s="26"/>
      <c r="AG41" s="26"/>
    </row>
    <row r="42" spans="1:33" ht="15.75" customHeight="1" x14ac:dyDescent="0.2">
      <c r="A42" s="15"/>
      <c r="B42" s="15"/>
      <c r="C42" s="45"/>
      <c r="D42" s="17"/>
      <c r="E42" s="17"/>
      <c r="F42" s="18"/>
      <c r="G42" s="18"/>
      <c r="H42" s="18"/>
      <c r="I42" s="17"/>
      <c r="J42" s="17"/>
      <c r="K42" s="17"/>
      <c r="L42" s="17"/>
      <c r="M42" s="20"/>
      <c r="N42" s="17"/>
      <c r="O42" s="17"/>
      <c r="P42" s="17"/>
      <c r="Q42" s="17"/>
      <c r="R42" s="17"/>
      <c r="S42" s="22"/>
      <c r="T42" s="15"/>
      <c r="U42" s="23"/>
      <c r="V42" s="1"/>
      <c r="W42" s="15"/>
      <c r="X42" s="15"/>
      <c r="Y42" s="15"/>
      <c r="Z42" s="15"/>
      <c r="AA42" s="2"/>
      <c r="AB42" s="15"/>
      <c r="AC42" s="15"/>
      <c r="AD42" s="15"/>
      <c r="AE42" s="26"/>
      <c r="AF42" s="26"/>
      <c r="AG42" s="26"/>
    </row>
    <row r="43" spans="1:33" ht="15.75" customHeight="1" x14ac:dyDescent="0.2">
      <c r="A43" s="15"/>
      <c r="B43" s="15"/>
      <c r="C43" s="45"/>
      <c r="D43" s="17"/>
      <c r="E43" s="17"/>
      <c r="F43" s="18"/>
      <c r="G43" s="18"/>
      <c r="H43" s="18"/>
      <c r="I43" s="17"/>
      <c r="J43" s="17"/>
      <c r="K43" s="17"/>
      <c r="L43" s="17"/>
      <c r="M43" s="20"/>
      <c r="N43" s="17"/>
      <c r="O43" s="17"/>
      <c r="P43" s="17"/>
      <c r="Q43" s="17"/>
      <c r="R43" s="17"/>
      <c r="S43" s="22"/>
      <c r="T43" s="15"/>
      <c r="U43" s="23"/>
      <c r="V43" s="1"/>
      <c r="W43" s="15"/>
      <c r="X43" s="15"/>
      <c r="Y43" s="15"/>
      <c r="Z43" s="15"/>
      <c r="AA43" s="2"/>
      <c r="AB43" s="15"/>
      <c r="AC43" s="15"/>
      <c r="AD43" s="15"/>
      <c r="AE43" s="26"/>
      <c r="AF43" s="26"/>
      <c r="AG43" s="26"/>
    </row>
    <row r="44" spans="1:33" ht="15.75" customHeight="1" x14ac:dyDescent="0.2">
      <c r="A44" s="15"/>
      <c r="B44" s="15"/>
      <c r="C44" s="45"/>
      <c r="D44" s="17"/>
      <c r="E44" s="17"/>
      <c r="F44" s="18"/>
      <c r="G44" s="18"/>
      <c r="H44" s="18"/>
      <c r="I44" s="17"/>
      <c r="J44" s="17"/>
      <c r="K44" s="17"/>
      <c r="L44" s="17"/>
      <c r="M44" s="20"/>
      <c r="N44" s="17"/>
      <c r="O44" s="17"/>
      <c r="P44" s="17"/>
      <c r="Q44" s="17"/>
      <c r="R44" s="17"/>
      <c r="S44" s="22"/>
      <c r="T44" s="15"/>
      <c r="U44" s="23"/>
      <c r="V44" s="1"/>
      <c r="W44" s="15"/>
      <c r="X44" s="15"/>
      <c r="Y44" s="15"/>
      <c r="Z44" s="15"/>
      <c r="AA44" s="2"/>
      <c r="AB44" s="15"/>
      <c r="AC44" s="15"/>
      <c r="AD44" s="15"/>
      <c r="AE44" s="26"/>
      <c r="AF44" s="26"/>
      <c r="AG44" s="26"/>
    </row>
    <row r="45" spans="1:33" ht="15.75" customHeight="1" x14ac:dyDescent="0.2">
      <c r="A45" s="15"/>
      <c r="B45" s="15"/>
      <c r="C45" s="45"/>
      <c r="D45" s="17"/>
      <c r="E45" s="17"/>
      <c r="F45" s="18"/>
      <c r="G45" s="18"/>
      <c r="H45" s="18"/>
      <c r="I45" s="17"/>
      <c r="J45" s="17"/>
      <c r="K45" s="17"/>
      <c r="L45" s="17"/>
      <c r="M45" s="20"/>
      <c r="N45" s="17"/>
      <c r="O45" s="17"/>
      <c r="P45" s="17"/>
      <c r="Q45" s="17"/>
      <c r="R45" s="17"/>
      <c r="S45" s="22"/>
      <c r="T45" s="15"/>
      <c r="U45" s="23"/>
      <c r="V45" s="1"/>
      <c r="W45" s="15"/>
      <c r="X45" s="15"/>
      <c r="Y45" s="15"/>
      <c r="Z45" s="15"/>
      <c r="AA45" s="2"/>
      <c r="AB45" s="15"/>
      <c r="AC45" s="15"/>
      <c r="AD45" s="15"/>
      <c r="AE45" s="26"/>
      <c r="AF45" s="26"/>
      <c r="AG45" s="26"/>
    </row>
    <row r="46" spans="1:33" ht="15.75" customHeight="1" x14ac:dyDescent="0.2">
      <c r="A46" s="15"/>
      <c r="B46" s="15"/>
      <c r="C46" s="45"/>
      <c r="D46" s="17"/>
      <c r="E46" s="17"/>
      <c r="F46" s="18"/>
      <c r="G46" s="18"/>
      <c r="H46" s="18"/>
      <c r="I46" s="17"/>
      <c r="J46" s="17"/>
      <c r="K46" s="17"/>
      <c r="L46" s="17"/>
      <c r="M46" s="20"/>
      <c r="N46" s="17"/>
      <c r="O46" s="17"/>
      <c r="P46" s="17"/>
      <c r="Q46" s="17"/>
      <c r="R46" s="17"/>
      <c r="S46" s="22"/>
      <c r="T46" s="15"/>
      <c r="U46" s="23"/>
      <c r="V46" s="1"/>
      <c r="W46" s="15"/>
      <c r="X46" s="15"/>
      <c r="Y46" s="15"/>
      <c r="Z46" s="15"/>
      <c r="AA46" s="2"/>
      <c r="AB46" s="15"/>
      <c r="AC46" s="15"/>
      <c r="AD46" s="15"/>
      <c r="AE46" s="26"/>
      <c r="AF46" s="26"/>
      <c r="AG46" s="26"/>
    </row>
    <row r="47" spans="1:33" ht="15.75" customHeight="1" x14ac:dyDescent="0.2">
      <c r="A47" s="15"/>
      <c r="B47" s="15"/>
      <c r="C47" s="45"/>
      <c r="D47" s="17"/>
      <c r="E47" s="17"/>
      <c r="F47" s="18"/>
      <c r="G47" s="18"/>
      <c r="H47" s="18"/>
      <c r="I47" s="17"/>
      <c r="J47" s="17"/>
      <c r="K47" s="17"/>
      <c r="L47" s="17"/>
      <c r="M47" s="20"/>
      <c r="N47" s="17"/>
      <c r="O47" s="17"/>
      <c r="P47" s="17"/>
      <c r="Q47" s="17"/>
      <c r="R47" s="17"/>
      <c r="S47" s="22"/>
      <c r="T47" s="15"/>
      <c r="U47" s="23"/>
      <c r="V47" s="1"/>
      <c r="W47" s="15"/>
      <c r="X47" s="15"/>
      <c r="Y47" s="15"/>
      <c r="Z47" s="15"/>
      <c r="AA47" s="2"/>
      <c r="AB47" s="15"/>
      <c r="AC47" s="15"/>
      <c r="AD47" s="15"/>
      <c r="AE47" s="26"/>
      <c r="AF47" s="26"/>
      <c r="AG47" s="26"/>
    </row>
    <row r="48" spans="1:33" ht="15.75" customHeight="1" x14ac:dyDescent="0.2">
      <c r="A48" s="15"/>
      <c r="B48" s="15"/>
      <c r="C48" s="45"/>
      <c r="D48" s="17"/>
      <c r="E48" s="17"/>
      <c r="F48" s="18"/>
      <c r="G48" s="18"/>
      <c r="H48" s="18"/>
      <c r="I48" s="17"/>
      <c r="J48" s="17"/>
      <c r="K48" s="17"/>
      <c r="L48" s="17"/>
      <c r="M48" s="20"/>
      <c r="N48" s="17"/>
      <c r="O48" s="17"/>
      <c r="P48" s="17"/>
      <c r="Q48" s="17"/>
      <c r="R48" s="17"/>
      <c r="S48" s="22"/>
      <c r="T48" s="15"/>
      <c r="U48" s="23"/>
      <c r="V48" s="1"/>
      <c r="W48" s="15"/>
      <c r="X48" s="15"/>
      <c r="Y48" s="15"/>
      <c r="Z48" s="15"/>
      <c r="AA48" s="2"/>
      <c r="AB48" s="15"/>
      <c r="AC48" s="15"/>
      <c r="AD48" s="15"/>
      <c r="AE48" s="26"/>
      <c r="AF48" s="26"/>
      <c r="AG48" s="26"/>
    </row>
    <row r="49" spans="1:33" ht="15.75" customHeight="1" x14ac:dyDescent="0.2">
      <c r="A49" s="15"/>
      <c r="B49" s="15"/>
      <c r="C49" s="45"/>
      <c r="D49" s="17"/>
      <c r="E49" s="17"/>
      <c r="F49" s="18"/>
      <c r="G49" s="18"/>
      <c r="H49" s="18"/>
      <c r="I49" s="17"/>
      <c r="J49" s="17"/>
      <c r="K49" s="17"/>
      <c r="L49" s="17"/>
      <c r="M49" s="20"/>
      <c r="N49" s="17"/>
      <c r="O49" s="17"/>
      <c r="P49" s="17"/>
      <c r="Q49" s="17"/>
      <c r="R49" s="17"/>
      <c r="S49" s="22"/>
      <c r="T49" s="15"/>
      <c r="U49" s="23"/>
      <c r="V49" s="1"/>
      <c r="W49" s="15"/>
      <c r="X49" s="15"/>
      <c r="Y49" s="15"/>
      <c r="Z49" s="15"/>
      <c r="AA49" s="2"/>
      <c r="AB49" s="15"/>
      <c r="AC49" s="15"/>
      <c r="AD49" s="15"/>
      <c r="AE49" s="26"/>
      <c r="AF49" s="26"/>
      <c r="AG49" s="26"/>
    </row>
    <row r="50" spans="1:33" ht="15.75" customHeight="1" x14ac:dyDescent="0.2">
      <c r="A50" s="15"/>
      <c r="B50" s="15"/>
      <c r="C50" s="45"/>
      <c r="D50" s="17"/>
      <c r="E50" s="17"/>
      <c r="F50" s="18"/>
      <c r="G50" s="18"/>
      <c r="H50" s="18"/>
      <c r="I50" s="17"/>
      <c r="J50" s="17"/>
      <c r="K50" s="17"/>
      <c r="L50" s="17"/>
      <c r="M50" s="20"/>
      <c r="N50" s="17"/>
      <c r="O50" s="17"/>
      <c r="P50" s="17"/>
      <c r="Q50" s="17"/>
      <c r="R50" s="17"/>
      <c r="S50" s="22"/>
      <c r="T50" s="15"/>
      <c r="U50" s="23"/>
      <c r="V50" s="1"/>
      <c r="W50" s="15"/>
      <c r="X50" s="15"/>
      <c r="Y50" s="15"/>
      <c r="Z50" s="15"/>
      <c r="AA50" s="2"/>
      <c r="AB50" s="15"/>
      <c r="AC50" s="15"/>
      <c r="AD50" s="15"/>
      <c r="AE50" s="26"/>
      <c r="AF50" s="26"/>
      <c r="AG50" s="26"/>
    </row>
    <row r="51" spans="1:33" ht="15.75" customHeight="1" x14ac:dyDescent="0.2">
      <c r="A51" s="15"/>
      <c r="B51" s="15"/>
      <c r="C51" s="45"/>
      <c r="D51" s="17"/>
      <c r="E51" s="17"/>
      <c r="F51" s="18"/>
      <c r="G51" s="18"/>
      <c r="H51" s="18"/>
      <c r="I51" s="17"/>
      <c r="J51" s="17"/>
      <c r="K51" s="17"/>
      <c r="L51" s="17"/>
      <c r="M51" s="20"/>
      <c r="N51" s="17"/>
      <c r="O51" s="17"/>
      <c r="P51" s="17"/>
      <c r="Q51" s="17"/>
      <c r="R51" s="17"/>
      <c r="S51" s="22"/>
      <c r="T51" s="15"/>
      <c r="U51" s="23"/>
      <c r="V51" s="1"/>
      <c r="W51" s="15"/>
      <c r="X51" s="15"/>
      <c r="Y51" s="15"/>
      <c r="Z51" s="15"/>
      <c r="AA51" s="2"/>
      <c r="AB51" s="15"/>
      <c r="AC51" s="15"/>
      <c r="AD51" s="15"/>
      <c r="AE51" s="26"/>
      <c r="AF51" s="26"/>
      <c r="AG51" s="26"/>
    </row>
    <row r="52" spans="1:33" ht="15.75" customHeight="1" x14ac:dyDescent="0.2">
      <c r="A52" s="15"/>
      <c r="B52" s="15"/>
      <c r="C52" s="45"/>
      <c r="D52" s="17"/>
      <c r="E52" s="17"/>
      <c r="F52" s="18"/>
      <c r="G52" s="18"/>
      <c r="H52" s="18"/>
      <c r="I52" s="17"/>
      <c r="J52" s="17"/>
      <c r="K52" s="17"/>
      <c r="L52" s="17"/>
      <c r="M52" s="20"/>
      <c r="N52" s="17"/>
      <c r="O52" s="17"/>
      <c r="P52" s="17"/>
      <c r="Q52" s="17"/>
      <c r="R52" s="17"/>
      <c r="S52" s="22"/>
      <c r="T52" s="15"/>
      <c r="U52" s="23"/>
      <c r="V52" s="1"/>
      <c r="W52" s="15"/>
      <c r="X52" s="15"/>
      <c r="Y52" s="15"/>
      <c r="Z52" s="15"/>
      <c r="AA52" s="2"/>
      <c r="AB52" s="15"/>
      <c r="AC52" s="15"/>
      <c r="AD52" s="15"/>
      <c r="AE52" s="26"/>
      <c r="AF52" s="26"/>
      <c r="AG52" s="26"/>
    </row>
    <row r="53" spans="1:33" ht="15.75" customHeight="1" x14ac:dyDescent="0.2">
      <c r="A53" s="15"/>
      <c r="B53" s="15"/>
      <c r="C53" s="45"/>
      <c r="D53" s="17"/>
      <c r="E53" s="17"/>
      <c r="F53" s="18"/>
      <c r="G53" s="18"/>
      <c r="H53" s="18"/>
      <c r="I53" s="17"/>
      <c r="J53" s="17"/>
      <c r="K53" s="17"/>
      <c r="L53" s="17"/>
      <c r="M53" s="20"/>
      <c r="N53" s="17"/>
      <c r="O53" s="17"/>
      <c r="P53" s="17"/>
      <c r="Q53" s="17"/>
      <c r="R53" s="17"/>
      <c r="S53" s="22"/>
      <c r="T53" s="15"/>
      <c r="U53" s="23"/>
      <c r="V53" s="1"/>
      <c r="W53" s="15"/>
      <c r="X53" s="15"/>
      <c r="Y53" s="15"/>
      <c r="Z53" s="15"/>
      <c r="AA53" s="2"/>
      <c r="AB53" s="15"/>
      <c r="AC53" s="15"/>
      <c r="AD53" s="15"/>
      <c r="AE53" s="26"/>
      <c r="AF53" s="26"/>
      <c r="AG53" s="26"/>
    </row>
    <row r="54" spans="1:33" ht="15.75" customHeight="1" x14ac:dyDescent="0.2">
      <c r="A54" s="15"/>
      <c r="B54" s="15"/>
      <c r="C54" s="45"/>
      <c r="D54" s="17"/>
      <c r="E54" s="17"/>
      <c r="F54" s="18"/>
      <c r="G54" s="18"/>
      <c r="H54" s="18"/>
      <c r="I54" s="17"/>
      <c r="J54" s="17"/>
      <c r="K54" s="17"/>
      <c r="L54" s="17"/>
      <c r="M54" s="20"/>
      <c r="N54" s="17"/>
      <c r="O54" s="17"/>
      <c r="P54" s="17"/>
      <c r="Q54" s="17"/>
      <c r="R54" s="17"/>
      <c r="S54" s="22"/>
      <c r="T54" s="15"/>
      <c r="U54" s="23"/>
      <c r="V54" s="1"/>
      <c r="W54" s="15"/>
      <c r="X54" s="15"/>
      <c r="Y54" s="15"/>
      <c r="Z54" s="15"/>
      <c r="AA54" s="2"/>
      <c r="AB54" s="15"/>
      <c r="AC54" s="15"/>
      <c r="AD54" s="15"/>
      <c r="AE54" s="26"/>
      <c r="AF54" s="26"/>
      <c r="AG54" s="26"/>
    </row>
    <row r="55" spans="1:33" ht="15.75" customHeight="1" x14ac:dyDescent="0.2">
      <c r="A55" s="15"/>
      <c r="B55" s="15"/>
      <c r="C55" s="45"/>
      <c r="D55" s="17"/>
      <c r="E55" s="17"/>
      <c r="F55" s="18"/>
      <c r="G55" s="18"/>
      <c r="H55" s="18"/>
      <c r="I55" s="17"/>
      <c r="J55" s="17"/>
      <c r="K55" s="17"/>
      <c r="L55" s="17"/>
      <c r="M55" s="20"/>
      <c r="N55" s="17"/>
      <c r="O55" s="17"/>
      <c r="P55" s="17"/>
      <c r="Q55" s="17"/>
      <c r="R55" s="17"/>
      <c r="S55" s="22"/>
      <c r="T55" s="15"/>
      <c r="U55" s="23"/>
      <c r="V55" s="1"/>
      <c r="W55" s="15"/>
      <c r="X55" s="15"/>
      <c r="Y55" s="15"/>
      <c r="Z55" s="15"/>
      <c r="AA55" s="2"/>
      <c r="AB55" s="15"/>
      <c r="AC55" s="15"/>
      <c r="AD55" s="15"/>
      <c r="AE55" s="26"/>
      <c r="AF55" s="26"/>
      <c r="AG55" s="26"/>
    </row>
    <row r="56" spans="1:33" ht="15.75" customHeight="1" x14ac:dyDescent="0.2">
      <c r="A56" s="15"/>
      <c r="B56" s="15"/>
      <c r="C56" s="45"/>
      <c r="D56" s="17"/>
      <c r="E56" s="17"/>
      <c r="F56" s="18"/>
      <c r="G56" s="18"/>
      <c r="H56" s="18"/>
      <c r="I56" s="17"/>
      <c r="J56" s="17"/>
      <c r="K56" s="17"/>
      <c r="L56" s="17"/>
      <c r="M56" s="20"/>
      <c r="N56" s="17"/>
      <c r="O56" s="17"/>
      <c r="P56" s="17"/>
      <c r="Q56" s="17"/>
      <c r="R56" s="17"/>
      <c r="S56" s="22"/>
      <c r="T56" s="15"/>
      <c r="U56" s="23"/>
      <c r="V56" s="1"/>
      <c r="W56" s="15"/>
      <c r="X56" s="15"/>
      <c r="Y56" s="15"/>
      <c r="Z56" s="15"/>
      <c r="AA56" s="2"/>
      <c r="AB56" s="15"/>
      <c r="AC56" s="15"/>
      <c r="AD56" s="15"/>
      <c r="AE56" s="26"/>
      <c r="AF56" s="26"/>
      <c r="AG56" s="26"/>
    </row>
    <row r="57" spans="1:33" ht="15.75" customHeight="1" x14ac:dyDescent="0.2">
      <c r="A57" s="15"/>
      <c r="B57" s="15"/>
      <c r="C57" s="45"/>
      <c r="D57" s="17"/>
      <c r="E57" s="17"/>
      <c r="F57" s="18"/>
      <c r="G57" s="18"/>
      <c r="H57" s="18"/>
      <c r="I57" s="17"/>
      <c r="J57" s="17"/>
      <c r="K57" s="17"/>
      <c r="L57" s="17"/>
      <c r="M57" s="20"/>
      <c r="N57" s="17"/>
      <c r="O57" s="17"/>
      <c r="P57" s="17"/>
      <c r="Q57" s="17"/>
      <c r="R57" s="17"/>
      <c r="S57" s="22"/>
      <c r="T57" s="15"/>
      <c r="U57" s="23"/>
      <c r="V57" s="1"/>
      <c r="W57" s="15"/>
      <c r="X57" s="15"/>
      <c r="Y57" s="15"/>
      <c r="Z57" s="15"/>
      <c r="AA57" s="2"/>
      <c r="AB57" s="15"/>
      <c r="AC57" s="15"/>
      <c r="AD57" s="15"/>
      <c r="AE57" s="26"/>
      <c r="AF57" s="26"/>
      <c r="AG57" s="26"/>
    </row>
    <row r="58" spans="1:33" ht="15.75" customHeight="1" x14ac:dyDescent="0.2">
      <c r="A58" s="15"/>
      <c r="B58" s="15"/>
      <c r="C58" s="45"/>
      <c r="D58" s="17"/>
      <c r="E58" s="17"/>
      <c r="F58" s="18"/>
      <c r="G58" s="18"/>
      <c r="H58" s="18"/>
      <c r="I58" s="17"/>
      <c r="J58" s="17"/>
      <c r="K58" s="17"/>
      <c r="L58" s="17"/>
      <c r="M58" s="20"/>
      <c r="N58" s="17"/>
      <c r="O58" s="17"/>
      <c r="P58" s="17"/>
      <c r="Q58" s="17"/>
      <c r="R58" s="17"/>
      <c r="S58" s="22"/>
      <c r="T58" s="15"/>
      <c r="U58" s="23"/>
      <c r="V58" s="1"/>
      <c r="W58" s="15"/>
      <c r="X58" s="15"/>
      <c r="Y58" s="15"/>
      <c r="Z58" s="15"/>
      <c r="AA58" s="2"/>
      <c r="AB58" s="15"/>
      <c r="AC58" s="15"/>
      <c r="AD58" s="15"/>
      <c r="AE58" s="26"/>
      <c r="AF58" s="26"/>
      <c r="AG58" s="26"/>
    </row>
    <row r="59" spans="1:33" ht="15.75" customHeight="1" x14ac:dyDescent="0.2">
      <c r="A59" s="15"/>
      <c r="B59" s="15"/>
      <c r="C59" s="45"/>
      <c r="D59" s="17"/>
      <c r="E59" s="17"/>
      <c r="F59" s="18"/>
      <c r="G59" s="18"/>
      <c r="H59" s="18"/>
      <c r="I59" s="17"/>
      <c r="J59" s="17"/>
      <c r="K59" s="17"/>
      <c r="L59" s="17"/>
      <c r="M59" s="20"/>
      <c r="N59" s="17"/>
      <c r="O59" s="17"/>
      <c r="P59" s="17"/>
      <c r="Q59" s="17"/>
      <c r="R59" s="17"/>
      <c r="S59" s="22"/>
      <c r="T59" s="15"/>
      <c r="U59" s="23"/>
      <c r="V59" s="1"/>
      <c r="W59" s="15"/>
      <c r="X59" s="15"/>
      <c r="Y59" s="15"/>
      <c r="Z59" s="15"/>
      <c r="AA59" s="2"/>
      <c r="AB59" s="15"/>
      <c r="AC59" s="15"/>
      <c r="AD59" s="15"/>
      <c r="AE59" s="26"/>
      <c r="AF59" s="26"/>
      <c r="AG59" s="26"/>
    </row>
    <row r="60" spans="1:33" ht="15.75" customHeight="1" x14ac:dyDescent="0.2">
      <c r="A60" s="15"/>
      <c r="B60" s="15"/>
      <c r="C60" s="45"/>
      <c r="D60" s="17"/>
      <c r="E60" s="17"/>
      <c r="F60" s="18"/>
      <c r="G60" s="18"/>
      <c r="H60" s="18"/>
      <c r="I60" s="17"/>
      <c r="J60" s="17"/>
      <c r="K60" s="17"/>
      <c r="L60" s="17"/>
      <c r="M60" s="20"/>
      <c r="N60" s="17"/>
      <c r="O60" s="17"/>
      <c r="P60" s="17"/>
      <c r="Q60" s="17"/>
      <c r="R60" s="17"/>
      <c r="S60" s="22"/>
      <c r="T60" s="15"/>
      <c r="U60" s="23"/>
      <c r="V60" s="1"/>
      <c r="W60" s="15"/>
      <c r="X60" s="15"/>
      <c r="Y60" s="15"/>
      <c r="Z60" s="15"/>
      <c r="AA60" s="2"/>
      <c r="AB60" s="15"/>
      <c r="AC60" s="15"/>
      <c r="AD60" s="15"/>
      <c r="AE60" s="26"/>
      <c r="AF60" s="26"/>
      <c r="AG60" s="26"/>
    </row>
    <row r="61" spans="1:33" ht="15.75" customHeight="1" x14ac:dyDescent="0.2">
      <c r="A61" s="15"/>
      <c r="B61" s="15"/>
      <c r="C61" s="45"/>
      <c r="D61" s="17"/>
      <c r="E61" s="17"/>
      <c r="F61" s="18"/>
      <c r="G61" s="18"/>
      <c r="H61" s="18"/>
      <c r="I61" s="17"/>
      <c r="J61" s="17"/>
      <c r="K61" s="17"/>
      <c r="L61" s="17"/>
      <c r="M61" s="20"/>
      <c r="N61" s="17"/>
      <c r="O61" s="17"/>
      <c r="P61" s="17"/>
      <c r="Q61" s="17"/>
      <c r="R61" s="17"/>
      <c r="S61" s="22"/>
      <c r="T61" s="15"/>
      <c r="U61" s="23"/>
      <c r="V61" s="1"/>
      <c r="W61" s="15"/>
      <c r="X61" s="15"/>
      <c r="Y61" s="15"/>
      <c r="Z61" s="15"/>
      <c r="AA61" s="2"/>
      <c r="AB61" s="15"/>
      <c r="AC61" s="15"/>
      <c r="AD61" s="15"/>
      <c r="AE61" s="26"/>
      <c r="AF61" s="26"/>
      <c r="AG61" s="26"/>
    </row>
    <row r="62" spans="1:33" ht="15.75" customHeight="1" x14ac:dyDescent="0.2">
      <c r="A62" s="15"/>
      <c r="B62" s="15"/>
      <c r="C62" s="45"/>
      <c r="D62" s="17"/>
      <c r="E62" s="17"/>
      <c r="F62" s="18"/>
      <c r="G62" s="18"/>
      <c r="H62" s="18"/>
      <c r="I62" s="17"/>
      <c r="J62" s="17"/>
      <c r="K62" s="17"/>
      <c r="L62" s="17"/>
      <c r="M62" s="20"/>
      <c r="N62" s="17"/>
      <c r="O62" s="17"/>
      <c r="P62" s="17"/>
      <c r="Q62" s="17"/>
      <c r="R62" s="17"/>
      <c r="S62" s="22"/>
      <c r="T62" s="15"/>
      <c r="U62" s="23"/>
      <c r="V62" s="1"/>
      <c r="W62" s="15"/>
      <c r="X62" s="15"/>
      <c r="Y62" s="15"/>
      <c r="Z62" s="15"/>
      <c r="AA62" s="2"/>
      <c r="AB62" s="15"/>
      <c r="AC62" s="15"/>
      <c r="AD62" s="15"/>
      <c r="AE62" s="26"/>
      <c r="AF62" s="26"/>
      <c r="AG62" s="26"/>
    </row>
    <row r="63" spans="1:33" ht="15.75" customHeight="1" x14ac:dyDescent="0.2">
      <c r="A63" s="15"/>
      <c r="B63" s="15"/>
      <c r="C63" s="45"/>
      <c r="D63" s="17"/>
      <c r="E63" s="17"/>
      <c r="F63" s="18"/>
      <c r="G63" s="18"/>
      <c r="H63" s="18"/>
      <c r="I63" s="17"/>
      <c r="J63" s="17"/>
      <c r="K63" s="17"/>
      <c r="L63" s="17"/>
      <c r="M63" s="20"/>
      <c r="N63" s="17"/>
      <c r="O63" s="17"/>
      <c r="P63" s="17"/>
      <c r="Q63" s="17"/>
      <c r="R63" s="17"/>
      <c r="S63" s="22"/>
      <c r="T63" s="15"/>
      <c r="U63" s="23"/>
      <c r="V63" s="1"/>
      <c r="W63" s="15"/>
      <c r="X63" s="15"/>
      <c r="Y63" s="15"/>
      <c r="Z63" s="15"/>
      <c r="AA63" s="2"/>
      <c r="AB63" s="15"/>
      <c r="AC63" s="15"/>
      <c r="AD63" s="15"/>
      <c r="AE63" s="26"/>
      <c r="AF63" s="26"/>
      <c r="AG63" s="26"/>
    </row>
    <row r="64" spans="1:33" ht="15.75" customHeight="1" x14ac:dyDescent="0.2">
      <c r="A64" s="15"/>
      <c r="B64" s="15"/>
      <c r="C64" s="45"/>
      <c r="D64" s="17"/>
      <c r="E64" s="17"/>
      <c r="F64" s="18"/>
      <c r="G64" s="18"/>
      <c r="H64" s="18"/>
      <c r="I64" s="17"/>
      <c r="J64" s="17"/>
      <c r="K64" s="17"/>
      <c r="L64" s="17"/>
      <c r="M64" s="20"/>
      <c r="N64" s="17"/>
      <c r="O64" s="17"/>
      <c r="P64" s="17"/>
      <c r="Q64" s="17"/>
      <c r="R64" s="17"/>
      <c r="S64" s="22"/>
      <c r="T64" s="15"/>
      <c r="U64" s="23"/>
      <c r="V64" s="1"/>
      <c r="W64" s="15"/>
      <c r="X64" s="15"/>
      <c r="Y64" s="15"/>
      <c r="Z64" s="15"/>
      <c r="AA64" s="2"/>
      <c r="AB64" s="15"/>
      <c r="AC64" s="15"/>
      <c r="AD64" s="15"/>
      <c r="AE64" s="26"/>
      <c r="AF64" s="26"/>
      <c r="AG64" s="26"/>
    </row>
    <row r="65" spans="1:33" ht="15.75" customHeight="1" x14ac:dyDescent="0.2">
      <c r="A65" s="15"/>
      <c r="B65" s="15"/>
      <c r="C65" s="45"/>
      <c r="D65" s="17"/>
      <c r="E65" s="17"/>
      <c r="F65" s="18"/>
      <c r="G65" s="18"/>
      <c r="H65" s="18"/>
      <c r="I65" s="17"/>
      <c r="J65" s="17"/>
      <c r="K65" s="17"/>
      <c r="L65" s="17"/>
      <c r="M65" s="20"/>
      <c r="N65" s="17"/>
      <c r="O65" s="17"/>
      <c r="P65" s="17"/>
      <c r="Q65" s="17"/>
      <c r="R65" s="17"/>
      <c r="S65" s="22"/>
      <c r="T65" s="15"/>
      <c r="U65" s="23"/>
      <c r="V65" s="1"/>
      <c r="W65" s="15"/>
      <c r="X65" s="15"/>
      <c r="Y65" s="15"/>
      <c r="Z65" s="15"/>
      <c r="AA65" s="2"/>
      <c r="AB65" s="15"/>
      <c r="AC65" s="15"/>
      <c r="AD65" s="15"/>
      <c r="AE65" s="26"/>
      <c r="AF65" s="26"/>
      <c r="AG65" s="26"/>
    </row>
    <row r="66" spans="1:33" ht="15.75" customHeight="1" x14ac:dyDescent="0.2">
      <c r="A66" s="15"/>
      <c r="B66" s="15"/>
      <c r="C66" s="45"/>
      <c r="D66" s="17"/>
      <c r="E66" s="17"/>
      <c r="F66" s="18"/>
      <c r="G66" s="18"/>
      <c r="H66" s="18"/>
      <c r="I66" s="17"/>
      <c r="J66" s="17"/>
      <c r="K66" s="17"/>
      <c r="L66" s="17"/>
      <c r="M66" s="20"/>
      <c r="N66" s="17"/>
      <c r="O66" s="17"/>
      <c r="P66" s="17"/>
      <c r="Q66" s="17"/>
      <c r="R66" s="17"/>
      <c r="S66" s="22"/>
      <c r="T66" s="15"/>
      <c r="U66" s="23"/>
      <c r="V66" s="1"/>
      <c r="W66" s="15"/>
      <c r="X66" s="15"/>
      <c r="Y66" s="15"/>
      <c r="Z66" s="15"/>
      <c r="AA66" s="2"/>
      <c r="AB66" s="15"/>
      <c r="AC66" s="15"/>
      <c r="AD66" s="15"/>
      <c r="AE66" s="26"/>
      <c r="AF66" s="26"/>
      <c r="AG66" s="26"/>
    </row>
    <row r="67" spans="1:33" ht="15.75" customHeight="1" x14ac:dyDescent="0.2">
      <c r="A67" s="15"/>
      <c r="B67" s="15"/>
      <c r="C67" s="45"/>
      <c r="D67" s="17"/>
      <c r="E67" s="17"/>
      <c r="F67" s="18"/>
      <c r="G67" s="18"/>
      <c r="H67" s="18"/>
      <c r="I67" s="17"/>
      <c r="J67" s="17"/>
      <c r="K67" s="17"/>
      <c r="L67" s="17"/>
      <c r="M67" s="20"/>
      <c r="N67" s="17"/>
      <c r="O67" s="17"/>
      <c r="P67" s="17"/>
      <c r="Q67" s="17"/>
      <c r="R67" s="17"/>
      <c r="S67" s="22"/>
      <c r="T67" s="15"/>
      <c r="U67" s="23"/>
      <c r="V67" s="1"/>
      <c r="W67" s="15"/>
      <c r="X67" s="15"/>
      <c r="Y67" s="15"/>
      <c r="Z67" s="15"/>
      <c r="AA67" s="2"/>
      <c r="AB67" s="15"/>
      <c r="AC67" s="15"/>
      <c r="AD67" s="15"/>
      <c r="AE67" s="26"/>
      <c r="AF67" s="26"/>
      <c r="AG67" s="26"/>
    </row>
    <row r="68" spans="1:33" ht="15.75" customHeight="1" x14ac:dyDescent="0.2">
      <c r="A68" s="15"/>
      <c r="B68" s="15"/>
      <c r="C68" s="45"/>
      <c r="D68" s="17"/>
      <c r="E68" s="17"/>
      <c r="F68" s="18"/>
      <c r="G68" s="18"/>
      <c r="H68" s="18"/>
      <c r="I68" s="17"/>
      <c r="J68" s="17"/>
      <c r="K68" s="17"/>
      <c r="L68" s="17"/>
      <c r="M68" s="20"/>
      <c r="N68" s="17"/>
      <c r="O68" s="17"/>
      <c r="P68" s="17"/>
      <c r="Q68" s="17"/>
      <c r="R68" s="17"/>
      <c r="S68" s="22"/>
      <c r="T68" s="15"/>
      <c r="U68" s="23"/>
      <c r="V68" s="1"/>
      <c r="W68" s="15"/>
      <c r="X68" s="15"/>
      <c r="Y68" s="15"/>
      <c r="Z68" s="15"/>
      <c r="AA68" s="2"/>
      <c r="AB68" s="15"/>
      <c r="AC68" s="15"/>
      <c r="AD68" s="15"/>
      <c r="AE68" s="26"/>
      <c r="AF68" s="26"/>
      <c r="AG68" s="26"/>
    </row>
    <row r="69" spans="1:33" ht="15.75" customHeight="1" x14ac:dyDescent="0.2">
      <c r="A69" s="15"/>
      <c r="B69" s="15"/>
      <c r="C69" s="45"/>
      <c r="D69" s="17"/>
      <c r="E69" s="17"/>
      <c r="F69" s="18"/>
      <c r="G69" s="18"/>
      <c r="H69" s="18"/>
      <c r="I69" s="17"/>
      <c r="J69" s="17"/>
      <c r="K69" s="17"/>
      <c r="L69" s="17"/>
      <c r="M69" s="20"/>
      <c r="N69" s="17"/>
      <c r="O69" s="17"/>
      <c r="P69" s="17"/>
      <c r="Q69" s="17"/>
      <c r="R69" s="17"/>
      <c r="S69" s="22"/>
      <c r="T69" s="15"/>
      <c r="U69" s="23"/>
      <c r="V69" s="1"/>
      <c r="W69" s="15"/>
      <c r="X69" s="15"/>
      <c r="Y69" s="15"/>
      <c r="Z69" s="15"/>
      <c r="AA69" s="2"/>
      <c r="AB69" s="15"/>
      <c r="AC69" s="15"/>
      <c r="AD69" s="15"/>
      <c r="AE69" s="26"/>
      <c r="AF69" s="26"/>
      <c r="AG69" s="26"/>
    </row>
    <row r="70" spans="1:33" ht="15.75" customHeight="1" x14ac:dyDescent="0.2">
      <c r="A70" s="15"/>
      <c r="B70" s="15"/>
      <c r="C70" s="45"/>
      <c r="D70" s="17"/>
      <c r="E70" s="17"/>
      <c r="F70" s="18"/>
      <c r="G70" s="18"/>
      <c r="H70" s="18"/>
      <c r="I70" s="17"/>
      <c r="J70" s="17"/>
      <c r="K70" s="17"/>
      <c r="L70" s="17"/>
      <c r="M70" s="20"/>
      <c r="N70" s="17"/>
      <c r="O70" s="17"/>
      <c r="P70" s="17"/>
      <c r="Q70" s="17"/>
      <c r="R70" s="17"/>
      <c r="S70" s="22"/>
      <c r="T70" s="15"/>
      <c r="U70" s="23"/>
      <c r="V70" s="1"/>
      <c r="W70" s="15"/>
      <c r="X70" s="15"/>
      <c r="Y70" s="15"/>
      <c r="Z70" s="15"/>
      <c r="AA70" s="2"/>
      <c r="AB70" s="15"/>
      <c r="AC70" s="15"/>
      <c r="AD70" s="15"/>
      <c r="AE70" s="26"/>
      <c r="AF70" s="26"/>
      <c r="AG70" s="26"/>
    </row>
    <row r="71" spans="1:33" ht="15.75" customHeight="1" x14ac:dyDescent="0.2">
      <c r="A71" s="15"/>
      <c r="B71" s="15"/>
      <c r="C71" s="45"/>
      <c r="D71" s="17"/>
      <c r="E71" s="17"/>
      <c r="F71" s="18"/>
      <c r="G71" s="18"/>
      <c r="H71" s="18"/>
      <c r="I71" s="17"/>
      <c r="J71" s="17"/>
      <c r="K71" s="17"/>
      <c r="L71" s="17"/>
      <c r="M71" s="20"/>
      <c r="N71" s="17"/>
      <c r="O71" s="17"/>
      <c r="P71" s="17"/>
      <c r="Q71" s="17"/>
      <c r="R71" s="17"/>
      <c r="S71" s="22"/>
      <c r="T71" s="15"/>
      <c r="U71" s="23"/>
      <c r="V71" s="1"/>
      <c r="W71" s="15"/>
      <c r="X71" s="15"/>
      <c r="Y71" s="15"/>
      <c r="Z71" s="15"/>
      <c r="AA71" s="2"/>
      <c r="AB71" s="15"/>
      <c r="AC71" s="15"/>
      <c r="AD71" s="15"/>
      <c r="AE71" s="26"/>
      <c r="AF71" s="26"/>
      <c r="AG71" s="26"/>
    </row>
    <row r="72" spans="1:33" ht="15.75" customHeight="1" x14ac:dyDescent="0.2">
      <c r="A72" s="15"/>
      <c r="B72" s="15"/>
      <c r="C72" s="45"/>
      <c r="D72" s="17"/>
      <c r="E72" s="17"/>
      <c r="F72" s="18"/>
      <c r="G72" s="18"/>
      <c r="H72" s="18"/>
      <c r="I72" s="17"/>
      <c r="J72" s="17"/>
      <c r="K72" s="17"/>
      <c r="L72" s="17"/>
      <c r="M72" s="20"/>
      <c r="N72" s="17"/>
      <c r="O72" s="17"/>
      <c r="P72" s="17"/>
      <c r="Q72" s="17"/>
      <c r="R72" s="17"/>
      <c r="S72" s="22"/>
      <c r="T72" s="15"/>
      <c r="U72" s="23"/>
      <c r="V72" s="1"/>
      <c r="W72" s="15"/>
      <c r="X72" s="15"/>
      <c r="Y72" s="15"/>
      <c r="Z72" s="15"/>
      <c r="AA72" s="2"/>
      <c r="AB72" s="15"/>
      <c r="AC72" s="15"/>
      <c r="AD72" s="15"/>
      <c r="AE72" s="26"/>
      <c r="AF72" s="26"/>
      <c r="AG72" s="26"/>
    </row>
    <row r="73" spans="1:33" ht="15.75" customHeight="1" x14ac:dyDescent="0.2">
      <c r="A73" s="15"/>
      <c r="B73" s="15"/>
      <c r="C73" s="45"/>
      <c r="D73" s="17"/>
      <c r="E73" s="17"/>
      <c r="F73" s="18"/>
      <c r="G73" s="18"/>
      <c r="H73" s="18"/>
      <c r="I73" s="17"/>
      <c r="J73" s="17"/>
      <c r="K73" s="17"/>
      <c r="L73" s="17"/>
      <c r="M73" s="20"/>
      <c r="N73" s="17"/>
      <c r="O73" s="17"/>
      <c r="P73" s="17"/>
      <c r="Q73" s="17"/>
      <c r="R73" s="17"/>
      <c r="S73" s="22"/>
      <c r="T73" s="15"/>
      <c r="U73" s="23"/>
      <c r="V73" s="1"/>
      <c r="W73" s="15"/>
      <c r="X73" s="15"/>
      <c r="Y73" s="15"/>
      <c r="Z73" s="15"/>
      <c r="AA73" s="2"/>
      <c r="AB73" s="15"/>
      <c r="AC73" s="15"/>
      <c r="AD73" s="15"/>
      <c r="AE73" s="26"/>
      <c r="AF73" s="26"/>
      <c r="AG73" s="26"/>
    </row>
    <row r="74" spans="1:33" ht="15.75" customHeight="1" x14ac:dyDescent="0.2">
      <c r="A74" s="15"/>
      <c r="B74" s="15"/>
      <c r="C74" s="45"/>
      <c r="D74" s="17"/>
      <c r="E74" s="17"/>
      <c r="F74" s="18"/>
      <c r="G74" s="18"/>
      <c r="H74" s="18"/>
      <c r="I74" s="17"/>
      <c r="J74" s="17"/>
      <c r="K74" s="17"/>
      <c r="L74" s="17"/>
      <c r="M74" s="20"/>
      <c r="N74" s="17"/>
      <c r="O74" s="17"/>
      <c r="P74" s="17"/>
      <c r="Q74" s="17"/>
      <c r="R74" s="17"/>
      <c r="S74" s="22"/>
      <c r="T74" s="15"/>
      <c r="U74" s="23"/>
      <c r="V74" s="1"/>
      <c r="W74" s="15"/>
      <c r="X74" s="15"/>
      <c r="Y74" s="15"/>
      <c r="Z74" s="15"/>
      <c r="AA74" s="2"/>
      <c r="AB74" s="15"/>
      <c r="AC74" s="15"/>
      <c r="AD74" s="15"/>
      <c r="AE74" s="26"/>
      <c r="AF74" s="26"/>
      <c r="AG74" s="26"/>
    </row>
    <row r="75" spans="1:33" ht="15.75" customHeight="1" x14ac:dyDescent="0.2">
      <c r="A75" s="15"/>
      <c r="B75" s="15"/>
      <c r="C75" s="45"/>
      <c r="D75" s="17"/>
      <c r="E75" s="17"/>
      <c r="F75" s="18"/>
      <c r="G75" s="18"/>
      <c r="H75" s="18"/>
      <c r="I75" s="17"/>
      <c r="J75" s="17"/>
      <c r="K75" s="17"/>
      <c r="L75" s="17"/>
      <c r="M75" s="20"/>
      <c r="N75" s="17"/>
      <c r="O75" s="17"/>
      <c r="P75" s="17"/>
      <c r="Q75" s="17"/>
      <c r="R75" s="17"/>
      <c r="S75" s="22"/>
      <c r="T75" s="15"/>
      <c r="U75" s="23"/>
      <c r="V75" s="1"/>
      <c r="W75" s="15"/>
      <c r="X75" s="15"/>
      <c r="Y75" s="15"/>
      <c r="Z75" s="15"/>
      <c r="AA75" s="2"/>
      <c r="AB75" s="15"/>
      <c r="AC75" s="15"/>
      <c r="AD75" s="15"/>
      <c r="AE75" s="26"/>
      <c r="AF75" s="26"/>
      <c r="AG75" s="26"/>
    </row>
    <row r="76" spans="1:33" ht="15.75" customHeight="1" x14ac:dyDescent="0.2">
      <c r="A76" s="15"/>
      <c r="B76" s="15"/>
      <c r="C76" s="45"/>
      <c r="D76" s="17"/>
      <c r="E76" s="17"/>
      <c r="F76" s="18"/>
      <c r="G76" s="18"/>
      <c r="H76" s="18"/>
      <c r="I76" s="17"/>
      <c r="J76" s="17"/>
      <c r="K76" s="17"/>
      <c r="L76" s="17"/>
      <c r="M76" s="20"/>
      <c r="N76" s="17"/>
      <c r="O76" s="17"/>
      <c r="P76" s="17"/>
      <c r="Q76" s="17"/>
      <c r="R76" s="17"/>
      <c r="S76" s="22"/>
      <c r="T76" s="15"/>
      <c r="U76" s="23"/>
      <c r="V76" s="1"/>
      <c r="W76" s="15"/>
      <c r="X76" s="15"/>
      <c r="Y76" s="15"/>
      <c r="Z76" s="15"/>
      <c r="AA76" s="2"/>
      <c r="AB76" s="15"/>
      <c r="AC76" s="15"/>
      <c r="AD76" s="15"/>
      <c r="AE76" s="26"/>
      <c r="AF76" s="26"/>
      <c r="AG76" s="26"/>
    </row>
    <row r="77" spans="1:33" ht="15.75" customHeight="1" x14ac:dyDescent="0.2">
      <c r="A77" s="15"/>
      <c r="B77" s="15"/>
      <c r="C77" s="45"/>
      <c r="D77" s="17"/>
      <c r="E77" s="17"/>
      <c r="F77" s="18"/>
      <c r="G77" s="18"/>
      <c r="H77" s="18"/>
      <c r="I77" s="17"/>
      <c r="J77" s="17"/>
      <c r="K77" s="17"/>
      <c r="L77" s="17"/>
      <c r="M77" s="20"/>
      <c r="N77" s="17"/>
      <c r="O77" s="17"/>
      <c r="P77" s="17"/>
      <c r="Q77" s="17"/>
      <c r="R77" s="17"/>
      <c r="S77" s="22"/>
      <c r="T77" s="15"/>
      <c r="U77" s="23"/>
      <c r="V77" s="1"/>
      <c r="W77" s="15"/>
      <c r="X77" s="15"/>
      <c r="Y77" s="15"/>
      <c r="Z77" s="15"/>
      <c r="AA77" s="2"/>
      <c r="AB77" s="15"/>
      <c r="AC77" s="15"/>
      <c r="AD77" s="15"/>
      <c r="AE77" s="26"/>
      <c r="AF77" s="26"/>
      <c r="AG77" s="26"/>
    </row>
    <row r="78" spans="1:33" ht="15.75" customHeight="1" x14ac:dyDescent="0.2">
      <c r="A78" s="15"/>
      <c r="B78" s="15"/>
      <c r="C78" s="45"/>
      <c r="D78" s="17"/>
      <c r="E78" s="17"/>
      <c r="F78" s="18"/>
      <c r="G78" s="18"/>
      <c r="H78" s="18"/>
      <c r="I78" s="17"/>
      <c r="J78" s="17"/>
      <c r="K78" s="17"/>
      <c r="L78" s="17"/>
      <c r="M78" s="20"/>
      <c r="N78" s="17"/>
      <c r="O78" s="17"/>
      <c r="P78" s="17"/>
      <c r="Q78" s="17"/>
      <c r="R78" s="17"/>
      <c r="S78" s="22"/>
      <c r="T78" s="15"/>
      <c r="U78" s="23"/>
      <c r="V78" s="1"/>
      <c r="W78" s="15"/>
      <c r="X78" s="15"/>
      <c r="Y78" s="15"/>
      <c r="Z78" s="15"/>
      <c r="AA78" s="2"/>
      <c r="AB78" s="15"/>
      <c r="AC78" s="15"/>
      <c r="AD78" s="15"/>
      <c r="AE78" s="26"/>
      <c r="AF78" s="26"/>
      <c r="AG78" s="26"/>
    </row>
    <row r="79" spans="1:33" ht="15.75" customHeight="1" x14ac:dyDescent="0.2">
      <c r="A79" s="15"/>
      <c r="B79" s="15"/>
      <c r="C79" s="45"/>
      <c r="D79" s="17"/>
      <c r="E79" s="17"/>
      <c r="F79" s="18"/>
      <c r="G79" s="18"/>
      <c r="H79" s="18"/>
      <c r="I79" s="17"/>
      <c r="J79" s="17"/>
      <c r="K79" s="17"/>
      <c r="L79" s="17"/>
      <c r="M79" s="20"/>
      <c r="N79" s="17"/>
      <c r="O79" s="17"/>
      <c r="P79" s="17"/>
      <c r="Q79" s="17"/>
      <c r="R79" s="17"/>
      <c r="S79" s="22"/>
      <c r="T79" s="15"/>
      <c r="U79" s="23"/>
      <c r="V79" s="1"/>
      <c r="W79" s="15"/>
      <c r="X79" s="15"/>
      <c r="Y79" s="15"/>
      <c r="Z79" s="15"/>
      <c r="AA79" s="2"/>
      <c r="AB79" s="15"/>
      <c r="AC79" s="15"/>
      <c r="AD79" s="15"/>
      <c r="AE79" s="26"/>
      <c r="AF79" s="26"/>
      <c r="AG79" s="26"/>
    </row>
    <row r="80" spans="1:33" ht="15.75" customHeight="1" x14ac:dyDescent="0.2">
      <c r="A80" s="15"/>
      <c r="B80" s="15"/>
      <c r="C80" s="45"/>
      <c r="D80" s="17"/>
      <c r="E80" s="17"/>
      <c r="F80" s="18"/>
      <c r="G80" s="18"/>
      <c r="H80" s="18"/>
      <c r="I80" s="17"/>
      <c r="J80" s="17"/>
      <c r="K80" s="17"/>
      <c r="L80" s="17"/>
      <c r="M80" s="20"/>
      <c r="N80" s="17"/>
      <c r="O80" s="17"/>
      <c r="P80" s="17"/>
      <c r="Q80" s="17"/>
      <c r="R80" s="17"/>
      <c r="S80" s="22"/>
      <c r="T80" s="15"/>
      <c r="U80" s="23"/>
      <c r="V80" s="1"/>
      <c r="W80" s="15"/>
      <c r="X80" s="15"/>
      <c r="Y80" s="15"/>
      <c r="Z80" s="15"/>
      <c r="AA80" s="2"/>
      <c r="AB80" s="15"/>
      <c r="AC80" s="15"/>
      <c r="AD80" s="15"/>
      <c r="AE80" s="26"/>
      <c r="AF80" s="26"/>
      <c r="AG80" s="26"/>
    </row>
    <row r="81" spans="1:33" ht="15.75" customHeight="1" x14ac:dyDescent="0.2">
      <c r="A81" s="15"/>
      <c r="B81" s="15"/>
      <c r="C81" s="45"/>
      <c r="D81" s="17"/>
      <c r="E81" s="17"/>
      <c r="F81" s="18"/>
      <c r="G81" s="18"/>
      <c r="H81" s="18"/>
      <c r="I81" s="17"/>
      <c r="J81" s="17"/>
      <c r="K81" s="17"/>
      <c r="L81" s="17"/>
      <c r="M81" s="20"/>
      <c r="N81" s="17"/>
      <c r="O81" s="17"/>
      <c r="P81" s="17"/>
      <c r="Q81" s="17"/>
      <c r="R81" s="17"/>
      <c r="S81" s="22"/>
      <c r="T81" s="15"/>
      <c r="U81" s="23"/>
      <c r="V81" s="1"/>
      <c r="W81" s="15"/>
      <c r="X81" s="15"/>
      <c r="Y81" s="15"/>
      <c r="Z81" s="15"/>
      <c r="AA81" s="2"/>
      <c r="AB81" s="15"/>
      <c r="AC81" s="15"/>
      <c r="AD81" s="15"/>
      <c r="AE81" s="26"/>
      <c r="AF81" s="26"/>
      <c r="AG81" s="26"/>
    </row>
    <row r="82" spans="1:33" ht="15.75" customHeight="1" x14ac:dyDescent="0.2">
      <c r="A82" s="15"/>
      <c r="B82" s="15"/>
      <c r="C82" s="45"/>
      <c r="D82" s="17"/>
      <c r="E82" s="17"/>
      <c r="F82" s="18"/>
      <c r="G82" s="18"/>
      <c r="H82" s="18"/>
      <c r="I82" s="17"/>
      <c r="J82" s="17"/>
      <c r="K82" s="17"/>
      <c r="L82" s="17"/>
      <c r="M82" s="20"/>
      <c r="N82" s="17"/>
      <c r="O82" s="17"/>
      <c r="P82" s="17"/>
      <c r="Q82" s="17"/>
      <c r="R82" s="17"/>
      <c r="S82" s="22"/>
      <c r="T82" s="15"/>
      <c r="U82" s="23"/>
      <c r="V82" s="1"/>
      <c r="W82" s="15"/>
      <c r="X82" s="15"/>
      <c r="Y82" s="15"/>
      <c r="Z82" s="15"/>
      <c r="AA82" s="2"/>
      <c r="AB82" s="15"/>
      <c r="AC82" s="15"/>
      <c r="AD82" s="15"/>
      <c r="AE82" s="26"/>
      <c r="AF82" s="26"/>
      <c r="AG82" s="26"/>
    </row>
    <row r="83" spans="1:33" ht="15.75" customHeight="1" x14ac:dyDescent="0.2">
      <c r="A83" s="15"/>
      <c r="B83" s="15"/>
      <c r="C83" s="45"/>
      <c r="D83" s="17"/>
      <c r="E83" s="17"/>
      <c r="F83" s="18"/>
      <c r="G83" s="18"/>
      <c r="H83" s="18"/>
      <c r="I83" s="17"/>
      <c r="J83" s="17"/>
      <c r="K83" s="17"/>
      <c r="L83" s="17"/>
      <c r="M83" s="20"/>
      <c r="N83" s="17"/>
      <c r="O83" s="17"/>
      <c r="P83" s="17"/>
      <c r="Q83" s="17"/>
      <c r="R83" s="17"/>
      <c r="S83" s="22"/>
      <c r="T83" s="15"/>
      <c r="U83" s="23"/>
      <c r="V83" s="1"/>
      <c r="W83" s="15"/>
      <c r="X83" s="15"/>
      <c r="Y83" s="15"/>
      <c r="Z83" s="15"/>
      <c r="AA83" s="2"/>
      <c r="AB83" s="15"/>
      <c r="AC83" s="15"/>
      <c r="AD83" s="15"/>
      <c r="AE83" s="26"/>
      <c r="AF83" s="26"/>
      <c r="AG83" s="26"/>
    </row>
    <row r="84" spans="1:33" ht="15.75" customHeight="1" x14ac:dyDescent="0.2">
      <c r="A84" s="15"/>
      <c r="B84" s="15"/>
      <c r="C84" s="45"/>
      <c r="D84" s="17"/>
      <c r="E84" s="17"/>
      <c r="F84" s="18"/>
      <c r="G84" s="18"/>
      <c r="H84" s="18"/>
      <c r="I84" s="17"/>
      <c r="J84" s="17"/>
      <c r="K84" s="17"/>
      <c r="L84" s="17"/>
      <c r="M84" s="20"/>
      <c r="N84" s="17"/>
      <c r="O84" s="17"/>
      <c r="P84" s="17"/>
      <c r="Q84" s="17"/>
      <c r="R84" s="17"/>
      <c r="S84" s="22"/>
      <c r="T84" s="15"/>
      <c r="U84" s="23"/>
      <c r="V84" s="1"/>
      <c r="W84" s="15"/>
      <c r="X84" s="15"/>
      <c r="Y84" s="15"/>
      <c r="Z84" s="15"/>
      <c r="AA84" s="2"/>
      <c r="AB84" s="15"/>
      <c r="AC84" s="15"/>
      <c r="AD84" s="15"/>
      <c r="AE84" s="26"/>
      <c r="AF84" s="26"/>
      <c r="AG84" s="26"/>
    </row>
    <row r="85" spans="1:33" ht="15.75" customHeight="1" x14ac:dyDescent="0.2">
      <c r="A85" s="15"/>
      <c r="B85" s="15"/>
      <c r="C85" s="45"/>
      <c r="D85" s="17"/>
      <c r="E85" s="17"/>
      <c r="F85" s="18"/>
      <c r="G85" s="18"/>
      <c r="H85" s="18"/>
      <c r="I85" s="17"/>
      <c r="J85" s="17"/>
      <c r="K85" s="17"/>
      <c r="L85" s="17"/>
      <c r="M85" s="20"/>
      <c r="N85" s="17"/>
      <c r="O85" s="17"/>
      <c r="P85" s="17"/>
      <c r="Q85" s="17"/>
      <c r="R85" s="17"/>
      <c r="S85" s="22"/>
      <c r="T85" s="15"/>
      <c r="U85" s="23"/>
      <c r="V85" s="1"/>
      <c r="W85" s="15"/>
      <c r="X85" s="15"/>
      <c r="Y85" s="15"/>
      <c r="Z85" s="15"/>
      <c r="AA85" s="2"/>
      <c r="AB85" s="15"/>
      <c r="AC85" s="15"/>
      <c r="AD85" s="15"/>
      <c r="AE85" s="26"/>
      <c r="AF85" s="26"/>
      <c r="AG85" s="26"/>
    </row>
    <row r="86" spans="1:33" ht="15.75" customHeight="1" x14ac:dyDescent="0.2">
      <c r="A86" s="15"/>
      <c r="B86" s="15"/>
      <c r="C86" s="45"/>
      <c r="D86" s="17"/>
      <c r="E86" s="17"/>
      <c r="F86" s="18"/>
      <c r="G86" s="18"/>
      <c r="H86" s="18"/>
      <c r="I86" s="17"/>
      <c r="J86" s="17"/>
      <c r="K86" s="17"/>
      <c r="L86" s="17"/>
      <c r="M86" s="20"/>
      <c r="N86" s="17"/>
      <c r="O86" s="17"/>
      <c r="P86" s="17"/>
      <c r="Q86" s="17"/>
      <c r="R86" s="17"/>
      <c r="S86" s="22"/>
      <c r="T86" s="15"/>
      <c r="U86" s="23"/>
      <c r="V86" s="1"/>
      <c r="W86" s="15"/>
      <c r="X86" s="15"/>
      <c r="Y86" s="15"/>
      <c r="Z86" s="15"/>
      <c r="AA86" s="2"/>
      <c r="AB86" s="15"/>
      <c r="AC86" s="15"/>
      <c r="AD86" s="15"/>
      <c r="AE86" s="26"/>
      <c r="AF86" s="26"/>
      <c r="AG86" s="26"/>
    </row>
    <row r="87" spans="1:33" ht="15.75" customHeight="1" x14ac:dyDescent="0.2">
      <c r="A87" s="15"/>
      <c r="B87" s="15"/>
      <c r="C87" s="45"/>
      <c r="D87" s="17"/>
      <c r="E87" s="17"/>
      <c r="F87" s="18"/>
      <c r="G87" s="18"/>
      <c r="H87" s="18"/>
      <c r="I87" s="17"/>
      <c r="J87" s="17"/>
      <c r="K87" s="17"/>
      <c r="L87" s="17"/>
      <c r="M87" s="20"/>
      <c r="N87" s="17"/>
      <c r="O87" s="17"/>
      <c r="P87" s="17"/>
      <c r="Q87" s="17"/>
      <c r="R87" s="17"/>
      <c r="S87" s="22"/>
      <c r="T87" s="15"/>
      <c r="U87" s="23"/>
      <c r="V87" s="1"/>
      <c r="W87" s="15"/>
      <c r="X87" s="15"/>
      <c r="Y87" s="15"/>
      <c r="Z87" s="15"/>
      <c r="AA87" s="2"/>
      <c r="AB87" s="15"/>
      <c r="AC87" s="15"/>
      <c r="AD87" s="15"/>
      <c r="AE87" s="26"/>
      <c r="AF87" s="26"/>
      <c r="AG87" s="26"/>
    </row>
    <row r="88" spans="1:33" ht="15.75" customHeight="1" x14ac:dyDescent="0.2">
      <c r="A88" s="15"/>
      <c r="B88" s="15"/>
      <c r="C88" s="45"/>
      <c r="D88" s="17"/>
      <c r="E88" s="17"/>
      <c r="F88" s="18"/>
      <c r="G88" s="18"/>
      <c r="H88" s="18"/>
      <c r="I88" s="17"/>
      <c r="J88" s="17"/>
      <c r="K88" s="17"/>
      <c r="L88" s="17"/>
      <c r="M88" s="20"/>
      <c r="N88" s="17"/>
      <c r="O88" s="17"/>
      <c r="P88" s="17"/>
      <c r="Q88" s="17"/>
      <c r="R88" s="17"/>
      <c r="S88" s="22"/>
      <c r="T88" s="15"/>
      <c r="U88" s="23"/>
      <c r="V88" s="1"/>
      <c r="W88" s="15"/>
      <c r="X88" s="15"/>
      <c r="Y88" s="15"/>
      <c r="Z88" s="15"/>
      <c r="AA88" s="2"/>
      <c r="AB88" s="15"/>
      <c r="AC88" s="15"/>
      <c r="AD88" s="15"/>
      <c r="AE88" s="26"/>
      <c r="AF88" s="26"/>
      <c r="AG88" s="26"/>
    </row>
    <row r="89" spans="1:33" ht="15.75" customHeight="1" x14ac:dyDescent="0.2">
      <c r="A89" s="15"/>
      <c r="B89" s="15"/>
      <c r="C89" s="45"/>
      <c r="D89" s="17"/>
      <c r="E89" s="17"/>
      <c r="F89" s="18"/>
      <c r="G89" s="18"/>
      <c r="H89" s="18"/>
      <c r="I89" s="17"/>
      <c r="J89" s="17"/>
      <c r="K89" s="17"/>
      <c r="L89" s="17"/>
      <c r="M89" s="20"/>
      <c r="N89" s="17"/>
      <c r="O89" s="17"/>
      <c r="P89" s="17"/>
      <c r="Q89" s="17"/>
      <c r="R89" s="17"/>
      <c r="S89" s="22"/>
      <c r="T89" s="15"/>
      <c r="U89" s="23"/>
      <c r="V89" s="1"/>
      <c r="W89" s="15"/>
      <c r="X89" s="15"/>
      <c r="Y89" s="15"/>
      <c r="Z89" s="15"/>
      <c r="AA89" s="2"/>
      <c r="AB89" s="15"/>
      <c r="AC89" s="15"/>
      <c r="AD89" s="15"/>
      <c r="AE89" s="26"/>
      <c r="AF89" s="26"/>
      <c r="AG89" s="26"/>
    </row>
    <row r="90" spans="1:33" ht="15.75" customHeight="1" x14ac:dyDescent="0.2">
      <c r="A90" s="15"/>
      <c r="B90" s="15"/>
      <c r="C90" s="45"/>
      <c r="D90" s="17"/>
      <c r="E90" s="17"/>
      <c r="F90" s="18"/>
      <c r="G90" s="18"/>
      <c r="H90" s="18"/>
      <c r="I90" s="17"/>
      <c r="J90" s="17"/>
      <c r="K90" s="17"/>
      <c r="L90" s="17"/>
      <c r="M90" s="20"/>
      <c r="N90" s="17"/>
      <c r="O90" s="17"/>
      <c r="P90" s="17"/>
      <c r="Q90" s="17"/>
      <c r="R90" s="17"/>
      <c r="S90" s="22"/>
      <c r="T90" s="15"/>
      <c r="U90" s="23"/>
      <c r="V90" s="1"/>
      <c r="W90" s="15"/>
      <c r="X90" s="15"/>
      <c r="Y90" s="15"/>
      <c r="Z90" s="15"/>
      <c r="AA90" s="2"/>
      <c r="AB90" s="15"/>
      <c r="AC90" s="15"/>
      <c r="AD90" s="15"/>
      <c r="AE90" s="26"/>
      <c r="AF90" s="26"/>
      <c r="AG90" s="26"/>
    </row>
    <row r="91" spans="1:33" ht="15.75" customHeight="1" x14ac:dyDescent="0.2">
      <c r="A91" s="15"/>
      <c r="B91" s="15"/>
      <c r="C91" s="45"/>
      <c r="D91" s="17"/>
      <c r="E91" s="17"/>
      <c r="F91" s="18"/>
      <c r="G91" s="18"/>
      <c r="H91" s="18"/>
      <c r="I91" s="17"/>
      <c r="J91" s="17"/>
      <c r="K91" s="17"/>
      <c r="L91" s="17"/>
      <c r="M91" s="20"/>
      <c r="N91" s="17"/>
      <c r="O91" s="17"/>
      <c r="P91" s="17"/>
      <c r="Q91" s="17"/>
      <c r="R91" s="17"/>
      <c r="S91" s="22"/>
      <c r="T91" s="15"/>
      <c r="U91" s="23"/>
      <c r="V91" s="1"/>
      <c r="W91" s="15"/>
      <c r="X91" s="15"/>
      <c r="Y91" s="15"/>
      <c r="Z91" s="15"/>
      <c r="AA91" s="2"/>
      <c r="AB91" s="15"/>
      <c r="AC91" s="15"/>
      <c r="AD91" s="15"/>
      <c r="AE91" s="26"/>
      <c r="AF91" s="26"/>
      <c r="AG91" s="26"/>
    </row>
    <row r="92" spans="1:33" ht="15.75" customHeight="1" x14ac:dyDescent="0.2">
      <c r="A92" s="15"/>
      <c r="B92" s="15"/>
      <c r="C92" s="45"/>
      <c r="D92" s="17"/>
      <c r="E92" s="17"/>
      <c r="F92" s="18"/>
      <c r="G92" s="18"/>
      <c r="H92" s="18"/>
      <c r="I92" s="17"/>
      <c r="J92" s="17"/>
      <c r="K92" s="17"/>
      <c r="L92" s="17"/>
      <c r="M92" s="20"/>
      <c r="N92" s="17"/>
      <c r="O92" s="17"/>
      <c r="P92" s="17"/>
      <c r="Q92" s="17"/>
      <c r="R92" s="17"/>
      <c r="S92" s="22"/>
      <c r="T92" s="15"/>
      <c r="U92" s="23"/>
      <c r="V92" s="1"/>
      <c r="W92" s="15"/>
      <c r="X92" s="15"/>
      <c r="Y92" s="15"/>
      <c r="Z92" s="15"/>
      <c r="AA92" s="2"/>
      <c r="AB92" s="15"/>
      <c r="AC92" s="15"/>
      <c r="AD92" s="15"/>
      <c r="AE92" s="26"/>
      <c r="AF92" s="26"/>
      <c r="AG92" s="26"/>
    </row>
    <row r="93" spans="1:33" ht="15.75" customHeight="1" x14ac:dyDescent="0.2">
      <c r="A93" s="15"/>
      <c r="B93" s="15"/>
      <c r="C93" s="45"/>
      <c r="D93" s="17"/>
      <c r="E93" s="17"/>
      <c r="F93" s="18"/>
      <c r="G93" s="18"/>
      <c r="H93" s="18"/>
      <c r="I93" s="17"/>
      <c r="J93" s="17"/>
      <c r="K93" s="17"/>
      <c r="L93" s="17"/>
      <c r="M93" s="20"/>
      <c r="N93" s="17"/>
      <c r="O93" s="17"/>
      <c r="P93" s="17"/>
      <c r="Q93" s="17"/>
      <c r="R93" s="17"/>
      <c r="S93" s="22"/>
      <c r="T93" s="15"/>
      <c r="U93" s="23"/>
      <c r="V93" s="1"/>
      <c r="W93" s="15"/>
      <c r="X93" s="15"/>
      <c r="Y93" s="15"/>
      <c r="Z93" s="15"/>
      <c r="AA93" s="2"/>
      <c r="AB93" s="15"/>
      <c r="AC93" s="15"/>
      <c r="AD93" s="15"/>
      <c r="AE93" s="26"/>
      <c r="AF93" s="26"/>
      <c r="AG93" s="26"/>
    </row>
    <row r="94" spans="1:33" ht="15.75" customHeight="1" x14ac:dyDescent="0.2">
      <c r="A94" s="15"/>
      <c r="B94" s="15"/>
      <c r="C94" s="45"/>
      <c r="D94" s="17"/>
      <c r="E94" s="17"/>
      <c r="F94" s="18"/>
      <c r="G94" s="18"/>
      <c r="H94" s="18"/>
      <c r="I94" s="17"/>
      <c r="J94" s="17"/>
      <c r="K94" s="17"/>
      <c r="L94" s="17"/>
      <c r="M94" s="20"/>
      <c r="N94" s="17"/>
      <c r="O94" s="17"/>
      <c r="P94" s="17"/>
      <c r="Q94" s="17"/>
      <c r="R94" s="17"/>
      <c r="S94" s="22"/>
      <c r="T94" s="15"/>
      <c r="U94" s="23"/>
      <c r="V94" s="1"/>
      <c r="W94" s="15"/>
      <c r="X94" s="15"/>
      <c r="Y94" s="15"/>
      <c r="Z94" s="15"/>
      <c r="AA94" s="2"/>
      <c r="AB94" s="15"/>
      <c r="AC94" s="15"/>
      <c r="AD94" s="15"/>
      <c r="AE94" s="26"/>
      <c r="AF94" s="26"/>
      <c r="AG94" s="26"/>
    </row>
    <row r="95" spans="1:33" ht="15.75" customHeight="1" x14ac:dyDescent="0.2">
      <c r="A95" s="15"/>
      <c r="B95" s="15"/>
      <c r="C95" s="45"/>
      <c r="D95" s="17"/>
      <c r="E95" s="17"/>
      <c r="F95" s="18"/>
      <c r="G95" s="18"/>
      <c r="H95" s="18"/>
      <c r="I95" s="17"/>
      <c r="J95" s="17"/>
      <c r="K95" s="17"/>
      <c r="L95" s="17"/>
      <c r="M95" s="20"/>
      <c r="N95" s="17"/>
      <c r="O95" s="17"/>
      <c r="P95" s="17"/>
      <c r="Q95" s="17"/>
      <c r="R95" s="17"/>
      <c r="S95" s="22"/>
      <c r="T95" s="15"/>
      <c r="U95" s="23"/>
      <c r="V95" s="1"/>
      <c r="W95" s="15"/>
      <c r="X95" s="15"/>
      <c r="Y95" s="15"/>
      <c r="Z95" s="15"/>
      <c r="AA95" s="2"/>
      <c r="AB95" s="15"/>
      <c r="AC95" s="15"/>
      <c r="AD95" s="15"/>
      <c r="AE95" s="26"/>
      <c r="AF95" s="26"/>
      <c r="AG95" s="26"/>
    </row>
    <row r="96" spans="1:33" ht="15.75" customHeight="1" x14ac:dyDescent="0.2">
      <c r="A96" s="15"/>
      <c r="B96" s="15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46"/>
      <c r="R96" s="46"/>
      <c r="S96" s="22"/>
      <c r="T96" s="15"/>
      <c r="U96" s="15"/>
      <c r="V96" s="15"/>
      <c r="W96" s="15"/>
      <c r="X96" s="15"/>
      <c r="Y96" s="15"/>
      <c r="Z96" s="15"/>
      <c r="AA96" s="2"/>
      <c r="AB96" s="15"/>
      <c r="AC96" s="15"/>
      <c r="AD96" s="15"/>
      <c r="AE96" s="15"/>
      <c r="AF96" s="15"/>
      <c r="AG96" s="15"/>
    </row>
    <row r="97" spans="1:33" ht="15.75" customHeight="1" x14ac:dyDescent="0.2">
      <c r="A97" s="15"/>
      <c r="B97" s="15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46"/>
      <c r="R97" s="46"/>
      <c r="S97" s="22"/>
      <c r="T97" s="15"/>
      <c r="U97" s="15"/>
      <c r="V97" s="15"/>
      <c r="W97" s="15"/>
      <c r="X97" s="15"/>
      <c r="Y97" s="15"/>
      <c r="Z97" s="15"/>
      <c r="AA97" s="2"/>
      <c r="AB97" s="15"/>
      <c r="AC97" s="15"/>
      <c r="AD97" s="15"/>
      <c r="AE97" s="15"/>
      <c r="AF97" s="15"/>
      <c r="AG97" s="15"/>
    </row>
    <row r="98" spans="1:33" ht="15.75" customHeight="1" x14ac:dyDescent="0.2">
      <c r="A98" s="15"/>
      <c r="B98" s="15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46"/>
      <c r="R98" s="46"/>
      <c r="S98" s="22"/>
      <c r="T98" s="15"/>
      <c r="U98" s="15"/>
      <c r="V98" s="15"/>
      <c r="W98" s="15"/>
      <c r="X98" s="15"/>
      <c r="Y98" s="15"/>
      <c r="Z98" s="15"/>
      <c r="AA98" s="2"/>
      <c r="AB98" s="15"/>
      <c r="AC98" s="15"/>
      <c r="AD98" s="15"/>
      <c r="AE98" s="15"/>
      <c r="AF98" s="15"/>
      <c r="AG98" s="15"/>
    </row>
    <row r="99" spans="1:33" ht="15.75" customHeight="1" x14ac:dyDescent="0.2">
      <c r="A99" s="15"/>
      <c r="B99" s="15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46"/>
      <c r="R99" s="46"/>
      <c r="S99" s="22"/>
      <c r="T99" s="15"/>
      <c r="U99" s="15"/>
      <c r="V99" s="15"/>
      <c r="W99" s="15"/>
      <c r="X99" s="15"/>
      <c r="Y99" s="15"/>
      <c r="Z99" s="15"/>
      <c r="AA99" s="2"/>
      <c r="AB99" s="15"/>
      <c r="AC99" s="15"/>
      <c r="AD99" s="15"/>
      <c r="AE99" s="15"/>
      <c r="AF99" s="15"/>
      <c r="AG99" s="15"/>
    </row>
    <row r="100" spans="1:33" ht="15.75" customHeight="1" x14ac:dyDescent="0.2">
      <c r="A100" s="15"/>
      <c r="B100" s="15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46"/>
      <c r="R100" s="46"/>
      <c r="S100" s="22"/>
      <c r="T100" s="15"/>
      <c r="U100" s="15"/>
      <c r="V100" s="15"/>
      <c r="W100" s="15"/>
      <c r="X100" s="15"/>
      <c r="Y100" s="15"/>
      <c r="Z100" s="15"/>
      <c r="AA100" s="2"/>
      <c r="AB100" s="15"/>
      <c r="AC100" s="15"/>
      <c r="AD100" s="15"/>
      <c r="AE100" s="15"/>
      <c r="AF100" s="15"/>
      <c r="AG100" s="15"/>
    </row>
    <row r="101" spans="1:33" ht="15.75" customHeight="1" x14ac:dyDescent="0.2">
      <c r="A101" s="15"/>
      <c r="B101" s="15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46"/>
      <c r="R101" s="46"/>
      <c r="S101" s="22"/>
      <c r="T101" s="15"/>
      <c r="U101" s="15"/>
      <c r="V101" s="15"/>
      <c r="W101" s="15"/>
      <c r="X101" s="15"/>
      <c r="Y101" s="15"/>
      <c r="Z101" s="15"/>
      <c r="AA101" s="2"/>
      <c r="AB101" s="15"/>
      <c r="AC101" s="15"/>
      <c r="AD101" s="15"/>
      <c r="AE101" s="15"/>
      <c r="AF101" s="15"/>
      <c r="AG101" s="15"/>
    </row>
    <row r="102" spans="1:33" ht="15.75" customHeight="1" x14ac:dyDescent="0.2">
      <c r="A102" s="15"/>
      <c r="B102" s="15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46"/>
      <c r="R102" s="46"/>
      <c r="S102" s="22"/>
      <c r="T102" s="15"/>
      <c r="U102" s="15"/>
      <c r="V102" s="15"/>
      <c r="W102" s="15"/>
      <c r="X102" s="15"/>
      <c r="Y102" s="15"/>
      <c r="Z102" s="15"/>
      <c r="AA102" s="2"/>
      <c r="AB102" s="15"/>
      <c r="AC102" s="15"/>
      <c r="AD102" s="15"/>
      <c r="AE102" s="15"/>
      <c r="AF102" s="15"/>
      <c r="AG102" s="15"/>
    </row>
    <row r="103" spans="1:33" ht="15.75" customHeight="1" x14ac:dyDescent="0.2">
      <c r="A103" s="15"/>
      <c r="B103" s="15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46"/>
      <c r="R103" s="46"/>
      <c r="S103" s="22"/>
      <c r="T103" s="15"/>
      <c r="U103" s="15"/>
      <c r="V103" s="15"/>
      <c r="W103" s="15"/>
      <c r="X103" s="15"/>
      <c r="Y103" s="15"/>
      <c r="Z103" s="15"/>
      <c r="AA103" s="2"/>
      <c r="AB103" s="15"/>
      <c r="AC103" s="15"/>
      <c r="AD103" s="15"/>
      <c r="AE103" s="15"/>
      <c r="AF103" s="15"/>
      <c r="AG103" s="15"/>
    </row>
    <row r="104" spans="1:33" ht="15.75" customHeight="1" x14ac:dyDescent="0.2">
      <c r="A104" s="15"/>
      <c r="B104" s="15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46"/>
      <c r="R104" s="46"/>
      <c r="S104" s="22"/>
      <c r="T104" s="15"/>
      <c r="U104" s="15"/>
      <c r="V104" s="15"/>
      <c r="W104" s="15"/>
      <c r="X104" s="15"/>
      <c r="Y104" s="15"/>
      <c r="Z104" s="15"/>
      <c r="AA104" s="2"/>
      <c r="AB104" s="15"/>
      <c r="AC104" s="15"/>
      <c r="AD104" s="15"/>
      <c r="AE104" s="15"/>
      <c r="AF104" s="15"/>
      <c r="AG104" s="15"/>
    </row>
    <row r="105" spans="1:33" ht="15.75" customHeight="1" x14ac:dyDescent="0.2">
      <c r="A105" s="15"/>
      <c r="B105" s="15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46"/>
      <c r="R105" s="46"/>
      <c r="S105" s="22"/>
      <c r="T105" s="15"/>
      <c r="U105" s="15"/>
      <c r="V105" s="15"/>
      <c r="W105" s="15"/>
      <c r="X105" s="15"/>
      <c r="Y105" s="15"/>
      <c r="Z105" s="15"/>
      <c r="AA105" s="2"/>
      <c r="AB105" s="15"/>
      <c r="AC105" s="15"/>
      <c r="AD105" s="15"/>
      <c r="AE105" s="15"/>
      <c r="AF105" s="15"/>
      <c r="AG105" s="15"/>
    </row>
    <row r="106" spans="1:33" ht="15.75" customHeight="1" x14ac:dyDescent="0.2">
      <c r="A106" s="15"/>
      <c r="B106" s="15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46"/>
      <c r="R106" s="46"/>
      <c r="S106" s="22"/>
      <c r="T106" s="15"/>
      <c r="U106" s="15"/>
      <c r="V106" s="15"/>
      <c r="W106" s="15"/>
      <c r="X106" s="15"/>
      <c r="Y106" s="15"/>
      <c r="Z106" s="15"/>
      <c r="AA106" s="2"/>
      <c r="AB106" s="15"/>
      <c r="AC106" s="15"/>
      <c r="AD106" s="15"/>
      <c r="AE106" s="15"/>
      <c r="AF106" s="15"/>
      <c r="AG106" s="15"/>
    </row>
    <row r="107" spans="1:33" ht="15.75" customHeight="1" x14ac:dyDescent="0.2">
      <c r="A107" s="15"/>
      <c r="B107" s="15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46"/>
      <c r="R107" s="46"/>
      <c r="S107" s="22"/>
      <c r="T107" s="15"/>
      <c r="U107" s="15"/>
      <c r="V107" s="15"/>
      <c r="W107" s="15"/>
      <c r="X107" s="15"/>
      <c r="Y107" s="15"/>
      <c r="Z107" s="15"/>
      <c r="AA107" s="2"/>
      <c r="AB107" s="15"/>
      <c r="AC107" s="15"/>
      <c r="AD107" s="15"/>
      <c r="AE107" s="15"/>
      <c r="AF107" s="15"/>
      <c r="AG107" s="15"/>
    </row>
    <row r="108" spans="1:33" ht="15.75" customHeight="1" x14ac:dyDescent="0.2">
      <c r="A108" s="15"/>
      <c r="B108" s="15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46"/>
      <c r="R108" s="46"/>
      <c r="S108" s="22"/>
      <c r="T108" s="15"/>
      <c r="U108" s="15"/>
      <c r="V108" s="15"/>
      <c r="W108" s="15"/>
      <c r="X108" s="15"/>
      <c r="Y108" s="15"/>
      <c r="Z108" s="15"/>
      <c r="AA108" s="2"/>
      <c r="AB108" s="15"/>
      <c r="AC108" s="15"/>
      <c r="AD108" s="15"/>
      <c r="AE108" s="15"/>
      <c r="AF108" s="15"/>
      <c r="AG108" s="15"/>
    </row>
    <row r="109" spans="1:33" ht="15.75" customHeight="1" x14ac:dyDescent="0.2">
      <c r="A109" s="15"/>
      <c r="B109" s="15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46"/>
      <c r="R109" s="46"/>
      <c r="S109" s="22"/>
      <c r="T109" s="15"/>
      <c r="U109" s="15"/>
      <c r="V109" s="15"/>
      <c r="W109" s="15"/>
      <c r="X109" s="15"/>
      <c r="Y109" s="15"/>
      <c r="Z109" s="15"/>
      <c r="AA109" s="2"/>
      <c r="AB109" s="15"/>
      <c r="AC109" s="15"/>
      <c r="AD109" s="15"/>
      <c r="AE109" s="15"/>
      <c r="AF109" s="15"/>
      <c r="AG109" s="15"/>
    </row>
    <row r="110" spans="1:33" ht="15.75" customHeight="1" x14ac:dyDescent="0.2">
      <c r="A110" s="15"/>
      <c r="B110" s="15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46"/>
      <c r="R110" s="46"/>
      <c r="S110" s="22"/>
      <c r="T110" s="15"/>
      <c r="U110" s="15"/>
      <c r="V110" s="15"/>
      <c r="W110" s="15"/>
      <c r="X110" s="15"/>
      <c r="Y110" s="15"/>
      <c r="Z110" s="15"/>
      <c r="AA110" s="2"/>
      <c r="AB110" s="15"/>
      <c r="AC110" s="15"/>
      <c r="AD110" s="15"/>
      <c r="AE110" s="15"/>
      <c r="AF110" s="15"/>
      <c r="AG110" s="15"/>
    </row>
    <row r="111" spans="1:33" ht="15.75" customHeight="1" x14ac:dyDescent="0.2">
      <c r="A111" s="15"/>
      <c r="B111" s="15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46"/>
      <c r="R111" s="46"/>
      <c r="S111" s="22"/>
      <c r="T111" s="15"/>
      <c r="U111" s="15"/>
      <c r="V111" s="15"/>
      <c r="W111" s="15"/>
      <c r="X111" s="15"/>
      <c r="Y111" s="15"/>
      <c r="Z111" s="15"/>
      <c r="AA111" s="2"/>
      <c r="AB111" s="15"/>
      <c r="AC111" s="15"/>
      <c r="AD111" s="15"/>
      <c r="AE111" s="15"/>
      <c r="AF111" s="15"/>
      <c r="AG111" s="15"/>
    </row>
    <row r="112" spans="1:33" ht="15.75" customHeight="1" x14ac:dyDescent="0.2">
      <c r="A112" s="15"/>
      <c r="B112" s="15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46"/>
      <c r="R112" s="46"/>
      <c r="S112" s="22"/>
      <c r="T112" s="15"/>
      <c r="U112" s="15"/>
      <c r="V112" s="15"/>
      <c r="W112" s="15"/>
      <c r="X112" s="15"/>
      <c r="Y112" s="15"/>
      <c r="Z112" s="15"/>
      <c r="AA112" s="2"/>
      <c r="AB112" s="15"/>
      <c r="AC112" s="15"/>
      <c r="AD112" s="15"/>
      <c r="AE112" s="15"/>
      <c r="AF112" s="15"/>
      <c r="AG112" s="15"/>
    </row>
    <row r="113" spans="1:33" ht="15.75" customHeight="1" x14ac:dyDescent="0.2">
      <c r="A113" s="15"/>
      <c r="B113" s="15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46"/>
      <c r="R113" s="46"/>
      <c r="S113" s="22"/>
      <c r="T113" s="15"/>
      <c r="U113" s="15"/>
      <c r="V113" s="15"/>
      <c r="W113" s="15"/>
      <c r="X113" s="15"/>
      <c r="Y113" s="15"/>
      <c r="Z113" s="15"/>
      <c r="AA113" s="2"/>
      <c r="AB113" s="15"/>
      <c r="AC113" s="15"/>
      <c r="AD113" s="15"/>
      <c r="AE113" s="15"/>
      <c r="AF113" s="15"/>
      <c r="AG113" s="15"/>
    </row>
    <row r="114" spans="1:33" ht="15.75" customHeight="1" x14ac:dyDescent="0.2">
      <c r="A114" s="15"/>
      <c r="B114" s="15"/>
      <c r="C114" s="46"/>
      <c r="D114" s="46"/>
      <c r="E114" s="46"/>
      <c r="F114" s="46"/>
      <c r="G114" s="46"/>
      <c r="H114" s="46"/>
      <c r="I114" s="46"/>
      <c r="J114" s="46"/>
      <c r="K114" s="46"/>
      <c r="L114" s="46"/>
      <c r="M114" s="46"/>
      <c r="N114" s="46"/>
      <c r="O114" s="46"/>
      <c r="P114" s="46"/>
      <c r="Q114" s="46"/>
      <c r="R114" s="46"/>
      <c r="S114" s="22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</row>
    <row r="115" spans="1:33" ht="15.75" customHeight="1" x14ac:dyDescent="0.2">
      <c r="A115" s="15"/>
      <c r="B115" s="15"/>
      <c r="C115" s="46"/>
      <c r="D115" s="46"/>
      <c r="E115" s="46"/>
      <c r="F115" s="46"/>
      <c r="G115" s="46"/>
      <c r="H115" s="46"/>
      <c r="I115" s="46"/>
      <c r="J115" s="46"/>
      <c r="K115" s="46"/>
      <c r="L115" s="46"/>
      <c r="M115" s="46"/>
      <c r="N115" s="46"/>
      <c r="O115" s="46"/>
      <c r="P115" s="46"/>
      <c r="Q115" s="46"/>
      <c r="R115" s="46"/>
      <c r="S115" s="22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  <c r="AD115" s="15"/>
      <c r="AE115" s="15"/>
      <c r="AF115" s="15"/>
      <c r="AG115" s="15"/>
    </row>
    <row r="116" spans="1:33" ht="15.75" customHeight="1" x14ac:dyDescent="0.2">
      <c r="A116" s="15"/>
      <c r="B116" s="15"/>
      <c r="C116" s="46"/>
      <c r="D116" s="46"/>
      <c r="E116" s="46"/>
      <c r="F116" s="46"/>
      <c r="G116" s="46"/>
      <c r="H116" s="46"/>
      <c r="I116" s="46"/>
      <c r="J116" s="46"/>
      <c r="K116" s="46"/>
      <c r="L116" s="46"/>
      <c r="M116" s="46"/>
      <c r="N116" s="46"/>
      <c r="O116" s="46"/>
      <c r="P116" s="46"/>
      <c r="Q116" s="46"/>
      <c r="R116" s="46"/>
      <c r="S116" s="22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</row>
    <row r="117" spans="1:33" ht="15.75" customHeight="1" x14ac:dyDescent="0.2">
      <c r="A117" s="15"/>
      <c r="B117" s="15"/>
      <c r="C117" s="46"/>
      <c r="D117" s="46"/>
      <c r="E117" s="46"/>
      <c r="F117" s="46"/>
      <c r="G117" s="46"/>
      <c r="H117" s="46"/>
      <c r="I117" s="46"/>
      <c r="J117" s="46"/>
      <c r="K117" s="46"/>
      <c r="L117" s="46"/>
      <c r="M117" s="46"/>
      <c r="N117" s="46"/>
      <c r="O117" s="46"/>
      <c r="P117" s="46"/>
      <c r="Q117" s="46"/>
      <c r="R117" s="46"/>
      <c r="S117" s="22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  <c r="AD117" s="15"/>
      <c r="AE117" s="15"/>
      <c r="AF117" s="15"/>
      <c r="AG117" s="15"/>
    </row>
    <row r="118" spans="1:33" ht="15.75" customHeight="1" x14ac:dyDescent="0.2">
      <c r="A118" s="15"/>
      <c r="B118" s="15"/>
      <c r="C118" s="46"/>
      <c r="D118" s="46"/>
      <c r="E118" s="46"/>
      <c r="F118" s="46"/>
      <c r="G118" s="46"/>
      <c r="H118" s="46"/>
      <c r="I118" s="46"/>
      <c r="J118" s="46"/>
      <c r="K118" s="46"/>
      <c r="L118" s="46"/>
      <c r="M118" s="46"/>
      <c r="N118" s="46"/>
      <c r="O118" s="46"/>
      <c r="P118" s="46"/>
      <c r="Q118" s="46"/>
      <c r="R118" s="46"/>
      <c r="S118" s="22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</row>
    <row r="119" spans="1:33" ht="15.75" customHeight="1" x14ac:dyDescent="0.2">
      <c r="A119" s="15"/>
      <c r="B119" s="15"/>
      <c r="C119" s="46"/>
      <c r="D119" s="46"/>
      <c r="E119" s="46"/>
      <c r="F119" s="46"/>
      <c r="G119" s="46"/>
      <c r="H119" s="46"/>
      <c r="I119" s="46"/>
      <c r="J119" s="46"/>
      <c r="K119" s="46"/>
      <c r="L119" s="46"/>
      <c r="M119" s="46"/>
      <c r="N119" s="46"/>
      <c r="O119" s="46"/>
      <c r="P119" s="46"/>
      <c r="Q119" s="46"/>
      <c r="R119" s="46"/>
      <c r="S119" s="22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  <c r="AD119" s="15"/>
      <c r="AE119" s="15"/>
      <c r="AF119" s="15"/>
      <c r="AG119" s="15"/>
    </row>
    <row r="120" spans="1:33" ht="15.75" customHeight="1" x14ac:dyDescent="0.2">
      <c r="A120" s="15"/>
      <c r="B120" s="15"/>
      <c r="C120" s="46"/>
      <c r="D120" s="46"/>
      <c r="E120" s="46"/>
      <c r="F120" s="46"/>
      <c r="G120" s="46"/>
      <c r="H120" s="46"/>
      <c r="I120" s="46"/>
      <c r="J120" s="46"/>
      <c r="K120" s="46"/>
      <c r="L120" s="46"/>
      <c r="M120" s="46"/>
      <c r="N120" s="46"/>
      <c r="O120" s="46"/>
      <c r="P120" s="46"/>
      <c r="Q120" s="46"/>
      <c r="R120" s="46"/>
      <c r="S120" s="22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</row>
    <row r="121" spans="1:33" ht="15.75" customHeight="1" x14ac:dyDescent="0.2">
      <c r="A121" s="15"/>
      <c r="B121" s="15"/>
      <c r="C121" s="46"/>
      <c r="D121" s="46"/>
      <c r="E121" s="46"/>
      <c r="F121" s="46"/>
      <c r="G121" s="46"/>
      <c r="H121" s="46"/>
      <c r="I121" s="46"/>
      <c r="J121" s="46"/>
      <c r="K121" s="46"/>
      <c r="L121" s="46"/>
      <c r="M121" s="46"/>
      <c r="N121" s="46"/>
      <c r="O121" s="46"/>
      <c r="P121" s="46"/>
      <c r="Q121" s="46"/>
      <c r="R121" s="46"/>
      <c r="S121" s="22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  <c r="AD121" s="15"/>
      <c r="AE121" s="15"/>
      <c r="AF121" s="15"/>
      <c r="AG121" s="15"/>
    </row>
    <row r="122" spans="1:33" ht="15.75" customHeight="1" x14ac:dyDescent="0.2">
      <c r="A122" s="15"/>
      <c r="B122" s="15"/>
      <c r="C122" s="46"/>
      <c r="D122" s="46"/>
      <c r="E122" s="46"/>
      <c r="F122" s="46"/>
      <c r="G122" s="46"/>
      <c r="H122" s="46"/>
      <c r="I122" s="46"/>
      <c r="J122" s="46"/>
      <c r="K122" s="46"/>
      <c r="L122" s="46"/>
      <c r="M122" s="46"/>
      <c r="N122" s="46"/>
      <c r="O122" s="46"/>
      <c r="P122" s="46"/>
      <c r="Q122" s="46"/>
      <c r="R122" s="46"/>
      <c r="S122" s="22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</row>
    <row r="123" spans="1:33" ht="15.75" customHeight="1" x14ac:dyDescent="0.2">
      <c r="A123" s="15"/>
      <c r="B123" s="15"/>
      <c r="C123" s="46"/>
      <c r="D123" s="46"/>
      <c r="E123" s="46"/>
      <c r="F123" s="46"/>
      <c r="G123" s="46"/>
      <c r="H123" s="46"/>
      <c r="I123" s="46"/>
      <c r="J123" s="46"/>
      <c r="K123" s="46"/>
      <c r="L123" s="46"/>
      <c r="M123" s="46"/>
      <c r="N123" s="46"/>
      <c r="O123" s="46"/>
      <c r="P123" s="46"/>
      <c r="Q123" s="46"/>
      <c r="R123" s="46"/>
      <c r="S123" s="22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  <c r="AD123" s="15"/>
      <c r="AE123" s="15"/>
      <c r="AF123" s="15"/>
      <c r="AG123" s="15"/>
    </row>
    <row r="124" spans="1:33" ht="15.75" customHeight="1" x14ac:dyDescent="0.2">
      <c r="A124" s="15"/>
      <c r="B124" s="15"/>
      <c r="C124" s="46"/>
      <c r="D124" s="46"/>
      <c r="E124" s="46"/>
      <c r="F124" s="46"/>
      <c r="G124" s="46"/>
      <c r="H124" s="46"/>
      <c r="I124" s="46"/>
      <c r="J124" s="46"/>
      <c r="K124" s="46"/>
      <c r="L124" s="46"/>
      <c r="M124" s="46"/>
      <c r="N124" s="46"/>
      <c r="O124" s="46"/>
      <c r="P124" s="46"/>
      <c r="Q124" s="46"/>
      <c r="R124" s="46"/>
      <c r="S124" s="22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  <c r="AG124" s="15"/>
    </row>
    <row r="125" spans="1:33" ht="15.75" customHeight="1" x14ac:dyDescent="0.2">
      <c r="A125" s="15"/>
      <c r="B125" s="15"/>
      <c r="C125" s="46"/>
      <c r="D125" s="46"/>
      <c r="E125" s="46"/>
      <c r="F125" s="46"/>
      <c r="G125" s="46"/>
      <c r="H125" s="46"/>
      <c r="I125" s="46"/>
      <c r="J125" s="46"/>
      <c r="K125" s="46"/>
      <c r="L125" s="46"/>
      <c r="M125" s="46"/>
      <c r="N125" s="46"/>
      <c r="O125" s="46"/>
      <c r="P125" s="46"/>
      <c r="Q125" s="46"/>
      <c r="R125" s="46"/>
      <c r="S125" s="22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  <c r="AD125" s="15"/>
      <c r="AE125" s="15"/>
      <c r="AF125" s="15"/>
      <c r="AG125" s="15"/>
    </row>
    <row r="126" spans="1:33" ht="15.75" customHeight="1" x14ac:dyDescent="0.2">
      <c r="A126" s="15"/>
      <c r="B126" s="15"/>
      <c r="C126" s="46"/>
      <c r="D126" s="46"/>
      <c r="E126" s="46"/>
      <c r="F126" s="46"/>
      <c r="G126" s="46"/>
      <c r="H126" s="46"/>
      <c r="I126" s="46"/>
      <c r="J126" s="46"/>
      <c r="K126" s="46"/>
      <c r="L126" s="46"/>
      <c r="M126" s="46"/>
      <c r="N126" s="46"/>
      <c r="O126" s="46"/>
      <c r="P126" s="46"/>
      <c r="Q126" s="46"/>
      <c r="R126" s="46"/>
      <c r="S126" s="22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</row>
    <row r="127" spans="1:33" ht="15.75" customHeight="1" x14ac:dyDescent="0.2">
      <c r="A127" s="15"/>
      <c r="B127" s="15"/>
      <c r="C127" s="46"/>
      <c r="D127" s="46"/>
      <c r="E127" s="46"/>
      <c r="F127" s="46"/>
      <c r="G127" s="46"/>
      <c r="H127" s="46"/>
      <c r="I127" s="46"/>
      <c r="J127" s="46"/>
      <c r="K127" s="46"/>
      <c r="L127" s="46"/>
      <c r="M127" s="46"/>
      <c r="N127" s="46"/>
      <c r="O127" s="46"/>
      <c r="P127" s="46"/>
      <c r="Q127" s="46"/>
      <c r="R127" s="46"/>
      <c r="S127" s="22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  <c r="AD127" s="15"/>
      <c r="AE127" s="15"/>
      <c r="AF127" s="15"/>
      <c r="AG127" s="15"/>
    </row>
    <row r="128" spans="1:33" ht="15.75" customHeight="1" x14ac:dyDescent="0.2">
      <c r="A128" s="15"/>
      <c r="B128" s="15"/>
      <c r="C128" s="46"/>
      <c r="D128" s="46"/>
      <c r="E128" s="46"/>
      <c r="F128" s="46"/>
      <c r="G128" s="46"/>
      <c r="H128" s="46"/>
      <c r="I128" s="46"/>
      <c r="J128" s="46"/>
      <c r="K128" s="46"/>
      <c r="L128" s="46"/>
      <c r="M128" s="46"/>
      <c r="N128" s="46"/>
      <c r="O128" s="46"/>
      <c r="P128" s="46"/>
      <c r="Q128" s="46"/>
      <c r="R128" s="46"/>
      <c r="S128" s="22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  <c r="AG128" s="15"/>
    </row>
    <row r="129" spans="1:33" ht="15.75" customHeight="1" x14ac:dyDescent="0.2">
      <c r="A129" s="15"/>
      <c r="B129" s="15"/>
      <c r="C129" s="46"/>
      <c r="D129" s="46"/>
      <c r="E129" s="46"/>
      <c r="F129" s="46"/>
      <c r="G129" s="46"/>
      <c r="H129" s="46"/>
      <c r="I129" s="46"/>
      <c r="J129" s="46"/>
      <c r="K129" s="46"/>
      <c r="L129" s="46"/>
      <c r="M129" s="46"/>
      <c r="N129" s="46"/>
      <c r="O129" s="46"/>
      <c r="P129" s="46"/>
      <c r="Q129" s="46"/>
      <c r="R129" s="46"/>
      <c r="S129" s="22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  <c r="AD129" s="15"/>
      <c r="AE129" s="15"/>
      <c r="AF129" s="15"/>
      <c r="AG129" s="15"/>
    </row>
    <row r="130" spans="1:33" ht="15.75" customHeight="1" x14ac:dyDescent="0.2">
      <c r="A130" s="15"/>
      <c r="B130" s="15"/>
      <c r="C130" s="46"/>
      <c r="D130" s="46"/>
      <c r="E130" s="46"/>
      <c r="F130" s="46"/>
      <c r="G130" s="46"/>
      <c r="H130" s="46"/>
      <c r="I130" s="46"/>
      <c r="J130" s="46"/>
      <c r="K130" s="46"/>
      <c r="L130" s="46"/>
      <c r="M130" s="46"/>
      <c r="N130" s="46"/>
      <c r="O130" s="46"/>
      <c r="P130" s="46"/>
      <c r="Q130" s="46"/>
      <c r="R130" s="46"/>
      <c r="S130" s="22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  <c r="AG130" s="15"/>
    </row>
    <row r="131" spans="1:33" ht="15.75" customHeight="1" x14ac:dyDescent="0.2">
      <c r="A131" s="15"/>
      <c r="B131" s="15"/>
      <c r="C131" s="46"/>
      <c r="D131" s="46"/>
      <c r="E131" s="46"/>
      <c r="F131" s="46"/>
      <c r="G131" s="46"/>
      <c r="H131" s="46"/>
      <c r="I131" s="46"/>
      <c r="J131" s="46"/>
      <c r="K131" s="46"/>
      <c r="L131" s="46"/>
      <c r="M131" s="46"/>
      <c r="N131" s="46"/>
      <c r="O131" s="46"/>
      <c r="P131" s="46"/>
      <c r="Q131" s="46"/>
      <c r="R131" s="46"/>
      <c r="S131" s="22"/>
      <c r="T131" s="15"/>
      <c r="U131" s="15"/>
      <c r="V131" s="15"/>
      <c r="W131" s="15"/>
      <c r="X131" s="15"/>
      <c r="Y131" s="15"/>
      <c r="Z131" s="15"/>
      <c r="AA131" s="15"/>
      <c r="AB131" s="15"/>
      <c r="AC131" s="15"/>
      <c r="AD131" s="15"/>
      <c r="AE131" s="15"/>
      <c r="AF131" s="15"/>
      <c r="AG131" s="15"/>
    </row>
    <row r="132" spans="1:33" ht="15.75" customHeight="1" x14ac:dyDescent="0.2">
      <c r="A132" s="15"/>
      <c r="B132" s="15"/>
      <c r="C132" s="46"/>
      <c r="D132" s="46"/>
      <c r="E132" s="46"/>
      <c r="F132" s="46"/>
      <c r="G132" s="46"/>
      <c r="H132" s="46"/>
      <c r="I132" s="46"/>
      <c r="J132" s="46"/>
      <c r="K132" s="46"/>
      <c r="L132" s="46"/>
      <c r="M132" s="46"/>
      <c r="N132" s="46"/>
      <c r="O132" s="46"/>
      <c r="P132" s="46"/>
      <c r="Q132" s="46"/>
      <c r="R132" s="46"/>
      <c r="S132" s="22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  <c r="AF132" s="15"/>
      <c r="AG132" s="15"/>
    </row>
    <row r="133" spans="1:33" ht="15.75" customHeight="1" x14ac:dyDescent="0.2">
      <c r="A133" s="15"/>
      <c r="B133" s="15"/>
      <c r="C133" s="46"/>
      <c r="D133" s="46"/>
      <c r="E133" s="46"/>
      <c r="F133" s="46"/>
      <c r="G133" s="46"/>
      <c r="H133" s="46"/>
      <c r="I133" s="46"/>
      <c r="J133" s="46"/>
      <c r="K133" s="46"/>
      <c r="L133" s="46"/>
      <c r="M133" s="46"/>
      <c r="N133" s="46"/>
      <c r="O133" s="46"/>
      <c r="P133" s="46"/>
      <c r="Q133" s="46"/>
      <c r="R133" s="46"/>
      <c r="S133" s="22"/>
      <c r="T133" s="15"/>
      <c r="U133" s="15"/>
      <c r="V133" s="15"/>
      <c r="W133" s="15"/>
      <c r="X133" s="15"/>
      <c r="Y133" s="15"/>
      <c r="Z133" s="15"/>
      <c r="AA133" s="15"/>
      <c r="AB133" s="15"/>
      <c r="AC133" s="15"/>
      <c r="AD133" s="15"/>
      <c r="AE133" s="15"/>
      <c r="AF133" s="15"/>
      <c r="AG133" s="15"/>
    </row>
    <row r="134" spans="1:33" ht="15.75" customHeight="1" x14ac:dyDescent="0.2">
      <c r="A134" s="15"/>
      <c r="B134" s="15"/>
      <c r="C134" s="46"/>
      <c r="D134" s="46"/>
      <c r="E134" s="46"/>
      <c r="F134" s="46"/>
      <c r="G134" s="46"/>
      <c r="H134" s="46"/>
      <c r="I134" s="46"/>
      <c r="J134" s="46"/>
      <c r="K134" s="46"/>
      <c r="L134" s="46"/>
      <c r="M134" s="46"/>
      <c r="N134" s="46"/>
      <c r="O134" s="46"/>
      <c r="P134" s="46"/>
      <c r="Q134" s="46"/>
      <c r="R134" s="46"/>
      <c r="S134" s="22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  <c r="AF134" s="15"/>
      <c r="AG134" s="15"/>
    </row>
    <row r="135" spans="1:33" ht="15.75" customHeight="1" x14ac:dyDescent="0.2">
      <c r="A135" s="15"/>
      <c r="B135" s="15"/>
      <c r="C135" s="46"/>
      <c r="D135" s="46"/>
      <c r="E135" s="46"/>
      <c r="F135" s="46"/>
      <c r="G135" s="46"/>
      <c r="H135" s="46"/>
      <c r="I135" s="46"/>
      <c r="J135" s="46"/>
      <c r="K135" s="46"/>
      <c r="L135" s="46"/>
      <c r="M135" s="46"/>
      <c r="N135" s="46"/>
      <c r="O135" s="46"/>
      <c r="P135" s="46"/>
      <c r="Q135" s="46"/>
      <c r="R135" s="46"/>
      <c r="S135" s="22"/>
      <c r="T135" s="15"/>
      <c r="U135" s="15"/>
      <c r="V135" s="15"/>
      <c r="W135" s="15"/>
      <c r="X135" s="15"/>
      <c r="Y135" s="15"/>
      <c r="Z135" s="15"/>
      <c r="AA135" s="15"/>
      <c r="AB135" s="15"/>
      <c r="AC135" s="15"/>
      <c r="AD135" s="15"/>
      <c r="AE135" s="15"/>
      <c r="AF135" s="15"/>
      <c r="AG135" s="15"/>
    </row>
    <row r="136" spans="1:33" ht="15.75" customHeight="1" x14ac:dyDescent="0.2">
      <c r="A136" s="15"/>
      <c r="B136" s="15"/>
      <c r="C136" s="46"/>
      <c r="D136" s="46"/>
      <c r="E136" s="46"/>
      <c r="F136" s="46"/>
      <c r="G136" s="46"/>
      <c r="H136" s="46"/>
      <c r="I136" s="46"/>
      <c r="J136" s="46"/>
      <c r="K136" s="46"/>
      <c r="L136" s="46"/>
      <c r="M136" s="46"/>
      <c r="N136" s="46"/>
      <c r="O136" s="46"/>
      <c r="P136" s="46"/>
      <c r="Q136" s="46"/>
      <c r="R136" s="46"/>
      <c r="S136" s="22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  <c r="AE136" s="15"/>
      <c r="AF136" s="15"/>
      <c r="AG136" s="15"/>
    </row>
    <row r="137" spans="1:33" ht="15.75" customHeight="1" x14ac:dyDescent="0.2">
      <c r="A137" s="15"/>
      <c r="B137" s="15"/>
      <c r="C137" s="46"/>
      <c r="D137" s="46"/>
      <c r="E137" s="46"/>
      <c r="F137" s="46"/>
      <c r="G137" s="46"/>
      <c r="H137" s="46"/>
      <c r="I137" s="46"/>
      <c r="J137" s="46"/>
      <c r="K137" s="46"/>
      <c r="L137" s="46"/>
      <c r="M137" s="46"/>
      <c r="N137" s="46"/>
      <c r="O137" s="46"/>
      <c r="P137" s="46"/>
      <c r="Q137" s="46"/>
      <c r="R137" s="46"/>
      <c r="S137" s="22"/>
      <c r="T137" s="15"/>
      <c r="U137" s="15"/>
      <c r="V137" s="15"/>
      <c r="W137" s="15"/>
      <c r="X137" s="15"/>
      <c r="Y137" s="15"/>
      <c r="Z137" s="15"/>
      <c r="AA137" s="15"/>
      <c r="AB137" s="15"/>
      <c r="AC137" s="15"/>
      <c r="AD137" s="15"/>
      <c r="AE137" s="15"/>
      <c r="AF137" s="15"/>
      <c r="AG137" s="15"/>
    </row>
    <row r="138" spans="1:33" ht="15.75" customHeight="1" x14ac:dyDescent="0.2">
      <c r="A138" s="15"/>
      <c r="B138" s="15"/>
      <c r="C138" s="46"/>
      <c r="D138" s="46"/>
      <c r="E138" s="46"/>
      <c r="F138" s="46"/>
      <c r="G138" s="46"/>
      <c r="H138" s="46"/>
      <c r="I138" s="46"/>
      <c r="J138" s="46"/>
      <c r="K138" s="46"/>
      <c r="L138" s="46"/>
      <c r="M138" s="46"/>
      <c r="N138" s="46"/>
      <c r="O138" s="46"/>
      <c r="P138" s="46"/>
      <c r="Q138" s="46"/>
      <c r="R138" s="46"/>
      <c r="S138" s="22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  <c r="AE138" s="15"/>
      <c r="AF138" s="15"/>
      <c r="AG138" s="15"/>
    </row>
    <row r="139" spans="1:33" ht="15.75" customHeight="1" x14ac:dyDescent="0.2">
      <c r="A139" s="15"/>
      <c r="B139" s="15"/>
      <c r="C139" s="46"/>
      <c r="D139" s="46"/>
      <c r="E139" s="46"/>
      <c r="F139" s="46"/>
      <c r="G139" s="46"/>
      <c r="H139" s="46"/>
      <c r="I139" s="46"/>
      <c r="J139" s="46"/>
      <c r="K139" s="46"/>
      <c r="L139" s="46"/>
      <c r="M139" s="46"/>
      <c r="N139" s="46"/>
      <c r="O139" s="46"/>
      <c r="P139" s="46"/>
      <c r="Q139" s="46"/>
      <c r="R139" s="46"/>
      <c r="S139" s="22"/>
      <c r="T139" s="15"/>
      <c r="U139" s="15"/>
      <c r="V139" s="15"/>
      <c r="W139" s="15"/>
      <c r="X139" s="15"/>
      <c r="Y139" s="15"/>
      <c r="Z139" s="15"/>
      <c r="AA139" s="15"/>
      <c r="AB139" s="15"/>
      <c r="AC139" s="15"/>
      <c r="AD139" s="15"/>
      <c r="AE139" s="15"/>
      <c r="AF139" s="15"/>
      <c r="AG139" s="15"/>
    </row>
    <row r="140" spans="1:33" ht="15.75" customHeight="1" x14ac:dyDescent="0.2">
      <c r="A140" s="15"/>
      <c r="B140" s="15"/>
      <c r="C140" s="46"/>
      <c r="D140" s="46"/>
      <c r="E140" s="46"/>
      <c r="F140" s="46"/>
      <c r="G140" s="46"/>
      <c r="H140" s="46"/>
      <c r="I140" s="46"/>
      <c r="J140" s="46"/>
      <c r="K140" s="46"/>
      <c r="L140" s="46"/>
      <c r="M140" s="46"/>
      <c r="N140" s="46"/>
      <c r="O140" s="46"/>
      <c r="P140" s="46"/>
      <c r="Q140" s="46"/>
      <c r="R140" s="46"/>
      <c r="S140" s="22"/>
      <c r="T140" s="15"/>
      <c r="U140" s="15"/>
      <c r="V140" s="15"/>
      <c r="W140" s="15"/>
      <c r="X140" s="15"/>
      <c r="Y140" s="15"/>
      <c r="Z140" s="15"/>
      <c r="AA140" s="15"/>
      <c r="AB140" s="15"/>
      <c r="AC140" s="15"/>
      <c r="AD140" s="15"/>
      <c r="AE140" s="15"/>
      <c r="AF140" s="15"/>
      <c r="AG140" s="15"/>
    </row>
    <row r="141" spans="1:33" ht="15.75" customHeight="1" x14ac:dyDescent="0.2">
      <c r="A141" s="15"/>
      <c r="B141" s="15"/>
      <c r="C141" s="46"/>
      <c r="D141" s="46"/>
      <c r="E141" s="46"/>
      <c r="F141" s="46"/>
      <c r="G141" s="46"/>
      <c r="H141" s="46"/>
      <c r="I141" s="46"/>
      <c r="J141" s="46"/>
      <c r="K141" s="46"/>
      <c r="L141" s="46"/>
      <c r="M141" s="46"/>
      <c r="N141" s="46"/>
      <c r="O141" s="46"/>
      <c r="P141" s="46"/>
      <c r="Q141" s="46"/>
      <c r="R141" s="46"/>
      <c r="S141" s="22"/>
      <c r="T141" s="15"/>
      <c r="U141" s="15"/>
      <c r="V141" s="15"/>
      <c r="W141" s="15"/>
      <c r="X141" s="15"/>
      <c r="Y141" s="15"/>
      <c r="Z141" s="15"/>
      <c r="AA141" s="15"/>
      <c r="AB141" s="15"/>
      <c r="AC141" s="15"/>
      <c r="AD141" s="15"/>
      <c r="AE141" s="15"/>
      <c r="AF141" s="15"/>
      <c r="AG141" s="15"/>
    </row>
    <row r="142" spans="1:33" ht="15.75" customHeight="1" x14ac:dyDescent="0.2">
      <c r="A142" s="15"/>
      <c r="B142" s="15"/>
      <c r="C142" s="46"/>
      <c r="D142" s="46"/>
      <c r="E142" s="46"/>
      <c r="F142" s="46"/>
      <c r="G142" s="46"/>
      <c r="H142" s="46"/>
      <c r="I142" s="46"/>
      <c r="J142" s="46"/>
      <c r="K142" s="46"/>
      <c r="L142" s="46"/>
      <c r="M142" s="46"/>
      <c r="N142" s="46"/>
      <c r="O142" s="46"/>
      <c r="P142" s="46"/>
      <c r="Q142" s="46"/>
      <c r="R142" s="46"/>
      <c r="S142" s="22"/>
      <c r="T142" s="15"/>
      <c r="U142" s="15"/>
      <c r="V142" s="15"/>
      <c r="W142" s="15"/>
      <c r="X142" s="15"/>
      <c r="Y142" s="15"/>
      <c r="Z142" s="15"/>
      <c r="AA142" s="15"/>
      <c r="AB142" s="15"/>
      <c r="AC142" s="15"/>
      <c r="AD142" s="15"/>
      <c r="AE142" s="15"/>
      <c r="AF142" s="15"/>
      <c r="AG142" s="15"/>
    </row>
    <row r="143" spans="1:33" ht="15.75" customHeight="1" x14ac:dyDescent="0.2">
      <c r="A143" s="15"/>
      <c r="B143" s="15"/>
      <c r="C143" s="46"/>
      <c r="D143" s="46"/>
      <c r="E143" s="46"/>
      <c r="F143" s="46"/>
      <c r="G143" s="46"/>
      <c r="H143" s="46"/>
      <c r="I143" s="46"/>
      <c r="J143" s="46"/>
      <c r="K143" s="46"/>
      <c r="L143" s="46"/>
      <c r="M143" s="46"/>
      <c r="N143" s="46"/>
      <c r="O143" s="46"/>
      <c r="P143" s="46"/>
      <c r="Q143" s="46"/>
      <c r="R143" s="46"/>
      <c r="S143" s="22"/>
      <c r="T143" s="15"/>
      <c r="U143" s="15"/>
      <c r="V143" s="15"/>
      <c r="W143" s="15"/>
      <c r="X143" s="15"/>
      <c r="Y143" s="15"/>
      <c r="Z143" s="15"/>
      <c r="AA143" s="15"/>
      <c r="AB143" s="15"/>
      <c r="AC143" s="15"/>
      <c r="AD143" s="15"/>
      <c r="AE143" s="15"/>
      <c r="AF143" s="15"/>
      <c r="AG143" s="15"/>
    </row>
    <row r="144" spans="1:33" ht="15.75" customHeight="1" x14ac:dyDescent="0.2">
      <c r="A144" s="15"/>
      <c r="B144" s="15"/>
      <c r="C144" s="46"/>
      <c r="D144" s="46"/>
      <c r="E144" s="46"/>
      <c r="F144" s="46"/>
      <c r="G144" s="46"/>
      <c r="H144" s="46"/>
      <c r="I144" s="46"/>
      <c r="J144" s="46"/>
      <c r="K144" s="46"/>
      <c r="L144" s="46"/>
      <c r="M144" s="46"/>
      <c r="N144" s="46"/>
      <c r="O144" s="46"/>
      <c r="P144" s="46"/>
      <c r="Q144" s="46"/>
      <c r="R144" s="46"/>
      <c r="S144" s="22"/>
      <c r="T144" s="15"/>
      <c r="U144" s="15"/>
      <c r="V144" s="15"/>
      <c r="W144" s="15"/>
      <c r="X144" s="15"/>
      <c r="Y144" s="15"/>
      <c r="Z144" s="15"/>
      <c r="AA144" s="15"/>
      <c r="AB144" s="15"/>
      <c r="AC144" s="15"/>
      <c r="AD144" s="15"/>
      <c r="AE144" s="15"/>
      <c r="AF144" s="15"/>
      <c r="AG144" s="15"/>
    </row>
    <row r="145" spans="1:33" ht="15.75" customHeight="1" x14ac:dyDescent="0.2">
      <c r="A145" s="15"/>
      <c r="B145" s="15"/>
      <c r="C145" s="46"/>
      <c r="D145" s="46"/>
      <c r="E145" s="46"/>
      <c r="F145" s="46"/>
      <c r="G145" s="46"/>
      <c r="H145" s="46"/>
      <c r="I145" s="46"/>
      <c r="J145" s="46"/>
      <c r="K145" s="46"/>
      <c r="L145" s="46"/>
      <c r="M145" s="46"/>
      <c r="N145" s="46"/>
      <c r="O145" s="46"/>
      <c r="P145" s="46"/>
      <c r="Q145" s="46"/>
      <c r="R145" s="46"/>
      <c r="S145" s="22"/>
      <c r="T145" s="15"/>
      <c r="U145" s="15"/>
      <c r="V145" s="15"/>
      <c r="W145" s="15"/>
      <c r="X145" s="15"/>
      <c r="Y145" s="15"/>
      <c r="Z145" s="15"/>
      <c r="AA145" s="15"/>
      <c r="AB145" s="15"/>
      <c r="AC145" s="15"/>
      <c r="AD145" s="15"/>
      <c r="AE145" s="15"/>
      <c r="AF145" s="15"/>
      <c r="AG145" s="15"/>
    </row>
    <row r="146" spans="1:33" ht="15.75" customHeight="1" x14ac:dyDescent="0.2">
      <c r="A146" s="15"/>
      <c r="B146" s="15"/>
      <c r="C146" s="46"/>
      <c r="D146" s="46"/>
      <c r="E146" s="46"/>
      <c r="F146" s="46"/>
      <c r="G146" s="46"/>
      <c r="H146" s="46"/>
      <c r="I146" s="46"/>
      <c r="J146" s="46"/>
      <c r="K146" s="46"/>
      <c r="L146" s="46"/>
      <c r="M146" s="46"/>
      <c r="N146" s="46"/>
      <c r="O146" s="46"/>
      <c r="P146" s="46"/>
      <c r="Q146" s="46"/>
      <c r="R146" s="46"/>
      <c r="S146" s="22"/>
      <c r="T146" s="15"/>
      <c r="U146" s="15"/>
      <c r="V146" s="15"/>
      <c r="W146" s="15"/>
      <c r="X146" s="15"/>
      <c r="Y146" s="15"/>
      <c r="Z146" s="15"/>
      <c r="AA146" s="15"/>
      <c r="AB146" s="15"/>
      <c r="AC146" s="15"/>
      <c r="AD146" s="15"/>
      <c r="AE146" s="15"/>
      <c r="AF146" s="15"/>
      <c r="AG146" s="15"/>
    </row>
    <row r="147" spans="1:33" ht="15.75" customHeight="1" x14ac:dyDescent="0.2">
      <c r="A147" s="15"/>
      <c r="B147" s="15"/>
      <c r="C147" s="46"/>
      <c r="D147" s="46"/>
      <c r="E147" s="46"/>
      <c r="F147" s="46"/>
      <c r="G147" s="46"/>
      <c r="H147" s="46"/>
      <c r="I147" s="46"/>
      <c r="J147" s="46"/>
      <c r="K147" s="46"/>
      <c r="L147" s="46"/>
      <c r="M147" s="46"/>
      <c r="N147" s="46"/>
      <c r="O147" s="46"/>
      <c r="P147" s="46"/>
      <c r="Q147" s="46"/>
      <c r="R147" s="46"/>
      <c r="S147" s="22"/>
      <c r="T147" s="15"/>
      <c r="U147" s="15"/>
      <c r="V147" s="15"/>
      <c r="W147" s="15"/>
      <c r="X147" s="15"/>
      <c r="Y147" s="15"/>
      <c r="Z147" s="15"/>
      <c r="AA147" s="15"/>
      <c r="AB147" s="15"/>
      <c r="AC147" s="15"/>
      <c r="AD147" s="15"/>
      <c r="AE147" s="15"/>
      <c r="AF147" s="15"/>
      <c r="AG147" s="15"/>
    </row>
    <row r="148" spans="1:33" ht="15.75" customHeight="1" x14ac:dyDescent="0.2">
      <c r="A148" s="15"/>
      <c r="B148" s="15"/>
      <c r="C148" s="46"/>
      <c r="D148" s="46"/>
      <c r="E148" s="46"/>
      <c r="F148" s="46"/>
      <c r="G148" s="46"/>
      <c r="H148" s="46"/>
      <c r="I148" s="46"/>
      <c r="J148" s="46"/>
      <c r="K148" s="46"/>
      <c r="L148" s="46"/>
      <c r="M148" s="46"/>
      <c r="N148" s="46"/>
      <c r="O148" s="46"/>
      <c r="P148" s="46"/>
      <c r="Q148" s="46"/>
      <c r="R148" s="46"/>
      <c r="S148" s="22"/>
      <c r="T148" s="15"/>
      <c r="U148" s="15"/>
      <c r="V148" s="15"/>
      <c r="W148" s="15"/>
      <c r="X148" s="15"/>
      <c r="Y148" s="15"/>
      <c r="Z148" s="15"/>
      <c r="AA148" s="15"/>
      <c r="AB148" s="15"/>
      <c r="AC148" s="15"/>
      <c r="AD148" s="15"/>
      <c r="AE148" s="15"/>
      <c r="AF148" s="15"/>
      <c r="AG148" s="15"/>
    </row>
    <row r="149" spans="1:33" ht="15.75" customHeight="1" x14ac:dyDescent="0.2">
      <c r="A149" s="15"/>
      <c r="B149" s="15"/>
      <c r="C149" s="46"/>
      <c r="D149" s="46"/>
      <c r="E149" s="46"/>
      <c r="F149" s="46"/>
      <c r="G149" s="46"/>
      <c r="H149" s="46"/>
      <c r="I149" s="46"/>
      <c r="J149" s="46"/>
      <c r="K149" s="46"/>
      <c r="L149" s="46"/>
      <c r="M149" s="46"/>
      <c r="N149" s="46"/>
      <c r="O149" s="46"/>
      <c r="P149" s="46"/>
      <c r="Q149" s="46"/>
      <c r="R149" s="46"/>
      <c r="S149" s="22"/>
      <c r="T149" s="15"/>
      <c r="U149" s="15"/>
      <c r="V149" s="15"/>
      <c r="W149" s="15"/>
      <c r="X149" s="15"/>
      <c r="Y149" s="15"/>
      <c r="Z149" s="15"/>
      <c r="AA149" s="15"/>
      <c r="AB149" s="15"/>
      <c r="AC149" s="15"/>
      <c r="AD149" s="15"/>
      <c r="AE149" s="15"/>
      <c r="AF149" s="15"/>
      <c r="AG149" s="15"/>
    </row>
    <row r="150" spans="1:33" ht="15.75" customHeight="1" x14ac:dyDescent="0.2">
      <c r="A150" s="15"/>
      <c r="B150" s="15"/>
      <c r="C150" s="46"/>
      <c r="D150" s="46"/>
      <c r="E150" s="46"/>
      <c r="F150" s="46"/>
      <c r="G150" s="46"/>
      <c r="H150" s="46"/>
      <c r="I150" s="46"/>
      <c r="J150" s="46"/>
      <c r="K150" s="46"/>
      <c r="L150" s="46"/>
      <c r="M150" s="46"/>
      <c r="N150" s="46"/>
      <c r="O150" s="46"/>
      <c r="P150" s="46"/>
      <c r="Q150" s="46"/>
      <c r="R150" s="46"/>
      <c r="S150" s="22"/>
      <c r="T150" s="15"/>
      <c r="U150" s="15"/>
      <c r="V150" s="15"/>
      <c r="W150" s="15"/>
      <c r="X150" s="15"/>
      <c r="Y150" s="15"/>
      <c r="Z150" s="15"/>
      <c r="AA150" s="15"/>
      <c r="AB150" s="15"/>
      <c r="AC150" s="15"/>
      <c r="AD150" s="15"/>
      <c r="AE150" s="15"/>
      <c r="AF150" s="15"/>
      <c r="AG150" s="15"/>
    </row>
    <row r="151" spans="1:33" ht="15.75" customHeight="1" x14ac:dyDescent="0.2">
      <c r="A151" s="15"/>
      <c r="B151" s="15"/>
      <c r="C151" s="46"/>
      <c r="D151" s="46"/>
      <c r="E151" s="46"/>
      <c r="F151" s="46"/>
      <c r="G151" s="46"/>
      <c r="H151" s="46"/>
      <c r="I151" s="46"/>
      <c r="J151" s="46"/>
      <c r="K151" s="46"/>
      <c r="L151" s="46"/>
      <c r="M151" s="46"/>
      <c r="N151" s="46"/>
      <c r="O151" s="46"/>
      <c r="P151" s="46"/>
      <c r="Q151" s="46"/>
      <c r="R151" s="46"/>
      <c r="S151" s="22"/>
      <c r="T151" s="15"/>
      <c r="U151" s="15"/>
      <c r="V151" s="15"/>
      <c r="W151" s="15"/>
      <c r="X151" s="15"/>
      <c r="Y151" s="15"/>
      <c r="Z151" s="15"/>
      <c r="AA151" s="15"/>
      <c r="AB151" s="15"/>
      <c r="AC151" s="15"/>
      <c r="AD151" s="15"/>
      <c r="AE151" s="15"/>
      <c r="AF151" s="15"/>
      <c r="AG151" s="15"/>
    </row>
    <row r="152" spans="1:33" ht="15.75" customHeight="1" x14ac:dyDescent="0.2">
      <c r="A152" s="15"/>
      <c r="B152" s="15"/>
      <c r="C152" s="46"/>
      <c r="D152" s="46"/>
      <c r="E152" s="46"/>
      <c r="F152" s="46"/>
      <c r="G152" s="46"/>
      <c r="H152" s="46"/>
      <c r="I152" s="46"/>
      <c r="J152" s="46"/>
      <c r="K152" s="46"/>
      <c r="L152" s="46"/>
      <c r="M152" s="46"/>
      <c r="N152" s="46"/>
      <c r="O152" s="46"/>
      <c r="P152" s="46"/>
      <c r="Q152" s="46"/>
      <c r="R152" s="46"/>
      <c r="S152" s="22"/>
      <c r="T152" s="15"/>
      <c r="U152" s="15"/>
      <c r="V152" s="15"/>
      <c r="W152" s="15"/>
      <c r="X152" s="15"/>
      <c r="Y152" s="15"/>
      <c r="Z152" s="15"/>
      <c r="AA152" s="15"/>
      <c r="AB152" s="15"/>
      <c r="AC152" s="15"/>
      <c r="AD152" s="15"/>
      <c r="AE152" s="15"/>
      <c r="AF152" s="15"/>
      <c r="AG152" s="15"/>
    </row>
    <row r="153" spans="1:33" ht="15.75" customHeight="1" x14ac:dyDescent="0.2">
      <c r="A153" s="15"/>
      <c r="B153" s="15"/>
      <c r="C153" s="46"/>
      <c r="D153" s="46"/>
      <c r="E153" s="46"/>
      <c r="F153" s="46"/>
      <c r="G153" s="46"/>
      <c r="H153" s="46"/>
      <c r="I153" s="46"/>
      <c r="J153" s="46"/>
      <c r="K153" s="46"/>
      <c r="L153" s="46"/>
      <c r="M153" s="46"/>
      <c r="N153" s="46"/>
      <c r="O153" s="46"/>
      <c r="P153" s="46"/>
      <c r="Q153" s="46"/>
      <c r="R153" s="46"/>
      <c r="S153" s="22"/>
      <c r="T153" s="15"/>
      <c r="U153" s="15"/>
      <c r="V153" s="15"/>
      <c r="W153" s="15"/>
      <c r="X153" s="15"/>
      <c r="Y153" s="15"/>
      <c r="Z153" s="15"/>
      <c r="AA153" s="15"/>
      <c r="AB153" s="15"/>
      <c r="AC153" s="15"/>
      <c r="AD153" s="15"/>
      <c r="AE153" s="15"/>
      <c r="AF153" s="15"/>
      <c r="AG153" s="15"/>
    </row>
    <row r="154" spans="1:33" ht="15.75" customHeight="1" x14ac:dyDescent="0.2">
      <c r="A154" s="15"/>
      <c r="B154" s="15"/>
      <c r="C154" s="46"/>
      <c r="D154" s="46"/>
      <c r="E154" s="46"/>
      <c r="F154" s="46"/>
      <c r="G154" s="46"/>
      <c r="H154" s="46"/>
      <c r="I154" s="46"/>
      <c r="J154" s="46"/>
      <c r="K154" s="46"/>
      <c r="L154" s="46"/>
      <c r="M154" s="46"/>
      <c r="N154" s="46"/>
      <c r="O154" s="46"/>
      <c r="P154" s="46"/>
      <c r="Q154" s="46"/>
      <c r="R154" s="46"/>
      <c r="S154" s="22"/>
      <c r="T154" s="15"/>
      <c r="U154" s="15"/>
      <c r="V154" s="15"/>
      <c r="W154" s="15"/>
      <c r="X154" s="15"/>
      <c r="Y154" s="15"/>
      <c r="Z154" s="15"/>
      <c r="AA154" s="15"/>
      <c r="AB154" s="15"/>
      <c r="AC154" s="15"/>
      <c r="AD154" s="15"/>
      <c r="AE154" s="15"/>
      <c r="AF154" s="15"/>
      <c r="AG154" s="15"/>
    </row>
    <row r="155" spans="1:33" ht="15.75" customHeight="1" x14ac:dyDescent="0.2">
      <c r="A155" s="15"/>
      <c r="B155" s="15"/>
      <c r="C155" s="46"/>
      <c r="D155" s="46"/>
      <c r="E155" s="46"/>
      <c r="F155" s="46"/>
      <c r="G155" s="46"/>
      <c r="H155" s="46"/>
      <c r="I155" s="46"/>
      <c r="J155" s="46"/>
      <c r="K155" s="46"/>
      <c r="L155" s="46"/>
      <c r="M155" s="46"/>
      <c r="N155" s="46"/>
      <c r="O155" s="46"/>
      <c r="P155" s="46"/>
      <c r="Q155" s="46"/>
      <c r="R155" s="46"/>
      <c r="S155" s="22"/>
      <c r="T155" s="15"/>
      <c r="U155" s="15"/>
      <c r="V155" s="15"/>
      <c r="W155" s="15"/>
      <c r="X155" s="15"/>
      <c r="Y155" s="15"/>
      <c r="Z155" s="15"/>
      <c r="AA155" s="15"/>
      <c r="AB155" s="15"/>
      <c r="AC155" s="15"/>
      <c r="AD155" s="15"/>
      <c r="AE155" s="15"/>
      <c r="AF155" s="15"/>
      <c r="AG155" s="15"/>
    </row>
    <row r="156" spans="1:33" ht="15.75" customHeight="1" x14ac:dyDescent="0.2">
      <c r="A156" s="15"/>
      <c r="B156" s="15"/>
      <c r="C156" s="46"/>
      <c r="D156" s="46"/>
      <c r="E156" s="46"/>
      <c r="F156" s="46"/>
      <c r="G156" s="46"/>
      <c r="H156" s="46"/>
      <c r="I156" s="46"/>
      <c r="J156" s="46"/>
      <c r="K156" s="46"/>
      <c r="L156" s="46"/>
      <c r="M156" s="46"/>
      <c r="N156" s="46"/>
      <c r="O156" s="46"/>
      <c r="P156" s="46"/>
      <c r="Q156" s="46"/>
      <c r="R156" s="46"/>
      <c r="S156" s="22"/>
      <c r="T156" s="15"/>
      <c r="U156" s="15"/>
      <c r="V156" s="15"/>
      <c r="W156" s="15"/>
      <c r="X156" s="15"/>
      <c r="Y156" s="15"/>
      <c r="Z156" s="15"/>
      <c r="AA156" s="15"/>
      <c r="AB156" s="15"/>
      <c r="AC156" s="15"/>
      <c r="AD156" s="15"/>
      <c r="AE156" s="15"/>
      <c r="AF156" s="15"/>
      <c r="AG156" s="15"/>
    </row>
    <row r="157" spans="1:33" ht="15.75" customHeight="1" x14ac:dyDescent="0.2">
      <c r="A157" s="15"/>
      <c r="B157" s="15"/>
      <c r="C157" s="46"/>
      <c r="D157" s="46"/>
      <c r="E157" s="46"/>
      <c r="F157" s="46"/>
      <c r="G157" s="46"/>
      <c r="H157" s="46"/>
      <c r="I157" s="46"/>
      <c r="J157" s="46"/>
      <c r="K157" s="46"/>
      <c r="L157" s="46"/>
      <c r="M157" s="46"/>
      <c r="N157" s="46"/>
      <c r="O157" s="46"/>
      <c r="P157" s="46"/>
      <c r="Q157" s="46"/>
      <c r="R157" s="46"/>
      <c r="S157" s="22"/>
      <c r="T157" s="15"/>
      <c r="U157" s="15"/>
      <c r="V157" s="15"/>
      <c r="W157" s="15"/>
      <c r="X157" s="15"/>
      <c r="Y157" s="15"/>
      <c r="Z157" s="15"/>
      <c r="AA157" s="15"/>
      <c r="AB157" s="15"/>
      <c r="AC157" s="15"/>
      <c r="AD157" s="15"/>
      <c r="AE157" s="15"/>
      <c r="AF157" s="15"/>
      <c r="AG157" s="15"/>
    </row>
    <row r="158" spans="1:33" ht="15.75" customHeight="1" x14ac:dyDescent="0.2">
      <c r="A158" s="15"/>
      <c r="B158" s="15"/>
      <c r="C158" s="46"/>
      <c r="D158" s="46"/>
      <c r="E158" s="46"/>
      <c r="F158" s="46"/>
      <c r="G158" s="46"/>
      <c r="H158" s="46"/>
      <c r="I158" s="46"/>
      <c r="J158" s="46"/>
      <c r="K158" s="46"/>
      <c r="L158" s="46"/>
      <c r="M158" s="46"/>
      <c r="N158" s="46"/>
      <c r="O158" s="46"/>
      <c r="P158" s="46"/>
      <c r="Q158" s="46"/>
      <c r="R158" s="46"/>
      <c r="S158" s="22"/>
      <c r="T158" s="15"/>
      <c r="U158" s="15"/>
      <c r="V158" s="15"/>
      <c r="W158" s="15"/>
      <c r="X158" s="15"/>
      <c r="Y158" s="15"/>
      <c r="Z158" s="15"/>
      <c r="AA158" s="15"/>
      <c r="AB158" s="15"/>
      <c r="AC158" s="15"/>
      <c r="AD158" s="15"/>
      <c r="AE158" s="15"/>
      <c r="AF158" s="15"/>
      <c r="AG158" s="15"/>
    </row>
    <row r="159" spans="1:33" ht="15.75" customHeight="1" x14ac:dyDescent="0.2">
      <c r="A159" s="15"/>
      <c r="B159" s="15"/>
      <c r="C159" s="46"/>
      <c r="D159" s="46"/>
      <c r="E159" s="46"/>
      <c r="F159" s="46"/>
      <c r="G159" s="46"/>
      <c r="H159" s="46"/>
      <c r="I159" s="46"/>
      <c r="J159" s="46"/>
      <c r="K159" s="46"/>
      <c r="L159" s="46"/>
      <c r="M159" s="46"/>
      <c r="N159" s="46"/>
      <c r="O159" s="46"/>
      <c r="P159" s="46"/>
      <c r="Q159" s="46"/>
      <c r="R159" s="46"/>
      <c r="S159" s="22"/>
      <c r="T159" s="15"/>
      <c r="U159" s="15"/>
      <c r="V159" s="15"/>
      <c r="W159" s="15"/>
      <c r="X159" s="15"/>
      <c r="Y159" s="15"/>
      <c r="Z159" s="15"/>
      <c r="AA159" s="15"/>
      <c r="AB159" s="15"/>
      <c r="AC159" s="15"/>
      <c r="AD159" s="15"/>
      <c r="AE159" s="15"/>
      <c r="AF159" s="15"/>
      <c r="AG159" s="15"/>
    </row>
    <row r="160" spans="1:33" ht="15.75" customHeight="1" x14ac:dyDescent="0.2">
      <c r="A160" s="15"/>
      <c r="B160" s="15"/>
      <c r="C160" s="46"/>
      <c r="D160" s="46"/>
      <c r="E160" s="46"/>
      <c r="F160" s="46"/>
      <c r="G160" s="46"/>
      <c r="H160" s="46"/>
      <c r="I160" s="46"/>
      <c r="J160" s="46"/>
      <c r="K160" s="46"/>
      <c r="L160" s="46"/>
      <c r="M160" s="46"/>
      <c r="N160" s="46"/>
      <c r="O160" s="46"/>
      <c r="P160" s="46"/>
      <c r="Q160" s="46"/>
      <c r="R160" s="46"/>
      <c r="S160" s="22"/>
      <c r="T160" s="15"/>
      <c r="U160" s="15"/>
      <c r="V160" s="15"/>
      <c r="W160" s="15"/>
      <c r="X160" s="15"/>
      <c r="Y160" s="15"/>
      <c r="Z160" s="15"/>
      <c r="AA160" s="15"/>
      <c r="AB160" s="15"/>
      <c r="AC160" s="15"/>
      <c r="AD160" s="15"/>
      <c r="AE160" s="15"/>
      <c r="AF160" s="15"/>
      <c r="AG160" s="15"/>
    </row>
    <row r="161" spans="1:33" ht="15.75" customHeight="1" x14ac:dyDescent="0.2">
      <c r="A161" s="15"/>
      <c r="B161" s="15"/>
      <c r="C161" s="46"/>
      <c r="D161" s="46"/>
      <c r="E161" s="46"/>
      <c r="F161" s="46"/>
      <c r="G161" s="46"/>
      <c r="H161" s="46"/>
      <c r="I161" s="46"/>
      <c r="J161" s="46"/>
      <c r="K161" s="46"/>
      <c r="L161" s="46"/>
      <c r="M161" s="46"/>
      <c r="N161" s="46"/>
      <c r="O161" s="46"/>
      <c r="P161" s="46"/>
      <c r="Q161" s="46"/>
      <c r="R161" s="46"/>
      <c r="S161" s="22"/>
      <c r="T161" s="15"/>
      <c r="U161" s="15"/>
      <c r="V161" s="15"/>
      <c r="W161" s="15"/>
      <c r="X161" s="15"/>
      <c r="Y161" s="15"/>
      <c r="Z161" s="15"/>
      <c r="AA161" s="15"/>
      <c r="AB161" s="15"/>
      <c r="AC161" s="15"/>
      <c r="AD161" s="15"/>
      <c r="AE161" s="15"/>
      <c r="AF161" s="15"/>
      <c r="AG161" s="15"/>
    </row>
    <row r="162" spans="1:33" ht="15.75" customHeight="1" x14ac:dyDescent="0.2">
      <c r="A162" s="15"/>
      <c r="B162" s="15"/>
      <c r="C162" s="46"/>
      <c r="D162" s="46"/>
      <c r="E162" s="46"/>
      <c r="F162" s="46"/>
      <c r="G162" s="46"/>
      <c r="H162" s="46"/>
      <c r="I162" s="46"/>
      <c r="J162" s="46"/>
      <c r="K162" s="46"/>
      <c r="L162" s="46"/>
      <c r="M162" s="46"/>
      <c r="N162" s="46"/>
      <c r="O162" s="46"/>
      <c r="P162" s="46"/>
      <c r="Q162" s="46"/>
      <c r="R162" s="46"/>
      <c r="S162" s="22"/>
      <c r="T162" s="15"/>
      <c r="U162" s="15"/>
      <c r="V162" s="15"/>
      <c r="W162" s="15"/>
      <c r="X162" s="15"/>
      <c r="Y162" s="15"/>
      <c r="Z162" s="15"/>
      <c r="AA162" s="15"/>
      <c r="AB162" s="15"/>
      <c r="AC162" s="15"/>
      <c r="AD162" s="15"/>
      <c r="AE162" s="15"/>
      <c r="AF162" s="15"/>
      <c r="AG162" s="15"/>
    </row>
    <row r="163" spans="1:33" ht="15.75" customHeight="1" x14ac:dyDescent="0.2">
      <c r="A163" s="15"/>
      <c r="B163" s="15"/>
      <c r="C163" s="46"/>
      <c r="D163" s="46"/>
      <c r="E163" s="46"/>
      <c r="F163" s="46"/>
      <c r="G163" s="46"/>
      <c r="H163" s="46"/>
      <c r="I163" s="46"/>
      <c r="J163" s="46"/>
      <c r="K163" s="46"/>
      <c r="L163" s="46"/>
      <c r="M163" s="46"/>
      <c r="N163" s="46"/>
      <c r="O163" s="46"/>
      <c r="P163" s="46"/>
      <c r="Q163" s="46"/>
      <c r="R163" s="46"/>
      <c r="S163" s="22"/>
      <c r="T163" s="15"/>
      <c r="U163" s="15"/>
      <c r="V163" s="15"/>
      <c r="W163" s="15"/>
      <c r="X163" s="15"/>
      <c r="Y163" s="15"/>
      <c r="Z163" s="15"/>
      <c r="AA163" s="15"/>
      <c r="AB163" s="15"/>
      <c r="AC163" s="15"/>
      <c r="AD163" s="15"/>
      <c r="AE163" s="15"/>
      <c r="AF163" s="15"/>
      <c r="AG163" s="15"/>
    </row>
    <row r="164" spans="1:33" ht="15.75" customHeight="1" x14ac:dyDescent="0.2">
      <c r="A164" s="15"/>
      <c r="B164" s="15"/>
      <c r="C164" s="46"/>
      <c r="D164" s="46"/>
      <c r="E164" s="46"/>
      <c r="F164" s="46"/>
      <c r="G164" s="46"/>
      <c r="H164" s="46"/>
      <c r="I164" s="46"/>
      <c r="J164" s="46"/>
      <c r="K164" s="46"/>
      <c r="L164" s="46"/>
      <c r="M164" s="46"/>
      <c r="N164" s="46"/>
      <c r="O164" s="46"/>
      <c r="P164" s="46"/>
      <c r="Q164" s="46"/>
      <c r="R164" s="46"/>
      <c r="S164" s="22"/>
      <c r="T164" s="15"/>
      <c r="U164" s="15"/>
      <c r="V164" s="15"/>
      <c r="W164" s="15"/>
      <c r="X164" s="15"/>
      <c r="Y164" s="15"/>
      <c r="Z164" s="15"/>
      <c r="AA164" s="15"/>
      <c r="AB164" s="15"/>
      <c r="AC164" s="15"/>
      <c r="AD164" s="15"/>
      <c r="AE164" s="15"/>
      <c r="AF164" s="15"/>
      <c r="AG164" s="15"/>
    </row>
    <row r="165" spans="1:33" ht="15.75" customHeight="1" x14ac:dyDescent="0.2">
      <c r="A165" s="15"/>
      <c r="B165" s="15"/>
      <c r="C165" s="46"/>
      <c r="D165" s="46"/>
      <c r="E165" s="46"/>
      <c r="F165" s="46"/>
      <c r="G165" s="46"/>
      <c r="H165" s="46"/>
      <c r="I165" s="46"/>
      <c r="J165" s="46"/>
      <c r="K165" s="46"/>
      <c r="L165" s="46"/>
      <c r="M165" s="46"/>
      <c r="N165" s="46"/>
      <c r="O165" s="46"/>
      <c r="P165" s="46"/>
      <c r="Q165" s="46"/>
      <c r="R165" s="46"/>
      <c r="S165" s="22"/>
      <c r="T165" s="15"/>
      <c r="U165" s="15"/>
      <c r="V165" s="15"/>
      <c r="W165" s="15"/>
      <c r="X165" s="15"/>
      <c r="Y165" s="15"/>
      <c r="Z165" s="15"/>
      <c r="AA165" s="15"/>
      <c r="AB165" s="15"/>
      <c r="AC165" s="15"/>
      <c r="AD165" s="15"/>
      <c r="AE165" s="15"/>
      <c r="AF165" s="15"/>
      <c r="AG165" s="15"/>
    </row>
    <row r="166" spans="1:33" ht="15.75" customHeight="1" x14ac:dyDescent="0.2">
      <c r="A166" s="15"/>
      <c r="B166" s="15"/>
      <c r="C166" s="46"/>
      <c r="D166" s="46"/>
      <c r="E166" s="46"/>
      <c r="F166" s="46"/>
      <c r="G166" s="46"/>
      <c r="H166" s="46"/>
      <c r="I166" s="46"/>
      <c r="J166" s="46"/>
      <c r="K166" s="46"/>
      <c r="L166" s="46"/>
      <c r="M166" s="46"/>
      <c r="N166" s="46"/>
      <c r="O166" s="46"/>
      <c r="P166" s="46"/>
      <c r="Q166" s="46"/>
      <c r="R166" s="46"/>
      <c r="S166" s="22"/>
      <c r="T166" s="15"/>
      <c r="U166" s="15"/>
      <c r="V166" s="15"/>
      <c r="W166" s="15"/>
      <c r="X166" s="15"/>
      <c r="Y166" s="15"/>
      <c r="Z166" s="15"/>
      <c r="AA166" s="15"/>
      <c r="AB166" s="15"/>
      <c r="AC166" s="15"/>
      <c r="AD166" s="15"/>
      <c r="AE166" s="15"/>
      <c r="AF166" s="15"/>
      <c r="AG166" s="15"/>
    </row>
    <row r="167" spans="1:33" ht="15.75" customHeight="1" x14ac:dyDescent="0.2">
      <c r="A167" s="15"/>
      <c r="B167" s="15"/>
      <c r="C167" s="46"/>
      <c r="D167" s="46"/>
      <c r="E167" s="46"/>
      <c r="F167" s="46"/>
      <c r="G167" s="46"/>
      <c r="H167" s="46"/>
      <c r="I167" s="46"/>
      <c r="J167" s="46"/>
      <c r="K167" s="46"/>
      <c r="L167" s="46"/>
      <c r="M167" s="46"/>
      <c r="N167" s="46"/>
      <c r="O167" s="46"/>
      <c r="P167" s="46"/>
      <c r="Q167" s="46"/>
      <c r="R167" s="46"/>
      <c r="S167" s="22"/>
      <c r="T167" s="15"/>
      <c r="U167" s="15"/>
      <c r="V167" s="15"/>
      <c r="W167" s="15"/>
      <c r="X167" s="15"/>
      <c r="Y167" s="15"/>
      <c r="Z167" s="15"/>
      <c r="AA167" s="15"/>
      <c r="AB167" s="15"/>
      <c r="AC167" s="15"/>
      <c r="AD167" s="15"/>
      <c r="AE167" s="15"/>
      <c r="AF167" s="15"/>
      <c r="AG167" s="15"/>
    </row>
    <row r="168" spans="1:33" ht="15.75" customHeight="1" x14ac:dyDescent="0.2">
      <c r="A168" s="15"/>
      <c r="B168" s="15"/>
      <c r="C168" s="46"/>
      <c r="D168" s="46"/>
      <c r="E168" s="46"/>
      <c r="F168" s="46"/>
      <c r="G168" s="46"/>
      <c r="H168" s="46"/>
      <c r="I168" s="46"/>
      <c r="J168" s="46"/>
      <c r="K168" s="46"/>
      <c r="L168" s="46"/>
      <c r="M168" s="46"/>
      <c r="N168" s="46"/>
      <c r="O168" s="46"/>
      <c r="P168" s="46"/>
      <c r="Q168" s="46"/>
      <c r="R168" s="46"/>
      <c r="S168" s="22"/>
      <c r="T168" s="15"/>
      <c r="U168" s="15"/>
      <c r="V168" s="15"/>
      <c r="W168" s="15"/>
      <c r="X168" s="15"/>
      <c r="Y168" s="15"/>
      <c r="Z168" s="15"/>
      <c r="AA168" s="15"/>
      <c r="AB168" s="15"/>
      <c r="AC168" s="15"/>
      <c r="AD168" s="15"/>
      <c r="AE168" s="15"/>
      <c r="AF168" s="15"/>
      <c r="AG168" s="15"/>
    </row>
    <row r="169" spans="1:33" ht="15.75" customHeight="1" x14ac:dyDescent="0.2">
      <c r="C169" s="46"/>
      <c r="D169" s="46"/>
      <c r="E169" s="46"/>
      <c r="F169" s="46"/>
      <c r="G169" s="46"/>
      <c r="H169" s="46"/>
      <c r="I169" s="46"/>
      <c r="J169" s="46"/>
      <c r="K169" s="46"/>
      <c r="L169" s="46"/>
      <c r="M169" s="46"/>
      <c r="N169" s="46"/>
      <c r="O169" s="46"/>
      <c r="P169" s="46"/>
      <c r="Q169" s="46"/>
      <c r="R169" s="46"/>
      <c r="S169" s="22"/>
    </row>
    <row r="170" spans="1:33" ht="15.75" customHeight="1" x14ac:dyDescent="0.2">
      <c r="C170" s="46"/>
      <c r="D170" s="46"/>
      <c r="E170" s="46"/>
      <c r="F170" s="46"/>
      <c r="G170" s="46"/>
      <c r="H170" s="46"/>
      <c r="I170" s="46"/>
      <c r="J170" s="46"/>
      <c r="K170" s="46"/>
      <c r="L170" s="46"/>
      <c r="M170" s="46"/>
      <c r="N170" s="46"/>
      <c r="O170" s="46"/>
      <c r="P170" s="46"/>
      <c r="Q170" s="46"/>
      <c r="R170" s="46"/>
      <c r="S170" s="22"/>
    </row>
    <row r="171" spans="1:33" ht="15.75" customHeight="1" x14ac:dyDescent="0.2">
      <c r="C171" s="46"/>
      <c r="D171" s="46"/>
      <c r="E171" s="46"/>
      <c r="F171" s="46"/>
      <c r="G171" s="46"/>
      <c r="H171" s="46"/>
      <c r="I171" s="46"/>
      <c r="J171" s="46"/>
      <c r="K171" s="46"/>
      <c r="L171" s="46"/>
      <c r="M171" s="46"/>
      <c r="N171" s="46"/>
      <c r="O171" s="46"/>
      <c r="P171" s="46"/>
      <c r="Q171" s="46"/>
      <c r="R171" s="46"/>
      <c r="S171" s="22"/>
    </row>
    <row r="172" spans="1:33" ht="15.75" customHeight="1" x14ac:dyDescent="0.2">
      <c r="C172" s="46"/>
      <c r="D172" s="46"/>
      <c r="E172" s="46"/>
      <c r="F172" s="46"/>
      <c r="G172" s="46"/>
      <c r="H172" s="46"/>
      <c r="I172" s="46"/>
      <c r="J172" s="46"/>
      <c r="K172" s="46"/>
      <c r="L172" s="46"/>
      <c r="M172" s="46"/>
      <c r="N172" s="46"/>
      <c r="O172" s="46"/>
      <c r="P172" s="46"/>
      <c r="Q172" s="46"/>
      <c r="R172" s="46"/>
      <c r="S172" s="22"/>
    </row>
    <row r="173" spans="1:33" ht="15.75" customHeight="1" x14ac:dyDescent="0.2">
      <c r="C173" s="46"/>
      <c r="D173" s="46"/>
      <c r="E173" s="46"/>
      <c r="F173" s="46"/>
      <c r="G173" s="46"/>
      <c r="H173" s="46"/>
      <c r="I173" s="46"/>
      <c r="J173" s="46"/>
      <c r="K173" s="46"/>
      <c r="L173" s="46"/>
      <c r="M173" s="46"/>
      <c r="N173" s="46"/>
      <c r="O173" s="46"/>
      <c r="P173" s="46"/>
      <c r="Q173" s="46"/>
      <c r="R173" s="46"/>
      <c r="S173" s="22"/>
    </row>
    <row r="174" spans="1:33" ht="15.75" customHeight="1" x14ac:dyDescent="0.2">
      <c r="C174" s="46"/>
      <c r="D174" s="46"/>
      <c r="E174" s="46"/>
      <c r="F174" s="46"/>
      <c r="G174" s="46"/>
      <c r="H174" s="46"/>
      <c r="I174" s="46"/>
      <c r="J174" s="46"/>
      <c r="K174" s="46"/>
      <c r="L174" s="46"/>
      <c r="M174" s="46"/>
      <c r="N174" s="46"/>
      <c r="O174" s="46"/>
      <c r="P174" s="46"/>
      <c r="Q174" s="46"/>
      <c r="R174" s="46"/>
      <c r="S174" s="22"/>
    </row>
    <row r="175" spans="1:33" ht="15.75" customHeight="1" x14ac:dyDescent="0.2">
      <c r="C175" s="46"/>
      <c r="D175" s="46"/>
      <c r="E175" s="46"/>
      <c r="F175" s="46"/>
      <c r="G175" s="46"/>
      <c r="H175" s="46"/>
      <c r="I175" s="46"/>
      <c r="J175" s="46"/>
      <c r="K175" s="46"/>
      <c r="L175" s="46"/>
      <c r="M175" s="46"/>
      <c r="N175" s="46"/>
      <c r="O175" s="46"/>
      <c r="P175" s="46"/>
      <c r="Q175" s="46"/>
      <c r="R175" s="46"/>
      <c r="S175" s="22"/>
    </row>
    <row r="176" spans="1:33" ht="15.75" customHeight="1" x14ac:dyDescent="0.2">
      <c r="C176" s="46"/>
      <c r="D176" s="46"/>
      <c r="E176" s="46"/>
      <c r="F176" s="46"/>
      <c r="G176" s="46"/>
      <c r="H176" s="46"/>
      <c r="I176" s="46"/>
      <c r="J176" s="46"/>
      <c r="K176" s="46"/>
      <c r="L176" s="46"/>
      <c r="M176" s="46"/>
      <c r="N176" s="46"/>
      <c r="O176" s="46"/>
      <c r="P176" s="46"/>
      <c r="Q176" s="46"/>
      <c r="R176" s="46"/>
      <c r="S176" s="22"/>
    </row>
    <row r="177" spans="3:19" ht="15.75" customHeight="1" x14ac:dyDescent="0.2">
      <c r="C177" s="46"/>
      <c r="D177" s="46"/>
      <c r="E177" s="46"/>
      <c r="F177" s="46"/>
      <c r="G177" s="46"/>
      <c r="H177" s="46"/>
      <c r="I177" s="46"/>
      <c r="J177" s="46"/>
      <c r="K177" s="46"/>
      <c r="L177" s="46"/>
      <c r="M177" s="46"/>
      <c r="N177" s="46"/>
      <c r="O177" s="46"/>
      <c r="P177" s="46"/>
      <c r="Q177" s="46"/>
      <c r="R177" s="46"/>
      <c r="S177" s="22"/>
    </row>
    <row r="178" spans="3:19" ht="15.75" customHeight="1" x14ac:dyDescent="0.2">
      <c r="C178" s="46"/>
      <c r="D178" s="46"/>
      <c r="E178" s="46"/>
      <c r="F178" s="46"/>
      <c r="G178" s="46"/>
      <c r="H178" s="46"/>
      <c r="I178" s="46"/>
      <c r="J178" s="46"/>
      <c r="K178" s="46"/>
      <c r="L178" s="46"/>
      <c r="M178" s="46"/>
      <c r="N178" s="46"/>
      <c r="O178" s="46"/>
      <c r="P178" s="46"/>
      <c r="Q178" s="46"/>
      <c r="R178" s="46"/>
      <c r="S178" s="22"/>
    </row>
    <row r="179" spans="3:19" ht="15.75" customHeight="1" x14ac:dyDescent="0.2">
      <c r="C179" s="46"/>
      <c r="D179" s="46"/>
      <c r="E179" s="46"/>
      <c r="F179" s="46"/>
      <c r="G179" s="46"/>
      <c r="H179" s="46"/>
      <c r="I179" s="46"/>
      <c r="J179" s="46"/>
      <c r="K179" s="46"/>
      <c r="L179" s="46"/>
      <c r="M179" s="46"/>
      <c r="N179" s="46"/>
      <c r="O179" s="46"/>
      <c r="P179" s="46"/>
      <c r="Q179" s="46"/>
      <c r="R179" s="46"/>
      <c r="S179" s="22"/>
    </row>
    <row r="180" spans="3:19" ht="15.75" customHeight="1" x14ac:dyDescent="0.2">
      <c r="C180" s="46"/>
      <c r="D180" s="46"/>
      <c r="E180" s="46"/>
      <c r="F180" s="46"/>
      <c r="G180" s="46"/>
      <c r="H180" s="46"/>
      <c r="I180" s="46"/>
      <c r="J180" s="46"/>
      <c r="K180" s="46"/>
      <c r="L180" s="46"/>
      <c r="M180" s="46"/>
      <c r="N180" s="46"/>
      <c r="O180" s="46"/>
      <c r="P180" s="46"/>
      <c r="Q180" s="46"/>
      <c r="R180" s="46"/>
      <c r="S180" s="22"/>
    </row>
    <row r="181" spans="3:19" ht="15.75" customHeight="1" x14ac:dyDescent="0.2">
      <c r="C181" s="46"/>
      <c r="D181" s="46"/>
      <c r="E181" s="46"/>
      <c r="F181" s="46"/>
      <c r="G181" s="46"/>
      <c r="H181" s="46"/>
      <c r="I181" s="46"/>
      <c r="J181" s="46"/>
      <c r="K181" s="46"/>
      <c r="L181" s="46"/>
      <c r="M181" s="46"/>
      <c r="N181" s="46"/>
      <c r="O181" s="46"/>
      <c r="P181" s="46"/>
      <c r="Q181" s="46"/>
      <c r="R181" s="46"/>
      <c r="S181" s="22"/>
    </row>
    <row r="182" spans="3:19" ht="15.75" customHeight="1" x14ac:dyDescent="0.2">
      <c r="C182" s="46"/>
      <c r="D182" s="46"/>
      <c r="E182" s="46"/>
      <c r="F182" s="46"/>
      <c r="G182" s="46"/>
      <c r="H182" s="46"/>
      <c r="I182" s="46"/>
      <c r="J182" s="46"/>
      <c r="K182" s="46"/>
      <c r="L182" s="46"/>
      <c r="M182" s="46"/>
      <c r="N182" s="46"/>
      <c r="O182" s="46"/>
      <c r="P182" s="46"/>
      <c r="Q182" s="46"/>
      <c r="R182" s="46"/>
      <c r="S182" s="22"/>
    </row>
    <row r="183" spans="3:19" ht="15.75" customHeight="1" x14ac:dyDescent="0.2">
      <c r="C183" s="46"/>
      <c r="D183" s="46"/>
      <c r="E183" s="46"/>
      <c r="F183" s="46"/>
      <c r="G183" s="46"/>
      <c r="H183" s="46"/>
      <c r="I183" s="46"/>
      <c r="J183" s="46"/>
      <c r="K183" s="46"/>
      <c r="L183" s="46"/>
      <c r="M183" s="46"/>
      <c r="N183" s="46"/>
      <c r="O183" s="46"/>
      <c r="P183" s="46"/>
      <c r="Q183" s="46"/>
      <c r="R183" s="46"/>
      <c r="S183" s="22"/>
    </row>
    <row r="184" spans="3:19" ht="15.75" customHeight="1" x14ac:dyDescent="0.2">
      <c r="C184" s="46"/>
      <c r="D184" s="46"/>
      <c r="E184" s="46"/>
      <c r="F184" s="46"/>
      <c r="G184" s="46"/>
      <c r="H184" s="46"/>
      <c r="I184" s="46"/>
      <c r="J184" s="46"/>
      <c r="K184" s="46"/>
      <c r="L184" s="46"/>
      <c r="M184" s="46"/>
      <c r="N184" s="46"/>
      <c r="O184" s="46"/>
      <c r="P184" s="46"/>
      <c r="Q184" s="46"/>
      <c r="R184" s="46"/>
      <c r="S184" s="22"/>
    </row>
    <row r="185" spans="3:19" ht="15.75" customHeight="1" x14ac:dyDescent="0.2">
      <c r="C185" s="46"/>
      <c r="D185" s="46"/>
      <c r="E185" s="46"/>
      <c r="F185" s="46"/>
      <c r="G185" s="46"/>
      <c r="H185" s="46"/>
      <c r="I185" s="46"/>
      <c r="J185" s="46"/>
      <c r="K185" s="46"/>
      <c r="L185" s="46"/>
      <c r="M185" s="46"/>
      <c r="N185" s="46"/>
      <c r="O185" s="46"/>
      <c r="P185" s="46"/>
      <c r="Q185" s="46"/>
      <c r="R185" s="46"/>
      <c r="S185" s="22"/>
    </row>
    <row r="186" spans="3:19" ht="15.75" customHeight="1" x14ac:dyDescent="0.2">
      <c r="C186" s="46"/>
      <c r="D186" s="46"/>
      <c r="E186" s="46"/>
      <c r="F186" s="46"/>
      <c r="G186" s="46"/>
      <c r="H186" s="46"/>
      <c r="I186" s="46"/>
      <c r="J186" s="46"/>
      <c r="K186" s="46"/>
      <c r="L186" s="46"/>
      <c r="M186" s="46"/>
      <c r="N186" s="46"/>
      <c r="O186" s="46"/>
      <c r="P186" s="46"/>
      <c r="Q186" s="46"/>
      <c r="R186" s="46"/>
      <c r="S186" s="22"/>
    </row>
    <row r="187" spans="3:19" ht="15.75" customHeight="1" x14ac:dyDescent="0.2">
      <c r="C187" s="46"/>
      <c r="D187" s="46"/>
      <c r="E187" s="46"/>
      <c r="F187" s="46"/>
      <c r="G187" s="46"/>
      <c r="H187" s="46"/>
      <c r="I187" s="46"/>
      <c r="J187" s="46"/>
      <c r="K187" s="46"/>
      <c r="L187" s="46"/>
      <c r="M187" s="46"/>
      <c r="N187" s="46"/>
      <c r="O187" s="46"/>
      <c r="P187" s="46"/>
      <c r="Q187" s="46"/>
      <c r="R187" s="46"/>
      <c r="S187" s="22"/>
    </row>
    <row r="188" spans="3:19" ht="15.75" customHeight="1" x14ac:dyDescent="0.2">
      <c r="C188" s="46"/>
      <c r="D188" s="46"/>
      <c r="E188" s="46"/>
      <c r="F188" s="46"/>
      <c r="G188" s="46"/>
      <c r="H188" s="46"/>
      <c r="I188" s="46"/>
      <c r="J188" s="46"/>
      <c r="K188" s="46"/>
      <c r="L188" s="46"/>
      <c r="M188" s="46"/>
      <c r="N188" s="46"/>
      <c r="O188" s="46"/>
      <c r="P188" s="46"/>
      <c r="Q188" s="46"/>
      <c r="R188" s="46"/>
      <c r="S188" s="22"/>
    </row>
    <row r="189" spans="3:19" ht="15.75" customHeight="1" x14ac:dyDescent="0.2">
      <c r="C189" s="46"/>
      <c r="D189" s="46"/>
      <c r="E189" s="46"/>
      <c r="F189" s="46"/>
      <c r="G189" s="46"/>
      <c r="H189" s="46"/>
      <c r="I189" s="46"/>
      <c r="J189" s="46"/>
      <c r="K189" s="46"/>
      <c r="L189" s="46"/>
      <c r="M189" s="46"/>
      <c r="N189" s="46"/>
      <c r="O189" s="46"/>
      <c r="P189" s="46"/>
      <c r="Q189" s="46"/>
      <c r="R189" s="46"/>
      <c r="S189" s="22"/>
    </row>
    <row r="190" spans="3:19" ht="15.75" customHeight="1" x14ac:dyDescent="0.2">
      <c r="C190" s="46"/>
      <c r="D190" s="46"/>
      <c r="E190" s="46"/>
      <c r="F190" s="46"/>
      <c r="G190" s="46"/>
      <c r="H190" s="46"/>
      <c r="I190" s="46"/>
      <c r="J190" s="46"/>
      <c r="K190" s="46"/>
      <c r="L190" s="46"/>
      <c r="M190" s="46"/>
      <c r="N190" s="46"/>
      <c r="O190" s="46"/>
      <c r="P190" s="46"/>
      <c r="Q190" s="46"/>
      <c r="R190" s="46"/>
      <c r="S190" s="22"/>
    </row>
    <row r="191" spans="3:19" ht="15.75" customHeight="1" x14ac:dyDescent="0.2">
      <c r="C191" s="46"/>
      <c r="D191" s="46"/>
      <c r="E191" s="46"/>
      <c r="F191" s="46"/>
      <c r="G191" s="46"/>
      <c r="H191" s="46"/>
      <c r="I191" s="46"/>
      <c r="J191" s="46"/>
      <c r="K191" s="46"/>
      <c r="L191" s="46"/>
      <c r="M191" s="46"/>
      <c r="N191" s="46"/>
      <c r="O191" s="46"/>
      <c r="P191" s="46"/>
      <c r="Q191" s="46"/>
      <c r="R191" s="46"/>
      <c r="S191" s="22"/>
    </row>
    <row r="192" spans="3:19" ht="15.75" customHeight="1" x14ac:dyDescent="0.2">
      <c r="C192" s="46"/>
      <c r="D192" s="46"/>
      <c r="E192" s="46"/>
      <c r="F192" s="46"/>
      <c r="G192" s="46"/>
      <c r="H192" s="46"/>
      <c r="I192" s="46"/>
      <c r="J192" s="46"/>
      <c r="K192" s="46"/>
      <c r="L192" s="46"/>
      <c r="M192" s="46"/>
      <c r="N192" s="46"/>
      <c r="O192" s="46"/>
      <c r="P192" s="46"/>
      <c r="Q192" s="46"/>
      <c r="R192" s="46"/>
      <c r="S192" s="22"/>
    </row>
    <row r="193" spans="3:19" ht="15.75" customHeight="1" x14ac:dyDescent="0.2">
      <c r="C193" s="46"/>
      <c r="D193" s="46"/>
      <c r="E193" s="46"/>
      <c r="F193" s="46"/>
      <c r="G193" s="46"/>
      <c r="H193" s="46"/>
      <c r="I193" s="46"/>
      <c r="J193" s="46"/>
      <c r="K193" s="46"/>
      <c r="L193" s="46"/>
      <c r="M193" s="46"/>
      <c r="N193" s="46"/>
      <c r="O193" s="46"/>
      <c r="P193" s="46"/>
      <c r="Q193" s="46"/>
      <c r="R193" s="46"/>
      <c r="S193" s="22"/>
    </row>
    <row r="194" spans="3:19" ht="15.75" customHeight="1" x14ac:dyDescent="0.2">
      <c r="C194" s="46"/>
      <c r="D194" s="46"/>
      <c r="E194" s="46"/>
      <c r="F194" s="46"/>
      <c r="G194" s="46"/>
      <c r="H194" s="46"/>
      <c r="I194" s="46"/>
      <c r="J194" s="46"/>
      <c r="K194" s="46"/>
      <c r="L194" s="46"/>
      <c r="M194" s="46"/>
      <c r="N194" s="46"/>
      <c r="O194" s="46"/>
      <c r="P194" s="46"/>
      <c r="Q194" s="46"/>
      <c r="R194" s="46"/>
      <c r="S194" s="22"/>
    </row>
    <row r="195" spans="3:19" ht="15.75" customHeight="1" x14ac:dyDescent="0.2">
      <c r="C195" s="46"/>
      <c r="D195" s="46"/>
      <c r="E195" s="46"/>
      <c r="F195" s="46"/>
      <c r="G195" s="46"/>
      <c r="H195" s="46"/>
      <c r="I195" s="46"/>
      <c r="J195" s="46"/>
      <c r="K195" s="46"/>
      <c r="L195" s="46"/>
      <c r="M195" s="46"/>
      <c r="N195" s="46"/>
      <c r="O195" s="46"/>
      <c r="P195" s="46"/>
      <c r="Q195" s="46"/>
      <c r="R195" s="46"/>
      <c r="S195" s="22"/>
    </row>
    <row r="196" spans="3:19" ht="15.75" customHeight="1" x14ac:dyDescent="0.2">
      <c r="C196" s="46"/>
      <c r="D196" s="46"/>
      <c r="E196" s="46"/>
      <c r="F196" s="46"/>
      <c r="G196" s="46"/>
      <c r="H196" s="46"/>
      <c r="I196" s="46"/>
      <c r="J196" s="46"/>
      <c r="K196" s="46"/>
      <c r="L196" s="46"/>
      <c r="M196" s="46"/>
      <c r="N196" s="46"/>
      <c r="O196" s="46"/>
      <c r="P196" s="46"/>
      <c r="Q196" s="46"/>
      <c r="R196" s="46"/>
      <c r="S196" s="22"/>
    </row>
    <row r="197" spans="3:19" ht="15.75" customHeight="1" x14ac:dyDescent="0.2">
      <c r="C197" s="46"/>
      <c r="D197" s="46"/>
      <c r="E197" s="46"/>
      <c r="F197" s="46"/>
      <c r="G197" s="46"/>
      <c r="H197" s="46"/>
      <c r="I197" s="46"/>
      <c r="J197" s="46"/>
      <c r="K197" s="46"/>
      <c r="L197" s="46"/>
      <c r="M197" s="46"/>
      <c r="N197" s="46"/>
      <c r="O197" s="46"/>
      <c r="P197" s="46"/>
      <c r="Q197" s="46"/>
      <c r="R197" s="46"/>
      <c r="S197" s="22"/>
    </row>
    <row r="198" spans="3:19" ht="15.75" customHeight="1" x14ac:dyDescent="0.2">
      <c r="C198" s="46"/>
      <c r="D198" s="46"/>
      <c r="E198" s="46"/>
      <c r="F198" s="46"/>
      <c r="G198" s="46"/>
      <c r="H198" s="46"/>
      <c r="I198" s="46"/>
      <c r="J198" s="46"/>
      <c r="K198" s="46"/>
      <c r="L198" s="46"/>
      <c r="M198" s="46"/>
      <c r="N198" s="46"/>
      <c r="O198" s="46"/>
      <c r="P198" s="46"/>
      <c r="Q198" s="46"/>
      <c r="R198" s="46"/>
      <c r="S198" s="22"/>
    </row>
    <row r="199" spans="3:19" ht="15.75" customHeight="1" x14ac:dyDescent="0.2">
      <c r="C199" s="46"/>
      <c r="D199" s="46"/>
      <c r="E199" s="46"/>
      <c r="F199" s="46"/>
      <c r="G199" s="46"/>
      <c r="H199" s="46"/>
      <c r="I199" s="46"/>
      <c r="J199" s="46"/>
      <c r="K199" s="46"/>
      <c r="L199" s="46"/>
      <c r="M199" s="46"/>
      <c r="N199" s="46"/>
      <c r="O199" s="46"/>
      <c r="P199" s="46"/>
      <c r="Q199" s="46"/>
      <c r="R199" s="46"/>
      <c r="S199" s="22"/>
    </row>
    <row r="200" spans="3:19" ht="15.75" customHeight="1" x14ac:dyDescent="0.2">
      <c r="C200" s="46"/>
      <c r="D200" s="46"/>
      <c r="E200" s="46"/>
      <c r="F200" s="46"/>
      <c r="G200" s="46"/>
      <c r="H200" s="46"/>
      <c r="I200" s="46"/>
      <c r="J200" s="46"/>
      <c r="K200" s="46"/>
      <c r="L200" s="46"/>
      <c r="M200" s="46"/>
      <c r="N200" s="46"/>
      <c r="O200" s="46"/>
      <c r="P200" s="46"/>
      <c r="Q200" s="46"/>
      <c r="R200" s="46"/>
      <c r="S200" s="22"/>
    </row>
    <row r="201" spans="3:19" ht="15.75" customHeight="1" x14ac:dyDescent="0.2">
      <c r="C201" s="46"/>
      <c r="D201" s="46"/>
      <c r="E201" s="46"/>
      <c r="F201" s="46"/>
      <c r="G201" s="46"/>
      <c r="H201" s="46"/>
      <c r="I201" s="46"/>
      <c r="J201" s="46"/>
      <c r="K201" s="46"/>
      <c r="L201" s="46"/>
      <c r="M201" s="46"/>
      <c r="N201" s="46"/>
      <c r="O201" s="46"/>
      <c r="P201" s="46"/>
      <c r="Q201" s="46"/>
      <c r="R201" s="46"/>
      <c r="S201" s="22"/>
    </row>
    <row r="202" spans="3:19" ht="15.75" customHeight="1" x14ac:dyDescent="0.2">
      <c r="C202" s="46"/>
      <c r="D202" s="46"/>
      <c r="E202" s="46"/>
      <c r="F202" s="46"/>
      <c r="G202" s="46"/>
      <c r="H202" s="46"/>
      <c r="I202" s="46"/>
      <c r="J202" s="46"/>
      <c r="K202" s="46"/>
      <c r="L202" s="46"/>
      <c r="M202" s="46"/>
      <c r="N202" s="46"/>
      <c r="O202" s="46"/>
      <c r="P202" s="46"/>
      <c r="Q202" s="46"/>
      <c r="R202" s="46"/>
      <c r="S202" s="22"/>
    </row>
    <row r="203" spans="3:19" ht="15.75" customHeight="1" x14ac:dyDescent="0.2">
      <c r="C203" s="46"/>
      <c r="D203" s="46"/>
      <c r="E203" s="46"/>
      <c r="F203" s="46"/>
      <c r="G203" s="46"/>
      <c r="H203" s="46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22"/>
    </row>
    <row r="204" spans="3:19" ht="15.75" customHeight="1" x14ac:dyDescent="0.2">
      <c r="C204" s="46"/>
      <c r="D204" s="46"/>
      <c r="E204" s="46"/>
      <c r="F204" s="46"/>
      <c r="G204" s="46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22"/>
    </row>
    <row r="205" spans="3:19" ht="15.75" customHeight="1" x14ac:dyDescent="0.2">
      <c r="C205" s="46"/>
      <c r="D205" s="46"/>
      <c r="E205" s="46"/>
      <c r="F205" s="46"/>
      <c r="G205" s="46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22"/>
    </row>
    <row r="206" spans="3:19" ht="15.75" customHeight="1" x14ac:dyDescent="0.2">
      <c r="C206" s="46"/>
      <c r="D206" s="46"/>
      <c r="E206" s="46"/>
      <c r="F206" s="46"/>
      <c r="G206" s="46"/>
      <c r="H206" s="46"/>
      <c r="I206" s="46"/>
      <c r="J206" s="46"/>
      <c r="K206" s="46"/>
      <c r="L206" s="46"/>
      <c r="M206" s="46"/>
      <c r="N206" s="46"/>
      <c r="O206" s="46"/>
      <c r="P206" s="46"/>
      <c r="Q206" s="46"/>
      <c r="R206" s="46"/>
      <c r="S206" s="22"/>
    </row>
    <row r="207" spans="3:19" ht="15.75" customHeight="1" x14ac:dyDescent="0.2">
      <c r="C207" s="46"/>
      <c r="D207" s="46"/>
      <c r="E207" s="46"/>
      <c r="F207" s="46"/>
      <c r="G207" s="46"/>
      <c r="H207" s="46"/>
      <c r="I207" s="46"/>
      <c r="J207" s="46"/>
      <c r="K207" s="46"/>
      <c r="L207" s="46"/>
      <c r="M207" s="46"/>
      <c r="N207" s="46"/>
      <c r="O207" s="46"/>
      <c r="P207" s="46"/>
      <c r="Q207" s="46"/>
      <c r="R207" s="46"/>
      <c r="S207" s="22"/>
    </row>
    <row r="208" spans="3:19" ht="15.75" customHeight="1" x14ac:dyDescent="0.2">
      <c r="C208" s="46"/>
      <c r="D208" s="46"/>
      <c r="E208" s="46"/>
      <c r="F208" s="46"/>
      <c r="G208" s="46"/>
      <c r="H208" s="46"/>
      <c r="I208" s="46"/>
      <c r="J208" s="46"/>
      <c r="K208" s="46"/>
      <c r="L208" s="46"/>
      <c r="M208" s="46"/>
      <c r="N208" s="46"/>
      <c r="O208" s="46"/>
      <c r="P208" s="46"/>
      <c r="Q208" s="46"/>
      <c r="R208" s="46"/>
      <c r="S208" s="22"/>
    </row>
    <row r="209" spans="3:19" ht="15.75" customHeight="1" x14ac:dyDescent="0.2">
      <c r="C209" s="46"/>
      <c r="D209" s="46"/>
      <c r="E209" s="46"/>
      <c r="F209" s="46"/>
      <c r="G209" s="46"/>
      <c r="H209" s="46"/>
      <c r="I209" s="46"/>
      <c r="J209" s="46"/>
      <c r="K209" s="46"/>
      <c r="L209" s="46"/>
      <c r="M209" s="46"/>
      <c r="N209" s="46"/>
      <c r="O209" s="46"/>
      <c r="P209" s="46"/>
      <c r="Q209" s="46"/>
      <c r="R209" s="46"/>
      <c r="S209" s="22"/>
    </row>
    <row r="210" spans="3:19" ht="15.75" customHeight="1" x14ac:dyDescent="0.2">
      <c r="C210" s="46"/>
      <c r="D210" s="46"/>
      <c r="E210" s="46"/>
      <c r="F210" s="46"/>
      <c r="G210" s="46"/>
      <c r="H210" s="46"/>
      <c r="I210" s="46"/>
      <c r="J210" s="46"/>
      <c r="K210" s="46"/>
      <c r="L210" s="46"/>
      <c r="M210" s="46"/>
      <c r="N210" s="46"/>
      <c r="O210" s="46"/>
      <c r="P210" s="46"/>
      <c r="Q210" s="46"/>
      <c r="R210" s="46"/>
      <c r="S210" s="22"/>
    </row>
    <row r="211" spans="3:19" ht="15.75" customHeight="1" x14ac:dyDescent="0.2">
      <c r="C211" s="46"/>
      <c r="D211" s="46"/>
      <c r="E211" s="46"/>
      <c r="F211" s="46"/>
      <c r="G211" s="46"/>
      <c r="H211" s="46"/>
      <c r="I211" s="46"/>
      <c r="J211" s="46"/>
      <c r="K211" s="46"/>
      <c r="L211" s="46"/>
      <c r="M211" s="46"/>
      <c r="N211" s="46"/>
      <c r="O211" s="46"/>
      <c r="P211" s="46"/>
      <c r="Q211" s="46"/>
      <c r="R211" s="46"/>
      <c r="S211" s="22"/>
    </row>
    <row r="212" spans="3:19" ht="15.75" customHeight="1" x14ac:dyDescent="0.2">
      <c r="C212" s="46"/>
      <c r="D212" s="46"/>
      <c r="E212" s="46"/>
      <c r="F212" s="46"/>
      <c r="G212" s="46"/>
      <c r="H212" s="46"/>
      <c r="I212" s="46"/>
      <c r="J212" s="46"/>
      <c r="K212" s="46"/>
      <c r="L212" s="46"/>
      <c r="M212" s="46"/>
      <c r="N212" s="46"/>
      <c r="O212" s="46"/>
      <c r="P212" s="46"/>
      <c r="Q212" s="46"/>
      <c r="R212" s="46"/>
      <c r="S212" s="22"/>
    </row>
    <row r="213" spans="3:19" ht="15.75" customHeight="1" x14ac:dyDescent="0.2">
      <c r="C213" s="46"/>
      <c r="D213" s="46"/>
      <c r="E213" s="46"/>
      <c r="F213" s="46"/>
      <c r="G213" s="46"/>
      <c r="H213" s="46"/>
      <c r="I213" s="46"/>
      <c r="J213" s="46"/>
      <c r="K213" s="46"/>
      <c r="L213" s="46"/>
      <c r="M213" s="46"/>
      <c r="N213" s="46"/>
      <c r="O213" s="46"/>
      <c r="P213" s="46"/>
      <c r="Q213" s="46"/>
      <c r="R213" s="46"/>
      <c r="S213" s="22"/>
    </row>
    <row r="214" spans="3:19" ht="15.75" customHeight="1" x14ac:dyDescent="0.2">
      <c r="C214" s="46"/>
      <c r="D214" s="46"/>
      <c r="E214" s="46"/>
      <c r="F214" s="46"/>
      <c r="G214" s="46"/>
      <c r="H214" s="46"/>
      <c r="I214" s="46"/>
      <c r="J214" s="46"/>
      <c r="K214" s="46"/>
      <c r="L214" s="46"/>
      <c r="M214" s="46"/>
      <c r="N214" s="46"/>
      <c r="O214" s="46"/>
      <c r="P214" s="46"/>
      <c r="Q214" s="46"/>
      <c r="R214" s="46"/>
      <c r="S214" s="22"/>
    </row>
    <row r="215" spans="3:19" ht="15.75" customHeight="1" x14ac:dyDescent="0.2">
      <c r="C215" s="46"/>
      <c r="D215" s="46"/>
      <c r="E215" s="46"/>
      <c r="F215" s="46"/>
      <c r="G215" s="46"/>
      <c r="H215" s="46"/>
      <c r="I215" s="46"/>
      <c r="J215" s="46"/>
      <c r="K215" s="46"/>
      <c r="L215" s="46"/>
      <c r="M215" s="46"/>
      <c r="N215" s="46"/>
      <c r="O215" s="46"/>
      <c r="P215" s="46"/>
      <c r="Q215" s="46"/>
      <c r="R215" s="46"/>
      <c r="S215" s="22"/>
    </row>
    <row r="216" spans="3:19" ht="15.75" customHeight="1" x14ac:dyDescent="0.2">
      <c r="C216" s="46"/>
      <c r="D216" s="46"/>
      <c r="E216" s="46"/>
      <c r="F216" s="46"/>
      <c r="G216" s="46"/>
      <c r="H216" s="46"/>
      <c r="I216" s="46"/>
      <c r="J216" s="46"/>
      <c r="K216" s="46"/>
      <c r="L216" s="46"/>
      <c r="M216" s="46"/>
      <c r="N216" s="46"/>
      <c r="O216" s="46"/>
      <c r="P216" s="46"/>
      <c r="Q216" s="46"/>
      <c r="R216" s="46"/>
      <c r="S216" s="22"/>
    </row>
    <row r="217" spans="3:19" ht="15.75" customHeight="1" x14ac:dyDescent="0.2">
      <c r="C217" s="46"/>
      <c r="D217" s="46"/>
      <c r="E217" s="46"/>
      <c r="F217" s="46"/>
      <c r="G217" s="46"/>
      <c r="H217" s="46"/>
      <c r="I217" s="46"/>
      <c r="J217" s="46"/>
      <c r="K217" s="46"/>
      <c r="L217" s="46"/>
      <c r="M217" s="46"/>
      <c r="N217" s="46"/>
      <c r="O217" s="46"/>
      <c r="P217" s="46"/>
      <c r="Q217" s="46"/>
      <c r="R217" s="46"/>
      <c r="S217" s="22"/>
    </row>
    <row r="218" spans="3:19" ht="15.75" customHeight="1" x14ac:dyDescent="0.2">
      <c r="C218" s="46"/>
      <c r="D218" s="46"/>
      <c r="E218" s="46"/>
      <c r="F218" s="46"/>
      <c r="G218" s="46"/>
      <c r="H218" s="46"/>
      <c r="I218" s="46"/>
      <c r="J218" s="46"/>
      <c r="K218" s="46"/>
      <c r="L218" s="46"/>
      <c r="M218" s="46"/>
      <c r="N218" s="46"/>
      <c r="O218" s="46"/>
      <c r="P218" s="46"/>
      <c r="Q218" s="46"/>
      <c r="R218" s="46"/>
      <c r="S218" s="22"/>
    </row>
    <row r="219" spans="3:19" ht="15.75" customHeight="1" x14ac:dyDescent="0.2">
      <c r="C219" s="46"/>
      <c r="D219" s="46"/>
      <c r="E219" s="46"/>
      <c r="F219" s="46"/>
      <c r="G219" s="46"/>
      <c r="H219" s="46"/>
      <c r="I219" s="46"/>
      <c r="J219" s="46"/>
      <c r="K219" s="46"/>
      <c r="L219" s="46"/>
      <c r="M219" s="46"/>
      <c r="N219" s="46"/>
      <c r="O219" s="46"/>
      <c r="P219" s="46"/>
      <c r="Q219" s="46"/>
      <c r="R219" s="46"/>
      <c r="S219" s="22"/>
    </row>
    <row r="220" spans="3:19" ht="15.75" customHeight="1" x14ac:dyDescent="0.2">
      <c r="C220" s="46"/>
      <c r="D220" s="46"/>
      <c r="E220" s="46"/>
      <c r="F220" s="46"/>
      <c r="G220" s="46"/>
      <c r="H220" s="46"/>
      <c r="I220" s="46"/>
      <c r="J220" s="46"/>
      <c r="K220" s="46"/>
      <c r="L220" s="46"/>
      <c r="M220" s="46"/>
      <c r="N220" s="46"/>
      <c r="O220" s="46"/>
      <c r="P220" s="46"/>
      <c r="Q220" s="46"/>
      <c r="R220" s="46"/>
      <c r="S220" s="22"/>
    </row>
    <row r="221" spans="3:19" ht="15.75" customHeight="1" x14ac:dyDescent="0.2">
      <c r="R221" s="15"/>
      <c r="S221" s="22"/>
    </row>
    <row r="222" spans="3:19" ht="15.75" customHeight="1" x14ac:dyDescent="0.2">
      <c r="R222" s="15"/>
      <c r="S222" s="22"/>
    </row>
    <row r="223" spans="3:19" ht="15.75" customHeight="1" x14ac:dyDescent="0.2">
      <c r="R223" s="15"/>
      <c r="S223" s="22"/>
    </row>
    <row r="224" spans="3:19" ht="15.75" customHeight="1" x14ac:dyDescent="0.2">
      <c r="R224" s="15"/>
      <c r="S224" s="22"/>
    </row>
    <row r="225" spans="18:18" ht="15.75" customHeight="1" x14ac:dyDescent="0.2">
      <c r="R225" s="15"/>
    </row>
    <row r="226" spans="18:18" ht="15.75" customHeight="1" x14ac:dyDescent="0.2">
      <c r="R226" s="15"/>
    </row>
    <row r="227" spans="18:18" ht="15.75" customHeight="1" x14ac:dyDescent="0.2">
      <c r="R227" s="15"/>
    </row>
    <row r="228" spans="18:18" ht="15.75" customHeight="1" x14ac:dyDescent="0.2">
      <c r="R228" s="15"/>
    </row>
    <row r="229" spans="18:18" ht="15.75" customHeight="1" x14ac:dyDescent="0.2">
      <c r="R229" s="15"/>
    </row>
    <row r="230" spans="18:18" ht="15.75" customHeight="1" x14ac:dyDescent="0.2">
      <c r="R230" s="15"/>
    </row>
    <row r="231" spans="18:18" ht="15.75" customHeight="1" x14ac:dyDescent="0.2">
      <c r="R231" s="15"/>
    </row>
    <row r="232" spans="18:18" ht="15.75" customHeight="1" x14ac:dyDescent="0.2">
      <c r="R232" s="15"/>
    </row>
    <row r="233" spans="18:18" ht="15.75" customHeight="1" x14ac:dyDescent="0.2">
      <c r="R233" s="15"/>
    </row>
    <row r="234" spans="18:18" ht="15.75" customHeight="1" x14ac:dyDescent="0.2">
      <c r="R234" s="15"/>
    </row>
    <row r="235" spans="18:18" ht="15.75" customHeight="1" x14ac:dyDescent="0.2">
      <c r="R235" s="15"/>
    </row>
    <row r="236" spans="18:18" ht="15.75" customHeight="1" x14ac:dyDescent="0.2">
      <c r="R236" s="15"/>
    </row>
    <row r="237" spans="18:18" ht="15.75" customHeight="1" x14ac:dyDescent="0.2">
      <c r="R237" s="15"/>
    </row>
    <row r="238" spans="18:18" ht="15.75" customHeight="1" x14ac:dyDescent="0.2">
      <c r="R238" s="15"/>
    </row>
    <row r="239" spans="18:18" ht="15.75" customHeight="1" x14ac:dyDescent="0.2">
      <c r="R239" s="15"/>
    </row>
    <row r="240" spans="18:18" ht="15.75" customHeight="1" x14ac:dyDescent="0.2">
      <c r="R240" s="15"/>
    </row>
    <row r="241" spans="18:18" ht="15.75" customHeight="1" x14ac:dyDescent="0.2">
      <c r="R241" s="15"/>
    </row>
    <row r="242" spans="18:18" ht="15.75" customHeight="1" x14ac:dyDescent="0.2">
      <c r="R242" s="15"/>
    </row>
    <row r="243" spans="18:18" ht="15.75" customHeight="1" x14ac:dyDescent="0.2">
      <c r="R243" s="15"/>
    </row>
    <row r="244" spans="18:18" ht="15.75" customHeight="1" x14ac:dyDescent="0.2">
      <c r="R244" s="15"/>
    </row>
    <row r="245" spans="18:18" ht="15.75" customHeight="1" x14ac:dyDescent="0.2">
      <c r="R245" s="15"/>
    </row>
    <row r="246" spans="18:18" ht="15.75" customHeight="1" x14ac:dyDescent="0.2">
      <c r="R246" s="15"/>
    </row>
    <row r="247" spans="18:18" ht="15.75" customHeight="1" x14ac:dyDescent="0.2">
      <c r="R247" s="15"/>
    </row>
    <row r="248" spans="18:18" ht="15.75" customHeight="1" x14ac:dyDescent="0.2">
      <c r="R248" s="15"/>
    </row>
    <row r="249" spans="18:18" ht="15.75" customHeight="1" x14ac:dyDescent="0.2">
      <c r="R249" s="15"/>
    </row>
    <row r="250" spans="18:18" ht="15.75" customHeight="1" x14ac:dyDescent="0.2">
      <c r="R250" s="15"/>
    </row>
    <row r="251" spans="18:18" ht="15.75" customHeight="1" x14ac:dyDescent="0.2">
      <c r="R251" s="15"/>
    </row>
    <row r="252" spans="18:18" ht="15.75" customHeight="1" x14ac:dyDescent="0.2">
      <c r="R252" s="15"/>
    </row>
    <row r="253" spans="18:18" ht="15.75" customHeight="1" x14ac:dyDescent="0.2">
      <c r="R253" s="15"/>
    </row>
    <row r="254" spans="18:18" ht="15.75" customHeight="1" x14ac:dyDescent="0.2">
      <c r="R254" s="15"/>
    </row>
    <row r="255" spans="18:18" ht="15.75" customHeight="1" x14ac:dyDescent="0.2">
      <c r="R255" s="15"/>
    </row>
    <row r="256" spans="18:18" ht="15.75" customHeight="1" x14ac:dyDescent="0.2">
      <c r="R256" s="15"/>
    </row>
    <row r="257" spans="18:18" ht="15.75" customHeight="1" x14ac:dyDescent="0.2">
      <c r="R257" s="15"/>
    </row>
    <row r="258" spans="18:18" ht="15.75" customHeight="1" x14ac:dyDescent="0.2">
      <c r="R258" s="15"/>
    </row>
    <row r="259" spans="18:18" ht="15.75" customHeight="1" x14ac:dyDescent="0.2">
      <c r="R259" s="15"/>
    </row>
    <row r="260" spans="18:18" ht="15.75" customHeight="1" x14ac:dyDescent="0.2">
      <c r="R260" s="15"/>
    </row>
    <row r="261" spans="18:18" ht="15.75" customHeight="1" x14ac:dyDescent="0.2">
      <c r="R261" s="15"/>
    </row>
    <row r="262" spans="18:18" ht="15.75" customHeight="1" x14ac:dyDescent="0.2">
      <c r="R262" s="15"/>
    </row>
    <row r="263" spans="18:18" ht="15.75" customHeight="1" x14ac:dyDescent="0.2">
      <c r="R263" s="15"/>
    </row>
    <row r="264" spans="18:18" ht="15.75" customHeight="1" x14ac:dyDescent="0.2">
      <c r="R264" s="15"/>
    </row>
    <row r="265" spans="18:18" ht="15.75" customHeight="1" x14ac:dyDescent="0.2">
      <c r="R265" s="15"/>
    </row>
    <row r="266" spans="18:18" ht="15.75" customHeight="1" x14ac:dyDescent="0.2">
      <c r="R266" s="15"/>
    </row>
    <row r="267" spans="18:18" ht="15.75" customHeight="1" x14ac:dyDescent="0.2">
      <c r="R267" s="15"/>
    </row>
    <row r="268" spans="18:18" ht="15.75" customHeight="1" x14ac:dyDescent="0.2">
      <c r="R268" s="15"/>
    </row>
    <row r="269" spans="18:18" ht="15.75" customHeight="1" x14ac:dyDescent="0.2">
      <c r="R269" s="15"/>
    </row>
    <row r="270" spans="18:18" ht="15.75" customHeight="1" x14ac:dyDescent="0.2">
      <c r="R270" s="15"/>
    </row>
    <row r="271" spans="18:18" ht="15.75" customHeight="1" x14ac:dyDescent="0.2">
      <c r="R271" s="15"/>
    </row>
    <row r="272" spans="18:18" ht="15.75" customHeight="1" x14ac:dyDescent="0.2">
      <c r="R272" s="15"/>
    </row>
    <row r="273" spans="18:18" ht="15.75" customHeight="1" x14ac:dyDescent="0.2">
      <c r="R273" s="15"/>
    </row>
    <row r="274" spans="18:18" ht="15.75" customHeight="1" x14ac:dyDescent="0.2">
      <c r="R274" s="15"/>
    </row>
    <row r="275" spans="18:18" ht="15.75" customHeight="1" x14ac:dyDescent="0.2">
      <c r="R275" s="15"/>
    </row>
    <row r="276" spans="18:18" ht="15.75" customHeight="1" x14ac:dyDescent="0.2">
      <c r="R276" s="15"/>
    </row>
    <row r="277" spans="18:18" ht="15.75" customHeight="1" x14ac:dyDescent="0.2">
      <c r="R277" s="15"/>
    </row>
    <row r="278" spans="18:18" ht="15.75" customHeight="1" x14ac:dyDescent="0.2">
      <c r="R278" s="15"/>
    </row>
    <row r="279" spans="18:18" ht="15.75" customHeight="1" x14ac:dyDescent="0.2">
      <c r="R279" s="15"/>
    </row>
    <row r="280" spans="18:18" ht="15.75" customHeight="1" x14ac:dyDescent="0.2">
      <c r="R280" s="15"/>
    </row>
    <row r="281" spans="18:18" ht="15.75" customHeight="1" x14ac:dyDescent="0.2">
      <c r="R281" s="15"/>
    </row>
    <row r="282" spans="18:18" ht="15.75" customHeight="1" x14ac:dyDescent="0.2">
      <c r="R282" s="15"/>
    </row>
    <row r="283" spans="18:18" ht="15.75" customHeight="1" x14ac:dyDescent="0.2">
      <c r="R283" s="15"/>
    </row>
    <row r="284" spans="18:18" ht="15.75" customHeight="1" x14ac:dyDescent="0.2">
      <c r="R284" s="15"/>
    </row>
    <row r="285" spans="18:18" ht="15.75" customHeight="1" x14ac:dyDescent="0.2">
      <c r="R285" s="15"/>
    </row>
    <row r="286" spans="18:18" ht="15.75" customHeight="1" x14ac:dyDescent="0.2">
      <c r="R286" s="15"/>
    </row>
    <row r="287" spans="18:18" ht="15.75" customHeight="1" x14ac:dyDescent="0.2">
      <c r="R287" s="15"/>
    </row>
    <row r="288" spans="18:18" ht="15.75" customHeight="1" x14ac:dyDescent="0.2">
      <c r="R288" s="15"/>
    </row>
    <row r="289" spans="18:18" ht="15.75" customHeight="1" x14ac:dyDescent="0.2">
      <c r="R289" s="15"/>
    </row>
    <row r="290" spans="18:18" ht="15.75" customHeight="1" x14ac:dyDescent="0.2">
      <c r="R290" s="15"/>
    </row>
    <row r="291" spans="18:18" ht="15.75" customHeight="1" x14ac:dyDescent="0.2">
      <c r="R291" s="15"/>
    </row>
    <row r="292" spans="18:18" ht="15.75" customHeight="1" x14ac:dyDescent="0.2">
      <c r="R292" s="15"/>
    </row>
    <row r="293" spans="18:18" ht="15.75" customHeight="1" x14ac:dyDescent="0.2">
      <c r="R293" s="15"/>
    </row>
    <row r="294" spans="18:18" ht="15.75" customHeight="1" x14ac:dyDescent="0.2">
      <c r="R294" s="15"/>
    </row>
    <row r="295" spans="18:18" ht="15.75" customHeight="1" x14ac:dyDescent="0.2">
      <c r="R295" s="15"/>
    </row>
    <row r="296" spans="18:18" ht="15.75" customHeight="1" x14ac:dyDescent="0.2">
      <c r="R296" s="15"/>
    </row>
    <row r="297" spans="18:18" ht="15.75" customHeight="1" x14ac:dyDescent="0.2">
      <c r="R297" s="15"/>
    </row>
    <row r="298" spans="18:18" ht="15.75" customHeight="1" x14ac:dyDescent="0.2">
      <c r="R298" s="15"/>
    </row>
    <row r="299" spans="18:18" ht="15.75" customHeight="1" x14ac:dyDescent="0.2">
      <c r="R299" s="15"/>
    </row>
    <row r="300" spans="18:18" ht="15.75" customHeight="1" x14ac:dyDescent="0.2">
      <c r="R300" s="15"/>
    </row>
    <row r="301" spans="18:18" ht="15.75" customHeight="1" x14ac:dyDescent="0.2">
      <c r="R301" s="15"/>
    </row>
    <row r="302" spans="18:18" ht="15.75" customHeight="1" x14ac:dyDescent="0.2">
      <c r="R302" s="15"/>
    </row>
    <row r="303" spans="18:18" ht="15.75" customHeight="1" x14ac:dyDescent="0.2">
      <c r="R303" s="15"/>
    </row>
    <row r="304" spans="18:18" ht="15.75" customHeight="1" x14ac:dyDescent="0.2">
      <c r="R304" s="15"/>
    </row>
    <row r="305" spans="18:18" ht="15.75" customHeight="1" x14ac:dyDescent="0.2">
      <c r="R305" s="15"/>
    </row>
    <row r="306" spans="18:18" ht="15.75" customHeight="1" x14ac:dyDescent="0.2">
      <c r="R306" s="15"/>
    </row>
    <row r="307" spans="18:18" ht="15.75" customHeight="1" x14ac:dyDescent="0.2">
      <c r="R307" s="15"/>
    </row>
    <row r="308" spans="18:18" ht="15.75" customHeight="1" x14ac:dyDescent="0.2">
      <c r="R308" s="15"/>
    </row>
    <row r="309" spans="18:18" ht="15.75" customHeight="1" x14ac:dyDescent="0.2">
      <c r="R309" s="15"/>
    </row>
    <row r="310" spans="18:18" ht="15.75" customHeight="1" x14ac:dyDescent="0.2">
      <c r="R310" s="15"/>
    </row>
    <row r="311" spans="18:18" ht="15.75" customHeight="1" x14ac:dyDescent="0.2">
      <c r="R311" s="15"/>
    </row>
    <row r="312" spans="18:18" ht="15.75" customHeight="1" x14ac:dyDescent="0.2">
      <c r="R312" s="15"/>
    </row>
    <row r="313" spans="18:18" ht="15.75" customHeight="1" x14ac:dyDescent="0.2">
      <c r="R313" s="15"/>
    </row>
    <row r="314" spans="18:18" ht="15.75" customHeight="1" x14ac:dyDescent="0.2">
      <c r="R314" s="15"/>
    </row>
    <row r="315" spans="18:18" ht="15.75" customHeight="1" x14ac:dyDescent="0.2">
      <c r="R315" s="15"/>
    </row>
    <row r="316" spans="18:18" ht="15.75" customHeight="1" x14ac:dyDescent="0.2">
      <c r="R316" s="15"/>
    </row>
    <row r="317" spans="18:18" ht="15.75" customHeight="1" x14ac:dyDescent="0.2">
      <c r="R317" s="15"/>
    </row>
    <row r="318" spans="18:18" ht="15.75" customHeight="1" x14ac:dyDescent="0.2">
      <c r="R318" s="15"/>
    </row>
    <row r="319" spans="18:18" ht="15.75" customHeight="1" x14ac:dyDescent="0.2">
      <c r="R319" s="15"/>
    </row>
    <row r="320" spans="18:18" ht="15.75" customHeight="1" x14ac:dyDescent="0.2">
      <c r="R320" s="15"/>
    </row>
    <row r="321" spans="18:18" ht="15.75" customHeight="1" x14ac:dyDescent="0.2">
      <c r="R321" s="15"/>
    </row>
    <row r="322" spans="18:18" ht="15.75" customHeight="1" x14ac:dyDescent="0.2">
      <c r="R322" s="15"/>
    </row>
    <row r="323" spans="18:18" ht="15.75" customHeight="1" x14ac:dyDescent="0.2">
      <c r="R323" s="15"/>
    </row>
    <row r="324" spans="18:18" ht="15.75" customHeight="1" x14ac:dyDescent="0.2">
      <c r="R324" s="15"/>
    </row>
    <row r="325" spans="18:18" ht="15.75" customHeight="1" x14ac:dyDescent="0.2">
      <c r="R325" s="15"/>
    </row>
    <row r="326" spans="18:18" ht="15.75" customHeight="1" x14ac:dyDescent="0.2">
      <c r="R326" s="15"/>
    </row>
    <row r="327" spans="18:18" ht="15.75" customHeight="1" x14ac:dyDescent="0.2">
      <c r="R327" s="15"/>
    </row>
    <row r="328" spans="18:18" ht="15.75" customHeight="1" x14ac:dyDescent="0.2">
      <c r="R328" s="15"/>
    </row>
    <row r="329" spans="18:18" ht="15.75" customHeight="1" x14ac:dyDescent="0.2">
      <c r="R329" s="15"/>
    </row>
    <row r="330" spans="18:18" ht="15.75" customHeight="1" x14ac:dyDescent="0.2">
      <c r="R330" s="15"/>
    </row>
    <row r="331" spans="18:18" ht="15.75" customHeight="1" x14ac:dyDescent="0.2">
      <c r="R331" s="15"/>
    </row>
    <row r="332" spans="18:18" ht="15.75" customHeight="1" x14ac:dyDescent="0.2">
      <c r="R332" s="15"/>
    </row>
    <row r="333" spans="18:18" ht="15.75" customHeight="1" x14ac:dyDescent="0.2">
      <c r="R333" s="15"/>
    </row>
    <row r="334" spans="18:18" ht="15.75" customHeight="1" x14ac:dyDescent="0.2">
      <c r="R334" s="15"/>
    </row>
    <row r="335" spans="18:18" ht="15.75" customHeight="1" x14ac:dyDescent="0.2">
      <c r="R335" s="15"/>
    </row>
    <row r="336" spans="18:18" ht="15.75" customHeight="1" x14ac:dyDescent="0.2">
      <c r="R336" s="15"/>
    </row>
    <row r="337" spans="18:18" ht="15.75" customHeight="1" x14ac:dyDescent="0.2">
      <c r="R337" s="15"/>
    </row>
    <row r="338" spans="18:18" ht="15.75" customHeight="1" x14ac:dyDescent="0.2">
      <c r="R338" s="15"/>
    </row>
    <row r="339" spans="18:18" ht="15.75" customHeight="1" x14ac:dyDescent="0.2">
      <c r="R339" s="15"/>
    </row>
    <row r="340" spans="18:18" ht="15.75" customHeight="1" x14ac:dyDescent="0.2">
      <c r="R340" s="15"/>
    </row>
    <row r="341" spans="18:18" ht="15.75" customHeight="1" x14ac:dyDescent="0.2">
      <c r="R341" s="15"/>
    </row>
    <row r="342" spans="18:18" ht="15.75" customHeight="1" x14ac:dyDescent="0.2">
      <c r="R342" s="15"/>
    </row>
    <row r="343" spans="18:18" ht="15.75" customHeight="1" x14ac:dyDescent="0.2">
      <c r="R343" s="15"/>
    </row>
    <row r="344" spans="18:18" ht="15.75" customHeight="1" x14ac:dyDescent="0.2">
      <c r="R344" s="15"/>
    </row>
    <row r="345" spans="18:18" ht="15.75" customHeight="1" x14ac:dyDescent="0.2">
      <c r="R345" s="15"/>
    </row>
    <row r="346" spans="18:18" ht="15.75" customHeight="1" x14ac:dyDescent="0.2">
      <c r="R346" s="15"/>
    </row>
    <row r="347" spans="18:18" ht="15.75" customHeight="1" x14ac:dyDescent="0.2">
      <c r="R347" s="15"/>
    </row>
    <row r="348" spans="18:18" ht="15.75" customHeight="1" x14ac:dyDescent="0.2">
      <c r="R348" s="15"/>
    </row>
    <row r="349" spans="18:18" ht="15.75" customHeight="1" x14ac:dyDescent="0.2">
      <c r="R349" s="15"/>
    </row>
    <row r="350" spans="18:18" ht="15.75" customHeight="1" x14ac:dyDescent="0.2">
      <c r="R350" s="15"/>
    </row>
    <row r="351" spans="18:18" ht="15.75" customHeight="1" x14ac:dyDescent="0.2">
      <c r="R351" s="15"/>
    </row>
    <row r="352" spans="18:18" ht="15.75" customHeight="1" x14ac:dyDescent="0.2">
      <c r="R352" s="15"/>
    </row>
    <row r="353" spans="18:18" ht="15.75" customHeight="1" x14ac:dyDescent="0.2">
      <c r="R353" s="15"/>
    </row>
    <row r="354" spans="18:18" ht="15.75" customHeight="1" x14ac:dyDescent="0.2">
      <c r="R354" s="15"/>
    </row>
    <row r="355" spans="18:18" ht="15.75" customHeight="1" x14ac:dyDescent="0.2">
      <c r="R355" s="15"/>
    </row>
    <row r="356" spans="18:18" ht="15.75" customHeight="1" x14ac:dyDescent="0.2">
      <c r="R356" s="15"/>
    </row>
    <row r="357" spans="18:18" ht="15.75" customHeight="1" x14ac:dyDescent="0.2">
      <c r="R357" s="15"/>
    </row>
    <row r="358" spans="18:18" ht="15.75" customHeight="1" x14ac:dyDescent="0.2">
      <c r="R358" s="15"/>
    </row>
    <row r="359" spans="18:18" ht="15.75" customHeight="1" x14ac:dyDescent="0.2">
      <c r="R359" s="15"/>
    </row>
    <row r="360" spans="18:18" ht="15.75" customHeight="1" x14ac:dyDescent="0.2">
      <c r="R360" s="15"/>
    </row>
    <row r="361" spans="18:18" ht="15.75" customHeight="1" x14ac:dyDescent="0.2">
      <c r="R361" s="15"/>
    </row>
    <row r="362" spans="18:18" ht="15.75" customHeight="1" x14ac:dyDescent="0.2">
      <c r="R362" s="15"/>
    </row>
    <row r="363" spans="18:18" ht="15.75" customHeight="1" x14ac:dyDescent="0.2">
      <c r="R363" s="15"/>
    </row>
    <row r="364" spans="18:18" ht="15.75" customHeight="1" x14ac:dyDescent="0.2">
      <c r="R364" s="15"/>
    </row>
    <row r="365" spans="18:18" ht="15.75" customHeight="1" x14ac:dyDescent="0.2">
      <c r="R365" s="15"/>
    </row>
    <row r="366" spans="18:18" ht="15.75" customHeight="1" x14ac:dyDescent="0.2">
      <c r="R366" s="15"/>
    </row>
    <row r="367" spans="18:18" ht="15.75" customHeight="1" x14ac:dyDescent="0.2">
      <c r="R367" s="15"/>
    </row>
    <row r="368" spans="18:18" ht="15.75" customHeight="1" x14ac:dyDescent="0.2">
      <c r="R368" s="15"/>
    </row>
    <row r="369" spans="18:18" ht="15.75" customHeight="1" x14ac:dyDescent="0.2">
      <c r="R369" s="15"/>
    </row>
    <row r="370" spans="18:18" ht="15.75" customHeight="1" x14ac:dyDescent="0.2">
      <c r="R370" s="15"/>
    </row>
    <row r="371" spans="18:18" ht="15.75" customHeight="1" x14ac:dyDescent="0.2">
      <c r="R371" s="15"/>
    </row>
    <row r="372" spans="18:18" ht="15.75" customHeight="1" x14ac:dyDescent="0.2">
      <c r="R372" s="15"/>
    </row>
    <row r="373" spans="18:18" ht="15.75" customHeight="1" x14ac:dyDescent="0.2">
      <c r="R373" s="15"/>
    </row>
    <row r="374" spans="18:18" ht="15.75" customHeight="1" x14ac:dyDescent="0.2">
      <c r="R374" s="15"/>
    </row>
    <row r="375" spans="18:18" ht="15.75" customHeight="1" x14ac:dyDescent="0.2">
      <c r="R375" s="15"/>
    </row>
    <row r="376" spans="18:18" ht="15.75" customHeight="1" x14ac:dyDescent="0.2">
      <c r="R376" s="15"/>
    </row>
    <row r="377" spans="18:18" ht="15.75" customHeight="1" x14ac:dyDescent="0.2">
      <c r="R377" s="15"/>
    </row>
    <row r="378" spans="18:18" ht="15.75" customHeight="1" x14ac:dyDescent="0.2">
      <c r="R378" s="15"/>
    </row>
    <row r="379" spans="18:18" ht="15.75" customHeight="1" x14ac:dyDescent="0.2">
      <c r="R379" s="15"/>
    </row>
    <row r="380" spans="18:18" ht="15.75" customHeight="1" x14ac:dyDescent="0.2">
      <c r="R380" s="15"/>
    </row>
    <row r="381" spans="18:18" ht="15.75" customHeight="1" x14ac:dyDescent="0.2">
      <c r="R381" s="15"/>
    </row>
    <row r="382" spans="18:18" ht="15.75" customHeight="1" x14ac:dyDescent="0.2">
      <c r="R382" s="15"/>
    </row>
    <row r="383" spans="18:18" ht="15.75" customHeight="1" x14ac:dyDescent="0.2">
      <c r="R383" s="15"/>
    </row>
    <row r="384" spans="18:18" ht="15.75" customHeight="1" x14ac:dyDescent="0.2">
      <c r="R384" s="15"/>
    </row>
    <row r="385" spans="18:18" ht="15.75" customHeight="1" x14ac:dyDescent="0.2">
      <c r="R385" s="15"/>
    </row>
    <row r="386" spans="18:18" ht="15.75" customHeight="1" x14ac:dyDescent="0.2">
      <c r="R386" s="15"/>
    </row>
    <row r="387" spans="18:18" ht="15.75" customHeight="1" x14ac:dyDescent="0.2">
      <c r="R387" s="15"/>
    </row>
    <row r="388" spans="18:18" ht="15.75" customHeight="1" x14ac:dyDescent="0.2">
      <c r="R388" s="15"/>
    </row>
    <row r="389" spans="18:18" ht="15.75" customHeight="1" x14ac:dyDescent="0.2">
      <c r="R389" s="15"/>
    </row>
    <row r="390" spans="18:18" ht="15.75" customHeight="1" x14ac:dyDescent="0.2">
      <c r="R390" s="15"/>
    </row>
    <row r="391" spans="18:18" ht="15.75" customHeight="1" x14ac:dyDescent="0.2">
      <c r="R391" s="15"/>
    </row>
    <row r="392" spans="18:18" ht="15.75" customHeight="1" x14ac:dyDescent="0.2">
      <c r="R392" s="15"/>
    </row>
    <row r="393" spans="18:18" ht="15.75" customHeight="1" x14ac:dyDescent="0.2">
      <c r="R393" s="15"/>
    </row>
    <row r="394" spans="18:18" ht="15.75" customHeight="1" x14ac:dyDescent="0.2">
      <c r="R394" s="15"/>
    </row>
    <row r="395" spans="18:18" ht="15.75" customHeight="1" x14ac:dyDescent="0.2">
      <c r="R395" s="15"/>
    </row>
    <row r="396" spans="18:18" ht="15.75" customHeight="1" x14ac:dyDescent="0.2">
      <c r="R396" s="15"/>
    </row>
    <row r="397" spans="18:18" ht="15.75" customHeight="1" x14ac:dyDescent="0.2">
      <c r="R397" s="15"/>
    </row>
    <row r="398" spans="18:18" ht="15.75" customHeight="1" x14ac:dyDescent="0.2">
      <c r="R398" s="15"/>
    </row>
    <row r="399" spans="18:18" ht="15.75" customHeight="1" x14ac:dyDescent="0.2">
      <c r="R399" s="15"/>
    </row>
    <row r="400" spans="18:18" ht="15.75" customHeight="1" x14ac:dyDescent="0.2">
      <c r="R400" s="15"/>
    </row>
    <row r="401" spans="18:18" ht="15.75" customHeight="1" x14ac:dyDescent="0.2">
      <c r="R401" s="15"/>
    </row>
    <row r="402" spans="18:18" ht="15.75" customHeight="1" x14ac:dyDescent="0.2">
      <c r="R402" s="15"/>
    </row>
    <row r="403" spans="18:18" ht="15.75" customHeight="1" x14ac:dyDescent="0.2">
      <c r="R403" s="15"/>
    </row>
    <row r="404" spans="18:18" ht="15.75" customHeight="1" x14ac:dyDescent="0.2">
      <c r="R404" s="15"/>
    </row>
    <row r="405" spans="18:18" ht="15.75" customHeight="1" x14ac:dyDescent="0.2">
      <c r="R405" s="15"/>
    </row>
    <row r="406" spans="18:18" ht="15.75" customHeight="1" x14ac:dyDescent="0.2">
      <c r="R406" s="15"/>
    </row>
    <row r="407" spans="18:18" ht="15.75" customHeight="1" x14ac:dyDescent="0.2">
      <c r="R407" s="15"/>
    </row>
    <row r="408" spans="18:18" ht="15.75" customHeight="1" x14ac:dyDescent="0.2">
      <c r="R408" s="15"/>
    </row>
    <row r="409" spans="18:18" ht="15.75" customHeight="1" x14ac:dyDescent="0.2">
      <c r="R409" s="15"/>
    </row>
    <row r="410" spans="18:18" ht="15.75" customHeight="1" x14ac:dyDescent="0.2">
      <c r="R410" s="15"/>
    </row>
    <row r="411" spans="18:18" ht="15.75" customHeight="1" x14ac:dyDescent="0.2">
      <c r="R411" s="15"/>
    </row>
    <row r="412" spans="18:18" ht="15.75" customHeight="1" x14ac:dyDescent="0.2">
      <c r="R412" s="15"/>
    </row>
    <row r="413" spans="18:18" ht="15.75" customHeight="1" x14ac:dyDescent="0.2">
      <c r="R413" s="15"/>
    </row>
    <row r="414" spans="18:18" ht="15.75" customHeight="1" x14ac:dyDescent="0.2">
      <c r="R414" s="15"/>
    </row>
    <row r="415" spans="18:18" ht="15.75" customHeight="1" x14ac:dyDescent="0.2">
      <c r="R415" s="15"/>
    </row>
    <row r="416" spans="18:18" ht="15.75" customHeight="1" x14ac:dyDescent="0.2">
      <c r="R416" s="15"/>
    </row>
    <row r="417" spans="18:18" ht="15.75" customHeight="1" x14ac:dyDescent="0.2">
      <c r="R417" s="15"/>
    </row>
    <row r="418" spans="18:18" ht="15.75" customHeight="1" x14ac:dyDescent="0.2">
      <c r="R418" s="15"/>
    </row>
    <row r="419" spans="18:18" ht="15.75" customHeight="1" x14ac:dyDescent="0.2">
      <c r="R419" s="15"/>
    </row>
    <row r="420" spans="18:18" ht="15.75" customHeight="1" x14ac:dyDescent="0.2">
      <c r="R420" s="15"/>
    </row>
    <row r="421" spans="18:18" ht="15.75" customHeight="1" x14ac:dyDescent="0.2">
      <c r="R421" s="15"/>
    </row>
    <row r="422" spans="18:18" ht="15.75" customHeight="1" x14ac:dyDescent="0.2">
      <c r="R422" s="15"/>
    </row>
    <row r="423" spans="18:18" ht="15.75" customHeight="1" x14ac:dyDescent="0.2">
      <c r="R423" s="15"/>
    </row>
    <row r="424" spans="18:18" ht="15.75" customHeight="1" x14ac:dyDescent="0.2">
      <c r="R424" s="15"/>
    </row>
    <row r="425" spans="18:18" ht="15.75" customHeight="1" x14ac:dyDescent="0.2">
      <c r="R425" s="15"/>
    </row>
    <row r="426" spans="18:18" ht="15.75" customHeight="1" x14ac:dyDescent="0.2">
      <c r="R426" s="15"/>
    </row>
    <row r="427" spans="18:18" ht="15.75" customHeight="1" x14ac:dyDescent="0.2">
      <c r="R427" s="15"/>
    </row>
    <row r="428" spans="18:18" ht="15.75" customHeight="1" x14ac:dyDescent="0.2">
      <c r="R428" s="15"/>
    </row>
    <row r="429" spans="18:18" ht="15.75" customHeight="1" x14ac:dyDescent="0.2">
      <c r="R429" s="15"/>
    </row>
    <row r="430" spans="18:18" ht="15.75" customHeight="1" x14ac:dyDescent="0.2">
      <c r="R430" s="15"/>
    </row>
    <row r="431" spans="18:18" ht="15.75" customHeight="1" x14ac:dyDescent="0.2">
      <c r="R431" s="15"/>
    </row>
    <row r="432" spans="18:18" ht="15.75" customHeight="1" x14ac:dyDescent="0.2">
      <c r="R432" s="15"/>
    </row>
    <row r="433" spans="18:18" ht="15.75" customHeight="1" x14ac:dyDescent="0.2">
      <c r="R433" s="15"/>
    </row>
    <row r="434" spans="18:18" ht="15.75" customHeight="1" x14ac:dyDescent="0.2">
      <c r="R434" s="15"/>
    </row>
    <row r="435" spans="18:18" ht="15.75" customHeight="1" x14ac:dyDescent="0.2">
      <c r="R435" s="15"/>
    </row>
    <row r="436" spans="18:18" ht="15.75" customHeight="1" x14ac:dyDescent="0.2">
      <c r="R436" s="15"/>
    </row>
    <row r="437" spans="18:18" ht="15.75" customHeight="1" x14ac:dyDescent="0.2">
      <c r="R437" s="15"/>
    </row>
    <row r="438" spans="18:18" ht="15.75" customHeight="1" x14ac:dyDescent="0.2">
      <c r="R438" s="15"/>
    </row>
    <row r="439" spans="18:18" ht="15.75" customHeight="1" x14ac:dyDescent="0.2">
      <c r="R439" s="15"/>
    </row>
    <row r="440" spans="18:18" ht="15.75" customHeight="1" x14ac:dyDescent="0.2">
      <c r="R440" s="15"/>
    </row>
    <row r="441" spans="18:18" ht="15.75" customHeight="1" x14ac:dyDescent="0.2">
      <c r="R441" s="15"/>
    </row>
    <row r="442" spans="18:18" ht="15.75" customHeight="1" x14ac:dyDescent="0.2">
      <c r="R442" s="15"/>
    </row>
    <row r="443" spans="18:18" ht="15.75" customHeight="1" x14ac:dyDescent="0.2">
      <c r="R443" s="15"/>
    </row>
    <row r="444" spans="18:18" ht="15.75" customHeight="1" x14ac:dyDescent="0.2">
      <c r="R444" s="15"/>
    </row>
    <row r="445" spans="18:18" ht="15.75" customHeight="1" x14ac:dyDescent="0.2">
      <c r="R445" s="15"/>
    </row>
    <row r="446" spans="18:18" ht="15.75" customHeight="1" x14ac:dyDescent="0.2">
      <c r="R446" s="15"/>
    </row>
    <row r="447" spans="18:18" ht="15.75" customHeight="1" x14ac:dyDescent="0.2">
      <c r="R447" s="15"/>
    </row>
    <row r="448" spans="18:18" ht="15.75" customHeight="1" x14ac:dyDescent="0.2">
      <c r="R448" s="15"/>
    </row>
    <row r="449" spans="18:18" ht="15.75" customHeight="1" x14ac:dyDescent="0.2">
      <c r="R449" s="15"/>
    </row>
    <row r="450" spans="18:18" ht="15.75" customHeight="1" x14ac:dyDescent="0.2">
      <c r="R450" s="15"/>
    </row>
    <row r="451" spans="18:18" ht="15.75" customHeight="1" x14ac:dyDescent="0.2">
      <c r="R451" s="15"/>
    </row>
    <row r="452" spans="18:18" ht="15.75" customHeight="1" x14ac:dyDescent="0.2">
      <c r="R452" s="15"/>
    </row>
    <row r="453" spans="18:18" ht="15.75" customHeight="1" x14ac:dyDescent="0.2">
      <c r="R453" s="15"/>
    </row>
    <row r="454" spans="18:18" ht="15.75" customHeight="1" x14ac:dyDescent="0.2">
      <c r="R454" s="15"/>
    </row>
    <row r="455" spans="18:18" ht="15.75" customHeight="1" x14ac:dyDescent="0.2">
      <c r="R455" s="15"/>
    </row>
    <row r="456" spans="18:18" ht="15.75" customHeight="1" x14ac:dyDescent="0.2">
      <c r="R456" s="15"/>
    </row>
    <row r="457" spans="18:18" ht="15.75" customHeight="1" x14ac:dyDescent="0.2">
      <c r="R457" s="15"/>
    </row>
    <row r="458" spans="18:18" ht="15.75" customHeight="1" x14ac:dyDescent="0.2">
      <c r="R458" s="15"/>
    </row>
    <row r="459" spans="18:18" ht="15.75" customHeight="1" x14ac:dyDescent="0.2">
      <c r="R459" s="15"/>
    </row>
    <row r="460" spans="18:18" ht="15.75" customHeight="1" x14ac:dyDescent="0.2">
      <c r="R460" s="15"/>
    </row>
    <row r="461" spans="18:18" ht="15.75" customHeight="1" x14ac:dyDescent="0.2">
      <c r="R461" s="15"/>
    </row>
    <row r="462" spans="18:18" ht="15.75" customHeight="1" x14ac:dyDescent="0.2">
      <c r="R462" s="15"/>
    </row>
    <row r="463" spans="18:18" ht="15.75" customHeight="1" x14ac:dyDescent="0.2">
      <c r="R463" s="15"/>
    </row>
    <row r="464" spans="18:18" ht="15.75" customHeight="1" x14ac:dyDescent="0.2">
      <c r="R464" s="15"/>
    </row>
    <row r="465" spans="18:18" ht="15.75" customHeight="1" x14ac:dyDescent="0.2">
      <c r="R465" s="15"/>
    </row>
    <row r="466" spans="18:18" ht="15.75" customHeight="1" x14ac:dyDescent="0.2">
      <c r="R466" s="15"/>
    </row>
    <row r="467" spans="18:18" ht="15.75" customHeight="1" x14ac:dyDescent="0.2">
      <c r="R467" s="15"/>
    </row>
    <row r="468" spans="18:18" ht="15.75" customHeight="1" x14ac:dyDescent="0.2">
      <c r="R468" s="15"/>
    </row>
    <row r="469" spans="18:18" ht="15.75" customHeight="1" x14ac:dyDescent="0.2">
      <c r="R469" s="15"/>
    </row>
    <row r="470" spans="18:18" ht="15.75" customHeight="1" x14ac:dyDescent="0.2">
      <c r="R470" s="15"/>
    </row>
    <row r="471" spans="18:18" ht="15.75" customHeight="1" x14ac:dyDescent="0.2">
      <c r="R471" s="15"/>
    </row>
    <row r="472" spans="18:18" ht="15.75" customHeight="1" x14ac:dyDescent="0.2">
      <c r="R472" s="15"/>
    </row>
    <row r="473" spans="18:18" ht="15.75" customHeight="1" x14ac:dyDescent="0.2">
      <c r="R473" s="15"/>
    </row>
    <row r="474" spans="18:18" ht="15.75" customHeight="1" x14ac:dyDescent="0.2">
      <c r="R474" s="15"/>
    </row>
    <row r="475" spans="18:18" ht="15.75" customHeight="1" x14ac:dyDescent="0.2">
      <c r="R475" s="15"/>
    </row>
    <row r="476" spans="18:18" ht="15.75" customHeight="1" x14ac:dyDescent="0.2">
      <c r="R476" s="15"/>
    </row>
    <row r="477" spans="18:18" ht="15.75" customHeight="1" x14ac:dyDescent="0.2">
      <c r="R477" s="15"/>
    </row>
    <row r="478" spans="18:18" ht="15.75" customHeight="1" x14ac:dyDescent="0.2">
      <c r="R478" s="15"/>
    </row>
    <row r="479" spans="18:18" ht="15.75" customHeight="1" x14ac:dyDescent="0.2">
      <c r="R479" s="15"/>
    </row>
    <row r="480" spans="18:18" ht="15.75" customHeight="1" x14ac:dyDescent="0.2">
      <c r="R480" s="15"/>
    </row>
    <row r="481" spans="18:18" ht="15.75" customHeight="1" x14ac:dyDescent="0.2">
      <c r="R481" s="15"/>
    </row>
    <row r="482" spans="18:18" ht="15.75" customHeight="1" x14ac:dyDescent="0.2">
      <c r="R482" s="15"/>
    </row>
    <row r="483" spans="18:18" ht="15.75" customHeight="1" x14ac:dyDescent="0.2">
      <c r="R483" s="15"/>
    </row>
    <row r="484" spans="18:18" ht="15.75" customHeight="1" x14ac:dyDescent="0.2">
      <c r="R484" s="15"/>
    </row>
    <row r="485" spans="18:18" ht="15.75" customHeight="1" x14ac:dyDescent="0.2">
      <c r="R485" s="15"/>
    </row>
    <row r="486" spans="18:18" ht="15.75" customHeight="1" x14ac:dyDescent="0.2">
      <c r="R486" s="15"/>
    </row>
    <row r="487" spans="18:18" ht="15.75" customHeight="1" x14ac:dyDescent="0.2">
      <c r="R487" s="15"/>
    </row>
    <row r="488" spans="18:18" ht="15.75" customHeight="1" x14ac:dyDescent="0.2">
      <c r="R488" s="15"/>
    </row>
    <row r="489" spans="18:18" ht="15.75" customHeight="1" x14ac:dyDescent="0.2">
      <c r="R489" s="15"/>
    </row>
    <row r="490" spans="18:18" ht="15.75" customHeight="1" x14ac:dyDescent="0.2">
      <c r="R490" s="15"/>
    </row>
    <row r="491" spans="18:18" ht="15.75" customHeight="1" x14ac:dyDescent="0.2">
      <c r="R491" s="15"/>
    </row>
    <row r="492" spans="18:18" ht="15.75" customHeight="1" x14ac:dyDescent="0.2">
      <c r="R492" s="15"/>
    </row>
    <row r="493" spans="18:18" ht="15.75" customHeight="1" x14ac:dyDescent="0.2">
      <c r="R493" s="15"/>
    </row>
    <row r="494" spans="18:18" ht="15.75" customHeight="1" x14ac:dyDescent="0.2">
      <c r="R494" s="15"/>
    </row>
    <row r="495" spans="18:18" ht="15.75" customHeight="1" x14ac:dyDescent="0.2">
      <c r="R495" s="15"/>
    </row>
    <row r="496" spans="18:18" ht="15.75" customHeight="1" x14ac:dyDescent="0.2">
      <c r="R496" s="15"/>
    </row>
    <row r="497" spans="18:18" ht="15.75" customHeight="1" x14ac:dyDescent="0.2">
      <c r="R497" s="15"/>
    </row>
    <row r="498" spans="18:18" ht="15.75" customHeight="1" x14ac:dyDescent="0.2">
      <c r="R498" s="15"/>
    </row>
    <row r="499" spans="18:18" ht="15.75" customHeight="1" x14ac:dyDescent="0.2">
      <c r="R499" s="15"/>
    </row>
    <row r="500" spans="18:18" ht="15.75" customHeight="1" x14ac:dyDescent="0.2">
      <c r="R500" s="15"/>
    </row>
    <row r="501" spans="18:18" ht="15.75" customHeight="1" x14ac:dyDescent="0.2">
      <c r="R501" s="15"/>
    </row>
    <row r="502" spans="18:18" ht="15.75" customHeight="1" x14ac:dyDescent="0.2">
      <c r="R502" s="15"/>
    </row>
    <row r="503" spans="18:18" ht="15.75" customHeight="1" x14ac:dyDescent="0.2">
      <c r="R503" s="15"/>
    </row>
    <row r="504" spans="18:18" ht="15.75" customHeight="1" x14ac:dyDescent="0.2">
      <c r="R504" s="15"/>
    </row>
    <row r="505" spans="18:18" ht="15.75" customHeight="1" x14ac:dyDescent="0.2">
      <c r="R505" s="15"/>
    </row>
    <row r="506" spans="18:18" ht="15.75" customHeight="1" x14ac:dyDescent="0.2">
      <c r="R506" s="15"/>
    </row>
    <row r="507" spans="18:18" ht="15.75" customHeight="1" x14ac:dyDescent="0.2">
      <c r="R507" s="15"/>
    </row>
    <row r="508" spans="18:18" ht="15.75" customHeight="1" x14ac:dyDescent="0.2">
      <c r="R508" s="15"/>
    </row>
    <row r="509" spans="18:18" ht="15.75" customHeight="1" x14ac:dyDescent="0.2">
      <c r="R509" s="15"/>
    </row>
    <row r="510" spans="18:18" ht="15.75" customHeight="1" x14ac:dyDescent="0.2">
      <c r="R510" s="15"/>
    </row>
    <row r="511" spans="18:18" ht="15.75" customHeight="1" x14ac:dyDescent="0.2">
      <c r="R511" s="15"/>
    </row>
    <row r="512" spans="18:18" ht="15.75" customHeight="1" x14ac:dyDescent="0.2">
      <c r="R512" s="15"/>
    </row>
    <row r="513" spans="18:18" ht="15.75" customHeight="1" x14ac:dyDescent="0.2">
      <c r="R513" s="15"/>
    </row>
    <row r="514" spans="18:18" ht="15.75" customHeight="1" x14ac:dyDescent="0.2">
      <c r="R514" s="15"/>
    </row>
    <row r="515" spans="18:18" ht="15.75" customHeight="1" x14ac:dyDescent="0.2">
      <c r="R515" s="15"/>
    </row>
    <row r="516" spans="18:18" ht="15.75" customHeight="1" x14ac:dyDescent="0.2">
      <c r="R516" s="15"/>
    </row>
    <row r="517" spans="18:18" ht="15.75" customHeight="1" x14ac:dyDescent="0.2">
      <c r="R517" s="15"/>
    </row>
    <row r="518" spans="18:18" ht="15.75" customHeight="1" x14ac:dyDescent="0.2">
      <c r="R518" s="15"/>
    </row>
    <row r="519" spans="18:18" ht="15.75" customHeight="1" x14ac:dyDescent="0.2">
      <c r="R519" s="15"/>
    </row>
    <row r="520" spans="18:18" ht="15.75" customHeight="1" x14ac:dyDescent="0.2">
      <c r="R520" s="15"/>
    </row>
    <row r="521" spans="18:18" ht="15.75" customHeight="1" x14ac:dyDescent="0.2">
      <c r="R521" s="15"/>
    </row>
    <row r="522" spans="18:18" ht="15.75" customHeight="1" x14ac:dyDescent="0.2">
      <c r="R522" s="15"/>
    </row>
    <row r="523" spans="18:18" ht="15.75" customHeight="1" x14ac:dyDescent="0.2">
      <c r="R523" s="15"/>
    </row>
    <row r="524" spans="18:18" ht="15.75" customHeight="1" x14ac:dyDescent="0.2">
      <c r="R524" s="15"/>
    </row>
    <row r="525" spans="18:18" ht="15.75" customHeight="1" x14ac:dyDescent="0.2">
      <c r="R525" s="15"/>
    </row>
    <row r="526" spans="18:18" ht="15.75" customHeight="1" x14ac:dyDescent="0.2">
      <c r="R526" s="15"/>
    </row>
    <row r="527" spans="18:18" ht="15.75" customHeight="1" x14ac:dyDescent="0.2">
      <c r="R527" s="15"/>
    </row>
    <row r="528" spans="18:18" ht="15.75" customHeight="1" x14ac:dyDescent="0.2">
      <c r="R528" s="15"/>
    </row>
    <row r="529" spans="18:18" ht="15.75" customHeight="1" x14ac:dyDescent="0.2">
      <c r="R529" s="15"/>
    </row>
    <row r="530" spans="18:18" ht="15.75" customHeight="1" x14ac:dyDescent="0.2">
      <c r="R530" s="15"/>
    </row>
    <row r="531" spans="18:18" ht="15.75" customHeight="1" x14ac:dyDescent="0.2">
      <c r="R531" s="15"/>
    </row>
    <row r="532" spans="18:18" ht="15.75" customHeight="1" x14ac:dyDescent="0.2">
      <c r="R532" s="15"/>
    </row>
    <row r="533" spans="18:18" ht="15.75" customHeight="1" x14ac:dyDescent="0.2">
      <c r="R533" s="15"/>
    </row>
    <row r="534" spans="18:18" ht="15.75" customHeight="1" x14ac:dyDescent="0.2">
      <c r="R534" s="15"/>
    </row>
    <row r="535" spans="18:18" ht="15.75" customHeight="1" x14ac:dyDescent="0.2">
      <c r="R535" s="15"/>
    </row>
    <row r="536" spans="18:18" ht="15.75" customHeight="1" x14ac:dyDescent="0.2">
      <c r="R536" s="15"/>
    </row>
    <row r="537" spans="18:18" ht="15.75" customHeight="1" x14ac:dyDescent="0.2">
      <c r="R537" s="15"/>
    </row>
    <row r="538" spans="18:18" ht="15.75" customHeight="1" x14ac:dyDescent="0.2">
      <c r="R538" s="15"/>
    </row>
    <row r="539" spans="18:18" ht="15.75" customHeight="1" x14ac:dyDescent="0.2">
      <c r="R539" s="15"/>
    </row>
    <row r="540" spans="18:18" ht="15.75" customHeight="1" x14ac:dyDescent="0.2">
      <c r="R540" s="15"/>
    </row>
    <row r="541" spans="18:18" ht="15.75" customHeight="1" x14ac:dyDescent="0.2">
      <c r="R541" s="15"/>
    </row>
    <row r="542" spans="18:18" ht="15.75" customHeight="1" x14ac:dyDescent="0.2">
      <c r="R542" s="15"/>
    </row>
    <row r="543" spans="18:18" ht="15.75" customHeight="1" x14ac:dyDescent="0.2">
      <c r="R543" s="15"/>
    </row>
    <row r="544" spans="18:18" ht="15.75" customHeight="1" x14ac:dyDescent="0.2">
      <c r="R544" s="15"/>
    </row>
    <row r="545" spans="18:18" ht="15.75" customHeight="1" x14ac:dyDescent="0.2">
      <c r="R545" s="15"/>
    </row>
    <row r="546" spans="18:18" ht="15.75" customHeight="1" x14ac:dyDescent="0.2">
      <c r="R546" s="15"/>
    </row>
    <row r="547" spans="18:18" ht="15.75" customHeight="1" x14ac:dyDescent="0.2">
      <c r="R547" s="15"/>
    </row>
    <row r="548" spans="18:18" ht="15.75" customHeight="1" x14ac:dyDescent="0.2">
      <c r="R548" s="15"/>
    </row>
    <row r="549" spans="18:18" ht="15.75" customHeight="1" x14ac:dyDescent="0.2">
      <c r="R549" s="15"/>
    </row>
    <row r="550" spans="18:18" ht="15.75" customHeight="1" x14ac:dyDescent="0.2">
      <c r="R550" s="15"/>
    </row>
    <row r="551" spans="18:18" ht="15.75" customHeight="1" x14ac:dyDescent="0.2">
      <c r="R551" s="15"/>
    </row>
    <row r="552" spans="18:18" ht="15.75" customHeight="1" x14ac:dyDescent="0.2">
      <c r="R552" s="15"/>
    </row>
    <row r="553" spans="18:18" ht="15.75" customHeight="1" x14ac:dyDescent="0.2">
      <c r="R553" s="15"/>
    </row>
    <row r="554" spans="18:18" ht="15.75" customHeight="1" x14ac:dyDescent="0.2">
      <c r="R554" s="15"/>
    </row>
    <row r="555" spans="18:18" ht="15.75" customHeight="1" x14ac:dyDescent="0.2">
      <c r="R555" s="15"/>
    </row>
    <row r="556" spans="18:18" ht="15.75" customHeight="1" x14ac:dyDescent="0.2">
      <c r="R556" s="15"/>
    </row>
    <row r="557" spans="18:18" ht="15.75" customHeight="1" x14ac:dyDescent="0.2">
      <c r="R557" s="15"/>
    </row>
    <row r="558" spans="18:18" ht="15.75" customHeight="1" x14ac:dyDescent="0.2">
      <c r="R558" s="15"/>
    </row>
    <row r="559" spans="18:18" ht="15.75" customHeight="1" x14ac:dyDescent="0.2">
      <c r="R559" s="15"/>
    </row>
    <row r="560" spans="18:18" ht="15.75" customHeight="1" x14ac:dyDescent="0.2">
      <c r="R560" s="15"/>
    </row>
    <row r="561" spans="18:18" ht="15.75" customHeight="1" x14ac:dyDescent="0.2">
      <c r="R561" s="15"/>
    </row>
    <row r="562" spans="18:18" ht="15.75" customHeight="1" x14ac:dyDescent="0.2">
      <c r="R562" s="15"/>
    </row>
    <row r="563" spans="18:18" ht="15.75" customHeight="1" x14ac:dyDescent="0.2">
      <c r="R563" s="15"/>
    </row>
    <row r="564" spans="18:18" ht="15.75" customHeight="1" x14ac:dyDescent="0.2">
      <c r="R564" s="15"/>
    </row>
    <row r="565" spans="18:18" ht="15.75" customHeight="1" x14ac:dyDescent="0.2">
      <c r="R565" s="15"/>
    </row>
    <row r="566" spans="18:18" ht="15.75" customHeight="1" x14ac:dyDescent="0.2">
      <c r="R566" s="15"/>
    </row>
    <row r="567" spans="18:18" ht="15.75" customHeight="1" x14ac:dyDescent="0.2">
      <c r="R567" s="15"/>
    </row>
    <row r="568" spans="18:18" ht="15.75" customHeight="1" x14ac:dyDescent="0.2">
      <c r="R568" s="15"/>
    </row>
    <row r="569" spans="18:18" ht="15.75" customHeight="1" x14ac:dyDescent="0.2">
      <c r="R569" s="15"/>
    </row>
    <row r="570" spans="18:18" ht="15.75" customHeight="1" x14ac:dyDescent="0.2">
      <c r="R570" s="15"/>
    </row>
    <row r="571" spans="18:18" ht="15.75" customHeight="1" x14ac:dyDescent="0.2">
      <c r="R571" s="15"/>
    </row>
    <row r="572" spans="18:18" ht="15.75" customHeight="1" x14ac:dyDescent="0.2">
      <c r="R572" s="15"/>
    </row>
    <row r="573" spans="18:18" ht="15.75" customHeight="1" x14ac:dyDescent="0.2">
      <c r="R573" s="15"/>
    </row>
    <row r="574" spans="18:18" ht="15.75" customHeight="1" x14ac:dyDescent="0.2">
      <c r="R574" s="15"/>
    </row>
    <row r="575" spans="18:18" ht="15.75" customHeight="1" x14ac:dyDescent="0.2">
      <c r="R575" s="15"/>
    </row>
    <row r="576" spans="18:18" ht="15.75" customHeight="1" x14ac:dyDescent="0.2">
      <c r="R576" s="15"/>
    </row>
    <row r="577" spans="18:18" ht="15.75" customHeight="1" x14ac:dyDescent="0.2">
      <c r="R577" s="15"/>
    </row>
    <row r="578" spans="18:18" ht="15.75" customHeight="1" x14ac:dyDescent="0.2">
      <c r="R578" s="15"/>
    </row>
    <row r="579" spans="18:18" ht="15.75" customHeight="1" x14ac:dyDescent="0.2">
      <c r="R579" s="15"/>
    </row>
    <row r="580" spans="18:18" ht="15.75" customHeight="1" x14ac:dyDescent="0.2">
      <c r="R580" s="15"/>
    </row>
    <row r="581" spans="18:18" ht="15.75" customHeight="1" x14ac:dyDescent="0.2">
      <c r="R581" s="15"/>
    </row>
    <row r="582" spans="18:18" ht="15.75" customHeight="1" x14ac:dyDescent="0.2">
      <c r="R582" s="15"/>
    </row>
    <row r="583" spans="18:18" ht="15.75" customHeight="1" x14ac:dyDescent="0.2">
      <c r="R583" s="15"/>
    </row>
    <row r="584" spans="18:18" ht="15.75" customHeight="1" x14ac:dyDescent="0.2">
      <c r="R584" s="15"/>
    </row>
    <row r="585" spans="18:18" ht="15.75" customHeight="1" x14ac:dyDescent="0.2">
      <c r="R585" s="15"/>
    </row>
    <row r="586" spans="18:18" ht="15.75" customHeight="1" x14ac:dyDescent="0.2">
      <c r="R586" s="15"/>
    </row>
    <row r="587" spans="18:18" ht="15.75" customHeight="1" x14ac:dyDescent="0.2">
      <c r="R587" s="15"/>
    </row>
    <row r="588" spans="18:18" ht="15.75" customHeight="1" x14ac:dyDescent="0.2">
      <c r="R588" s="15"/>
    </row>
    <row r="589" spans="18:18" ht="15.75" customHeight="1" x14ac:dyDescent="0.2">
      <c r="R589" s="15"/>
    </row>
    <row r="590" spans="18:18" ht="15.75" customHeight="1" x14ac:dyDescent="0.2">
      <c r="R590" s="15"/>
    </row>
    <row r="591" spans="18:18" ht="15.75" customHeight="1" x14ac:dyDescent="0.2">
      <c r="R591" s="15"/>
    </row>
    <row r="592" spans="18:18" ht="15.75" customHeight="1" x14ac:dyDescent="0.2">
      <c r="R592" s="15"/>
    </row>
    <row r="593" spans="18:18" ht="15.75" customHeight="1" x14ac:dyDescent="0.2">
      <c r="R593" s="15"/>
    </row>
    <row r="594" spans="18:18" ht="15.75" customHeight="1" x14ac:dyDescent="0.2">
      <c r="R594" s="15"/>
    </row>
    <row r="595" spans="18:18" ht="15.75" customHeight="1" x14ac:dyDescent="0.2">
      <c r="R595" s="15"/>
    </row>
    <row r="596" spans="18:18" ht="15.75" customHeight="1" x14ac:dyDescent="0.2">
      <c r="R596" s="15"/>
    </row>
    <row r="597" spans="18:18" ht="15.75" customHeight="1" x14ac:dyDescent="0.2">
      <c r="R597" s="15"/>
    </row>
    <row r="598" spans="18:18" ht="15.75" customHeight="1" x14ac:dyDescent="0.2">
      <c r="R598" s="15"/>
    </row>
    <row r="599" spans="18:18" ht="15.75" customHeight="1" x14ac:dyDescent="0.2">
      <c r="R599" s="15"/>
    </row>
    <row r="600" spans="18:18" ht="15.75" customHeight="1" x14ac:dyDescent="0.2">
      <c r="R600" s="15"/>
    </row>
    <row r="601" spans="18:18" ht="15.75" customHeight="1" x14ac:dyDescent="0.2">
      <c r="R601" s="15"/>
    </row>
    <row r="602" spans="18:18" ht="15.75" customHeight="1" x14ac:dyDescent="0.2">
      <c r="R602" s="15"/>
    </row>
    <row r="603" spans="18:18" ht="15.75" customHeight="1" x14ac:dyDescent="0.2">
      <c r="R603" s="15"/>
    </row>
    <row r="604" spans="18:18" ht="15.75" customHeight="1" x14ac:dyDescent="0.2">
      <c r="R604" s="15"/>
    </row>
    <row r="605" spans="18:18" ht="15.75" customHeight="1" x14ac:dyDescent="0.2">
      <c r="R605" s="15"/>
    </row>
    <row r="606" spans="18:18" ht="15.75" customHeight="1" x14ac:dyDescent="0.2">
      <c r="R606" s="15"/>
    </row>
    <row r="607" spans="18:18" ht="15.75" customHeight="1" x14ac:dyDescent="0.2">
      <c r="R607" s="15"/>
    </row>
    <row r="608" spans="18:18" ht="15.75" customHeight="1" x14ac:dyDescent="0.2">
      <c r="R608" s="15"/>
    </row>
    <row r="609" spans="18:18" ht="15.75" customHeight="1" x14ac:dyDescent="0.2">
      <c r="R609" s="15"/>
    </row>
    <row r="610" spans="18:18" ht="15.75" customHeight="1" x14ac:dyDescent="0.2">
      <c r="R610" s="15"/>
    </row>
    <row r="611" spans="18:18" ht="15.75" customHeight="1" x14ac:dyDescent="0.2">
      <c r="R611" s="15"/>
    </row>
    <row r="612" spans="18:18" ht="15.75" customHeight="1" x14ac:dyDescent="0.2">
      <c r="R612" s="15"/>
    </row>
    <row r="613" spans="18:18" ht="15.75" customHeight="1" x14ac:dyDescent="0.2">
      <c r="R613" s="15"/>
    </row>
    <row r="614" spans="18:18" ht="15.75" customHeight="1" x14ac:dyDescent="0.2">
      <c r="R614" s="15"/>
    </row>
    <row r="615" spans="18:18" ht="15.75" customHeight="1" x14ac:dyDescent="0.2">
      <c r="R615" s="15"/>
    </row>
    <row r="616" spans="18:18" ht="15.75" customHeight="1" x14ac:dyDescent="0.2">
      <c r="R616" s="15"/>
    </row>
    <row r="617" spans="18:18" ht="15.75" customHeight="1" x14ac:dyDescent="0.2">
      <c r="R617" s="15"/>
    </row>
    <row r="618" spans="18:18" ht="15.75" customHeight="1" x14ac:dyDescent="0.2">
      <c r="R618" s="15"/>
    </row>
    <row r="619" spans="18:18" ht="15.75" customHeight="1" x14ac:dyDescent="0.2">
      <c r="R619" s="15"/>
    </row>
    <row r="620" spans="18:18" ht="15.75" customHeight="1" x14ac:dyDescent="0.2">
      <c r="R620" s="15"/>
    </row>
    <row r="621" spans="18:18" ht="15.75" customHeight="1" x14ac:dyDescent="0.2">
      <c r="R621" s="15"/>
    </row>
    <row r="622" spans="18:18" ht="15.75" customHeight="1" x14ac:dyDescent="0.2">
      <c r="R622" s="15"/>
    </row>
    <row r="623" spans="18:18" ht="15.75" customHeight="1" x14ac:dyDescent="0.2">
      <c r="R623" s="15"/>
    </row>
    <row r="624" spans="18:18" ht="15.75" customHeight="1" x14ac:dyDescent="0.2">
      <c r="R624" s="15"/>
    </row>
    <row r="625" spans="18:18" ht="15.75" customHeight="1" x14ac:dyDescent="0.2">
      <c r="R625" s="15"/>
    </row>
    <row r="626" spans="18:18" ht="15.75" customHeight="1" x14ac:dyDescent="0.2">
      <c r="R626" s="15"/>
    </row>
    <row r="627" spans="18:18" ht="15.75" customHeight="1" x14ac:dyDescent="0.2">
      <c r="R627" s="15"/>
    </row>
    <row r="628" spans="18:18" ht="15.75" customHeight="1" x14ac:dyDescent="0.2">
      <c r="R628" s="15"/>
    </row>
    <row r="629" spans="18:18" ht="15.75" customHeight="1" x14ac:dyDescent="0.2">
      <c r="R629" s="15"/>
    </row>
    <row r="630" spans="18:18" ht="15.75" customHeight="1" x14ac:dyDescent="0.2">
      <c r="R630" s="15"/>
    </row>
    <row r="631" spans="18:18" ht="15.75" customHeight="1" x14ac:dyDescent="0.2">
      <c r="R631" s="15"/>
    </row>
    <row r="632" spans="18:18" ht="15.75" customHeight="1" x14ac:dyDescent="0.2">
      <c r="R632" s="15"/>
    </row>
    <row r="633" spans="18:18" ht="15.75" customHeight="1" x14ac:dyDescent="0.2">
      <c r="R633" s="15"/>
    </row>
    <row r="634" spans="18:18" ht="15.75" customHeight="1" x14ac:dyDescent="0.2">
      <c r="R634" s="15"/>
    </row>
    <row r="635" spans="18:18" ht="15.75" customHeight="1" x14ac:dyDescent="0.2">
      <c r="R635" s="15"/>
    </row>
    <row r="636" spans="18:18" ht="15.75" customHeight="1" x14ac:dyDescent="0.2">
      <c r="R636" s="15"/>
    </row>
    <row r="637" spans="18:18" ht="15.75" customHeight="1" x14ac:dyDescent="0.2">
      <c r="R637" s="15"/>
    </row>
    <row r="638" spans="18:18" ht="15.75" customHeight="1" x14ac:dyDescent="0.2">
      <c r="R638" s="15"/>
    </row>
    <row r="639" spans="18:18" ht="15.75" customHeight="1" x14ac:dyDescent="0.2">
      <c r="R639" s="15"/>
    </row>
    <row r="640" spans="18:18" ht="15.75" customHeight="1" x14ac:dyDescent="0.2">
      <c r="R640" s="15"/>
    </row>
    <row r="641" spans="18:18" ht="15.75" customHeight="1" x14ac:dyDescent="0.2">
      <c r="R641" s="15"/>
    </row>
    <row r="642" spans="18:18" ht="15.75" customHeight="1" x14ac:dyDescent="0.2">
      <c r="R642" s="15"/>
    </row>
    <row r="643" spans="18:18" ht="15.75" customHeight="1" x14ac:dyDescent="0.2">
      <c r="R643" s="15"/>
    </row>
    <row r="644" spans="18:18" ht="15.75" customHeight="1" x14ac:dyDescent="0.2">
      <c r="R644" s="15"/>
    </row>
    <row r="645" spans="18:18" ht="15.75" customHeight="1" x14ac:dyDescent="0.2">
      <c r="R645" s="15"/>
    </row>
    <row r="646" spans="18:18" ht="15.75" customHeight="1" x14ac:dyDescent="0.2">
      <c r="R646" s="15"/>
    </row>
    <row r="647" spans="18:18" ht="15.75" customHeight="1" x14ac:dyDescent="0.2">
      <c r="R647" s="15"/>
    </row>
    <row r="648" spans="18:18" ht="15.75" customHeight="1" x14ac:dyDescent="0.2">
      <c r="R648" s="15"/>
    </row>
    <row r="649" spans="18:18" ht="15.75" customHeight="1" x14ac:dyDescent="0.2">
      <c r="R649" s="15"/>
    </row>
    <row r="650" spans="18:18" ht="15.75" customHeight="1" x14ac:dyDescent="0.2">
      <c r="R650" s="15"/>
    </row>
    <row r="651" spans="18:18" ht="15.75" customHeight="1" x14ac:dyDescent="0.2">
      <c r="R651" s="15"/>
    </row>
    <row r="652" spans="18:18" ht="15.75" customHeight="1" x14ac:dyDescent="0.2">
      <c r="R652" s="15"/>
    </row>
    <row r="653" spans="18:18" ht="15.75" customHeight="1" x14ac:dyDescent="0.2">
      <c r="R653" s="15"/>
    </row>
    <row r="654" spans="18:18" ht="15.75" customHeight="1" x14ac:dyDescent="0.2">
      <c r="R654" s="15"/>
    </row>
    <row r="655" spans="18:18" ht="15.75" customHeight="1" x14ac:dyDescent="0.2">
      <c r="R655" s="15"/>
    </row>
    <row r="656" spans="18:18" ht="15.75" customHeight="1" x14ac:dyDescent="0.2">
      <c r="R656" s="15"/>
    </row>
    <row r="657" spans="18:18" ht="15.75" customHeight="1" x14ac:dyDescent="0.2">
      <c r="R657" s="15"/>
    </row>
    <row r="658" spans="18:18" ht="15.75" customHeight="1" x14ac:dyDescent="0.2">
      <c r="R658" s="15"/>
    </row>
    <row r="659" spans="18:18" ht="15.75" customHeight="1" x14ac:dyDescent="0.2">
      <c r="R659" s="15"/>
    </row>
    <row r="660" spans="18:18" ht="15.75" customHeight="1" x14ac:dyDescent="0.2">
      <c r="R660" s="15"/>
    </row>
    <row r="661" spans="18:18" ht="15.75" customHeight="1" x14ac:dyDescent="0.2">
      <c r="R661" s="15"/>
    </row>
    <row r="662" spans="18:18" ht="15.75" customHeight="1" x14ac:dyDescent="0.2">
      <c r="R662" s="15"/>
    </row>
    <row r="663" spans="18:18" ht="15.75" customHeight="1" x14ac:dyDescent="0.2">
      <c r="R663" s="15"/>
    </row>
    <row r="664" spans="18:18" ht="15.75" customHeight="1" x14ac:dyDescent="0.2">
      <c r="R664" s="15"/>
    </row>
    <row r="665" spans="18:18" ht="15.75" customHeight="1" x14ac:dyDescent="0.2">
      <c r="R665" s="15"/>
    </row>
    <row r="666" spans="18:18" ht="15.75" customHeight="1" x14ac:dyDescent="0.2">
      <c r="R666" s="15"/>
    </row>
    <row r="667" spans="18:18" ht="15.75" customHeight="1" x14ac:dyDescent="0.2">
      <c r="R667" s="15"/>
    </row>
    <row r="668" spans="18:18" ht="15.75" customHeight="1" x14ac:dyDescent="0.2">
      <c r="R668" s="15"/>
    </row>
    <row r="669" spans="18:18" ht="15.75" customHeight="1" x14ac:dyDescent="0.2">
      <c r="R669" s="15"/>
    </row>
    <row r="670" spans="18:18" ht="15.75" customHeight="1" x14ac:dyDescent="0.2">
      <c r="R670" s="15"/>
    </row>
    <row r="671" spans="18:18" ht="15.75" customHeight="1" x14ac:dyDescent="0.2">
      <c r="R671" s="15"/>
    </row>
    <row r="672" spans="18:18" ht="15.75" customHeight="1" x14ac:dyDescent="0.2">
      <c r="R672" s="15"/>
    </row>
    <row r="673" spans="18:18" ht="15.75" customHeight="1" x14ac:dyDescent="0.2">
      <c r="R673" s="15"/>
    </row>
    <row r="674" spans="18:18" ht="15.75" customHeight="1" x14ac:dyDescent="0.2">
      <c r="R674" s="15"/>
    </row>
    <row r="675" spans="18:18" ht="15.75" customHeight="1" x14ac:dyDescent="0.2">
      <c r="R675" s="15"/>
    </row>
    <row r="676" spans="18:18" ht="15.75" customHeight="1" x14ac:dyDescent="0.2">
      <c r="R676" s="15"/>
    </row>
    <row r="677" spans="18:18" ht="15.75" customHeight="1" x14ac:dyDescent="0.2">
      <c r="R677" s="15"/>
    </row>
    <row r="678" spans="18:18" ht="15.75" customHeight="1" x14ac:dyDescent="0.2">
      <c r="R678" s="15"/>
    </row>
    <row r="679" spans="18:18" ht="15.75" customHeight="1" x14ac:dyDescent="0.2">
      <c r="R679" s="15"/>
    </row>
    <row r="680" spans="18:18" ht="15.75" customHeight="1" x14ac:dyDescent="0.2">
      <c r="R680" s="15"/>
    </row>
    <row r="681" spans="18:18" ht="15.75" customHeight="1" x14ac:dyDescent="0.2">
      <c r="R681" s="15"/>
    </row>
    <row r="682" spans="18:18" ht="15.75" customHeight="1" x14ac:dyDescent="0.2">
      <c r="R682" s="15"/>
    </row>
    <row r="683" spans="18:18" ht="15.75" customHeight="1" x14ac:dyDescent="0.2">
      <c r="R683" s="15"/>
    </row>
    <row r="684" spans="18:18" ht="15.75" customHeight="1" x14ac:dyDescent="0.2">
      <c r="R684" s="15"/>
    </row>
    <row r="685" spans="18:18" ht="15.75" customHeight="1" x14ac:dyDescent="0.2">
      <c r="R685" s="15"/>
    </row>
    <row r="686" spans="18:18" ht="15.75" customHeight="1" x14ac:dyDescent="0.2">
      <c r="R686" s="15"/>
    </row>
    <row r="687" spans="18:18" ht="15.75" customHeight="1" x14ac:dyDescent="0.2">
      <c r="R687" s="15"/>
    </row>
    <row r="688" spans="18:18" ht="15.75" customHeight="1" x14ac:dyDescent="0.2">
      <c r="R688" s="15"/>
    </row>
    <row r="689" spans="18:18" ht="15.75" customHeight="1" x14ac:dyDescent="0.2">
      <c r="R689" s="15"/>
    </row>
    <row r="690" spans="18:18" ht="15.75" customHeight="1" x14ac:dyDescent="0.2">
      <c r="R690" s="15"/>
    </row>
    <row r="691" spans="18:18" ht="15.75" customHeight="1" x14ac:dyDescent="0.2">
      <c r="R691" s="15"/>
    </row>
    <row r="692" spans="18:18" ht="15.75" customHeight="1" x14ac:dyDescent="0.2">
      <c r="R692" s="15"/>
    </row>
    <row r="693" spans="18:18" ht="15.75" customHeight="1" x14ac:dyDescent="0.2">
      <c r="R693" s="15"/>
    </row>
    <row r="694" spans="18:18" ht="15.75" customHeight="1" x14ac:dyDescent="0.2">
      <c r="R694" s="15"/>
    </row>
    <row r="695" spans="18:18" ht="15.75" customHeight="1" x14ac:dyDescent="0.2">
      <c r="R695" s="15"/>
    </row>
    <row r="696" spans="18:18" ht="15.75" customHeight="1" x14ac:dyDescent="0.2">
      <c r="R696" s="15"/>
    </row>
    <row r="697" spans="18:18" ht="15.75" customHeight="1" x14ac:dyDescent="0.2">
      <c r="R697" s="15"/>
    </row>
    <row r="698" spans="18:18" ht="15.75" customHeight="1" x14ac:dyDescent="0.2">
      <c r="R698" s="15"/>
    </row>
    <row r="699" spans="18:18" ht="15.75" customHeight="1" x14ac:dyDescent="0.2">
      <c r="R699" s="15"/>
    </row>
    <row r="700" spans="18:18" ht="15.75" customHeight="1" x14ac:dyDescent="0.2">
      <c r="R700" s="15"/>
    </row>
    <row r="701" spans="18:18" ht="15.75" customHeight="1" x14ac:dyDescent="0.2">
      <c r="R701" s="15"/>
    </row>
    <row r="702" spans="18:18" ht="15.75" customHeight="1" x14ac:dyDescent="0.2">
      <c r="R702" s="15"/>
    </row>
    <row r="703" spans="18:18" ht="15.75" customHeight="1" x14ac:dyDescent="0.2">
      <c r="R703" s="15"/>
    </row>
    <row r="704" spans="18:18" ht="15.75" customHeight="1" x14ac:dyDescent="0.2">
      <c r="R704" s="15"/>
    </row>
    <row r="705" spans="18:18" ht="15.75" customHeight="1" x14ac:dyDescent="0.2">
      <c r="R705" s="15"/>
    </row>
    <row r="706" spans="18:18" ht="15.75" customHeight="1" x14ac:dyDescent="0.2">
      <c r="R706" s="15"/>
    </row>
    <row r="707" spans="18:18" ht="15.75" customHeight="1" x14ac:dyDescent="0.2">
      <c r="R707" s="15"/>
    </row>
    <row r="708" spans="18:18" ht="15.75" customHeight="1" x14ac:dyDescent="0.2">
      <c r="R708" s="15"/>
    </row>
    <row r="709" spans="18:18" ht="15.75" customHeight="1" x14ac:dyDescent="0.2">
      <c r="R709" s="15"/>
    </row>
    <row r="710" spans="18:18" ht="15.75" customHeight="1" x14ac:dyDescent="0.2">
      <c r="R710" s="15"/>
    </row>
    <row r="711" spans="18:18" ht="15.75" customHeight="1" x14ac:dyDescent="0.2">
      <c r="R711" s="15"/>
    </row>
    <row r="712" spans="18:18" ht="15.75" customHeight="1" x14ac:dyDescent="0.2">
      <c r="R712" s="15"/>
    </row>
    <row r="713" spans="18:18" ht="15.75" customHeight="1" x14ac:dyDescent="0.2">
      <c r="R713" s="15"/>
    </row>
    <row r="714" spans="18:18" ht="15.75" customHeight="1" x14ac:dyDescent="0.2">
      <c r="R714" s="15"/>
    </row>
    <row r="715" spans="18:18" ht="15.75" customHeight="1" x14ac:dyDescent="0.2">
      <c r="R715" s="15"/>
    </row>
    <row r="716" spans="18:18" ht="15.75" customHeight="1" x14ac:dyDescent="0.2">
      <c r="R716" s="15"/>
    </row>
    <row r="717" spans="18:18" ht="15.75" customHeight="1" x14ac:dyDescent="0.2">
      <c r="R717" s="15"/>
    </row>
    <row r="718" spans="18:18" ht="15.75" customHeight="1" x14ac:dyDescent="0.2">
      <c r="R718" s="15"/>
    </row>
    <row r="719" spans="18:18" ht="15.75" customHeight="1" x14ac:dyDescent="0.2">
      <c r="R719" s="15"/>
    </row>
    <row r="720" spans="18:18" ht="15.75" customHeight="1" x14ac:dyDescent="0.2">
      <c r="R720" s="15"/>
    </row>
    <row r="721" spans="18:18" ht="15.75" customHeight="1" x14ac:dyDescent="0.2">
      <c r="R721" s="15"/>
    </row>
    <row r="722" spans="18:18" ht="15.75" customHeight="1" x14ac:dyDescent="0.2">
      <c r="R722" s="15"/>
    </row>
    <row r="723" spans="18:18" ht="15.75" customHeight="1" x14ac:dyDescent="0.2">
      <c r="R723" s="15"/>
    </row>
    <row r="724" spans="18:18" ht="15.75" customHeight="1" x14ac:dyDescent="0.2">
      <c r="R724" s="15"/>
    </row>
    <row r="725" spans="18:18" ht="15.75" customHeight="1" x14ac:dyDescent="0.2">
      <c r="R725" s="15"/>
    </row>
    <row r="726" spans="18:18" ht="15.75" customHeight="1" x14ac:dyDescent="0.2">
      <c r="R726" s="15"/>
    </row>
    <row r="727" spans="18:18" ht="15.75" customHeight="1" x14ac:dyDescent="0.2">
      <c r="R727" s="15"/>
    </row>
    <row r="728" spans="18:18" ht="15.75" customHeight="1" x14ac:dyDescent="0.2">
      <c r="R728" s="15"/>
    </row>
    <row r="729" spans="18:18" ht="15.75" customHeight="1" x14ac:dyDescent="0.2">
      <c r="R729" s="15"/>
    </row>
    <row r="730" spans="18:18" ht="15.75" customHeight="1" x14ac:dyDescent="0.2">
      <c r="R730" s="15"/>
    </row>
    <row r="731" spans="18:18" ht="15.75" customHeight="1" x14ac:dyDescent="0.2">
      <c r="R731" s="15"/>
    </row>
    <row r="732" spans="18:18" ht="15.75" customHeight="1" x14ac:dyDescent="0.2">
      <c r="R732" s="15"/>
    </row>
    <row r="733" spans="18:18" ht="15.75" customHeight="1" x14ac:dyDescent="0.2">
      <c r="R733" s="15"/>
    </row>
    <row r="734" spans="18:18" ht="15.75" customHeight="1" x14ac:dyDescent="0.2">
      <c r="R734" s="15"/>
    </row>
    <row r="735" spans="18:18" ht="15.75" customHeight="1" x14ac:dyDescent="0.2">
      <c r="R735" s="15"/>
    </row>
    <row r="736" spans="18:18" ht="15.75" customHeight="1" x14ac:dyDescent="0.2">
      <c r="R736" s="15"/>
    </row>
    <row r="737" spans="18:18" ht="15.75" customHeight="1" x14ac:dyDescent="0.2">
      <c r="R737" s="15"/>
    </row>
    <row r="738" spans="18:18" ht="15.75" customHeight="1" x14ac:dyDescent="0.2">
      <c r="R738" s="15"/>
    </row>
    <row r="739" spans="18:18" ht="15.75" customHeight="1" x14ac:dyDescent="0.2">
      <c r="R739" s="15"/>
    </row>
    <row r="740" spans="18:18" ht="15.75" customHeight="1" x14ac:dyDescent="0.2">
      <c r="R740" s="15"/>
    </row>
    <row r="741" spans="18:18" ht="15.75" customHeight="1" x14ac:dyDescent="0.2">
      <c r="R741" s="15"/>
    </row>
    <row r="742" spans="18:18" ht="15.75" customHeight="1" x14ac:dyDescent="0.2">
      <c r="R742" s="15"/>
    </row>
    <row r="743" spans="18:18" ht="15.75" customHeight="1" x14ac:dyDescent="0.2">
      <c r="R743" s="15"/>
    </row>
    <row r="744" spans="18:18" ht="15.75" customHeight="1" x14ac:dyDescent="0.2">
      <c r="R744" s="15"/>
    </row>
    <row r="745" spans="18:18" ht="15.75" customHeight="1" x14ac:dyDescent="0.2">
      <c r="R745" s="15"/>
    </row>
    <row r="746" spans="18:18" ht="15.75" customHeight="1" x14ac:dyDescent="0.2">
      <c r="R746" s="15"/>
    </row>
    <row r="747" spans="18:18" ht="15.75" customHeight="1" x14ac:dyDescent="0.2">
      <c r="R747" s="15"/>
    </row>
    <row r="748" spans="18:18" ht="15.75" customHeight="1" x14ac:dyDescent="0.2">
      <c r="R748" s="15"/>
    </row>
    <row r="749" spans="18:18" ht="15.75" customHeight="1" x14ac:dyDescent="0.2">
      <c r="R749" s="15"/>
    </row>
    <row r="750" spans="18:18" ht="15.75" customHeight="1" x14ac:dyDescent="0.2">
      <c r="R750" s="15"/>
    </row>
    <row r="751" spans="18:18" ht="15.75" customHeight="1" x14ac:dyDescent="0.2">
      <c r="R751" s="15"/>
    </row>
    <row r="752" spans="18:18" ht="15.75" customHeight="1" x14ac:dyDescent="0.2">
      <c r="R752" s="15"/>
    </row>
    <row r="753" spans="18:18" ht="15.75" customHeight="1" x14ac:dyDescent="0.2">
      <c r="R753" s="15"/>
    </row>
    <row r="754" spans="18:18" ht="15.75" customHeight="1" x14ac:dyDescent="0.2">
      <c r="R754" s="15"/>
    </row>
    <row r="755" spans="18:18" ht="15.75" customHeight="1" x14ac:dyDescent="0.2">
      <c r="R755" s="15"/>
    </row>
    <row r="756" spans="18:18" ht="15.75" customHeight="1" x14ac:dyDescent="0.2">
      <c r="R756" s="15"/>
    </row>
    <row r="757" spans="18:18" ht="15.75" customHeight="1" x14ac:dyDescent="0.2">
      <c r="R757" s="15"/>
    </row>
    <row r="758" spans="18:18" ht="15.75" customHeight="1" x14ac:dyDescent="0.2">
      <c r="R758" s="15"/>
    </row>
    <row r="759" spans="18:18" ht="15.75" customHeight="1" x14ac:dyDescent="0.2">
      <c r="R759" s="15"/>
    </row>
    <row r="760" spans="18:18" ht="15.75" customHeight="1" x14ac:dyDescent="0.2">
      <c r="R760" s="15"/>
    </row>
    <row r="761" spans="18:18" ht="15.75" customHeight="1" x14ac:dyDescent="0.2">
      <c r="R761" s="15"/>
    </row>
    <row r="762" spans="18:18" ht="15.75" customHeight="1" x14ac:dyDescent="0.2">
      <c r="R762" s="15"/>
    </row>
    <row r="763" spans="18:18" ht="15.75" customHeight="1" x14ac:dyDescent="0.2">
      <c r="R763" s="15"/>
    </row>
    <row r="764" spans="18:18" ht="15.75" customHeight="1" x14ac:dyDescent="0.2">
      <c r="R764" s="15"/>
    </row>
    <row r="765" spans="18:18" ht="15.75" customHeight="1" x14ac:dyDescent="0.2">
      <c r="R765" s="15"/>
    </row>
    <row r="766" spans="18:18" ht="15.75" customHeight="1" x14ac:dyDescent="0.2">
      <c r="R766" s="15"/>
    </row>
    <row r="767" spans="18:18" ht="15.75" customHeight="1" x14ac:dyDescent="0.2">
      <c r="R767" s="15"/>
    </row>
    <row r="768" spans="18:18" ht="15.75" customHeight="1" x14ac:dyDescent="0.2">
      <c r="R768" s="15"/>
    </row>
    <row r="769" spans="18:18" ht="15.75" customHeight="1" x14ac:dyDescent="0.2">
      <c r="R769" s="15"/>
    </row>
    <row r="770" spans="18:18" ht="15.75" customHeight="1" x14ac:dyDescent="0.2">
      <c r="R770" s="15"/>
    </row>
    <row r="771" spans="18:18" ht="15.75" customHeight="1" x14ac:dyDescent="0.2">
      <c r="R771" s="15"/>
    </row>
    <row r="772" spans="18:18" ht="15.75" customHeight="1" x14ac:dyDescent="0.2">
      <c r="R772" s="15"/>
    </row>
    <row r="773" spans="18:18" ht="15.75" customHeight="1" x14ac:dyDescent="0.2">
      <c r="R773" s="15"/>
    </row>
    <row r="774" spans="18:18" ht="15.75" customHeight="1" x14ac:dyDescent="0.2">
      <c r="R774" s="15"/>
    </row>
    <row r="775" spans="18:18" ht="15.75" customHeight="1" x14ac:dyDescent="0.2">
      <c r="R775" s="15"/>
    </row>
    <row r="776" spans="18:18" ht="15.75" customHeight="1" x14ac:dyDescent="0.2">
      <c r="R776" s="15"/>
    </row>
    <row r="777" spans="18:18" ht="15.75" customHeight="1" x14ac:dyDescent="0.2">
      <c r="R777" s="15"/>
    </row>
    <row r="778" spans="18:18" ht="15.75" customHeight="1" x14ac:dyDescent="0.2">
      <c r="R778" s="15"/>
    </row>
    <row r="779" spans="18:18" ht="15.75" customHeight="1" x14ac:dyDescent="0.2">
      <c r="R779" s="15"/>
    </row>
    <row r="780" spans="18:18" ht="15.75" customHeight="1" x14ac:dyDescent="0.2">
      <c r="R780" s="15"/>
    </row>
    <row r="781" spans="18:18" ht="15.75" customHeight="1" x14ac:dyDescent="0.2">
      <c r="R781" s="15"/>
    </row>
    <row r="782" spans="18:18" ht="15.75" customHeight="1" x14ac:dyDescent="0.2">
      <c r="R782" s="15"/>
    </row>
    <row r="783" spans="18:18" ht="15.75" customHeight="1" x14ac:dyDescent="0.2">
      <c r="R783" s="15"/>
    </row>
    <row r="784" spans="18:18" ht="15.75" customHeight="1" x14ac:dyDescent="0.2">
      <c r="R784" s="15"/>
    </row>
    <row r="785" spans="18:18" ht="15.75" customHeight="1" x14ac:dyDescent="0.2">
      <c r="R785" s="15"/>
    </row>
    <row r="786" spans="18:18" ht="15.75" customHeight="1" x14ac:dyDescent="0.2">
      <c r="R786" s="15"/>
    </row>
    <row r="787" spans="18:18" ht="15.75" customHeight="1" x14ac:dyDescent="0.2">
      <c r="R787" s="15"/>
    </row>
    <row r="788" spans="18:18" ht="15.75" customHeight="1" x14ac:dyDescent="0.2">
      <c r="R788" s="15"/>
    </row>
    <row r="789" spans="18:18" ht="15.75" customHeight="1" x14ac:dyDescent="0.2">
      <c r="R789" s="15"/>
    </row>
    <row r="790" spans="18:18" ht="15.75" customHeight="1" x14ac:dyDescent="0.2">
      <c r="R790" s="15"/>
    </row>
    <row r="791" spans="18:18" ht="15.75" customHeight="1" x14ac:dyDescent="0.2">
      <c r="R791" s="15"/>
    </row>
    <row r="792" spans="18:18" ht="15.75" customHeight="1" x14ac:dyDescent="0.2">
      <c r="R792" s="15"/>
    </row>
    <row r="793" spans="18:18" ht="15.75" customHeight="1" x14ac:dyDescent="0.2">
      <c r="R793" s="15"/>
    </row>
    <row r="794" spans="18:18" ht="15.75" customHeight="1" x14ac:dyDescent="0.2">
      <c r="R794" s="15"/>
    </row>
    <row r="795" spans="18:18" ht="15.75" customHeight="1" x14ac:dyDescent="0.2">
      <c r="R795" s="15"/>
    </row>
    <row r="796" spans="18:18" ht="15.75" customHeight="1" x14ac:dyDescent="0.2">
      <c r="R796" s="15"/>
    </row>
    <row r="797" spans="18:18" ht="15.75" customHeight="1" x14ac:dyDescent="0.2">
      <c r="R797" s="15"/>
    </row>
    <row r="798" spans="18:18" ht="15.75" customHeight="1" x14ac:dyDescent="0.2">
      <c r="R798" s="15"/>
    </row>
    <row r="799" spans="18:18" ht="15.75" customHeight="1" x14ac:dyDescent="0.2">
      <c r="R799" s="15"/>
    </row>
    <row r="800" spans="18:18" ht="15.75" customHeight="1" x14ac:dyDescent="0.2">
      <c r="R800" s="15"/>
    </row>
    <row r="801" spans="18:18" ht="15.75" customHeight="1" x14ac:dyDescent="0.2">
      <c r="R801" s="15"/>
    </row>
    <row r="802" spans="18:18" ht="15.75" customHeight="1" x14ac:dyDescent="0.2">
      <c r="R802" s="15"/>
    </row>
    <row r="803" spans="18:18" ht="15.75" customHeight="1" x14ac:dyDescent="0.2">
      <c r="R803" s="15"/>
    </row>
    <row r="804" spans="18:18" ht="15.75" customHeight="1" x14ac:dyDescent="0.2">
      <c r="R804" s="15"/>
    </row>
    <row r="805" spans="18:18" ht="15.75" customHeight="1" x14ac:dyDescent="0.2">
      <c r="R805" s="15"/>
    </row>
    <row r="806" spans="18:18" ht="15.75" customHeight="1" x14ac:dyDescent="0.2">
      <c r="R806" s="15"/>
    </row>
    <row r="807" spans="18:18" ht="15.75" customHeight="1" x14ac:dyDescent="0.2">
      <c r="R807" s="15"/>
    </row>
    <row r="808" spans="18:18" ht="15.75" customHeight="1" x14ac:dyDescent="0.2">
      <c r="R808" s="15"/>
    </row>
    <row r="809" spans="18:18" ht="15.75" customHeight="1" x14ac:dyDescent="0.2">
      <c r="R809" s="15"/>
    </row>
    <row r="810" spans="18:18" ht="15.75" customHeight="1" x14ac:dyDescent="0.2">
      <c r="R810" s="15"/>
    </row>
    <row r="811" spans="18:18" ht="15.75" customHeight="1" x14ac:dyDescent="0.2">
      <c r="R811" s="15"/>
    </row>
    <row r="812" spans="18:18" ht="15.75" customHeight="1" x14ac:dyDescent="0.2">
      <c r="R812" s="15"/>
    </row>
    <row r="813" spans="18:18" ht="15.75" customHeight="1" x14ac:dyDescent="0.2">
      <c r="R813" s="15"/>
    </row>
    <row r="814" spans="18:18" ht="15.75" customHeight="1" x14ac:dyDescent="0.2">
      <c r="R814" s="15"/>
    </row>
    <row r="815" spans="18:18" ht="15.75" customHeight="1" x14ac:dyDescent="0.2">
      <c r="R815" s="15"/>
    </row>
    <row r="816" spans="18:18" ht="15.75" customHeight="1" x14ac:dyDescent="0.2">
      <c r="R816" s="15"/>
    </row>
    <row r="817" spans="18:18" ht="15.75" customHeight="1" x14ac:dyDescent="0.2">
      <c r="R817" s="15"/>
    </row>
    <row r="818" spans="18:18" ht="15.75" customHeight="1" x14ac:dyDescent="0.2">
      <c r="R818" s="15"/>
    </row>
    <row r="819" spans="18:18" ht="15.75" customHeight="1" x14ac:dyDescent="0.2">
      <c r="R819" s="15"/>
    </row>
    <row r="820" spans="18:18" ht="15.75" customHeight="1" x14ac:dyDescent="0.2">
      <c r="R820" s="15"/>
    </row>
    <row r="821" spans="18:18" ht="15.75" customHeight="1" x14ac:dyDescent="0.2">
      <c r="R821" s="15"/>
    </row>
    <row r="822" spans="18:18" ht="15.75" customHeight="1" x14ac:dyDescent="0.2">
      <c r="R822" s="15"/>
    </row>
    <row r="823" spans="18:18" ht="15.75" customHeight="1" x14ac:dyDescent="0.2">
      <c r="R823" s="15"/>
    </row>
    <row r="824" spans="18:18" ht="15.75" customHeight="1" x14ac:dyDescent="0.2">
      <c r="R824" s="15"/>
    </row>
    <row r="825" spans="18:18" ht="15.75" customHeight="1" x14ac:dyDescent="0.2">
      <c r="R825" s="15"/>
    </row>
    <row r="826" spans="18:18" ht="15.75" customHeight="1" x14ac:dyDescent="0.2">
      <c r="R826" s="15"/>
    </row>
    <row r="827" spans="18:18" ht="15.75" customHeight="1" x14ac:dyDescent="0.2">
      <c r="R827" s="15"/>
    </row>
    <row r="828" spans="18:18" ht="15.75" customHeight="1" x14ac:dyDescent="0.2">
      <c r="R828" s="15"/>
    </row>
    <row r="829" spans="18:18" ht="15.75" customHeight="1" x14ac:dyDescent="0.2">
      <c r="R829" s="15"/>
    </row>
    <row r="830" spans="18:18" ht="15.75" customHeight="1" x14ac:dyDescent="0.2">
      <c r="R830" s="15"/>
    </row>
    <row r="831" spans="18:18" ht="15.75" customHeight="1" x14ac:dyDescent="0.2">
      <c r="R831" s="15"/>
    </row>
    <row r="832" spans="18:18" ht="15.75" customHeight="1" x14ac:dyDescent="0.2">
      <c r="R832" s="15"/>
    </row>
    <row r="833" spans="18:18" ht="15.75" customHeight="1" x14ac:dyDescent="0.2">
      <c r="R833" s="15"/>
    </row>
    <row r="834" spans="18:18" ht="15.75" customHeight="1" x14ac:dyDescent="0.2">
      <c r="R834" s="15"/>
    </row>
    <row r="835" spans="18:18" ht="15.75" customHeight="1" x14ac:dyDescent="0.2">
      <c r="R835" s="15"/>
    </row>
    <row r="836" spans="18:18" ht="15.75" customHeight="1" x14ac:dyDescent="0.2">
      <c r="R836" s="15"/>
    </row>
    <row r="837" spans="18:18" ht="15.75" customHeight="1" x14ac:dyDescent="0.2">
      <c r="R837" s="15"/>
    </row>
    <row r="838" spans="18:18" ht="15.75" customHeight="1" x14ac:dyDescent="0.2">
      <c r="R838" s="15"/>
    </row>
    <row r="839" spans="18:18" ht="15.75" customHeight="1" x14ac:dyDescent="0.2">
      <c r="R839" s="15"/>
    </row>
    <row r="840" spans="18:18" ht="15.75" customHeight="1" x14ac:dyDescent="0.2">
      <c r="R840" s="15"/>
    </row>
    <row r="841" spans="18:18" ht="15.75" customHeight="1" x14ac:dyDescent="0.2">
      <c r="R841" s="15"/>
    </row>
    <row r="842" spans="18:18" ht="15.75" customHeight="1" x14ac:dyDescent="0.2">
      <c r="R842" s="15"/>
    </row>
    <row r="843" spans="18:18" ht="15.75" customHeight="1" x14ac:dyDescent="0.2">
      <c r="R843" s="15"/>
    </row>
    <row r="844" spans="18:18" ht="15.75" customHeight="1" x14ac:dyDescent="0.2">
      <c r="R844" s="15"/>
    </row>
    <row r="845" spans="18:18" ht="15.75" customHeight="1" x14ac:dyDescent="0.2">
      <c r="R845" s="15"/>
    </row>
    <row r="846" spans="18:18" ht="15.75" customHeight="1" x14ac:dyDescent="0.2">
      <c r="R846" s="15"/>
    </row>
    <row r="847" spans="18:18" ht="15.75" customHeight="1" x14ac:dyDescent="0.2">
      <c r="R847" s="15"/>
    </row>
    <row r="848" spans="18:18" ht="15.75" customHeight="1" x14ac:dyDescent="0.2">
      <c r="R848" s="15"/>
    </row>
    <row r="849" spans="18:18" ht="15.75" customHeight="1" x14ac:dyDescent="0.2">
      <c r="R849" s="15"/>
    </row>
    <row r="850" spans="18:18" ht="15.75" customHeight="1" x14ac:dyDescent="0.2">
      <c r="R850" s="15"/>
    </row>
    <row r="851" spans="18:18" ht="15.75" customHeight="1" x14ac:dyDescent="0.2">
      <c r="R851" s="15"/>
    </row>
    <row r="852" spans="18:18" ht="15.75" customHeight="1" x14ac:dyDescent="0.2">
      <c r="R852" s="15"/>
    </row>
    <row r="853" spans="18:18" ht="15.75" customHeight="1" x14ac:dyDescent="0.2">
      <c r="R853" s="15"/>
    </row>
    <row r="854" spans="18:18" ht="15.75" customHeight="1" x14ac:dyDescent="0.2">
      <c r="R854" s="15"/>
    </row>
    <row r="855" spans="18:18" ht="15.75" customHeight="1" x14ac:dyDescent="0.2">
      <c r="R855" s="15"/>
    </row>
    <row r="856" spans="18:18" ht="15.75" customHeight="1" x14ac:dyDescent="0.2">
      <c r="R856" s="15"/>
    </row>
    <row r="857" spans="18:18" ht="15.75" customHeight="1" x14ac:dyDescent="0.2">
      <c r="R857" s="15"/>
    </row>
    <row r="858" spans="18:18" ht="15.75" customHeight="1" x14ac:dyDescent="0.2">
      <c r="R858" s="15"/>
    </row>
    <row r="859" spans="18:18" ht="15.75" customHeight="1" x14ac:dyDescent="0.2">
      <c r="R859" s="15"/>
    </row>
    <row r="860" spans="18:18" ht="15.75" customHeight="1" x14ac:dyDescent="0.2">
      <c r="R860" s="15"/>
    </row>
    <row r="861" spans="18:18" ht="15.75" customHeight="1" x14ac:dyDescent="0.2">
      <c r="R861" s="15"/>
    </row>
    <row r="862" spans="18:18" ht="15.75" customHeight="1" x14ac:dyDescent="0.2">
      <c r="R862" s="15"/>
    </row>
    <row r="863" spans="18:18" ht="15.75" customHeight="1" x14ac:dyDescent="0.2">
      <c r="R863" s="15"/>
    </row>
    <row r="864" spans="18:18" ht="15.75" customHeight="1" x14ac:dyDescent="0.2">
      <c r="R864" s="15"/>
    </row>
    <row r="865" spans="18:18" ht="15.75" customHeight="1" x14ac:dyDescent="0.2">
      <c r="R865" s="15"/>
    </row>
    <row r="866" spans="18:18" ht="15.75" customHeight="1" x14ac:dyDescent="0.2">
      <c r="R866" s="15"/>
    </row>
    <row r="867" spans="18:18" ht="15.75" customHeight="1" x14ac:dyDescent="0.2">
      <c r="R867" s="15"/>
    </row>
    <row r="868" spans="18:18" ht="15.75" customHeight="1" x14ac:dyDescent="0.2">
      <c r="R868" s="15"/>
    </row>
    <row r="869" spans="18:18" ht="15.75" customHeight="1" x14ac:dyDescent="0.2">
      <c r="R869" s="15"/>
    </row>
    <row r="870" spans="18:18" ht="15.75" customHeight="1" x14ac:dyDescent="0.2">
      <c r="R870" s="15"/>
    </row>
    <row r="871" spans="18:18" ht="15.75" customHeight="1" x14ac:dyDescent="0.2">
      <c r="R871" s="15"/>
    </row>
    <row r="872" spans="18:18" ht="15.75" customHeight="1" x14ac:dyDescent="0.2">
      <c r="R872" s="15"/>
    </row>
    <row r="873" spans="18:18" ht="15.75" customHeight="1" x14ac:dyDescent="0.2">
      <c r="R873" s="15"/>
    </row>
    <row r="874" spans="18:18" ht="15.75" customHeight="1" x14ac:dyDescent="0.2">
      <c r="R874" s="15"/>
    </row>
    <row r="875" spans="18:18" ht="15.75" customHeight="1" x14ac:dyDescent="0.2">
      <c r="R875" s="15"/>
    </row>
    <row r="876" spans="18:18" ht="15.75" customHeight="1" x14ac:dyDescent="0.2">
      <c r="R876" s="15"/>
    </row>
    <row r="877" spans="18:18" ht="15.75" customHeight="1" x14ac:dyDescent="0.2">
      <c r="R877" s="15"/>
    </row>
    <row r="878" spans="18:18" ht="15.75" customHeight="1" x14ac:dyDescent="0.2">
      <c r="R878" s="15"/>
    </row>
    <row r="879" spans="18:18" ht="15.75" customHeight="1" x14ac:dyDescent="0.2">
      <c r="R879" s="15"/>
    </row>
    <row r="880" spans="18:18" ht="15.75" customHeight="1" x14ac:dyDescent="0.2">
      <c r="R880" s="15"/>
    </row>
    <row r="881" spans="18:18" ht="15.75" customHeight="1" x14ac:dyDescent="0.2">
      <c r="R881" s="15"/>
    </row>
    <row r="882" spans="18:18" ht="15.75" customHeight="1" x14ac:dyDescent="0.2">
      <c r="R882" s="15"/>
    </row>
    <row r="883" spans="18:18" ht="15.75" customHeight="1" x14ac:dyDescent="0.2">
      <c r="R883" s="15"/>
    </row>
    <row r="884" spans="18:18" ht="15.75" customHeight="1" x14ac:dyDescent="0.2">
      <c r="R884" s="15"/>
    </row>
    <row r="885" spans="18:18" ht="15.75" customHeight="1" x14ac:dyDescent="0.2">
      <c r="R885" s="15"/>
    </row>
    <row r="886" spans="18:18" ht="15.75" customHeight="1" x14ac:dyDescent="0.2">
      <c r="R886" s="15"/>
    </row>
    <row r="887" spans="18:18" ht="15.75" customHeight="1" x14ac:dyDescent="0.2">
      <c r="R887" s="15"/>
    </row>
    <row r="888" spans="18:18" ht="15.75" customHeight="1" x14ac:dyDescent="0.2">
      <c r="R888" s="15"/>
    </row>
    <row r="889" spans="18:18" ht="15.75" customHeight="1" x14ac:dyDescent="0.2">
      <c r="R889" s="15"/>
    </row>
    <row r="890" spans="18:18" ht="15.75" customHeight="1" x14ac:dyDescent="0.2">
      <c r="R890" s="15"/>
    </row>
    <row r="891" spans="18:18" ht="15.75" customHeight="1" x14ac:dyDescent="0.2">
      <c r="R891" s="15"/>
    </row>
    <row r="892" spans="18:18" ht="15.75" customHeight="1" x14ac:dyDescent="0.2">
      <c r="R892" s="15"/>
    </row>
    <row r="893" spans="18:18" ht="15.75" customHeight="1" x14ac:dyDescent="0.2">
      <c r="R893" s="15"/>
    </row>
    <row r="894" spans="18:18" ht="15.75" customHeight="1" x14ac:dyDescent="0.2">
      <c r="R894" s="15"/>
    </row>
    <row r="895" spans="18:18" ht="15.75" customHeight="1" x14ac:dyDescent="0.2">
      <c r="R895" s="15"/>
    </row>
    <row r="896" spans="18:18" ht="15.75" customHeight="1" x14ac:dyDescent="0.2">
      <c r="R896" s="15"/>
    </row>
    <row r="897" spans="18:18" ht="15.75" customHeight="1" x14ac:dyDescent="0.2">
      <c r="R897" s="15"/>
    </row>
    <row r="898" spans="18:18" ht="15.75" customHeight="1" x14ac:dyDescent="0.2">
      <c r="R898" s="15"/>
    </row>
    <row r="899" spans="18:18" ht="15.75" customHeight="1" x14ac:dyDescent="0.2">
      <c r="R899" s="15"/>
    </row>
    <row r="900" spans="18:18" ht="15.75" customHeight="1" x14ac:dyDescent="0.2">
      <c r="R900" s="15"/>
    </row>
    <row r="901" spans="18:18" ht="15.75" customHeight="1" x14ac:dyDescent="0.2">
      <c r="R901" s="15"/>
    </row>
    <row r="902" spans="18:18" ht="15.75" customHeight="1" x14ac:dyDescent="0.2">
      <c r="R902" s="15"/>
    </row>
    <row r="903" spans="18:18" ht="15.75" customHeight="1" x14ac:dyDescent="0.2">
      <c r="R903" s="15"/>
    </row>
    <row r="904" spans="18:18" ht="15.75" customHeight="1" x14ac:dyDescent="0.2">
      <c r="R904" s="15"/>
    </row>
    <row r="905" spans="18:18" ht="15.75" customHeight="1" x14ac:dyDescent="0.2">
      <c r="R905" s="15"/>
    </row>
    <row r="906" spans="18:18" ht="15.75" customHeight="1" x14ac:dyDescent="0.2">
      <c r="R906" s="15"/>
    </row>
    <row r="907" spans="18:18" ht="15.75" customHeight="1" x14ac:dyDescent="0.2">
      <c r="R907" s="15"/>
    </row>
    <row r="908" spans="18:18" ht="15.75" customHeight="1" x14ac:dyDescent="0.2">
      <c r="R908" s="15"/>
    </row>
    <row r="909" spans="18:18" ht="15.75" customHeight="1" x14ac:dyDescent="0.2">
      <c r="R909" s="15"/>
    </row>
    <row r="910" spans="18:18" ht="15.75" customHeight="1" x14ac:dyDescent="0.2">
      <c r="R910" s="15"/>
    </row>
    <row r="911" spans="18:18" ht="15.75" customHeight="1" x14ac:dyDescent="0.2">
      <c r="R911" s="15"/>
    </row>
    <row r="912" spans="18:18" ht="15.75" customHeight="1" x14ac:dyDescent="0.2">
      <c r="R912" s="15"/>
    </row>
    <row r="913" spans="18:18" ht="15.75" customHeight="1" x14ac:dyDescent="0.2">
      <c r="R913" s="15"/>
    </row>
    <row r="914" spans="18:18" ht="15.75" customHeight="1" x14ac:dyDescent="0.2">
      <c r="R914" s="15"/>
    </row>
    <row r="915" spans="18:18" ht="15.75" customHeight="1" x14ac:dyDescent="0.2">
      <c r="R915" s="15"/>
    </row>
    <row r="916" spans="18:18" ht="15.75" customHeight="1" x14ac:dyDescent="0.2">
      <c r="R916" s="15"/>
    </row>
    <row r="917" spans="18:18" ht="15.75" customHeight="1" x14ac:dyDescent="0.2">
      <c r="R917" s="15"/>
    </row>
    <row r="918" spans="18:18" ht="15.75" customHeight="1" x14ac:dyDescent="0.2">
      <c r="R918" s="15"/>
    </row>
    <row r="919" spans="18:18" ht="15.75" customHeight="1" x14ac:dyDescent="0.2">
      <c r="R919" s="15"/>
    </row>
    <row r="920" spans="18:18" ht="15.75" customHeight="1" x14ac:dyDescent="0.2">
      <c r="R920" s="15"/>
    </row>
    <row r="921" spans="18:18" ht="15.75" customHeight="1" x14ac:dyDescent="0.2">
      <c r="R921" s="15"/>
    </row>
    <row r="922" spans="18:18" ht="15.75" customHeight="1" x14ac:dyDescent="0.2">
      <c r="R922" s="15"/>
    </row>
    <row r="923" spans="18:18" ht="15.75" customHeight="1" x14ac:dyDescent="0.2">
      <c r="R923" s="15"/>
    </row>
    <row r="924" spans="18:18" ht="15.75" customHeight="1" x14ac:dyDescent="0.2">
      <c r="R924" s="15"/>
    </row>
    <row r="925" spans="18:18" ht="15.75" customHeight="1" x14ac:dyDescent="0.2">
      <c r="R925" s="15"/>
    </row>
    <row r="926" spans="18:18" ht="15.75" customHeight="1" x14ac:dyDescent="0.2">
      <c r="R926" s="15"/>
    </row>
    <row r="927" spans="18:18" ht="15.75" customHeight="1" x14ac:dyDescent="0.2">
      <c r="R927" s="15"/>
    </row>
    <row r="928" spans="18:18" ht="15.75" customHeight="1" x14ac:dyDescent="0.2">
      <c r="R928" s="15"/>
    </row>
    <row r="929" spans="18:18" ht="15.75" customHeight="1" x14ac:dyDescent="0.2">
      <c r="R929" s="15"/>
    </row>
    <row r="930" spans="18:18" ht="15.75" customHeight="1" x14ac:dyDescent="0.2">
      <c r="R930" s="15"/>
    </row>
    <row r="931" spans="18:18" ht="15.75" customHeight="1" x14ac:dyDescent="0.2">
      <c r="R931" s="15"/>
    </row>
    <row r="932" spans="18:18" ht="15.75" customHeight="1" x14ac:dyDescent="0.2">
      <c r="R932" s="15"/>
    </row>
    <row r="933" spans="18:18" ht="15.75" customHeight="1" x14ac:dyDescent="0.2">
      <c r="R933" s="15"/>
    </row>
    <row r="934" spans="18:18" ht="15.75" customHeight="1" x14ac:dyDescent="0.2">
      <c r="R934" s="15"/>
    </row>
    <row r="935" spans="18:18" ht="15.75" customHeight="1" x14ac:dyDescent="0.2">
      <c r="R935" s="15"/>
    </row>
    <row r="936" spans="18:18" ht="15.75" customHeight="1" x14ac:dyDescent="0.2">
      <c r="R936" s="15"/>
    </row>
    <row r="937" spans="18:18" ht="15.75" customHeight="1" x14ac:dyDescent="0.2">
      <c r="R937" s="15"/>
    </row>
    <row r="938" spans="18:18" ht="15.75" customHeight="1" x14ac:dyDescent="0.2">
      <c r="R938" s="15"/>
    </row>
    <row r="939" spans="18:18" ht="15.75" customHeight="1" x14ac:dyDescent="0.2">
      <c r="R939" s="15"/>
    </row>
    <row r="940" spans="18:18" ht="15.75" customHeight="1" x14ac:dyDescent="0.2">
      <c r="R940" s="15"/>
    </row>
    <row r="941" spans="18:18" ht="15.75" customHeight="1" x14ac:dyDescent="0.2">
      <c r="R941" s="15"/>
    </row>
    <row r="942" spans="18:18" ht="15.75" customHeight="1" x14ac:dyDescent="0.2">
      <c r="R942" s="15"/>
    </row>
    <row r="943" spans="18:18" ht="15.75" customHeight="1" x14ac:dyDescent="0.2">
      <c r="R943" s="15"/>
    </row>
    <row r="944" spans="18:18" ht="15.75" customHeight="1" x14ac:dyDescent="0.2">
      <c r="R944" s="15"/>
    </row>
    <row r="945" spans="18:18" ht="15.75" customHeight="1" x14ac:dyDescent="0.2">
      <c r="R945" s="15"/>
    </row>
    <row r="946" spans="18:18" ht="15.75" customHeight="1" x14ac:dyDescent="0.2">
      <c r="R946" s="15"/>
    </row>
    <row r="947" spans="18:18" ht="15.75" customHeight="1" x14ac:dyDescent="0.2">
      <c r="R947" s="15"/>
    </row>
    <row r="948" spans="18:18" ht="15.75" customHeight="1" x14ac:dyDescent="0.2">
      <c r="R948" s="15"/>
    </row>
    <row r="949" spans="18:18" ht="15.75" customHeight="1" x14ac:dyDescent="0.2">
      <c r="R949" s="15"/>
    </row>
    <row r="950" spans="18:18" ht="15.75" customHeight="1" x14ac:dyDescent="0.2">
      <c r="R950" s="15"/>
    </row>
    <row r="951" spans="18:18" ht="15.75" customHeight="1" x14ac:dyDescent="0.2">
      <c r="R951" s="15"/>
    </row>
    <row r="952" spans="18:18" ht="15.75" customHeight="1" x14ac:dyDescent="0.2">
      <c r="R952" s="15"/>
    </row>
    <row r="953" spans="18:18" ht="15.75" customHeight="1" x14ac:dyDescent="0.2">
      <c r="R953" s="15"/>
    </row>
    <row r="954" spans="18:18" ht="15.75" customHeight="1" x14ac:dyDescent="0.2">
      <c r="R954" s="15"/>
    </row>
    <row r="955" spans="18:18" ht="15.75" customHeight="1" x14ac:dyDescent="0.2">
      <c r="R955" s="15"/>
    </row>
    <row r="956" spans="18:18" ht="15.75" customHeight="1" x14ac:dyDescent="0.2">
      <c r="R956" s="15"/>
    </row>
    <row r="957" spans="18:18" ht="15.75" customHeight="1" x14ac:dyDescent="0.2">
      <c r="R957" s="15"/>
    </row>
    <row r="958" spans="18:18" ht="15.75" customHeight="1" x14ac:dyDescent="0.2">
      <c r="R958" s="15"/>
    </row>
    <row r="959" spans="18:18" ht="15.75" customHeight="1" x14ac:dyDescent="0.2">
      <c r="R959" s="15"/>
    </row>
    <row r="960" spans="18:18" ht="15.75" customHeight="1" x14ac:dyDescent="0.2">
      <c r="R960" s="15"/>
    </row>
    <row r="961" spans="18:18" ht="15.75" customHeight="1" x14ac:dyDescent="0.2">
      <c r="R961" s="15"/>
    </row>
    <row r="962" spans="18:18" ht="15.75" customHeight="1" x14ac:dyDescent="0.2">
      <c r="R962" s="15"/>
    </row>
    <row r="963" spans="18:18" ht="15.75" customHeight="1" x14ac:dyDescent="0.2">
      <c r="R963" s="15"/>
    </row>
    <row r="964" spans="18:18" ht="15.75" customHeight="1" x14ac:dyDescent="0.2">
      <c r="R964" s="15"/>
    </row>
    <row r="965" spans="18:18" ht="15.75" customHeight="1" x14ac:dyDescent="0.2">
      <c r="R965" s="15"/>
    </row>
    <row r="966" spans="18:18" ht="15.75" customHeight="1" x14ac:dyDescent="0.2">
      <c r="R966" s="15"/>
    </row>
    <row r="967" spans="18:18" ht="15.75" customHeight="1" x14ac:dyDescent="0.2">
      <c r="R967" s="15"/>
    </row>
    <row r="968" spans="18:18" ht="15.75" customHeight="1" x14ac:dyDescent="0.2">
      <c r="R968" s="15"/>
    </row>
    <row r="969" spans="18:18" ht="15.75" customHeight="1" x14ac:dyDescent="0.2">
      <c r="R969" s="15"/>
    </row>
    <row r="970" spans="18:18" ht="15.75" customHeight="1" x14ac:dyDescent="0.2">
      <c r="R970" s="15"/>
    </row>
    <row r="971" spans="18:18" ht="15.75" customHeight="1" x14ac:dyDescent="0.2">
      <c r="R971" s="15"/>
    </row>
    <row r="972" spans="18:18" ht="15.75" customHeight="1" x14ac:dyDescent="0.2">
      <c r="R972" s="15"/>
    </row>
    <row r="973" spans="18:18" ht="15.75" customHeight="1" x14ac:dyDescent="0.2">
      <c r="R973" s="15"/>
    </row>
    <row r="974" spans="18:18" ht="15.75" customHeight="1" x14ac:dyDescent="0.2">
      <c r="R974" s="15"/>
    </row>
    <row r="975" spans="18:18" ht="15.75" customHeight="1" x14ac:dyDescent="0.2">
      <c r="R975" s="15"/>
    </row>
    <row r="976" spans="18:18" ht="15.75" customHeight="1" x14ac:dyDescent="0.2">
      <c r="R976" s="15"/>
    </row>
    <row r="977" spans="18:18" ht="15.75" customHeight="1" x14ac:dyDescent="0.2">
      <c r="R977" s="15"/>
    </row>
    <row r="978" spans="18:18" ht="15.75" customHeight="1" x14ac:dyDescent="0.2">
      <c r="R978" s="15"/>
    </row>
    <row r="979" spans="18:18" ht="15.75" customHeight="1" x14ac:dyDescent="0.2">
      <c r="R979" s="15"/>
    </row>
    <row r="980" spans="18:18" ht="15.75" customHeight="1" x14ac:dyDescent="0.2">
      <c r="R980" s="15"/>
    </row>
    <row r="981" spans="18:18" ht="15.75" customHeight="1" x14ac:dyDescent="0.2">
      <c r="R981" s="15"/>
    </row>
    <row r="982" spans="18:18" ht="15.75" customHeight="1" x14ac:dyDescent="0.2">
      <c r="R982" s="15"/>
    </row>
    <row r="983" spans="18:18" ht="15.75" customHeight="1" x14ac:dyDescent="0.2">
      <c r="R983" s="15"/>
    </row>
    <row r="984" spans="18:18" ht="15.75" customHeight="1" x14ac:dyDescent="0.2">
      <c r="R984" s="15"/>
    </row>
    <row r="985" spans="18:18" ht="15.75" customHeight="1" x14ac:dyDescent="0.2">
      <c r="R985" s="15"/>
    </row>
    <row r="986" spans="18:18" ht="15.75" customHeight="1" x14ac:dyDescent="0.2">
      <c r="R986" s="15"/>
    </row>
    <row r="987" spans="18:18" ht="15.75" customHeight="1" x14ac:dyDescent="0.2">
      <c r="R987" s="15"/>
    </row>
    <row r="988" spans="18:18" ht="15.75" customHeight="1" x14ac:dyDescent="0.2">
      <c r="R988" s="15"/>
    </row>
    <row r="989" spans="18:18" ht="15.75" customHeight="1" x14ac:dyDescent="0.2">
      <c r="R989" s="15"/>
    </row>
    <row r="990" spans="18:18" ht="15.75" customHeight="1" x14ac:dyDescent="0.2">
      <c r="R990" s="15"/>
    </row>
    <row r="991" spans="18:18" ht="15.75" customHeight="1" x14ac:dyDescent="0.2">
      <c r="R991" s="15"/>
    </row>
    <row r="992" spans="18:18" ht="15.75" customHeight="1" x14ac:dyDescent="0.2">
      <c r="R992" s="15"/>
    </row>
    <row r="993" spans="18:18" ht="15.75" customHeight="1" x14ac:dyDescent="0.2">
      <c r="R993" s="15"/>
    </row>
    <row r="994" spans="18:18" ht="15.75" customHeight="1" x14ac:dyDescent="0.2">
      <c r="R994" s="15"/>
    </row>
    <row r="995" spans="18:18" ht="15.75" customHeight="1" x14ac:dyDescent="0.2">
      <c r="R995" s="15"/>
    </row>
    <row r="996" spans="18:18" ht="15.75" customHeight="1" x14ac:dyDescent="0.2">
      <c r="R996" s="15"/>
    </row>
    <row r="997" spans="18:18" ht="15.75" customHeight="1" x14ac:dyDescent="0.2">
      <c r="R997" s="15"/>
    </row>
    <row r="998" spans="18:18" ht="15.75" customHeight="1" x14ac:dyDescent="0.2">
      <c r="R998" s="15"/>
    </row>
    <row r="999" spans="18:18" ht="15.75" customHeight="1" x14ac:dyDescent="0.2">
      <c r="R999" s="15"/>
    </row>
    <row r="1000" spans="18:18" ht="15.75" customHeight="1" x14ac:dyDescent="0.2">
      <c r="R1000" s="15"/>
    </row>
  </sheetData>
  <mergeCells count="33">
    <mergeCell ref="AG1:AG2"/>
    <mergeCell ref="W1:W2"/>
    <mergeCell ref="X1:X2"/>
    <mergeCell ref="Y1:Y2"/>
    <mergeCell ref="Z1:Z2"/>
    <mergeCell ref="AA1:AA2"/>
    <mergeCell ref="AB1:AB2"/>
    <mergeCell ref="AC1:AC2"/>
    <mergeCell ref="U1:U2"/>
    <mergeCell ref="V1:V2"/>
    <mergeCell ref="AD1:AD2"/>
    <mergeCell ref="AE1:AE2"/>
    <mergeCell ref="AF1:AF2"/>
    <mergeCell ref="P1:P2"/>
    <mergeCell ref="Q1:Q2"/>
    <mergeCell ref="R1:R2"/>
    <mergeCell ref="S1:S2"/>
    <mergeCell ref="T1:T2"/>
    <mergeCell ref="K1:K2"/>
    <mergeCell ref="L1:L2"/>
    <mergeCell ref="M1:M2"/>
    <mergeCell ref="N1:N2"/>
    <mergeCell ref="O1:O2"/>
    <mergeCell ref="G1:G2"/>
    <mergeCell ref="H1:H2"/>
    <mergeCell ref="A3:B3"/>
    <mergeCell ref="I1:I2"/>
    <mergeCell ref="J1:J2"/>
    <mergeCell ref="A1:B1"/>
    <mergeCell ref="C1:C2"/>
    <mergeCell ref="D1:D2"/>
    <mergeCell ref="E1:E2"/>
    <mergeCell ref="F1:F2"/>
  </mergeCells>
  <pageMargins left="0.7" right="0.7" top="0.75" bottom="0.75" header="0" footer="0"/>
  <pageSetup orientation="portrait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G1000"/>
  <sheetViews>
    <sheetView tabSelected="1" workbookViewId="0">
      <pane xSplit="2" topLeftCell="C1" activePane="topRight" state="frozen"/>
      <selection activeCell="T3" sqref="T3"/>
      <selection pane="topRight" activeCell="T3" sqref="T3"/>
    </sheetView>
  </sheetViews>
  <sheetFormatPr baseColWidth="10" defaultColWidth="14.5" defaultRowHeight="15" customHeight="1" x14ac:dyDescent="0.2"/>
  <cols>
    <col min="1" max="1" width="15.1640625" customWidth="1"/>
    <col min="2" max="2" width="44.5" customWidth="1"/>
    <col min="3" max="3" width="9.1640625" customWidth="1"/>
    <col min="4" max="4" width="6.5" customWidth="1"/>
    <col min="5" max="5" width="12" customWidth="1"/>
    <col min="6" max="6" width="12.1640625" customWidth="1"/>
    <col min="7" max="7" width="11.5" customWidth="1"/>
    <col min="8" max="8" width="10.33203125" customWidth="1"/>
    <col min="9" max="10" width="13.5" customWidth="1"/>
    <col min="11" max="12" width="10" customWidth="1"/>
    <col min="13" max="13" width="11" customWidth="1"/>
    <col min="14" max="14" width="5.5" customWidth="1"/>
    <col min="15" max="15" width="18.6640625" customWidth="1"/>
    <col min="16" max="16" width="11" customWidth="1"/>
    <col min="17" max="18" width="8.5" customWidth="1"/>
    <col min="19" max="19" width="8.33203125" customWidth="1"/>
    <col min="20" max="20" width="12.83203125" customWidth="1"/>
    <col min="21" max="21" width="15.5" customWidth="1"/>
    <col min="22" max="22" width="29.5" customWidth="1"/>
    <col min="23" max="23" width="8.83203125" customWidth="1"/>
    <col min="24" max="24" width="8.6640625" customWidth="1"/>
    <col min="25" max="25" width="9.33203125" customWidth="1"/>
    <col min="26" max="26" width="12.83203125" customWidth="1"/>
    <col min="27" max="27" width="17.5" customWidth="1"/>
    <col min="28" max="28" width="11.1640625" customWidth="1"/>
    <col min="29" max="29" width="8.1640625" customWidth="1"/>
    <col min="30" max="30" width="12.5" customWidth="1"/>
    <col min="31" max="31" width="8.6640625" customWidth="1"/>
    <col min="32" max="32" width="11.5" customWidth="1"/>
    <col min="33" max="33" width="10.1640625" customWidth="1"/>
  </cols>
  <sheetData>
    <row r="1" spans="1:33" ht="18.75" customHeight="1" x14ac:dyDescent="0.2">
      <c r="A1" s="51" t="str">
        <f ca="1">IFERROR(__xludf.DUMMYFUNCTION("IFERROR(VLOOKUP(B2,IMPORTRANGE(""https://docs.google.com/spreadsheets/d/1x0DhHglkXKoEBOD2MBsuK_EyIr1ouxD2ftIpqOYFa-k/edit?usp=sharing"",""Ubiquitty-SKU-Specific Info!B1:BJ5000""),3,FALSE),"""")"),"6 Ft Outdoor Patio Umbrella with Aluminum Pole, Easy Open/Close Crank and Push Button Tilt Adjustment - Sage Green Striped Market Umbrellas")</f>
        <v>6 Ft Outdoor Patio Umbrella with Aluminum Pole, Easy Open/Close Crank and Push Button Tilt Adjustment - Sage Green Striped Market Umbrellas</v>
      </c>
      <c r="B1" s="52"/>
      <c r="C1" s="53" t="s">
        <v>0</v>
      </c>
      <c r="D1" s="55" t="s">
        <v>1</v>
      </c>
      <c r="E1" s="55" t="s">
        <v>2</v>
      </c>
      <c r="F1" s="57" t="s">
        <v>3</v>
      </c>
      <c r="G1" s="57" t="s">
        <v>4</v>
      </c>
      <c r="H1" s="58" t="s">
        <v>5</v>
      </c>
      <c r="I1" s="55" t="s">
        <v>6</v>
      </c>
      <c r="J1" s="55" t="s">
        <v>7</v>
      </c>
      <c r="K1" s="55" t="s">
        <v>8</v>
      </c>
      <c r="L1" s="55" t="s">
        <v>9</v>
      </c>
      <c r="M1" s="62" t="s">
        <v>10</v>
      </c>
      <c r="N1" s="63" t="s">
        <v>11</v>
      </c>
      <c r="O1" s="55" t="s">
        <v>12</v>
      </c>
      <c r="P1" s="55" t="s">
        <v>13</v>
      </c>
      <c r="Q1" s="55" t="s">
        <v>14</v>
      </c>
      <c r="R1" s="55" t="s">
        <v>15</v>
      </c>
      <c r="S1" s="64" t="s">
        <v>16</v>
      </c>
      <c r="T1" s="66" t="s">
        <v>332</v>
      </c>
      <c r="U1" s="66" t="s">
        <v>17</v>
      </c>
      <c r="V1" s="66" t="s">
        <v>18</v>
      </c>
      <c r="W1" s="66" t="s">
        <v>19</v>
      </c>
      <c r="X1" s="66" t="s">
        <v>20</v>
      </c>
      <c r="Y1" s="66" t="s">
        <v>21</v>
      </c>
      <c r="Z1" s="66" t="s">
        <v>22</v>
      </c>
      <c r="AA1" s="66" t="s">
        <v>23</v>
      </c>
      <c r="AB1" s="66" t="s">
        <v>24</v>
      </c>
      <c r="AC1" s="66" t="s">
        <v>25</v>
      </c>
      <c r="AD1" s="68" t="s">
        <v>26</v>
      </c>
      <c r="AE1" s="69" t="s">
        <v>27</v>
      </c>
      <c r="AF1" s="70" t="s">
        <v>28</v>
      </c>
      <c r="AG1" s="69" t="s">
        <v>29</v>
      </c>
    </row>
    <row r="2" spans="1:33" ht="15.75" customHeight="1" x14ac:dyDescent="0.2">
      <c r="A2" s="2" t="str">
        <f ca="1">IFERROR(__xludf.DUMMYFUNCTION("IFERROR(VLOOKUP(B2,IMPORTRANGE(""https://docs.google.com/spreadsheets/d/1x0DhHglkXKoEBOD2MBsuK_EyIr1ouxD2ftIpqOYFa-k/edit?usp=sharing"",""Ubiquitty-SKU-Specific Info!B1:BJ5000""),2,FALSE),"""")"),"B08LZN9SNH")</f>
        <v>B08LZN9SNH</v>
      </c>
      <c r="B2" s="3" t="s">
        <v>220</v>
      </c>
      <c r="C2" s="54"/>
      <c r="D2" s="54"/>
      <c r="E2" s="56"/>
      <c r="F2" s="54"/>
      <c r="G2" s="54"/>
      <c r="H2" s="59"/>
      <c r="I2" s="54"/>
      <c r="J2" s="54"/>
      <c r="K2" s="59"/>
      <c r="L2" s="59"/>
      <c r="M2" s="59"/>
      <c r="N2" s="54"/>
      <c r="O2" s="54"/>
      <c r="P2" s="56"/>
      <c r="Q2" s="54"/>
      <c r="R2" s="54"/>
      <c r="S2" s="65"/>
      <c r="T2" s="52"/>
      <c r="U2" s="67"/>
      <c r="V2" s="67"/>
      <c r="W2" s="52"/>
      <c r="X2" s="52"/>
      <c r="Y2" s="52"/>
      <c r="Z2" s="52"/>
      <c r="AA2" s="67"/>
      <c r="AB2" s="67"/>
      <c r="AC2" s="67"/>
      <c r="AD2" s="67"/>
      <c r="AE2" s="52"/>
      <c r="AF2" s="52"/>
      <c r="AG2" s="52"/>
    </row>
    <row r="3" spans="1:33" ht="50.25" customHeight="1" x14ac:dyDescent="0.2">
      <c r="A3" s="60" t="s">
        <v>31</v>
      </c>
      <c r="B3" s="61"/>
      <c r="C3" s="4">
        <f>((AE32+AF32)/0.85)*-1</f>
        <v>38.465837176470586</v>
      </c>
      <c r="D3" s="5">
        <f>SUM(D4:D99764)</f>
        <v>61</v>
      </c>
      <c r="E3" s="5"/>
      <c r="F3" s="6">
        <f t="shared" ref="F3:G3" si="0">SUM(F4:F99764)</f>
        <v>3444.18</v>
      </c>
      <c r="G3" s="6">
        <f t="shared" si="0"/>
        <v>-369.03999999999996</v>
      </c>
      <c r="H3" s="7">
        <f>G3/F3*-1</f>
        <v>0.10714887142948394</v>
      </c>
      <c r="I3" s="8">
        <f>J3/F3</f>
        <v>0.16646358767016298</v>
      </c>
      <c r="J3" s="6">
        <f>SUM(J4:J99764)</f>
        <v>573.3305593818219</v>
      </c>
      <c r="K3" s="6">
        <f>J3/D3</f>
        <v>9.3988616292101952</v>
      </c>
      <c r="L3" s="5"/>
      <c r="M3" s="9"/>
      <c r="N3" s="10"/>
      <c r="O3" s="5" t="str">
        <f ca="1">IFERROR(__xludf.DUMMYFUNCTION("IFERROR(VLOOKUP(B2,IMPORTRANGE(""https://docs.google.com/spreadsheets/d/1N8jvpEHDVkurDv7NrPxwI3eH6hQsvtb1QltGNCalRjU/edit#gid=865736387"",""Compiled Sheet!a1:g5000""),2,FALSE),"""")")," - March
 - April
 - May
 - June
 - July
 - Aug
 - Sept
 - Oct
 - Nov
 - Dec
 - Jan
 - Feb")</f>
        <v xml:space="preserve"> - March
 - April
 - May
 - June
 - July
 - Aug
 - Sept
 - Oct
 - Nov
 - Dec
 - Jan
 - Feb</v>
      </c>
      <c r="P3" s="5"/>
      <c r="Q3" s="11"/>
      <c r="R3" s="11"/>
      <c r="S3" s="12"/>
      <c r="T3" s="13" t="str">
        <f ca="1">IFERROR(__xludf.DUMMYFUNCTION("CONCATENATE(""Del QTY"", ""-"",IFERROR(VLOOKUP($B$2,IMPORTRANGE(""https://docs.google.com/spreadsheets/d/1_esbIR7_dYaLQXq3pOe98A6enPdKY7UPO5aCcj2tn1I/edit#gid=973934429"",""Inventory Input!A1:AD5000""),2,FALSE),""""))"),"Del QTY-")</f>
        <v>Del QTY-</v>
      </c>
      <c r="U3" s="13" t="str">
        <f ca="1">IFERROR(__xludf.DUMMYFUNCTION("CONCATENATE(""US QTY"", ""-"",iferror(VLOOKUP($B$2,IMPORTRANGE(""https://docs.google.com/spreadsheets/d/11afDUGgwIurytGWIAj1e7JPdtkZEoccxCski0CJdjqQ/edit#gid=1950799886"",""US Storage!a1:AD5000""),2,FALSE),""""))"),"US QTY-")</f>
        <v>US QTY-</v>
      </c>
      <c r="V3" s="13" t="str">
        <f ca="1">IFERROR(__xludf.DUMMYFUNCTION("CONCATENATE(""In Transit"", ""-"",IFERROR(VLOOKUP($B$2,IMPORTRANGE(""https://docs.google.com/spreadsheets/d/11afDUGgwIurytGWIAj1e7JPdtkZEoccxCski0CJdjqQ/edit#gid=1950799886"",""US Storage!a1:AD5000""),3,FALSE),""""))"),"In Transit-")</f>
        <v>In Transit-</v>
      </c>
      <c r="W3" s="5">
        <f>SUM(W4:W99764)</f>
        <v>4</v>
      </c>
      <c r="X3" s="7">
        <f>W3/D3</f>
        <v>6.5573770491803282E-2</v>
      </c>
      <c r="Y3" s="6"/>
      <c r="Z3" s="5"/>
      <c r="AA3" s="5"/>
      <c r="AB3" s="5"/>
      <c r="AC3" s="5"/>
      <c r="AD3" s="6">
        <f>SUM(AD4:AD99764)</f>
        <v>-42.977550000000008</v>
      </c>
      <c r="AE3" s="14"/>
      <c r="AF3" s="6">
        <f ca="1">IFERROR(__xludf.DUMMYFUNCTION("IFERROR(IFERROR(IFERROR(VLOOKUP($B$2,IMPORTRANGE(""https://docs.google.com/spreadsheets/d/1x0DhHglkXKoEBOD2MBsuK_EyIr1ouxD2ftIpqOYFa-k/edit#gid=2093395059"",""Ubiquitty-SKU-Specific Info!B2:BZ3000""),51,FALSE),VLOOKUP($B$2,IMPORTRANGE(""https://docs.googl"&amp;"e.com/spreadsheets/d/1x0DhHglkXKoEBOD2MBsuK_EyIr1ouxD2ftIpqOYFa-k/edit#gid=2093395059"",""OllieShops-SKU-Specific Info!B2:BZ3000""),36,FALSE)),VLOOKUP($B$2,IMPORTRANGE(""https://docs.google.com/spreadsheets/d/1x0DhHglkXKoEBOD2MBsuK_EyIr1ouxD2ftIpqOYFa-k/e"&amp;"dit#gid=2093395059"",""SecondStar-SKU-Specific Info!B2:BZ3000""),37,FALSE)),"""")*-1"),-20.6159616)</f>
        <v>-20.615961599999999</v>
      </c>
      <c r="AG3" s="6">
        <f>SUM(AG4:AG99764)</f>
        <v>-13.9</v>
      </c>
    </row>
    <row r="4" spans="1:33" ht="15.75" hidden="1" customHeight="1" x14ac:dyDescent="0.2">
      <c r="A4" s="15" t="s">
        <v>32</v>
      </c>
      <c r="B4" s="15"/>
      <c r="C4" s="16"/>
      <c r="D4" s="17"/>
      <c r="E4" s="17"/>
      <c r="F4" s="18"/>
      <c r="G4" s="18"/>
      <c r="H4" s="19"/>
      <c r="I4" s="19"/>
      <c r="J4" s="18"/>
      <c r="K4" s="18"/>
      <c r="L4" s="17"/>
      <c r="M4" s="20"/>
      <c r="N4" s="17"/>
      <c r="O4" s="21"/>
      <c r="P4" s="21"/>
      <c r="Q4" s="17"/>
      <c r="R4" s="17"/>
      <c r="S4" s="22"/>
      <c r="T4" s="15"/>
      <c r="U4" s="23"/>
      <c r="V4" s="24"/>
      <c r="W4" s="15"/>
      <c r="X4" s="25"/>
      <c r="Y4" s="26"/>
      <c r="Z4" s="15"/>
      <c r="AA4" s="2"/>
      <c r="AB4" s="27"/>
      <c r="AC4" s="28"/>
      <c r="AD4" s="26"/>
      <c r="AE4" s="26"/>
      <c r="AF4" s="26"/>
      <c r="AG4" s="26"/>
    </row>
    <row r="5" spans="1:33" ht="15.75" hidden="1" customHeight="1" x14ac:dyDescent="0.2">
      <c r="A5" s="29" t="s">
        <v>34</v>
      </c>
      <c r="B5" s="29"/>
      <c r="C5" s="16"/>
      <c r="D5" s="30"/>
      <c r="E5" s="30"/>
      <c r="F5" s="31"/>
      <c r="G5" s="31"/>
      <c r="H5" s="32"/>
      <c r="I5" s="32"/>
      <c r="J5" s="33"/>
      <c r="K5" s="33"/>
      <c r="L5" s="30"/>
      <c r="M5" s="34"/>
      <c r="N5" s="30"/>
      <c r="O5" s="35"/>
      <c r="P5" s="35"/>
      <c r="Q5" s="30"/>
      <c r="R5" s="30"/>
      <c r="S5" s="36"/>
      <c r="T5" s="29"/>
      <c r="U5" s="37"/>
      <c r="V5" s="38"/>
      <c r="W5" s="29"/>
      <c r="X5" s="39"/>
      <c r="Y5" s="40"/>
      <c r="Z5" s="29"/>
      <c r="AA5" s="29"/>
      <c r="AB5" s="41"/>
      <c r="AC5" s="42"/>
      <c r="AD5" s="40"/>
      <c r="AE5" s="40"/>
      <c r="AF5" s="40"/>
      <c r="AG5" s="40"/>
    </row>
    <row r="6" spans="1:33" ht="15.75" hidden="1" customHeight="1" x14ac:dyDescent="0.2">
      <c r="A6" s="29" t="s">
        <v>35</v>
      </c>
      <c r="B6" s="29"/>
      <c r="C6" s="16"/>
      <c r="D6" s="30"/>
      <c r="E6" s="30"/>
      <c r="F6" s="31"/>
      <c r="G6" s="31"/>
      <c r="H6" s="32"/>
      <c r="I6" s="32"/>
      <c r="J6" s="33"/>
      <c r="K6" s="33"/>
      <c r="L6" s="30"/>
      <c r="M6" s="34"/>
      <c r="N6" s="30"/>
      <c r="O6" s="35"/>
      <c r="P6" s="35"/>
      <c r="Q6" s="30"/>
      <c r="R6" s="30"/>
      <c r="S6" s="36"/>
      <c r="T6" s="29"/>
      <c r="U6" s="37"/>
      <c r="V6" s="38"/>
      <c r="W6" s="29"/>
      <c r="X6" s="39"/>
      <c r="Y6" s="40"/>
      <c r="Z6" s="29"/>
      <c r="AA6" s="29"/>
      <c r="AB6" s="41"/>
      <c r="AC6" s="42"/>
      <c r="AD6" s="40"/>
      <c r="AE6" s="40"/>
      <c r="AF6" s="40"/>
      <c r="AG6" s="40"/>
    </row>
    <row r="7" spans="1:33" ht="15.75" hidden="1" customHeight="1" x14ac:dyDescent="0.2">
      <c r="A7" s="29" t="s">
        <v>37</v>
      </c>
      <c r="B7" s="29"/>
      <c r="C7" s="16"/>
      <c r="D7" s="30"/>
      <c r="E7" s="30"/>
      <c r="F7" s="31"/>
      <c r="G7" s="31"/>
      <c r="H7" s="32"/>
      <c r="I7" s="32"/>
      <c r="J7" s="33"/>
      <c r="K7" s="33"/>
      <c r="L7" s="30"/>
      <c r="M7" s="34"/>
      <c r="N7" s="30"/>
      <c r="O7" s="35"/>
      <c r="P7" s="35"/>
      <c r="Q7" s="30"/>
      <c r="R7" s="30"/>
      <c r="S7" s="36"/>
      <c r="T7" s="29"/>
      <c r="U7" s="37"/>
      <c r="V7" s="38"/>
      <c r="W7" s="29"/>
      <c r="X7" s="39"/>
      <c r="Y7" s="40"/>
      <c r="Z7" s="29"/>
      <c r="AA7" s="29"/>
      <c r="AB7" s="41"/>
      <c r="AC7" s="42"/>
      <c r="AD7" s="40"/>
      <c r="AE7" s="40"/>
      <c r="AF7" s="40"/>
      <c r="AG7" s="40"/>
    </row>
    <row r="8" spans="1:33" ht="15.75" hidden="1" customHeight="1" x14ac:dyDescent="0.2">
      <c r="A8" s="29" t="s">
        <v>39</v>
      </c>
      <c r="B8" s="29"/>
      <c r="C8" s="16"/>
      <c r="D8" s="30"/>
      <c r="E8" s="30"/>
      <c r="F8" s="31"/>
      <c r="G8" s="31"/>
      <c r="H8" s="32"/>
      <c r="I8" s="32"/>
      <c r="J8" s="33"/>
      <c r="K8" s="33"/>
      <c r="L8" s="30"/>
      <c r="M8" s="34"/>
      <c r="N8" s="30"/>
      <c r="O8" s="35"/>
      <c r="P8" s="35"/>
      <c r="Q8" s="30"/>
      <c r="R8" s="30"/>
      <c r="S8" s="36"/>
      <c r="T8" s="29"/>
      <c r="U8" s="37"/>
      <c r="V8" s="38"/>
      <c r="W8" s="29"/>
      <c r="X8" s="39"/>
      <c r="Y8" s="40"/>
      <c r="Z8" s="29"/>
      <c r="AA8" s="29"/>
      <c r="AB8" s="41"/>
      <c r="AC8" s="42"/>
      <c r="AD8" s="40"/>
      <c r="AE8" s="40"/>
      <c r="AF8" s="40"/>
      <c r="AG8" s="40"/>
    </row>
    <row r="9" spans="1:33" ht="15.75" hidden="1" customHeight="1" x14ac:dyDescent="0.2">
      <c r="A9" s="29" t="s">
        <v>41</v>
      </c>
      <c r="B9" s="29"/>
      <c r="C9" s="16"/>
      <c r="D9" s="30"/>
      <c r="E9" s="30"/>
      <c r="F9" s="31"/>
      <c r="G9" s="31"/>
      <c r="H9" s="32"/>
      <c r="I9" s="32"/>
      <c r="J9" s="33"/>
      <c r="K9" s="33"/>
      <c r="L9" s="30"/>
      <c r="M9" s="34"/>
      <c r="N9" s="30"/>
      <c r="O9" s="35"/>
      <c r="P9" s="35"/>
      <c r="Q9" s="30"/>
      <c r="R9" s="30"/>
      <c r="S9" s="36"/>
      <c r="T9" s="29"/>
      <c r="U9" s="37"/>
      <c r="V9" s="38"/>
      <c r="W9" s="29"/>
      <c r="X9" s="39"/>
      <c r="Y9" s="40"/>
      <c r="Z9" s="29"/>
      <c r="AA9" s="29"/>
      <c r="AB9" s="41"/>
      <c r="AC9" s="42"/>
      <c r="AD9" s="40"/>
      <c r="AE9" s="40"/>
      <c r="AF9" s="40"/>
      <c r="AG9" s="40"/>
    </row>
    <row r="10" spans="1:33" ht="15.75" hidden="1" customHeight="1" x14ac:dyDescent="0.2">
      <c r="A10" s="29" t="s">
        <v>43</v>
      </c>
      <c r="B10" s="29"/>
      <c r="C10" s="16"/>
      <c r="D10" s="30"/>
      <c r="E10" s="30"/>
      <c r="F10" s="31"/>
      <c r="G10" s="31"/>
      <c r="H10" s="32"/>
      <c r="I10" s="32"/>
      <c r="J10" s="33"/>
      <c r="K10" s="33"/>
      <c r="L10" s="30"/>
      <c r="M10" s="34"/>
      <c r="N10" s="30"/>
      <c r="O10" s="35"/>
      <c r="P10" s="35"/>
      <c r="Q10" s="30"/>
      <c r="R10" s="30"/>
      <c r="S10" s="36"/>
      <c r="T10" s="29"/>
      <c r="U10" s="37"/>
      <c r="V10" s="38"/>
      <c r="W10" s="29"/>
      <c r="X10" s="39"/>
      <c r="Y10" s="40"/>
      <c r="Z10" s="29"/>
      <c r="AA10" s="29"/>
      <c r="AB10" s="41"/>
      <c r="AC10" s="42"/>
      <c r="AD10" s="40"/>
      <c r="AE10" s="40"/>
      <c r="AF10" s="40"/>
      <c r="AG10" s="40"/>
    </row>
    <row r="11" spans="1:33" ht="15.75" hidden="1" customHeight="1" x14ac:dyDescent="0.2">
      <c r="A11" s="29" t="s">
        <v>44</v>
      </c>
      <c r="B11" s="29"/>
      <c r="C11" s="16"/>
      <c r="D11" s="30"/>
      <c r="E11" s="30"/>
      <c r="F11" s="31"/>
      <c r="G11" s="31"/>
      <c r="H11" s="32"/>
      <c r="I11" s="32"/>
      <c r="J11" s="33"/>
      <c r="K11" s="33"/>
      <c r="L11" s="30"/>
      <c r="M11" s="34"/>
      <c r="N11" s="30"/>
      <c r="O11" s="35"/>
      <c r="P11" s="35"/>
      <c r="Q11" s="30"/>
      <c r="R11" s="30"/>
      <c r="S11" s="36"/>
      <c r="T11" s="29"/>
      <c r="U11" s="37"/>
      <c r="V11" s="38"/>
      <c r="W11" s="29"/>
      <c r="X11" s="39"/>
      <c r="Y11" s="40"/>
      <c r="Z11" s="29"/>
      <c r="AA11" s="29"/>
      <c r="AB11" s="41"/>
      <c r="AC11" s="42"/>
      <c r="AD11" s="40"/>
      <c r="AE11" s="40"/>
      <c r="AF11" s="40"/>
      <c r="AG11" s="40"/>
    </row>
    <row r="12" spans="1:33" ht="15.75" hidden="1" customHeight="1" x14ac:dyDescent="0.2">
      <c r="A12" s="29" t="s">
        <v>46</v>
      </c>
      <c r="B12" s="29"/>
      <c r="C12" s="16"/>
      <c r="D12" s="30"/>
      <c r="E12" s="30"/>
      <c r="F12" s="31"/>
      <c r="G12" s="31"/>
      <c r="H12" s="32"/>
      <c r="I12" s="32"/>
      <c r="J12" s="33"/>
      <c r="K12" s="33"/>
      <c r="L12" s="30"/>
      <c r="M12" s="34"/>
      <c r="N12" s="30"/>
      <c r="O12" s="35"/>
      <c r="P12" s="35"/>
      <c r="Q12" s="30"/>
      <c r="R12" s="30"/>
      <c r="S12" s="36"/>
      <c r="T12" s="29"/>
      <c r="U12" s="37"/>
      <c r="V12" s="38"/>
      <c r="W12" s="29"/>
      <c r="X12" s="39"/>
      <c r="Y12" s="40"/>
      <c r="Z12" s="29"/>
      <c r="AA12" s="29"/>
      <c r="AB12" s="41"/>
      <c r="AC12" s="42"/>
      <c r="AD12" s="40"/>
      <c r="AE12" s="40"/>
      <c r="AF12" s="40"/>
      <c r="AG12" s="40"/>
    </row>
    <row r="13" spans="1:33" ht="15.75" hidden="1" customHeight="1" x14ac:dyDescent="0.2">
      <c r="A13" s="29" t="s">
        <v>47</v>
      </c>
      <c r="B13" s="29"/>
      <c r="C13" s="16"/>
      <c r="D13" s="30"/>
      <c r="E13" s="30"/>
      <c r="F13" s="33"/>
      <c r="G13" s="31"/>
      <c r="H13" s="32"/>
      <c r="I13" s="32"/>
      <c r="J13" s="33"/>
      <c r="K13" s="33"/>
      <c r="L13" s="30"/>
      <c r="M13" s="34"/>
      <c r="N13" s="30"/>
      <c r="O13" s="35"/>
      <c r="P13" s="35"/>
      <c r="Q13" s="30"/>
      <c r="R13" s="30"/>
      <c r="S13" s="36"/>
      <c r="T13" s="29"/>
      <c r="U13" s="37"/>
      <c r="V13" s="38"/>
      <c r="W13" s="29"/>
      <c r="X13" s="39"/>
      <c r="Y13" s="40"/>
      <c r="Z13" s="29"/>
      <c r="AA13" s="29"/>
      <c r="AB13" s="41"/>
      <c r="AC13" s="42"/>
      <c r="AD13" s="40"/>
      <c r="AE13" s="40"/>
      <c r="AF13" s="40"/>
      <c r="AG13" s="40"/>
    </row>
    <row r="14" spans="1:33" ht="15.75" hidden="1" customHeight="1" x14ac:dyDescent="0.2">
      <c r="A14" s="29" t="s">
        <v>48</v>
      </c>
      <c r="B14" s="29"/>
      <c r="C14" s="16"/>
      <c r="D14" s="30"/>
      <c r="E14" s="30"/>
      <c r="F14" s="33"/>
      <c r="G14" s="31"/>
      <c r="H14" s="32"/>
      <c r="I14" s="32"/>
      <c r="J14" s="33"/>
      <c r="K14" s="33"/>
      <c r="L14" s="30"/>
      <c r="M14" s="34"/>
      <c r="N14" s="30"/>
      <c r="O14" s="35"/>
      <c r="P14" s="35"/>
      <c r="Q14" s="30"/>
      <c r="R14" s="30"/>
      <c r="S14" s="36"/>
      <c r="T14" s="29"/>
      <c r="U14" s="37"/>
      <c r="V14" s="38"/>
      <c r="W14" s="29"/>
      <c r="X14" s="39"/>
      <c r="Y14" s="40"/>
      <c r="Z14" s="29"/>
      <c r="AA14" s="29"/>
      <c r="AB14" s="41"/>
      <c r="AC14" s="42"/>
      <c r="AD14" s="40"/>
      <c r="AE14" s="40"/>
      <c r="AF14" s="40"/>
      <c r="AG14" s="40"/>
    </row>
    <row r="15" spans="1:33" ht="15.75" hidden="1" customHeight="1" x14ac:dyDescent="0.2">
      <c r="A15" s="29" t="s">
        <v>49</v>
      </c>
      <c r="B15" s="29"/>
      <c r="C15" s="16"/>
      <c r="D15" s="30"/>
      <c r="E15" s="30"/>
      <c r="F15" s="33"/>
      <c r="G15" s="31"/>
      <c r="H15" s="32"/>
      <c r="I15" s="32"/>
      <c r="J15" s="33"/>
      <c r="K15" s="33"/>
      <c r="L15" s="30"/>
      <c r="M15" s="34"/>
      <c r="N15" s="30"/>
      <c r="O15" s="35"/>
      <c r="P15" s="35"/>
      <c r="Q15" s="30"/>
      <c r="R15" s="30"/>
      <c r="S15" s="36"/>
      <c r="T15" s="29"/>
      <c r="U15" s="37"/>
      <c r="V15" s="38"/>
      <c r="W15" s="29"/>
      <c r="X15" s="39"/>
      <c r="Y15" s="40"/>
      <c r="Z15" s="29"/>
      <c r="AA15" s="29"/>
      <c r="AB15" s="41"/>
      <c r="AC15" s="42"/>
      <c r="AD15" s="40"/>
      <c r="AE15" s="40"/>
      <c r="AF15" s="40"/>
      <c r="AG15" s="40"/>
    </row>
    <row r="16" spans="1:33" ht="15.75" hidden="1" customHeight="1" x14ac:dyDescent="0.2">
      <c r="A16" s="29" t="s">
        <v>51</v>
      </c>
      <c r="B16" s="29"/>
      <c r="C16" s="16"/>
      <c r="D16" s="30"/>
      <c r="E16" s="30"/>
      <c r="F16" s="33"/>
      <c r="G16" s="31"/>
      <c r="H16" s="32"/>
      <c r="I16" s="32"/>
      <c r="J16" s="33"/>
      <c r="K16" s="33"/>
      <c r="L16" s="30"/>
      <c r="M16" s="34"/>
      <c r="N16" s="30"/>
      <c r="O16" s="35"/>
      <c r="P16" s="35"/>
      <c r="Q16" s="30"/>
      <c r="R16" s="30"/>
      <c r="S16" s="36"/>
      <c r="T16" s="29"/>
      <c r="U16" s="37"/>
      <c r="V16" s="38"/>
      <c r="W16" s="29"/>
      <c r="X16" s="39"/>
      <c r="Y16" s="40"/>
      <c r="Z16" s="29"/>
      <c r="AA16" s="29"/>
      <c r="AB16" s="41"/>
      <c r="AC16" s="42"/>
      <c r="AD16" s="40"/>
      <c r="AE16" s="40"/>
      <c r="AF16" s="40"/>
      <c r="AG16" s="40"/>
    </row>
    <row r="17" spans="1:33" ht="15.75" hidden="1" customHeight="1" x14ac:dyDescent="0.2">
      <c r="A17" s="29" t="s">
        <v>54</v>
      </c>
      <c r="B17" s="29"/>
      <c r="C17" s="16"/>
      <c r="D17" s="30"/>
      <c r="E17" s="30"/>
      <c r="F17" s="33"/>
      <c r="G17" s="31"/>
      <c r="H17" s="32"/>
      <c r="I17" s="32"/>
      <c r="J17" s="33"/>
      <c r="K17" s="33"/>
      <c r="L17" s="30"/>
      <c r="M17" s="34"/>
      <c r="N17" s="30"/>
      <c r="O17" s="35"/>
      <c r="P17" s="35"/>
      <c r="Q17" s="30"/>
      <c r="R17" s="30"/>
      <c r="S17" s="36"/>
      <c r="T17" s="29"/>
      <c r="U17" s="37"/>
      <c r="V17" s="38"/>
      <c r="W17" s="29"/>
      <c r="X17" s="39"/>
      <c r="Y17" s="40"/>
      <c r="Z17" s="29"/>
      <c r="AA17" s="29"/>
      <c r="AB17" s="41"/>
      <c r="AC17" s="42"/>
      <c r="AD17" s="40"/>
      <c r="AE17" s="40"/>
      <c r="AF17" s="40"/>
      <c r="AG17" s="40"/>
    </row>
    <row r="18" spans="1:33" ht="15.75" hidden="1" customHeight="1" x14ac:dyDescent="0.2">
      <c r="A18" s="29" t="s">
        <v>57</v>
      </c>
      <c r="B18" s="29"/>
      <c r="C18" s="16"/>
      <c r="D18" s="30"/>
      <c r="E18" s="30"/>
      <c r="F18" s="33"/>
      <c r="G18" s="31"/>
      <c r="H18" s="32"/>
      <c r="I18" s="32"/>
      <c r="J18" s="33"/>
      <c r="K18" s="33"/>
      <c r="L18" s="30"/>
      <c r="M18" s="34"/>
      <c r="N18" s="30"/>
      <c r="O18" s="35"/>
      <c r="P18" s="35"/>
      <c r="Q18" s="30"/>
      <c r="R18" s="30"/>
      <c r="S18" s="36"/>
      <c r="T18" s="29"/>
      <c r="U18" s="37"/>
      <c r="V18" s="38"/>
      <c r="W18" s="29"/>
      <c r="X18" s="39"/>
      <c r="Y18" s="40"/>
      <c r="Z18" s="29"/>
      <c r="AA18" s="29"/>
      <c r="AB18" s="41"/>
      <c r="AC18" s="42"/>
      <c r="AD18" s="40"/>
      <c r="AE18" s="40"/>
      <c r="AF18" s="40"/>
      <c r="AG18" s="40"/>
    </row>
    <row r="19" spans="1:33" ht="15.75" hidden="1" customHeight="1" x14ac:dyDescent="0.2">
      <c r="A19" s="29" t="s">
        <v>60</v>
      </c>
      <c r="B19" s="29"/>
      <c r="C19" s="16"/>
      <c r="D19" s="30"/>
      <c r="E19" s="30"/>
      <c r="F19" s="33"/>
      <c r="G19" s="31"/>
      <c r="H19" s="32"/>
      <c r="I19" s="32"/>
      <c r="J19" s="33"/>
      <c r="K19" s="33"/>
      <c r="L19" s="30"/>
      <c r="M19" s="34"/>
      <c r="N19" s="30"/>
      <c r="O19" s="35"/>
      <c r="P19" s="35"/>
      <c r="Q19" s="30"/>
      <c r="R19" s="30"/>
      <c r="S19" s="36"/>
      <c r="T19" s="29"/>
      <c r="U19" s="37"/>
      <c r="V19" s="38"/>
      <c r="W19" s="29"/>
      <c r="X19" s="39"/>
      <c r="Y19" s="40"/>
      <c r="Z19" s="29"/>
      <c r="AA19" s="29"/>
      <c r="AB19" s="41"/>
      <c r="AC19" s="42"/>
      <c r="AD19" s="40"/>
      <c r="AE19" s="40"/>
      <c r="AF19" s="40"/>
      <c r="AG19" s="40"/>
    </row>
    <row r="20" spans="1:33" ht="15.75" hidden="1" customHeight="1" x14ac:dyDescent="0.2">
      <c r="A20" s="29" t="s">
        <v>63</v>
      </c>
      <c r="B20" s="29"/>
      <c r="C20" s="16"/>
      <c r="D20" s="30"/>
      <c r="E20" s="30"/>
      <c r="F20" s="33"/>
      <c r="G20" s="31"/>
      <c r="H20" s="32"/>
      <c r="I20" s="32"/>
      <c r="J20" s="33"/>
      <c r="K20" s="33"/>
      <c r="L20" s="30"/>
      <c r="M20" s="34"/>
      <c r="N20" s="30"/>
      <c r="O20" s="35"/>
      <c r="P20" s="35"/>
      <c r="Q20" s="30"/>
      <c r="R20" s="30"/>
      <c r="S20" s="36"/>
      <c r="T20" s="29"/>
      <c r="U20" s="37"/>
      <c r="V20" s="38"/>
      <c r="W20" s="29"/>
      <c r="X20" s="39"/>
      <c r="Y20" s="40"/>
      <c r="Z20" s="29"/>
      <c r="AA20" s="29"/>
      <c r="AB20" s="41"/>
      <c r="AC20" s="42"/>
      <c r="AD20" s="40"/>
      <c r="AE20" s="40"/>
      <c r="AF20" s="40"/>
      <c r="AG20" s="40"/>
    </row>
    <row r="21" spans="1:33" ht="15.75" hidden="1" customHeight="1" x14ac:dyDescent="0.2">
      <c r="A21" s="29" t="s">
        <v>66</v>
      </c>
      <c r="B21" s="29"/>
      <c r="C21" s="16"/>
      <c r="D21" s="30"/>
      <c r="E21" s="30"/>
      <c r="F21" s="33"/>
      <c r="G21" s="31"/>
      <c r="H21" s="32"/>
      <c r="I21" s="32"/>
      <c r="J21" s="33"/>
      <c r="K21" s="33"/>
      <c r="L21" s="30"/>
      <c r="M21" s="34"/>
      <c r="N21" s="30"/>
      <c r="O21" s="35"/>
      <c r="P21" s="35"/>
      <c r="Q21" s="30"/>
      <c r="R21" s="30"/>
      <c r="S21" s="36"/>
      <c r="T21" s="29"/>
      <c r="U21" s="37"/>
      <c r="V21" s="38"/>
      <c r="W21" s="29"/>
      <c r="X21" s="39"/>
      <c r="Y21" s="40"/>
      <c r="Z21" s="29"/>
      <c r="AA21" s="29"/>
      <c r="AB21" s="41"/>
      <c r="AC21" s="42"/>
      <c r="AD21" s="40"/>
      <c r="AE21" s="40"/>
      <c r="AF21" s="40"/>
      <c r="AG21" s="40"/>
    </row>
    <row r="22" spans="1:33" ht="15.75" hidden="1" customHeight="1" x14ac:dyDescent="0.2">
      <c r="A22" s="29" t="s">
        <v>69</v>
      </c>
      <c r="B22" s="29"/>
      <c r="C22" s="16"/>
      <c r="D22" s="30"/>
      <c r="E22" s="30"/>
      <c r="F22" s="31"/>
      <c r="G22" s="31"/>
      <c r="H22" s="32"/>
      <c r="I22" s="32"/>
      <c r="J22" s="33"/>
      <c r="K22" s="33"/>
      <c r="L22" s="30"/>
      <c r="M22" s="34"/>
      <c r="N22" s="30"/>
      <c r="O22" s="35"/>
      <c r="P22" s="35"/>
      <c r="Q22" s="30"/>
      <c r="R22" s="30"/>
      <c r="S22" s="36"/>
      <c r="T22" s="29"/>
      <c r="U22" s="37"/>
      <c r="V22" s="38"/>
      <c r="W22" s="29"/>
      <c r="X22" s="39"/>
      <c r="Y22" s="40"/>
      <c r="Z22" s="29"/>
      <c r="AA22" s="29"/>
      <c r="AB22" s="41"/>
      <c r="AC22" s="42"/>
      <c r="AD22" s="40"/>
      <c r="AE22" s="40"/>
      <c r="AF22" s="40"/>
      <c r="AG22" s="40"/>
    </row>
    <row r="23" spans="1:33" ht="15.75" hidden="1" customHeight="1" x14ac:dyDescent="0.2">
      <c r="A23" s="29" t="s">
        <v>71</v>
      </c>
      <c r="B23" s="29"/>
      <c r="C23" s="16"/>
      <c r="D23" s="30"/>
      <c r="E23" s="30"/>
      <c r="F23" s="33"/>
      <c r="G23" s="31"/>
      <c r="H23" s="32"/>
      <c r="I23" s="32"/>
      <c r="J23" s="33"/>
      <c r="K23" s="33"/>
      <c r="L23" s="30"/>
      <c r="M23" s="34"/>
      <c r="N23" s="30"/>
      <c r="O23" s="35"/>
      <c r="P23" s="35"/>
      <c r="Q23" s="30"/>
      <c r="R23" s="30"/>
      <c r="S23" s="36"/>
      <c r="T23" s="29"/>
      <c r="U23" s="37"/>
      <c r="V23" s="38"/>
      <c r="W23" s="29"/>
      <c r="X23" s="39"/>
      <c r="Y23" s="40"/>
      <c r="Z23" s="29"/>
      <c r="AA23" s="29"/>
      <c r="AB23" s="41"/>
      <c r="AC23" s="42"/>
      <c r="AD23" s="40"/>
      <c r="AE23" s="40"/>
      <c r="AF23" s="40"/>
      <c r="AG23" s="40"/>
    </row>
    <row r="24" spans="1:33" ht="15.75" hidden="1" customHeight="1" x14ac:dyDescent="0.2">
      <c r="A24" s="29" t="s">
        <v>74</v>
      </c>
      <c r="B24" s="29"/>
      <c r="C24" s="16"/>
      <c r="D24" s="30"/>
      <c r="E24" s="30"/>
      <c r="F24" s="33"/>
      <c r="G24" s="33"/>
      <c r="H24" s="32"/>
      <c r="I24" s="32"/>
      <c r="J24" s="33"/>
      <c r="K24" s="33"/>
      <c r="L24" s="30"/>
      <c r="M24" s="34"/>
      <c r="N24" s="30"/>
      <c r="O24" s="35"/>
      <c r="P24" s="35"/>
      <c r="Q24" s="30"/>
      <c r="R24" s="30"/>
      <c r="S24" s="36"/>
      <c r="T24" s="29"/>
      <c r="U24" s="37"/>
      <c r="V24" s="38"/>
      <c r="W24" s="29"/>
      <c r="X24" s="39"/>
      <c r="Y24" s="40"/>
      <c r="Z24" s="29"/>
      <c r="AA24" s="29"/>
      <c r="AB24" s="41"/>
      <c r="AC24" s="42"/>
      <c r="AD24" s="40"/>
      <c r="AE24" s="40"/>
      <c r="AF24" s="40"/>
      <c r="AG24" s="40"/>
    </row>
    <row r="25" spans="1:33" ht="15.75" hidden="1" customHeight="1" x14ac:dyDescent="0.2">
      <c r="A25" s="29" t="s">
        <v>75</v>
      </c>
      <c r="B25" s="15"/>
      <c r="C25" s="16"/>
      <c r="D25" s="30"/>
      <c r="E25" s="30"/>
      <c r="F25" s="33"/>
      <c r="G25" s="33"/>
      <c r="H25" s="32"/>
      <c r="I25" s="32"/>
      <c r="J25" s="33"/>
      <c r="K25" s="33"/>
      <c r="L25" s="30"/>
      <c r="M25" s="34"/>
      <c r="N25" s="30"/>
      <c r="O25" s="35"/>
      <c r="P25" s="35"/>
      <c r="Q25" s="30"/>
      <c r="R25" s="30"/>
      <c r="S25" s="36"/>
      <c r="T25" s="29"/>
      <c r="U25" s="37"/>
      <c r="V25" s="38"/>
      <c r="W25" s="15"/>
      <c r="X25" s="39"/>
      <c r="Y25" s="40"/>
      <c r="Z25" s="15"/>
      <c r="AA25" s="29"/>
      <c r="AB25" s="41"/>
      <c r="AC25" s="42"/>
      <c r="AD25" s="40"/>
      <c r="AE25" s="40"/>
      <c r="AF25" s="40"/>
      <c r="AG25" s="40"/>
    </row>
    <row r="26" spans="1:33" ht="15.75" hidden="1" customHeight="1" x14ac:dyDescent="0.2">
      <c r="A26" s="15" t="s">
        <v>77</v>
      </c>
      <c r="B26" s="15"/>
      <c r="C26" s="16"/>
      <c r="D26" s="17"/>
      <c r="E26" s="17"/>
      <c r="F26" s="18"/>
      <c r="G26" s="18"/>
      <c r="H26" s="32"/>
      <c r="I26" s="32"/>
      <c r="J26" s="33"/>
      <c r="K26" s="33"/>
      <c r="L26" s="17"/>
      <c r="M26" s="34"/>
      <c r="N26" s="17"/>
      <c r="O26" s="35"/>
      <c r="P26" s="35"/>
      <c r="Q26" s="30"/>
      <c r="R26" s="30"/>
      <c r="S26" s="22"/>
      <c r="T26" s="29"/>
      <c r="U26" s="37"/>
      <c r="V26" s="38"/>
      <c r="W26" s="15"/>
      <c r="X26" s="39"/>
      <c r="Y26" s="40"/>
      <c r="Z26" s="15"/>
      <c r="AA26" s="29"/>
      <c r="AB26" s="41"/>
      <c r="AC26" s="42"/>
      <c r="AD26" s="40"/>
      <c r="AE26" s="26"/>
      <c r="AF26" s="26"/>
      <c r="AG26" s="26"/>
    </row>
    <row r="27" spans="1:33" ht="15.75" customHeight="1" x14ac:dyDescent="0.2">
      <c r="A27" s="15" t="s">
        <v>79</v>
      </c>
      <c r="B27" s="15" t="s">
        <v>221</v>
      </c>
      <c r="C27" s="16">
        <f t="shared" ref="C27:C32" si="1">IFERROR(F27/D27," - ")</f>
        <v>59.99</v>
      </c>
      <c r="D27" s="17">
        <v>12</v>
      </c>
      <c r="E27" s="17">
        <v>0</v>
      </c>
      <c r="F27" s="18">
        <v>719.88</v>
      </c>
      <c r="G27" s="18">
        <v>-48.989999999999988</v>
      </c>
      <c r="H27" s="32">
        <f t="shared" ref="H27:H32" si="2">G27/F27*-1</f>
        <v>6.8053008834805778E-2</v>
      </c>
      <c r="I27" s="32">
        <f t="shared" ref="I27:I32" si="3">J27/F27</f>
        <v>0.25082233402536924</v>
      </c>
      <c r="J27" s="33">
        <f t="shared" ref="J27:J32" si="4">F27*0.85+G27+AF27*D27+D27*AE27+AG27+AD27</f>
        <v>180.5619818181828</v>
      </c>
      <c r="K27" s="33">
        <f t="shared" ref="K27:K32" si="5">J27/D27</f>
        <v>15.0468318181819</v>
      </c>
      <c r="L27" s="17">
        <v>113</v>
      </c>
      <c r="M27" s="34">
        <f t="shared" ref="M27:M32" si="6">IFERROR(D27/L27,"-")</f>
        <v>0.10619469026548672</v>
      </c>
      <c r="N27" s="17">
        <v>142</v>
      </c>
      <c r="O27" s="35">
        <f t="shared" ref="O27:P27" si="7">D27/7</f>
        <v>1.7142857142857142</v>
      </c>
      <c r="P27" s="35">
        <f t="shared" si="7"/>
        <v>0</v>
      </c>
      <c r="Q27" s="30">
        <f t="shared" ref="Q27:Q32" si="8">ROUNDDOWN(N27/(O27+P27),0)</f>
        <v>82</v>
      </c>
      <c r="R27" s="30"/>
      <c r="S27" s="22">
        <v>0.16666666666666671</v>
      </c>
      <c r="T27" s="29">
        <v>0</v>
      </c>
      <c r="U27" s="37" t="s">
        <v>33</v>
      </c>
      <c r="V27" s="38" t="s">
        <v>33</v>
      </c>
      <c r="W27" s="15">
        <v>0</v>
      </c>
      <c r="X27" s="39">
        <f t="shared" ref="X27:X32" si="9">IFERROR(W27/D27,0)</f>
        <v>0</v>
      </c>
      <c r="Y27" s="40"/>
      <c r="Z27" s="15">
        <v>4</v>
      </c>
      <c r="AA27" s="29" t="s">
        <v>56</v>
      </c>
      <c r="AB27" s="41">
        <f t="shared" ref="AB27:AB32" si="10">IF(OR(AA27="UsLargeStandardSize",AA27="UsSmallStandardSize"),-0.69,-0.48)</f>
        <v>-0.48</v>
      </c>
      <c r="AC27" s="42">
        <v>0.7339062500000002</v>
      </c>
      <c r="AD27" s="40">
        <f t="shared" ref="AD27:AD32" si="11">IFERROR(AB27*AC27*D27*2,0)</f>
        <v>-8.454600000000001</v>
      </c>
      <c r="AE27" s="26">
        <v>-12.08</v>
      </c>
      <c r="AF27" s="26">
        <v>-19.077618181818099</v>
      </c>
      <c r="AG27" s="26">
        <v>0</v>
      </c>
    </row>
    <row r="28" spans="1:33" ht="15.75" customHeight="1" x14ac:dyDescent="0.2">
      <c r="A28" s="15" t="s">
        <v>81</v>
      </c>
      <c r="B28" s="15" t="s">
        <v>222</v>
      </c>
      <c r="C28" s="16">
        <f t="shared" si="1"/>
        <v>59.99</v>
      </c>
      <c r="D28" s="17">
        <v>12</v>
      </c>
      <c r="E28" s="17">
        <v>0</v>
      </c>
      <c r="F28" s="18">
        <v>719.88</v>
      </c>
      <c r="G28" s="18">
        <v>-45.650000000000013</v>
      </c>
      <c r="H28" s="32">
        <f t="shared" si="2"/>
        <v>6.3413346668889273E-2</v>
      </c>
      <c r="I28" s="32">
        <f t="shared" si="3"/>
        <v>0.25546199619128579</v>
      </c>
      <c r="J28" s="33">
        <f t="shared" si="4"/>
        <v>183.90198181818283</v>
      </c>
      <c r="K28" s="33">
        <f t="shared" si="5"/>
        <v>15.325165151515236</v>
      </c>
      <c r="L28" s="17">
        <v>159</v>
      </c>
      <c r="M28" s="34">
        <f t="shared" si="6"/>
        <v>7.5471698113207544E-2</v>
      </c>
      <c r="N28" s="17">
        <v>74</v>
      </c>
      <c r="O28" s="35">
        <f t="shared" ref="O28:P28" si="12">D28/7</f>
        <v>1.7142857142857142</v>
      </c>
      <c r="P28" s="35">
        <f t="shared" si="12"/>
        <v>0</v>
      </c>
      <c r="Q28" s="30">
        <f t="shared" si="8"/>
        <v>43</v>
      </c>
      <c r="R28" s="30"/>
      <c r="S28" s="22">
        <v>0.51127819548872178</v>
      </c>
      <c r="T28" s="29">
        <v>0</v>
      </c>
      <c r="U28" s="37" t="s">
        <v>33</v>
      </c>
      <c r="V28" s="38" t="s">
        <v>33</v>
      </c>
      <c r="W28" s="15">
        <v>1</v>
      </c>
      <c r="X28" s="39">
        <f t="shared" si="9"/>
        <v>8.3333333333333329E-2</v>
      </c>
      <c r="Y28" s="40">
        <f t="shared" ref="Y28:Y32" si="13">IFERROR(G28/(W28+Z28)*-1,0)</f>
        <v>7.6083333333333352</v>
      </c>
      <c r="Z28" s="15">
        <v>5</v>
      </c>
      <c r="AA28" s="29" t="s">
        <v>56</v>
      </c>
      <c r="AB28" s="41">
        <f t="shared" si="10"/>
        <v>-0.48</v>
      </c>
      <c r="AC28" s="42">
        <v>0.7339062500000002</v>
      </c>
      <c r="AD28" s="40">
        <f t="shared" si="11"/>
        <v>-8.454600000000001</v>
      </c>
      <c r="AE28" s="26">
        <v>-12.08</v>
      </c>
      <c r="AF28" s="26">
        <v>-19.077618181818099</v>
      </c>
      <c r="AG28" s="26">
        <v>0</v>
      </c>
    </row>
    <row r="29" spans="1:33" ht="15.75" customHeight="1" x14ac:dyDescent="0.2">
      <c r="A29" s="29" t="s">
        <v>83</v>
      </c>
      <c r="B29" s="29" t="s">
        <v>223</v>
      </c>
      <c r="C29" s="16">
        <f t="shared" si="1"/>
        <v>59.99</v>
      </c>
      <c r="D29" s="30">
        <v>12</v>
      </c>
      <c r="E29" s="30">
        <v>0</v>
      </c>
      <c r="F29" s="33">
        <v>719.88</v>
      </c>
      <c r="G29" s="33">
        <v>-36.209999999999987</v>
      </c>
      <c r="H29" s="32">
        <f t="shared" si="2"/>
        <v>5.0300050008334707E-2</v>
      </c>
      <c r="I29" s="32">
        <f t="shared" si="3"/>
        <v>0.26857529285184029</v>
      </c>
      <c r="J29" s="33">
        <f t="shared" si="4"/>
        <v>193.34198181818277</v>
      </c>
      <c r="K29" s="33">
        <f t="shared" si="5"/>
        <v>16.111831818181898</v>
      </c>
      <c r="L29" s="30">
        <v>120</v>
      </c>
      <c r="M29" s="34">
        <f t="shared" si="6"/>
        <v>0.1</v>
      </c>
      <c r="N29" s="17">
        <v>115</v>
      </c>
      <c r="O29" s="35">
        <f t="shared" ref="O29:P29" si="14">D29/7</f>
        <v>1.7142857142857142</v>
      </c>
      <c r="P29" s="35">
        <f t="shared" si="14"/>
        <v>0</v>
      </c>
      <c r="Q29" s="30">
        <f t="shared" si="8"/>
        <v>67</v>
      </c>
      <c r="R29" s="30"/>
      <c r="S29" s="22">
        <v>1.128205128205128</v>
      </c>
      <c r="T29" s="29">
        <v>0</v>
      </c>
      <c r="U29" s="37" t="s">
        <v>33</v>
      </c>
      <c r="V29" s="38" t="s">
        <v>33</v>
      </c>
      <c r="W29" s="15">
        <v>0</v>
      </c>
      <c r="X29" s="39">
        <f t="shared" si="9"/>
        <v>0</v>
      </c>
      <c r="Y29" s="40">
        <f t="shared" si="13"/>
        <v>12.069999999999995</v>
      </c>
      <c r="Z29" s="15">
        <v>3</v>
      </c>
      <c r="AA29" s="29" t="s">
        <v>56</v>
      </c>
      <c r="AB29" s="41">
        <f t="shared" si="10"/>
        <v>-0.48</v>
      </c>
      <c r="AC29" s="42">
        <v>0.7339062500000002</v>
      </c>
      <c r="AD29" s="40">
        <f t="shared" si="11"/>
        <v>-8.454600000000001</v>
      </c>
      <c r="AE29" s="40">
        <v>-12.08</v>
      </c>
      <c r="AF29" s="40">
        <v>-19.077618181818099</v>
      </c>
      <c r="AG29" s="40">
        <v>0</v>
      </c>
    </row>
    <row r="30" spans="1:33" ht="15.75" customHeight="1" x14ac:dyDescent="0.2">
      <c r="A30" s="15" t="s">
        <v>84</v>
      </c>
      <c r="B30" s="15" t="s">
        <v>217</v>
      </c>
      <c r="C30" s="16">
        <f t="shared" si="1"/>
        <v>56.99</v>
      </c>
      <c r="D30" s="17">
        <v>7</v>
      </c>
      <c r="E30" s="17">
        <v>0</v>
      </c>
      <c r="F30" s="18">
        <v>398.93</v>
      </c>
      <c r="G30" s="18">
        <v>-34.1</v>
      </c>
      <c r="H30" s="32">
        <f t="shared" si="2"/>
        <v>8.5478655403203568E-2</v>
      </c>
      <c r="I30" s="32">
        <f t="shared" si="3"/>
        <v>0.20543785307515933</v>
      </c>
      <c r="J30" s="33">
        <f t="shared" si="4"/>
        <v>81.955322727273312</v>
      </c>
      <c r="K30" s="33">
        <f t="shared" si="5"/>
        <v>11.707903246753331</v>
      </c>
      <c r="L30" s="17">
        <v>84</v>
      </c>
      <c r="M30" s="34">
        <f t="shared" si="6"/>
        <v>8.3333333333333329E-2</v>
      </c>
      <c r="N30" s="17">
        <v>109</v>
      </c>
      <c r="O30" s="35">
        <f t="shared" ref="O30:P30" si="15">D30/7</f>
        <v>1</v>
      </c>
      <c r="P30" s="35">
        <f t="shared" si="15"/>
        <v>0</v>
      </c>
      <c r="Q30" s="30">
        <f t="shared" si="8"/>
        <v>109</v>
      </c>
      <c r="R30" s="30"/>
      <c r="S30" s="22">
        <v>0.87573964497041423</v>
      </c>
      <c r="T30" s="29">
        <v>0</v>
      </c>
      <c r="U30" s="37" t="s">
        <v>33</v>
      </c>
      <c r="V30" s="38" t="s">
        <v>33</v>
      </c>
      <c r="W30" s="15">
        <v>0</v>
      </c>
      <c r="X30" s="39">
        <f t="shared" si="9"/>
        <v>0</v>
      </c>
      <c r="Y30" s="40">
        <f t="shared" si="13"/>
        <v>0</v>
      </c>
      <c r="Z30" s="15">
        <v>0</v>
      </c>
      <c r="AA30" s="29" t="s">
        <v>56</v>
      </c>
      <c r="AB30" s="41">
        <f t="shared" si="10"/>
        <v>-0.48</v>
      </c>
      <c r="AC30" s="42">
        <v>0.7339062500000002</v>
      </c>
      <c r="AD30" s="40">
        <f t="shared" si="11"/>
        <v>-4.9318500000000007</v>
      </c>
      <c r="AE30" s="26">
        <v>-12.08</v>
      </c>
      <c r="AF30" s="40">
        <v>-19.077618181818099</v>
      </c>
      <c r="AG30" s="26">
        <v>0</v>
      </c>
    </row>
    <row r="31" spans="1:33" ht="15.75" customHeight="1" x14ac:dyDescent="0.2">
      <c r="A31" s="15" t="s">
        <v>86</v>
      </c>
      <c r="B31" s="15" t="s">
        <v>218</v>
      </c>
      <c r="C31" s="16">
        <f t="shared" si="1"/>
        <v>51.970909090909096</v>
      </c>
      <c r="D31" s="17">
        <v>11</v>
      </c>
      <c r="E31" s="17">
        <v>0</v>
      </c>
      <c r="F31" s="18">
        <v>571.68000000000006</v>
      </c>
      <c r="G31" s="43">
        <v>-70.55</v>
      </c>
      <c r="H31" s="32">
        <f t="shared" si="2"/>
        <v>0.12340820039182758</v>
      </c>
      <c r="I31" s="32">
        <f t="shared" si="3"/>
        <v>7.5168577525888652E-2</v>
      </c>
      <c r="J31" s="33">
        <f t="shared" si="4"/>
        <v>42.972372400000026</v>
      </c>
      <c r="K31" s="33">
        <f t="shared" si="5"/>
        <v>3.9065793090909113</v>
      </c>
      <c r="L31" s="17">
        <v>132</v>
      </c>
      <c r="M31" s="34">
        <f t="shared" si="6"/>
        <v>8.3333333333333329E-2</v>
      </c>
      <c r="N31" s="17">
        <v>99</v>
      </c>
      <c r="O31" s="35">
        <f t="shared" ref="O31:P31" si="16">D31/7</f>
        <v>1.5714285714285714</v>
      </c>
      <c r="P31" s="35">
        <f t="shared" si="16"/>
        <v>0</v>
      </c>
      <c r="Q31" s="30">
        <f t="shared" si="8"/>
        <v>63</v>
      </c>
      <c r="R31" s="30"/>
      <c r="S31" s="22">
        <v>0.6875</v>
      </c>
      <c r="T31" s="15" t="s">
        <v>33</v>
      </c>
      <c r="U31" s="23" t="s">
        <v>33</v>
      </c>
      <c r="V31" s="1" t="s">
        <v>88</v>
      </c>
      <c r="W31" s="15">
        <v>1</v>
      </c>
      <c r="X31" s="39">
        <f t="shared" si="9"/>
        <v>9.0909090909090912E-2</v>
      </c>
      <c r="Y31" s="40">
        <f t="shared" si="13"/>
        <v>7.8388888888888886</v>
      </c>
      <c r="Z31" s="15">
        <v>8</v>
      </c>
      <c r="AA31" s="15" t="s">
        <v>56</v>
      </c>
      <c r="AB31" s="41">
        <f t="shared" si="10"/>
        <v>-0.48</v>
      </c>
      <c r="AC31" s="28">
        <v>0.7339062500000002</v>
      </c>
      <c r="AD31" s="40">
        <f t="shared" si="11"/>
        <v>-7.7500500000000017</v>
      </c>
      <c r="AE31" s="44">
        <v>-12.08</v>
      </c>
      <c r="AF31" s="44">
        <v>-20.615961600000002</v>
      </c>
      <c r="AG31" s="26">
        <v>-5</v>
      </c>
    </row>
    <row r="32" spans="1:33" ht="15.75" customHeight="1" x14ac:dyDescent="0.2">
      <c r="A32" s="15" t="s">
        <v>89</v>
      </c>
      <c r="B32" s="48" t="s">
        <v>224</v>
      </c>
      <c r="C32" s="16">
        <f t="shared" si="1"/>
        <v>44.847142857142856</v>
      </c>
      <c r="D32" s="17">
        <v>7</v>
      </c>
      <c r="E32" s="17">
        <v>0</v>
      </c>
      <c r="F32" s="18">
        <v>313.93</v>
      </c>
      <c r="G32" s="18">
        <v>-133.54</v>
      </c>
      <c r="H32" s="32">
        <f t="shared" si="2"/>
        <v>0.42538145446437098</v>
      </c>
      <c r="I32" s="32">
        <f t="shared" si="3"/>
        <v>-0.34849514605166748</v>
      </c>
      <c r="J32" s="33">
        <f t="shared" si="4"/>
        <v>-109.40308119999997</v>
      </c>
      <c r="K32" s="33">
        <f t="shared" si="5"/>
        <v>-15.629011599999997</v>
      </c>
      <c r="L32" s="17">
        <v>148</v>
      </c>
      <c r="M32" s="34">
        <f t="shared" si="6"/>
        <v>4.72972972972973E-2</v>
      </c>
      <c r="N32" s="17">
        <v>93</v>
      </c>
      <c r="O32" s="35">
        <f t="shared" ref="O32:P32" si="17">D32/7</f>
        <v>1</v>
      </c>
      <c r="P32" s="35">
        <f t="shared" si="17"/>
        <v>0</v>
      </c>
      <c r="Q32" s="30">
        <f t="shared" si="8"/>
        <v>93</v>
      </c>
      <c r="R32" s="30" t="str">
        <f ca="1">IFERROR(VLOOKUP($B$2,IMPORTRANGE("https://docs.google.com/spreadsheets/d/1KiWZV1ko8G7lnRucBRBd29jj3Be6ltMfljMDqzOkQmI/edit#gid=1381463014","Lookup!A:F"),6,FALSE),"")</f>
        <v/>
      </c>
      <c r="S32" s="22">
        <v>0.986784140969163</v>
      </c>
      <c r="T32" s="15" t="str">
        <f ca="1">IFERROR(__xludf.DUMMYFUNCTION("IFERROR(VLOOKUP($B$2,IMPORTRANGE(""https://docs.google.com/spreadsheets/d/1KiWZV1ko8G7lnRucBRBd29jj3Be6ltMfljMDqzOkQmI/edit#gid=1381463014"",""Lookup!A:D""),4,FALSE),"""")"),"")</f>
        <v/>
      </c>
      <c r="U32" s="23">
        <f ca="1">IFERROR(__xludf.DUMMYFUNCTION("IFERROR(VLOOKUP($B$2,IMPORTRANGE(""https://docs.google.com/spreadsheets/d/1KiWZV1ko8G7lnRucBRBd29jj3Be6ltMfljMDqzOkQmI/edit#gid=1381463014"",""Lookup!A:D""),3,FALSE),"""")"),0)</f>
        <v>0</v>
      </c>
      <c r="V32" s="1" t="str">
        <f ca="1">IFERROR(__xludf.DUMMYFUNCTION("IFERROR(VLOOKUP($B$2,IMPORTRANGE(""https://docs.google.com/spreadsheets/d/1KiWZV1ko8G7lnRucBRBd29jj3Be6ltMfljMDqzOkQmI/edit#gid=1381463014"",""Lookup!A:D""),2,FALSE),"""")"),"| 356  - 184 units 09/17")</f>
        <v>| 356  - 184 units 09/17</v>
      </c>
      <c r="W32" s="15">
        <v>2</v>
      </c>
      <c r="X32" s="39">
        <f t="shared" si="9"/>
        <v>0.2857142857142857</v>
      </c>
      <c r="Y32" s="40">
        <f t="shared" si="13"/>
        <v>16.692499999999999</v>
      </c>
      <c r="Z32" s="15">
        <v>6</v>
      </c>
      <c r="AA32" s="15" t="s">
        <v>56</v>
      </c>
      <c r="AB32" s="41">
        <f t="shared" si="10"/>
        <v>-0.48</v>
      </c>
      <c r="AC32" s="28">
        <v>0.7339062500000002</v>
      </c>
      <c r="AD32" s="40">
        <f t="shared" si="11"/>
        <v>-4.9318500000000007</v>
      </c>
      <c r="AE32" s="26">
        <v>-12.08</v>
      </c>
      <c r="AF32" s="26">
        <v>-20.615961599999999</v>
      </c>
      <c r="AG32" s="26">
        <v>-8.9</v>
      </c>
    </row>
    <row r="33" spans="1:33" ht="15.75" customHeight="1" x14ac:dyDescent="0.2">
      <c r="A33" s="15"/>
      <c r="B33" s="15"/>
      <c r="C33" s="45"/>
      <c r="D33" s="17"/>
      <c r="E33" s="17"/>
      <c r="F33" s="18"/>
      <c r="G33" s="18"/>
      <c r="H33" s="18"/>
      <c r="I33" s="17"/>
      <c r="J33" s="17"/>
      <c r="K33" s="17"/>
      <c r="L33" s="17"/>
      <c r="M33" s="20"/>
      <c r="N33" s="17"/>
      <c r="O33" s="17"/>
      <c r="P33" s="17"/>
      <c r="Q33" s="17"/>
      <c r="R33" s="17"/>
      <c r="S33" s="22"/>
      <c r="T33" s="15"/>
      <c r="U33" s="23"/>
      <c r="V33" s="1"/>
      <c r="W33" s="15"/>
      <c r="X33" s="15"/>
      <c r="Y33" s="15"/>
      <c r="Z33" s="15"/>
      <c r="AA33" s="2"/>
      <c r="AB33" s="15"/>
      <c r="AC33" s="15"/>
      <c r="AD33" s="15"/>
      <c r="AE33" s="26"/>
      <c r="AF33" s="26"/>
      <c r="AG33" s="26"/>
    </row>
    <row r="34" spans="1:33" ht="15.75" customHeight="1" x14ac:dyDescent="0.2">
      <c r="A34" s="15"/>
      <c r="B34" s="15"/>
      <c r="C34" s="45"/>
      <c r="D34" s="17"/>
      <c r="E34" s="17"/>
      <c r="F34" s="18"/>
      <c r="G34" s="18"/>
      <c r="H34" s="18"/>
      <c r="I34" s="17"/>
      <c r="J34" s="17"/>
      <c r="K34" s="17"/>
      <c r="L34" s="17"/>
      <c r="M34" s="20"/>
      <c r="N34" s="17"/>
      <c r="O34" s="17"/>
      <c r="P34" s="17"/>
      <c r="Q34" s="17"/>
      <c r="R34" s="17"/>
      <c r="S34" s="22"/>
      <c r="T34" s="15"/>
      <c r="U34" s="23"/>
      <c r="V34" s="1"/>
      <c r="W34" s="15"/>
      <c r="X34" s="15"/>
      <c r="Y34" s="15"/>
      <c r="Z34" s="15"/>
      <c r="AA34" s="2"/>
      <c r="AB34" s="15"/>
      <c r="AC34" s="15"/>
      <c r="AD34" s="15"/>
      <c r="AE34" s="26"/>
      <c r="AF34" s="26"/>
      <c r="AG34" s="26"/>
    </row>
    <row r="35" spans="1:33" ht="15.75" customHeight="1" x14ac:dyDescent="0.2">
      <c r="A35" s="15"/>
      <c r="B35" s="15"/>
      <c r="C35" s="45"/>
      <c r="D35" s="17"/>
      <c r="E35" s="17"/>
      <c r="F35" s="18"/>
      <c r="G35" s="18"/>
      <c r="H35" s="18"/>
      <c r="I35" s="17"/>
      <c r="J35" s="17"/>
      <c r="K35" s="17"/>
      <c r="L35" s="17"/>
      <c r="M35" s="20"/>
      <c r="N35" s="17"/>
      <c r="O35" s="17"/>
      <c r="P35" s="17"/>
      <c r="Q35" s="17"/>
      <c r="R35" s="17"/>
      <c r="S35" s="22"/>
      <c r="T35" s="15"/>
      <c r="U35" s="23"/>
      <c r="V35" s="1"/>
      <c r="W35" s="15"/>
      <c r="X35" s="15"/>
      <c r="Y35" s="15"/>
      <c r="Z35" s="15"/>
      <c r="AA35" s="2"/>
      <c r="AB35" s="15"/>
      <c r="AC35" s="15"/>
      <c r="AD35" s="15"/>
      <c r="AE35" s="26"/>
      <c r="AF35" s="26"/>
      <c r="AG35" s="26"/>
    </row>
    <row r="36" spans="1:33" ht="15.75" customHeight="1" x14ac:dyDescent="0.2">
      <c r="A36" s="15"/>
      <c r="B36" s="15"/>
      <c r="C36" s="45"/>
      <c r="D36" s="17"/>
      <c r="E36" s="17"/>
      <c r="F36" s="18"/>
      <c r="G36" s="18"/>
      <c r="H36" s="18"/>
      <c r="I36" s="17"/>
      <c r="J36" s="17"/>
      <c r="K36" s="17"/>
      <c r="L36" s="17"/>
      <c r="M36" s="20"/>
      <c r="N36" s="17"/>
      <c r="O36" s="17"/>
      <c r="P36" s="17"/>
      <c r="Q36" s="17"/>
      <c r="R36" s="17"/>
      <c r="S36" s="22"/>
      <c r="T36" s="15"/>
      <c r="U36" s="23"/>
      <c r="V36" s="1"/>
      <c r="W36" s="15"/>
      <c r="X36" s="15"/>
      <c r="Y36" s="15"/>
      <c r="Z36" s="15"/>
      <c r="AA36" s="2"/>
      <c r="AB36" s="15"/>
      <c r="AC36" s="15"/>
      <c r="AD36" s="15"/>
      <c r="AE36" s="26"/>
      <c r="AF36" s="26"/>
      <c r="AG36" s="26"/>
    </row>
    <row r="37" spans="1:33" ht="15.75" customHeight="1" x14ac:dyDescent="0.2">
      <c r="A37" s="15"/>
      <c r="B37" s="15"/>
      <c r="C37" s="45"/>
      <c r="D37" s="17"/>
      <c r="E37" s="17"/>
      <c r="F37" s="18"/>
      <c r="G37" s="18"/>
      <c r="H37" s="18"/>
      <c r="I37" s="17"/>
      <c r="J37" s="17"/>
      <c r="K37" s="17"/>
      <c r="L37" s="17"/>
      <c r="M37" s="20"/>
      <c r="N37" s="17"/>
      <c r="O37" s="17"/>
      <c r="P37" s="17"/>
      <c r="Q37" s="17"/>
      <c r="R37" s="17"/>
      <c r="S37" s="22"/>
      <c r="T37" s="15"/>
      <c r="U37" s="23"/>
      <c r="V37" s="1"/>
      <c r="W37" s="15"/>
      <c r="X37" s="15"/>
      <c r="Y37" s="15"/>
      <c r="Z37" s="15"/>
      <c r="AA37" s="2"/>
      <c r="AB37" s="15"/>
      <c r="AC37" s="15"/>
      <c r="AD37" s="15"/>
      <c r="AE37" s="26"/>
      <c r="AF37" s="26"/>
      <c r="AG37" s="26"/>
    </row>
    <row r="38" spans="1:33" ht="15.75" customHeight="1" x14ac:dyDescent="0.2">
      <c r="A38" s="15"/>
      <c r="B38" s="15"/>
      <c r="C38" s="45"/>
      <c r="D38" s="17"/>
      <c r="E38" s="17"/>
      <c r="F38" s="18"/>
      <c r="G38" s="18"/>
      <c r="H38" s="18"/>
      <c r="I38" s="17"/>
      <c r="J38" s="17"/>
      <c r="K38" s="17"/>
      <c r="L38" s="17"/>
      <c r="M38" s="20"/>
      <c r="N38" s="17"/>
      <c r="O38" s="17"/>
      <c r="P38" s="17"/>
      <c r="Q38" s="17"/>
      <c r="R38" s="17"/>
      <c r="S38" s="22"/>
      <c r="T38" s="15"/>
      <c r="U38" s="23"/>
      <c r="V38" s="1"/>
      <c r="W38" s="15"/>
      <c r="X38" s="15"/>
      <c r="Y38" s="15"/>
      <c r="Z38" s="15"/>
      <c r="AA38" s="2"/>
      <c r="AB38" s="15"/>
      <c r="AC38" s="15"/>
      <c r="AD38" s="15"/>
      <c r="AE38" s="26"/>
      <c r="AF38" s="26"/>
      <c r="AG38" s="26"/>
    </row>
    <row r="39" spans="1:33" ht="15.75" customHeight="1" x14ac:dyDescent="0.2">
      <c r="A39" s="15"/>
      <c r="B39" s="15"/>
      <c r="C39" s="45"/>
      <c r="D39" s="17"/>
      <c r="E39" s="17"/>
      <c r="F39" s="18"/>
      <c r="G39" s="18"/>
      <c r="H39" s="18"/>
      <c r="I39" s="17"/>
      <c r="J39" s="17"/>
      <c r="K39" s="17"/>
      <c r="L39" s="17"/>
      <c r="M39" s="20"/>
      <c r="N39" s="17"/>
      <c r="O39" s="17"/>
      <c r="P39" s="17"/>
      <c r="Q39" s="17"/>
      <c r="R39" s="17"/>
      <c r="S39" s="22"/>
      <c r="T39" s="15"/>
      <c r="U39" s="23"/>
      <c r="V39" s="1"/>
      <c r="W39" s="15"/>
      <c r="X39" s="15"/>
      <c r="Y39" s="15"/>
      <c r="Z39" s="15"/>
      <c r="AA39" s="2"/>
      <c r="AB39" s="15"/>
      <c r="AC39" s="15"/>
      <c r="AD39" s="15"/>
      <c r="AE39" s="26"/>
      <c r="AF39" s="26"/>
      <c r="AG39" s="26"/>
    </row>
    <row r="40" spans="1:33" ht="15.75" customHeight="1" x14ac:dyDescent="0.2">
      <c r="A40" s="15"/>
      <c r="B40" s="15"/>
      <c r="C40" s="45"/>
      <c r="D40" s="17"/>
      <c r="E40" s="17"/>
      <c r="F40" s="18"/>
      <c r="G40" s="18"/>
      <c r="H40" s="18"/>
      <c r="I40" s="17"/>
      <c r="J40" s="17"/>
      <c r="K40" s="17"/>
      <c r="L40" s="17"/>
      <c r="M40" s="20"/>
      <c r="N40" s="17"/>
      <c r="O40" s="17"/>
      <c r="P40" s="17"/>
      <c r="Q40" s="17"/>
      <c r="R40" s="17"/>
      <c r="S40" s="22"/>
      <c r="T40" s="15"/>
      <c r="U40" s="23"/>
      <c r="V40" s="1"/>
      <c r="W40" s="15"/>
      <c r="X40" s="15"/>
      <c r="Y40" s="15"/>
      <c r="Z40" s="15"/>
      <c r="AA40" s="2"/>
      <c r="AB40" s="15"/>
      <c r="AC40" s="15"/>
      <c r="AD40" s="15"/>
      <c r="AE40" s="26"/>
      <c r="AF40" s="26"/>
      <c r="AG40" s="26"/>
    </row>
    <row r="41" spans="1:33" ht="15.75" customHeight="1" x14ac:dyDescent="0.2">
      <c r="A41" s="15"/>
      <c r="B41" s="15"/>
      <c r="C41" s="45"/>
      <c r="D41" s="17"/>
      <c r="E41" s="17"/>
      <c r="F41" s="18"/>
      <c r="G41" s="18"/>
      <c r="H41" s="18"/>
      <c r="I41" s="17"/>
      <c r="J41" s="17"/>
      <c r="K41" s="17"/>
      <c r="L41" s="17"/>
      <c r="M41" s="20"/>
      <c r="N41" s="17"/>
      <c r="O41" s="17"/>
      <c r="P41" s="17"/>
      <c r="Q41" s="17"/>
      <c r="R41" s="17"/>
      <c r="S41" s="22"/>
      <c r="T41" s="15"/>
      <c r="U41" s="23"/>
      <c r="V41" s="1"/>
      <c r="W41" s="15"/>
      <c r="X41" s="15"/>
      <c r="Y41" s="15"/>
      <c r="Z41" s="15"/>
      <c r="AA41" s="2"/>
      <c r="AB41" s="15"/>
      <c r="AC41" s="15"/>
      <c r="AD41" s="15"/>
      <c r="AE41" s="26"/>
      <c r="AF41" s="26"/>
      <c r="AG41" s="26"/>
    </row>
    <row r="42" spans="1:33" ht="15.75" customHeight="1" x14ac:dyDescent="0.2">
      <c r="A42" s="15"/>
      <c r="B42" s="15"/>
      <c r="C42" s="45"/>
      <c r="D42" s="17"/>
      <c r="E42" s="17"/>
      <c r="F42" s="18"/>
      <c r="G42" s="18"/>
      <c r="H42" s="18"/>
      <c r="I42" s="17"/>
      <c r="J42" s="17"/>
      <c r="K42" s="17"/>
      <c r="L42" s="17"/>
      <c r="M42" s="20"/>
      <c r="N42" s="17"/>
      <c r="O42" s="17"/>
      <c r="P42" s="17"/>
      <c r="Q42" s="17"/>
      <c r="R42" s="17"/>
      <c r="S42" s="22"/>
      <c r="T42" s="15"/>
      <c r="U42" s="23"/>
      <c r="V42" s="1"/>
      <c r="W42" s="15"/>
      <c r="X42" s="15"/>
      <c r="Y42" s="15"/>
      <c r="Z42" s="15"/>
      <c r="AA42" s="2"/>
      <c r="AB42" s="15"/>
      <c r="AC42" s="15"/>
      <c r="AD42" s="15"/>
      <c r="AE42" s="26"/>
      <c r="AF42" s="26"/>
      <c r="AG42" s="26"/>
    </row>
    <row r="43" spans="1:33" ht="15.75" customHeight="1" x14ac:dyDescent="0.2">
      <c r="A43" s="15"/>
      <c r="B43" s="15"/>
      <c r="C43" s="45"/>
      <c r="D43" s="17"/>
      <c r="E43" s="17"/>
      <c r="F43" s="18"/>
      <c r="G43" s="18"/>
      <c r="H43" s="18"/>
      <c r="I43" s="17"/>
      <c r="J43" s="17"/>
      <c r="K43" s="17"/>
      <c r="L43" s="17"/>
      <c r="M43" s="20"/>
      <c r="N43" s="17"/>
      <c r="O43" s="17"/>
      <c r="P43" s="17"/>
      <c r="Q43" s="17"/>
      <c r="R43" s="17"/>
      <c r="S43" s="22"/>
      <c r="T43" s="15"/>
      <c r="U43" s="23"/>
      <c r="V43" s="1"/>
      <c r="W43" s="15"/>
      <c r="X43" s="15"/>
      <c r="Y43" s="15"/>
      <c r="Z43" s="15"/>
      <c r="AA43" s="2"/>
      <c r="AB43" s="15"/>
      <c r="AC43" s="15"/>
      <c r="AD43" s="15"/>
      <c r="AE43" s="26"/>
      <c r="AF43" s="26"/>
      <c r="AG43" s="26"/>
    </row>
    <row r="44" spans="1:33" ht="15.75" customHeight="1" x14ac:dyDescent="0.2">
      <c r="A44" s="15"/>
      <c r="B44" s="15"/>
      <c r="C44" s="45"/>
      <c r="D44" s="17"/>
      <c r="E44" s="17"/>
      <c r="F44" s="18"/>
      <c r="G44" s="18"/>
      <c r="H44" s="18"/>
      <c r="I44" s="17"/>
      <c r="J44" s="17"/>
      <c r="K44" s="17"/>
      <c r="L44" s="17"/>
      <c r="M44" s="20"/>
      <c r="N44" s="17"/>
      <c r="O44" s="17"/>
      <c r="P44" s="17"/>
      <c r="Q44" s="17"/>
      <c r="R44" s="17"/>
      <c r="S44" s="22"/>
      <c r="T44" s="15"/>
      <c r="U44" s="23"/>
      <c r="V44" s="1"/>
      <c r="W44" s="15"/>
      <c r="X44" s="15"/>
      <c r="Y44" s="15"/>
      <c r="Z44" s="15"/>
      <c r="AA44" s="2"/>
      <c r="AB44" s="15"/>
      <c r="AC44" s="15"/>
      <c r="AD44" s="15"/>
      <c r="AE44" s="26"/>
      <c r="AF44" s="26"/>
      <c r="AG44" s="26"/>
    </row>
    <row r="45" spans="1:33" ht="15.75" customHeight="1" x14ac:dyDescent="0.2">
      <c r="A45" s="15"/>
      <c r="B45" s="15"/>
      <c r="C45" s="45"/>
      <c r="D45" s="17"/>
      <c r="E45" s="17"/>
      <c r="F45" s="18"/>
      <c r="G45" s="18"/>
      <c r="H45" s="18"/>
      <c r="I45" s="17"/>
      <c r="J45" s="17"/>
      <c r="K45" s="17"/>
      <c r="L45" s="17"/>
      <c r="M45" s="20"/>
      <c r="N45" s="17"/>
      <c r="O45" s="17"/>
      <c r="P45" s="17"/>
      <c r="Q45" s="17"/>
      <c r="R45" s="17"/>
      <c r="S45" s="22"/>
      <c r="T45" s="15"/>
      <c r="U45" s="23"/>
      <c r="V45" s="1"/>
      <c r="W45" s="15"/>
      <c r="X45" s="15"/>
      <c r="Y45" s="15"/>
      <c r="Z45" s="15"/>
      <c r="AA45" s="2"/>
      <c r="AB45" s="15"/>
      <c r="AC45" s="15"/>
      <c r="AD45" s="15"/>
      <c r="AE45" s="26"/>
      <c r="AF45" s="26"/>
      <c r="AG45" s="26"/>
    </row>
    <row r="46" spans="1:33" ht="15.75" customHeight="1" x14ac:dyDescent="0.2">
      <c r="A46" s="15"/>
      <c r="B46" s="15"/>
      <c r="C46" s="45"/>
      <c r="D46" s="17"/>
      <c r="E46" s="17"/>
      <c r="F46" s="18"/>
      <c r="G46" s="18"/>
      <c r="H46" s="18"/>
      <c r="I46" s="17"/>
      <c r="J46" s="17"/>
      <c r="K46" s="17"/>
      <c r="L46" s="17"/>
      <c r="M46" s="20"/>
      <c r="N46" s="17"/>
      <c r="O46" s="17"/>
      <c r="P46" s="17"/>
      <c r="Q46" s="17"/>
      <c r="R46" s="17"/>
      <c r="S46" s="22"/>
      <c r="T46" s="15"/>
      <c r="U46" s="23"/>
      <c r="V46" s="1"/>
      <c r="W46" s="15"/>
      <c r="X46" s="15"/>
      <c r="Y46" s="15"/>
      <c r="Z46" s="15"/>
      <c r="AA46" s="2"/>
      <c r="AB46" s="15"/>
      <c r="AC46" s="15"/>
      <c r="AD46" s="15"/>
      <c r="AE46" s="26"/>
      <c r="AF46" s="26"/>
      <c r="AG46" s="26"/>
    </row>
    <row r="47" spans="1:33" ht="15.75" customHeight="1" x14ac:dyDescent="0.2">
      <c r="A47" s="15"/>
      <c r="B47" s="15"/>
      <c r="C47" s="45"/>
      <c r="D47" s="17"/>
      <c r="E47" s="17"/>
      <c r="F47" s="18"/>
      <c r="G47" s="18"/>
      <c r="H47" s="18"/>
      <c r="I47" s="17"/>
      <c r="J47" s="17"/>
      <c r="K47" s="17"/>
      <c r="L47" s="17"/>
      <c r="M47" s="20"/>
      <c r="N47" s="17"/>
      <c r="O47" s="17"/>
      <c r="P47" s="17"/>
      <c r="Q47" s="17"/>
      <c r="R47" s="17"/>
      <c r="S47" s="22"/>
      <c r="T47" s="15"/>
      <c r="U47" s="23"/>
      <c r="V47" s="1"/>
      <c r="W47" s="15"/>
      <c r="X47" s="15"/>
      <c r="Y47" s="15"/>
      <c r="Z47" s="15"/>
      <c r="AA47" s="2"/>
      <c r="AB47" s="15"/>
      <c r="AC47" s="15"/>
      <c r="AD47" s="15"/>
      <c r="AE47" s="26"/>
      <c r="AF47" s="26"/>
      <c r="AG47" s="26"/>
    </row>
    <row r="48" spans="1:33" ht="15.75" customHeight="1" x14ac:dyDescent="0.2">
      <c r="A48" s="15"/>
      <c r="B48" s="15"/>
      <c r="C48" s="45"/>
      <c r="D48" s="17"/>
      <c r="E48" s="17"/>
      <c r="F48" s="18"/>
      <c r="G48" s="18"/>
      <c r="H48" s="18"/>
      <c r="I48" s="17"/>
      <c r="J48" s="17"/>
      <c r="K48" s="17"/>
      <c r="L48" s="17"/>
      <c r="M48" s="20"/>
      <c r="N48" s="17"/>
      <c r="O48" s="17"/>
      <c r="P48" s="17"/>
      <c r="Q48" s="17"/>
      <c r="R48" s="17"/>
      <c r="S48" s="22"/>
      <c r="T48" s="15"/>
      <c r="U48" s="23"/>
      <c r="V48" s="1"/>
      <c r="W48" s="15"/>
      <c r="X48" s="15"/>
      <c r="Y48" s="15"/>
      <c r="Z48" s="15"/>
      <c r="AA48" s="2"/>
      <c r="AB48" s="15"/>
      <c r="AC48" s="15"/>
      <c r="AD48" s="15"/>
      <c r="AE48" s="26"/>
      <c r="AF48" s="26"/>
      <c r="AG48" s="26"/>
    </row>
    <row r="49" spans="1:33" ht="15.75" customHeight="1" x14ac:dyDescent="0.2">
      <c r="A49" s="15"/>
      <c r="B49" s="15"/>
      <c r="C49" s="45"/>
      <c r="D49" s="17"/>
      <c r="E49" s="17"/>
      <c r="F49" s="18"/>
      <c r="G49" s="18"/>
      <c r="H49" s="18"/>
      <c r="I49" s="17"/>
      <c r="J49" s="17"/>
      <c r="K49" s="17"/>
      <c r="L49" s="17"/>
      <c r="M49" s="20"/>
      <c r="N49" s="17"/>
      <c r="O49" s="17"/>
      <c r="P49" s="17"/>
      <c r="Q49" s="17"/>
      <c r="R49" s="17"/>
      <c r="S49" s="22"/>
      <c r="T49" s="15"/>
      <c r="U49" s="23"/>
      <c r="V49" s="1"/>
      <c r="W49" s="15"/>
      <c r="X49" s="15"/>
      <c r="Y49" s="15"/>
      <c r="Z49" s="15"/>
      <c r="AA49" s="2"/>
      <c r="AB49" s="15"/>
      <c r="AC49" s="15"/>
      <c r="AD49" s="15"/>
      <c r="AE49" s="26"/>
      <c r="AF49" s="26"/>
      <c r="AG49" s="26"/>
    </row>
    <row r="50" spans="1:33" ht="15.75" customHeight="1" x14ac:dyDescent="0.2">
      <c r="A50" s="15"/>
      <c r="B50" s="15"/>
      <c r="C50" s="45"/>
      <c r="D50" s="17"/>
      <c r="E50" s="17"/>
      <c r="F50" s="18"/>
      <c r="G50" s="18"/>
      <c r="H50" s="18"/>
      <c r="I50" s="17"/>
      <c r="J50" s="17"/>
      <c r="K50" s="17"/>
      <c r="L50" s="17"/>
      <c r="M50" s="20"/>
      <c r="N50" s="17"/>
      <c r="O50" s="17"/>
      <c r="P50" s="17"/>
      <c r="Q50" s="17"/>
      <c r="R50" s="17"/>
      <c r="S50" s="22"/>
      <c r="T50" s="15"/>
      <c r="U50" s="23"/>
      <c r="V50" s="1"/>
      <c r="W50" s="15"/>
      <c r="X50" s="15"/>
      <c r="Y50" s="15"/>
      <c r="Z50" s="15"/>
      <c r="AA50" s="2"/>
      <c r="AB50" s="15"/>
      <c r="AC50" s="15"/>
      <c r="AD50" s="15"/>
      <c r="AE50" s="26"/>
      <c r="AF50" s="26"/>
      <c r="AG50" s="26"/>
    </row>
    <row r="51" spans="1:33" ht="15.75" customHeight="1" x14ac:dyDescent="0.2">
      <c r="A51" s="15"/>
      <c r="B51" s="15"/>
      <c r="C51" s="45"/>
      <c r="D51" s="17"/>
      <c r="E51" s="17"/>
      <c r="F51" s="18"/>
      <c r="G51" s="18"/>
      <c r="H51" s="18"/>
      <c r="I51" s="17"/>
      <c r="J51" s="17"/>
      <c r="K51" s="17"/>
      <c r="L51" s="17"/>
      <c r="M51" s="20"/>
      <c r="N51" s="17"/>
      <c r="O51" s="17"/>
      <c r="P51" s="17"/>
      <c r="Q51" s="17"/>
      <c r="R51" s="17"/>
      <c r="S51" s="22"/>
      <c r="T51" s="15"/>
      <c r="U51" s="23"/>
      <c r="V51" s="1"/>
      <c r="W51" s="15"/>
      <c r="X51" s="15"/>
      <c r="Y51" s="15"/>
      <c r="Z51" s="15"/>
      <c r="AA51" s="2"/>
      <c r="AB51" s="15"/>
      <c r="AC51" s="15"/>
      <c r="AD51" s="15"/>
      <c r="AE51" s="26"/>
      <c r="AF51" s="26"/>
      <c r="AG51" s="26"/>
    </row>
    <row r="52" spans="1:33" ht="15.75" customHeight="1" x14ac:dyDescent="0.2">
      <c r="A52" s="15"/>
      <c r="B52" s="15"/>
      <c r="C52" s="45"/>
      <c r="D52" s="17"/>
      <c r="E52" s="17"/>
      <c r="F52" s="18"/>
      <c r="G52" s="18"/>
      <c r="H52" s="18"/>
      <c r="I52" s="17"/>
      <c r="J52" s="17"/>
      <c r="K52" s="17"/>
      <c r="L52" s="17"/>
      <c r="M52" s="20"/>
      <c r="N52" s="17"/>
      <c r="O52" s="17"/>
      <c r="P52" s="17"/>
      <c r="Q52" s="17"/>
      <c r="R52" s="17"/>
      <c r="S52" s="22"/>
      <c r="T52" s="15"/>
      <c r="U52" s="23"/>
      <c r="V52" s="1"/>
      <c r="W52" s="15"/>
      <c r="X52" s="15"/>
      <c r="Y52" s="15"/>
      <c r="Z52" s="15"/>
      <c r="AA52" s="2"/>
      <c r="AB52" s="15"/>
      <c r="AC52" s="15"/>
      <c r="AD52" s="15"/>
      <c r="AE52" s="26"/>
      <c r="AF52" s="26"/>
      <c r="AG52" s="26"/>
    </row>
    <row r="53" spans="1:33" ht="15.75" customHeight="1" x14ac:dyDescent="0.2">
      <c r="A53" s="15"/>
      <c r="B53" s="15"/>
      <c r="C53" s="45"/>
      <c r="D53" s="17"/>
      <c r="E53" s="17"/>
      <c r="F53" s="18"/>
      <c r="G53" s="18"/>
      <c r="H53" s="18"/>
      <c r="I53" s="17"/>
      <c r="J53" s="17"/>
      <c r="K53" s="17"/>
      <c r="L53" s="17"/>
      <c r="M53" s="20"/>
      <c r="N53" s="17"/>
      <c r="O53" s="17"/>
      <c r="P53" s="17"/>
      <c r="Q53" s="17"/>
      <c r="R53" s="17"/>
      <c r="S53" s="22"/>
      <c r="T53" s="15"/>
      <c r="U53" s="23"/>
      <c r="V53" s="1"/>
      <c r="W53" s="15"/>
      <c r="X53" s="15"/>
      <c r="Y53" s="15"/>
      <c r="Z53" s="15"/>
      <c r="AA53" s="2"/>
      <c r="AB53" s="15"/>
      <c r="AC53" s="15"/>
      <c r="AD53" s="15"/>
      <c r="AE53" s="26"/>
      <c r="AF53" s="26"/>
      <c r="AG53" s="26"/>
    </row>
    <row r="54" spans="1:33" ht="15.75" customHeight="1" x14ac:dyDescent="0.2">
      <c r="A54" s="15"/>
      <c r="B54" s="15"/>
      <c r="C54" s="45"/>
      <c r="D54" s="17"/>
      <c r="E54" s="17"/>
      <c r="F54" s="18"/>
      <c r="G54" s="18"/>
      <c r="H54" s="18"/>
      <c r="I54" s="17"/>
      <c r="J54" s="17"/>
      <c r="K54" s="17"/>
      <c r="L54" s="17"/>
      <c r="M54" s="20"/>
      <c r="N54" s="17"/>
      <c r="O54" s="17"/>
      <c r="P54" s="17"/>
      <c r="Q54" s="17"/>
      <c r="R54" s="17"/>
      <c r="S54" s="22"/>
      <c r="T54" s="15"/>
      <c r="U54" s="23"/>
      <c r="V54" s="1"/>
      <c r="W54" s="15"/>
      <c r="X54" s="15"/>
      <c r="Y54" s="15"/>
      <c r="Z54" s="15"/>
      <c r="AA54" s="2"/>
      <c r="AB54" s="15"/>
      <c r="AC54" s="15"/>
      <c r="AD54" s="15"/>
      <c r="AE54" s="26"/>
      <c r="AF54" s="26"/>
      <c r="AG54" s="26"/>
    </row>
    <row r="55" spans="1:33" ht="15.75" customHeight="1" x14ac:dyDescent="0.2">
      <c r="A55" s="15"/>
      <c r="B55" s="15"/>
      <c r="C55" s="45"/>
      <c r="D55" s="17"/>
      <c r="E55" s="17"/>
      <c r="F55" s="18"/>
      <c r="G55" s="18"/>
      <c r="H55" s="18"/>
      <c r="I55" s="17"/>
      <c r="J55" s="17"/>
      <c r="K55" s="17"/>
      <c r="L55" s="17"/>
      <c r="M55" s="20"/>
      <c r="N55" s="17"/>
      <c r="O55" s="17"/>
      <c r="P55" s="17"/>
      <c r="Q55" s="17"/>
      <c r="R55" s="17"/>
      <c r="S55" s="22"/>
      <c r="T55" s="15"/>
      <c r="U55" s="23"/>
      <c r="V55" s="1"/>
      <c r="W55" s="15"/>
      <c r="X55" s="15"/>
      <c r="Y55" s="15"/>
      <c r="Z55" s="15"/>
      <c r="AA55" s="2"/>
      <c r="AB55" s="15"/>
      <c r="AC55" s="15"/>
      <c r="AD55" s="15"/>
      <c r="AE55" s="26"/>
      <c r="AF55" s="26"/>
      <c r="AG55" s="26"/>
    </row>
    <row r="56" spans="1:33" ht="15.75" customHeight="1" x14ac:dyDescent="0.2">
      <c r="A56" s="15"/>
      <c r="B56" s="15"/>
      <c r="C56" s="45"/>
      <c r="D56" s="17"/>
      <c r="E56" s="17"/>
      <c r="F56" s="18"/>
      <c r="G56" s="18"/>
      <c r="H56" s="18"/>
      <c r="I56" s="17"/>
      <c r="J56" s="17"/>
      <c r="K56" s="17"/>
      <c r="L56" s="17"/>
      <c r="M56" s="20"/>
      <c r="N56" s="17"/>
      <c r="O56" s="17"/>
      <c r="P56" s="17"/>
      <c r="Q56" s="17"/>
      <c r="R56" s="17"/>
      <c r="S56" s="22"/>
      <c r="T56" s="15"/>
      <c r="U56" s="23"/>
      <c r="V56" s="1"/>
      <c r="W56" s="15"/>
      <c r="X56" s="15"/>
      <c r="Y56" s="15"/>
      <c r="Z56" s="15"/>
      <c r="AA56" s="2"/>
      <c r="AB56" s="15"/>
      <c r="AC56" s="15"/>
      <c r="AD56" s="15"/>
      <c r="AE56" s="26"/>
      <c r="AF56" s="26"/>
      <c r="AG56" s="26"/>
    </row>
    <row r="57" spans="1:33" ht="15.75" customHeight="1" x14ac:dyDescent="0.2">
      <c r="A57" s="15"/>
      <c r="B57" s="15"/>
      <c r="C57" s="45"/>
      <c r="D57" s="17"/>
      <c r="E57" s="17"/>
      <c r="F57" s="18"/>
      <c r="G57" s="18"/>
      <c r="H57" s="18"/>
      <c r="I57" s="17"/>
      <c r="J57" s="17"/>
      <c r="K57" s="17"/>
      <c r="L57" s="17"/>
      <c r="M57" s="20"/>
      <c r="N57" s="17"/>
      <c r="O57" s="17"/>
      <c r="P57" s="17"/>
      <c r="Q57" s="17"/>
      <c r="R57" s="17"/>
      <c r="S57" s="22"/>
      <c r="T57" s="15"/>
      <c r="U57" s="23"/>
      <c r="V57" s="1"/>
      <c r="W57" s="15"/>
      <c r="X57" s="15"/>
      <c r="Y57" s="15"/>
      <c r="Z57" s="15"/>
      <c r="AA57" s="2"/>
      <c r="AB57" s="15"/>
      <c r="AC57" s="15"/>
      <c r="AD57" s="15"/>
      <c r="AE57" s="26"/>
      <c r="AF57" s="26"/>
      <c r="AG57" s="26"/>
    </row>
    <row r="58" spans="1:33" ht="15.75" customHeight="1" x14ac:dyDescent="0.2">
      <c r="A58" s="15"/>
      <c r="B58" s="15"/>
      <c r="C58" s="45"/>
      <c r="D58" s="17"/>
      <c r="E58" s="17"/>
      <c r="F58" s="18"/>
      <c r="G58" s="18"/>
      <c r="H58" s="18"/>
      <c r="I58" s="17"/>
      <c r="J58" s="17"/>
      <c r="K58" s="17"/>
      <c r="L58" s="17"/>
      <c r="M58" s="20"/>
      <c r="N58" s="17"/>
      <c r="O58" s="17"/>
      <c r="P58" s="17"/>
      <c r="Q58" s="17"/>
      <c r="R58" s="17"/>
      <c r="S58" s="22"/>
      <c r="T58" s="15"/>
      <c r="U58" s="23"/>
      <c r="V58" s="1"/>
      <c r="W58" s="15"/>
      <c r="X58" s="15"/>
      <c r="Y58" s="15"/>
      <c r="Z58" s="15"/>
      <c r="AA58" s="2"/>
      <c r="AB58" s="15"/>
      <c r="AC58" s="15"/>
      <c r="AD58" s="15"/>
      <c r="AE58" s="26"/>
      <c r="AF58" s="26"/>
      <c r="AG58" s="26"/>
    </row>
    <row r="59" spans="1:33" ht="15.75" customHeight="1" x14ac:dyDescent="0.2">
      <c r="A59" s="15"/>
      <c r="B59" s="15"/>
      <c r="C59" s="45"/>
      <c r="D59" s="17"/>
      <c r="E59" s="17"/>
      <c r="F59" s="18"/>
      <c r="G59" s="18"/>
      <c r="H59" s="18"/>
      <c r="I59" s="17"/>
      <c r="J59" s="17"/>
      <c r="K59" s="17"/>
      <c r="L59" s="17"/>
      <c r="M59" s="20"/>
      <c r="N59" s="17"/>
      <c r="O59" s="17"/>
      <c r="P59" s="17"/>
      <c r="Q59" s="17"/>
      <c r="R59" s="17"/>
      <c r="S59" s="22"/>
      <c r="T59" s="15"/>
      <c r="U59" s="23"/>
      <c r="V59" s="1"/>
      <c r="W59" s="15"/>
      <c r="X59" s="15"/>
      <c r="Y59" s="15"/>
      <c r="Z59" s="15"/>
      <c r="AA59" s="2"/>
      <c r="AB59" s="15"/>
      <c r="AC59" s="15"/>
      <c r="AD59" s="15"/>
      <c r="AE59" s="26"/>
      <c r="AF59" s="26"/>
      <c r="AG59" s="26"/>
    </row>
    <row r="60" spans="1:33" ht="15.75" customHeight="1" x14ac:dyDescent="0.2">
      <c r="A60" s="15"/>
      <c r="B60" s="15"/>
      <c r="C60" s="45"/>
      <c r="D60" s="17"/>
      <c r="E60" s="17"/>
      <c r="F60" s="18"/>
      <c r="G60" s="18"/>
      <c r="H60" s="18"/>
      <c r="I60" s="17"/>
      <c r="J60" s="17"/>
      <c r="K60" s="17"/>
      <c r="L60" s="17"/>
      <c r="M60" s="20"/>
      <c r="N60" s="17"/>
      <c r="O60" s="17"/>
      <c r="P60" s="17"/>
      <c r="Q60" s="17"/>
      <c r="R60" s="17"/>
      <c r="S60" s="22"/>
      <c r="T60" s="15"/>
      <c r="U60" s="23"/>
      <c r="V60" s="1"/>
      <c r="W60" s="15"/>
      <c r="X60" s="15"/>
      <c r="Y60" s="15"/>
      <c r="Z60" s="15"/>
      <c r="AA60" s="2"/>
      <c r="AB60" s="15"/>
      <c r="AC60" s="15"/>
      <c r="AD60" s="15"/>
      <c r="AE60" s="26"/>
      <c r="AF60" s="26"/>
      <c r="AG60" s="26"/>
    </row>
    <row r="61" spans="1:33" ht="15.75" customHeight="1" x14ac:dyDescent="0.2">
      <c r="A61" s="15"/>
      <c r="B61" s="15"/>
      <c r="C61" s="45"/>
      <c r="D61" s="17"/>
      <c r="E61" s="17"/>
      <c r="F61" s="18"/>
      <c r="G61" s="18"/>
      <c r="H61" s="18"/>
      <c r="I61" s="17"/>
      <c r="J61" s="17"/>
      <c r="K61" s="17"/>
      <c r="L61" s="17"/>
      <c r="M61" s="20"/>
      <c r="N61" s="17"/>
      <c r="O61" s="17"/>
      <c r="P61" s="17"/>
      <c r="Q61" s="17"/>
      <c r="R61" s="17"/>
      <c r="S61" s="22"/>
      <c r="T61" s="15"/>
      <c r="U61" s="23"/>
      <c r="V61" s="1"/>
      <c r="W61" s="15"/>
      <c r="X61" s="15"/>
      <c r="Y61" s="15"/>
      <c r="Z61" s="15"/>
      <c r="AA61" s="2"/>
      <c r="AB61" s="15"/>
      <c r="AC61" s="15"/>
      <c r="AD61" s="15"/>
      <c r="AE61" s="26"/>
      <c r="AF61" s="26"/>
      <c r="AG61" s="26"/>
    </row>
    <row r="62" spans="1:33" ht="15.75" customHeight="1" x14ac:dyDescent="0.2">
      <c r="A62" s="15"/>
      <c r="B62" s="15"/>
      <c r="C62" s="45"/>
      <c r="D62" s="17"/>
      <c r="E62" s="17"/>
      <c r="F62" s="18"/>
      <c r="G62" s="18"/>
      <c r="H62" s="18"/>
      <c r="I62" s="17"/>
      <c r="J62" s="17"/>
      <c r="K62" s="17"/>
      <c r="L62" s="17"/>
      <c r="M62" s="20"/>
      <c r="N62" s="17"/>
      <c r="O62" s="17"/>
      <c r="P62" s="17"/>
      <c r="Q62" s="17"/>
      <c r="R62" s="17"/>
      <c r="S62" s="22"/>
      <c r="T62" s="15"/>
      <c r="U62" s="23"/>
      <c r="V62" s="1"/>
      <c r="W62" s="15"/>
      <c r="X62" s="15"/>
      <c r="Y62" s="15"/>
      <c r="Z62" s="15"/>
      <c r="AA62" s="2"/>
      <c r="AB62" s="15"/>
      <c r="AC62" s="15"/>
      <c r="AD62" s="15"/>
      <c r="AE62" s="26"/>
      <c r="AF62" s="26"/>
      <c r="AG62" s="26"/>
    </row>
    <row r="63" spans="1:33" ht="15.75" customHeight="1" x14ac:dyDescent="0.2">
      <c r="A63" s="15"/>
      <c r="B63" s="15"/>
      <c r="C63" s="45"/>
      <c r="D63" s="17"/>
      <c r="E63" s="17"/>
      <c r="F63" s="18"/>
      <c r="G63" s="18"/>
      <c r="H63" s="18"/>
      <c r="I63" s="17"/>
      <c r="J63" s="17"/>
      <c r="K63" s="17"/>
      <c r="L63" s="17"/>
      <c r="M63" s="20"/>
      <c r="N63" s="17"/>
      <c r="O63" s="17"/>
      <c r="P63" s="17"/>
      <c r="Q63" s="17"/>
      <c r="R63" s="17"/>
      <c r="S63" s="22"/>
      <c r="T63" s="15"/>
      <c r="U63" s="23"/>
      <c r="V63" s="1"/>
      <c r="W63" s="15"/>
      <c r="X63" s="15"/>
      <c r="Y63" s="15"/>
      <c r="Z63" s="15"/>
      <c r="AA63" s="2"/>
      <c r="AB63" s="15"/>
      <c r="AC63" s="15"/>
      <c r="AD63" s="15"/>
      <c r="AE63" s="26"/>
      <c r="AF63" s="26"/>
      <c r="AG63" s="26"/>
    </row>
    <row r="64" spans="1:33" ht="15.75" customHeight="1" x14ac:dyDescent="0.2">
      <c r="A64" s="15"/>
      <c r="B64" s="15"/>
      <c r="C64" s="45"/>
      <c r="D64" s="17"/>
      <c r="E64" s="17"/>
      <c r="F64" s="18"/>
      <c r="G64" s="18"/>
      <c r="H64" s="18"/>
      <c r="I64" s="17"/>
      <c r="J64" s="17"/>
      <c r="K64" s="17"/>
      <c r="L64" s="17"/>
      <c r="M64" s="20"/>
      <c r="N64" s="17"/>
      <c r="O64" s="17"/>
      <c r="P64" s="17"/>
      <c r="Q64" s="17"/>
      <c r="R64" s="17"/>
      <c r="S64" s="22"/>
      <c r="T64" s="15"/>
      <c r="U64" s="23"/>
      <c r="V64" s="1"/>
      <c r="W64" s="15"/>
      <c r="X64" s="15"/>
      <c r="Y64" s="15"/>
      <c r="Z64" s="15"/>
      <c r="AA64" s="2"/>
      <c r="AB64" s="15"/>
      <c r="AC64" s="15"/>
      <c r="AD64" s="15"/>
      <c r="AE64" s="26"/>
      <c r="AF64" s="26"/>
      <c r="AG64" s="26"/>
    </row>
    <row r="65" spans="1:33" ht="15.75" customHeight="1" x14ac:dyDescent="0.2">
      <c r="A65" s="15"/>
      <c r="B65" s="15"/>
      <c r="C65" s="45"/>
      <c r="D65" s="17"/>
      <c r="E65" s="17"/>
      <c r="F65" s="18"/>
      <c r="G65" s="18"/>
      <c r="H65" s="18"/>
      <c r="I65" s="17"/>
      <c r="J65" s="17"/>
      <c r="K65" s="17"/>
      <c r="L65" s="17"/>
      <c r="M65" s="20"/>
      <c r="N65" s="17"/>
      <c r="O65" s="17"/>
      <c r="P65" s="17"/>
      <c r="Q65" s="17"/>
      <c r="R65" s="17"/>
      <c r="S65" s="22"/>
      <c r="T65" s="15"/>
      <c r="U65" s="23"/>
      <c r="V65" s="1"/>
      <c r="W65" s="15"/>
      <c r="X65" s="15"/>
      <c r="Y65" s="15"/>
      <c r="Z65" s="15"/>
      <c r="AA65" s="2"/>
      <c r="AB65" s="15"/>
      <c r="AC65" s="15"/>
      <c r="AD65" s="15"/>
      <c r="AE65" s="26"/>
      <c r="AF65" s="26"/>
      <c r="AG65" s="26"/>
    </row>
    <row r="66" spans="1:33" ht="15.75" customHeight="1" x14ac:dyDescent="0.2">
      <c r="A66" s="15"/>
      <c r="B66" s="15"/>
      <c r="C66" s="45"/>
      <c r="D66" s="17"/>
      <c r="E66" s="17"/>
      <c r="F66" s="18"/>
      <c r="G66" s="18"/>
      <c r="H66" s="18"/>
      <c r="I66" s="17"/>
      <c r="J66" s="17"/>
      <c r="K66" s="17"/>
      <c r="L66" s="17"/>
      <c r="M66" s="20"/>
      <c r="N66" s="17"/>
      <c r="O66" s="17"/>
      <c r="P66" s="17"/>
      <c r="Q66" s="17"/>
      <c r="R66" s="17"/>
      <c r="S66" s="22"/>
      <c r="T66" s="15"/>
      <c r="U66" s="23"/>
      <c r="V66" s="1"/>
      <c r="W66" s="15"/>
      <c r="X66" s="15"/>
      <c r="Y66" s="15"/>
      <c r="Z66" s="15"/>
      <c r="AA66" s="2"/>
      <c r="AB66" s="15"/>
      <c r="AC66" s="15"/>
      <c r="AD66" s="15"/>
      <c r="AE66" s="26"/>
      <c r="AF66" s="26"/>
      <c r="AG66" s="26"/>
    </row>
    <row r="67" spans="1:33" ht="15.75" customHeight="1" x14ac:dyDescent="0.2">
      <c r="A67" s="15"/>
      <c r="B67" s="15"/>
      <c r="C67" s="45"/>
      <c r="D67" s="17"/>
      <c r="E67" s="17"/>
      <c r="F67" s="18"/>
      <c r="G67" s="18"/>
      <c r="H67" s="18"/>
      <c r="I67" s="17"/>
      <c r="J67" s="17"/>
      <c r="K67" s="17"/>
      <c r="L67" s="17"/>
      <c r="M67" s="20"/>
      <c r="N67" s="17"/>
      <c r="O67" s="17"/>
      <c r="P67" s="17"/>
      <c r="Q67" s="17"/>
      <c r="R67" s="17"/>
      <c r="S67" s="22"/>
      <c r="T67" s="15"/>
      <c r="U67" s="23"/>
      <c r="V67" s="1"/>
      <c r="W67" s="15"/>
      <c r="X67" s="15"/>
      <c r="Y67" s="15"/>
      <c r="Z67" s="15"/>
      <c r="AA67" s="2"/>
      <c r="AB67" s="15"/>
      <c r="AC67" s="15"/>
      <c r="AD67" s="15"/>
      <c r="AE67" s="26"/>
      <c r="AF67" s="26"/>
      <c r="AG67" s="26"/>
    </row>
    <row r="68" spans="1:33" ht="15.75" customHeight="1" x14ac:dyDescent="0.2">
      <c r="A68" s="15"/>
      <c r="B68" s="15"/>
      <c r="C68" s="45"/>
      <c r="D68" s="17"/>
      <c r="E68" s="17"/>
      <c r="F68" s="18"/>
      <c r="G68" s="18"/>
      <c r="H68" s="18"/>
      <c r="I68" s="17"/>
      <c r="J68" s="17"/>
      <c r="K68" s="17"/>
      <c r="L68" s="17"/>
      <c r="M68" s="20"/>
      <c r="N68" s="17"/>
      <c r="O68" s="17"/>
      <c r="P68" s="17"/>
      <c r="Q68" s="17"/>
      <c r="R68" s="17"/>
      <c r="S68" s="22"/>
      <c r="T68" s="15"/>
      <c r="U68" s="23"/>
      <c r="V68" s="1"/>
      <c r="W68" s="15"/>
      <c r="X68" s="15"/>
      <c r="Y68" s="15"/>
      <c r="Z68" s="15"/>
      <c r="AA68" s="2"/>
      <c r="AB68" s="15"/>
      <c r="AC68" s="15"/>
      <c r="AD68" s="15"/>
      <c r="AE68" s="26"/>
      <c r="AF68" s="26"/>
      <c r="AG68" s="26"/>
    </row>
    <row r="69" spans="1:33" ht="15.75" customHeight="1" x14ac:dyDescent="0.2">
      <c r="A69" s="15"/>
      <c r="B69" s="15"/>
      <c r="C69" s="45"/>
      <c r="D69" s="17"/>
      <c r="E69" s="17"/>
      <c r="F69" s="18"/>
      <c r="G69" s="18"/>
      <c r="H69" s="18"/>
      <c r="I69" s="17"/>
      <c r="J69" s="17"/>
      <c r="K69" s="17"/>
      <c r="L69" s="17"/>
      <c r="M69" s="20"/>
      <c r="N69" s="17"/>
      <c r="O69" s="17"/>
      <c r="P69" s="17"/>
      <c r="Q69" s="17"/>
      <c r="R69" s="17"/>
      <c r="S69" s="22"/>
      <c r="T69" s="15"/>
      <c r="U69" s="23"/>
      <c r="V69" s="1"/>
      <c r="W69" s="15"/>
      <c r="X69" s="15"/>
      <c r="Y69" s="15"/>
      <c r="Z69" s="15"/>
      <c r="AA69" s="2"/>
      <c r="AB69" s="15"/>
      <c r="AC69" s="15"/>
      <c r="AD69" s="15"/>
      <c r="AE69" s="26"/>
      <c r="AF69" s="26"/>
      <c r="AG69" s="26"/>
    </row>
    <row r="70" spans="1:33" ht="15.75" customHeight="1" x14ac:dyDescent="0.2">
      <c r="A70" s="15"/>
      <c r="B70" s="15"/>
      <c r="C70" s="45"/>
      <c r="D70" s="17"/>
      <c r="E70" s="17"/>
      <c r="F70" s="18"/>
      <c r="G70" s="18"/>
      <c r="H70" s="18"/>
      <c r="I70" s="17"/>
      <c r="J70" s="17"/>
      <c r="K70" s="17"/>
      <c r="L70" s="17"/>
      <c r="M70" s="20"/>
      <c r="N70" s="17"/>
      <c r="O70" s="17"/>
      <c r="P70" s="17"/>
      <c r="Q70" s="17"/>
      <c r="R70" s="17"/>
      <c r="S70" s="22"/>
      <c r="T70" s="15"/>
      <c r="U70" s="23"/>
      <c r="V70" s="1"/>
      <c r="W70" s="15"/>
      <c r="X70" s="15"/>
      <c r="Y70" s="15"/>
      <c r="Z70" s="15"/>
      <c r="AA70" s="2"/>
      <c r="AB70" s="15"/>
      <c r="AC70" s="15"/>
      <c r="AD70" s="15"/>
      <c r="AE70" s="26"/>
      <c r="AF70" s="26"/>
      <c r="AG70" s="26"/>
    </row>
    <row r="71" spans="1:33" ht="15.75" customHeight="1" x14ac:dyDescent="0.2">
      <c r="A71" s="15"/>
      <c r="B71" s="15"/>
      <c r="C71" s="45"/>
      <c r="D71" s="17"/>
      <c r="E71" s="17"/>
      <c r="F71" s="18"/>
      <c r="G71" s="18"/>
      <c r="H71" s="18"/>
      <c r="I71" s="17"/>
      <c r="J71" s="17"/>
      <c r="K71" s="17"/>
      <c r="L71" s="17"/>
      <c r="M71" s="20"/>
      <c r="N71" s="17"/>
      <c r="O71" s="17"/>
      <c r="P71" s="17"/>
      <c r="Q71" s="17"/>
      <c r="R71" s="17"/>
      <c r="S71" s="22"/>
      <c r="T71" s="15"/>
      <c r="U71" s="23"/>
      <c r="V71" s="1"/>
      <c r="W71" s="15"/>
      <c r="X71" s="15"/>
      <c r="Y71" s="15"/>
      <c r="Z71" s="15"/>
      <c r="AA71" s="2"/>
      <c r="AB71" s="15"/>
      <c r="AC71" s="15"/>
      <c r="AD71" s="15"/>
      <c r="AE71" s="26"/>
      <c r="AF71" s="26"/>
      <c r="AG71" s="26"/>
    </row>
    <row r="72" spans="1:33" ht="15.75" customHeight="1" x14ac:dyDescent="0.2">
      <c r="A72" s="15"/>
      <c r="B72" s="15"/>
      <c r="C72" s="45"/>
      <c r="D72" s="17"/>
      <c r="E72" s="17"/>
      <c r="F72" s="18"/>
      <c r="G72" s="18"/>
      <c r="H72" s="18"/>
      <c r="I72" s="17"/>
      <c r="J72" s="17"/>
      <c r="K72" s="17"/>
      <c r="L72" s="17"/>
      <c r="M72" s="20"/>
      <c r="N72" s="17"/>
      <c r="O72" s="17"/>
      <c r="P72" s="17"/>
      <c r="Q72" s="17"/>
      <c r="R72" s="17"/>
      <c r="S72" s="22"/>
      <c r="T72" s="15"/>
      <c r="U72" s="23"/>
      <c r="V72" s="1"/>
      <c r="W72" s="15"/>
      <c r="X72" s="15"/>
      <c r="Y72" s="15"/>
      <c r="Z72" s="15"/>
      <c r="AA72" s="2"/>
      <c r="AB72" s="15"/>
      <c r="AC72" s="15"/>
      <c r="AD72" s="15"/>
      <c r="AE72" s="26"/>
      <c r="AF72" s="26"/>
      <c r="AG72" s="26"/>
    </row>
    <row r="73" spans="1:33" ht="15.75" customHeight="1" x14ac:dyDescent="0.2">
      <c r="A73" s="15"/>
      <c r="B73" s="15"/>
      <c r="C73" s="45"/>
      <c r="D73" s="17"/>
      <c r="E73" s="17"/>
      <c r="F73" s="18"/>
      <c r="G73" s="18"/>
      <c r="H73" s="18"/>
      <c r="I73" s="17"/>
      <c r="J73" s="17"/>
      <c r="K73" s="17"/>
      <c r="L73" s="17"/>
      <c r="M73" s="20"/>
      <c r="N73" s="17"/>
      <c r="O73" s="17"/>
      <c r="P73" s="17"/>
      <c r="Q73" s="17"/>
      <c r="R73" s="17"/>
      <c r="S73" s="22"/>
      <c r="T73" s="15"/>
      <c r="U73" s="23"/>
      <c r="V73" s="1"/>
      <c r="W73" s="15"/>
      <c r="X73" s="15"/>
      <c r="Y73" s="15"/>
      <c r="Z73" s="15"/>
      <c r="AA73" s="2"/>
      <c r="AB73" s="15"/>
      <c r="AC73" s="15"/>
      <c r="AD73" s="15"/>
      <c r="AE73" s="26"/>
      <c r="AF73" s="26"/>
      <c r="AG73" s="26"/>
    </row>
    <row r="74" spans="1:33" ht="15.75" customHeight="1" x14ac:dyDescent="0.2">
      <c r="A74" s="15"/>
      <c r="B74" s="15"/>
      <c r="C74" s="45"/>
      <c r="D74" s="17"/>
      <c r="E74" s="17"/>
      <c r="F74" s="18"/>
      <c r="G74" s="18"/>
      <c r="H74" s="18"/>
      <c r="I74" s="17"/>
      <c r="J74" s="17"/>
      <c r="K74" s="17"/>
      <c r="L74" s="17"/>
      <c r="M74" s="20"/>
      <c r="N74" s="17"/>
      <c r="O74" s="17"/>
      <c r="P74" s="17"/>
      <c r="Q74" s="17"/>
      <c r="R74" s="17"/>
      <c r="S74" s="22"/>
      <c r="T74" s="15"/>
      <c r="U74" s="23"/>
      <c r="V74" s="1"/>
      <c r="W74" s="15"/>
      <c r="X74" s="15"/>
      <c r="Y74" s="15"/>
      <c r="Z74" s="15"/>
      <c r="AA74" s="2"/>
      <c r="AB74" s="15"/>
      <c r="AC74" s="15"/>
      <c r="AD74" s="15"/>
      <c r="AE74" s="26"/>
      <c r="AF74" s="26"/>
      <c r="AG74" s="26"/>
    </row>
    <row r="75" spans="1:33" ht="15.75" customHeight="1" x14ac:dyDescent="0.2">
      <c r="A75" s="15"/>
      <c r="B75" s="15"/>
      <c r="C75" s="45"/>
      <c r="D75" s="17"/>
      <c r="E75" s="17"/>
      <c r="F75" s="18"/>
      <c r="G75" s="18"/>
      <c r="H75" s="18"/>
      <c r="I75" s="17"/>
      <c r="J75" s="17"/>
      <c r="K75" s="17"/>
      <c r="L75" s="17"/>
      <c r="M75" s="20"/>
      <c r="N75" s="17"/>
      <c r="O75" s="17"/>
      <c r="P75" s="17"/>
      <c r="Q75" s="17"/>
      <c r="R75" s="17"/>
      <c r="S75" s="22"/>
      <c r="T75" s="15"/>
      <c r="U75" s="23"/>
      <c r="V75" s="1"/>
      <c r="W75" s="15"/>
      <c r="X75" s="15"/>
      <c r="Y75" s="15"/>
      <c r="Z75" s="15"/>
      <c r="AA75" s="2"/>
      <c r="AB75" s="15"/>
      <c r="AC75" s="15"/>
      <c r="AD75" s="15"/>
      <c r="AE75" s="26"/>
      <c r="AF75" s="26"/>
      <c r="AG75" s="26"/>
    </row>
    <row r="76" spans="1:33" ht="15.75" customHeight="1" x14ac:dyDescent="0.2">
      <c r="A76" s="15"/>
      <c r="B76" s="15"/>
      <c r="C76" s="45"/>
      <c r="D76" s="17"/>
      <c r="E76" s="17"/>
      <c r="F76" s="18"/>
      <c r="G76" s="18"/>
      <c r="H76" s="18"/>
      <c r="I76" s="17"/>
      <c r="J76" s="17"/>
      <c r="K76" s="17"/>
      <c r="L76" s="17"/>
      <c r="M76" s="20"/>
      <c r="N76" s="17"/>
      <c r="O76" s="17"/>
      <c r="P76" s="17"/>
      <c r="Q76" s="17"/>
      <c r="R76" s="17"/>
      <c r="S76" s="22"/>
      <c r="T76" s="15"/>
      <c r="U76" s="23"/>
      <c r="V76" s="1"/>
      <c r="W76" s="15"/>
      <c r="X76" s="15"/>
      <c r="Y76" s="15"/>
      <c r="Z76" s="15"/>
      <c r="AA76" s="2"/>
      <c r="AB76" s="15"/>
      <c r="AC76" s="15"/>
      <c r="AD76" s="15"/>
      <c r="AE76" s="26"/>
      <c r="AF76" s="26"/>
      <c r="AG76" s="26"/>
    </row>
    <row r="77" spans="1:33" ht="15.75" customHeight="1" x14ac:dyDescent="0.2">
      <c r="A77" s="15"/>
      <c r="B77" s="15"/>
      <c r="C77" s="45"/>
      <c r="D77" s="17"/>
      <c r="E77" s="17"/>
      <c r="F77" s="18"/>
      <c r="G77" s="18"/>
      <c r="H77" s="18"/>
      <c r="I77" s="17"/>
      <c r="J77" s="17"/>
      <c r="K77" s="17"/>
      <c r="L77" s="17"/>
      <c r="M77" s="20"/>
      <c r="N77" s="17"/>
      <c r="O77" s="17"/>
      <c r="P77" s="17"/>
      <c r="Q77" s="17"/>
      <c r="R77" s="17"/>
      <c r="S77" s="22"/>
      <c r="T77" s="15"/>
      <c r="U77" s="23"/>
      <c r="V77" s="1"/>
      <c r="W77" s="15"/>
      <c r="X77" s="15"/>
      <c r="Y77" s="15"/>
      <c r="Z77" s="15"/>
      <c r="AA77" s="2"/>
      <c r="AB77" s="15"/>
      <c r="AC77" s="15"/>
      <c r="AD77" s="15"/>
      <c r="AE77" s="26"/>
      <c r="AF77" s="26"/>
      <c r="AG77" s="26"/>
    </row>
    <row r="78" spans="1:33" ht="15.75" customHeight="1" x14ac:dyDescent="0.2">
      <c r="A78" s="15"/>
      <c r="B78" s="15"/>
      <c r="C78" s="45"/>
      <c r="D78" s="17"/>
      <c r="E78" s="17"/>
      <c r="F78" s="18"/>
      <c r="G78" s="18"/>
      <c r="H78" s="18"/>
      <c r="I78" s="17"/>
      <c r="J78" s="17"/>
      <c r="K78" s="17"/>
      <c r="L78" s="17"/>
      <c r="M78" s="20"/>
      <c r="N78" s="17"/>
      <c r="O78" s="17"/>
      <c r="P78" s="17"/>
      <c r="Q78" s="17"/>
      <c r="R78" s="17"/>
      <c r="S78" s="22"/>
      <c r="T78" s="15"/>
      <c r="U78" s="23"/>
      <c r="V78" s="1"/>
      <c r="W78" s="15"/>
      <c r="X78" s="15"/>
      <c r="Y78" s="15"/>
      <c r="Z78" s="15"/>
      <c r="AA78" s="2"/>
      <c r="AB78" s="15"/>
      <c r="AC78" s="15"/>
      <c r="AD78" s="15"/>
      <c r="AE78" s="26"/>
      <c r="AF78" s="26"/>
      <c r="AG78" s="26"/>
    </row>
    <row r="79" spans="1:33" ht="15.75" customHeight="1" x14ac:dyDescent="0.2">
      <c r="A79" s="15"/>
      <c r="B79" s="15"/>
      <c r="C79" s="45"/>
      <c r="D79" s="17"/>
      <c r="E79" s="17"/>
      <c r="F79" s="18"/>
      <c r="G79" s="18"/>
      <c r="H79" s="18"/>
      <c r="I79" s="17"/>
      <c r="J79" s="17"/>
      <c r="K79" s="17"/>
      <c r="L79" s="17"/>
      <c r="M79" s="20"/>
      <c r="N79" s="17"/>
      <c r="O79" s="17"/>
      <c r="P79" s="17"/>
      <c r="Q79" s="17"/>
      <c r="R79" s="17"/>
      <c r="S79" s="22"/>
      <c r="T79" s="15"/>
      <c r="U79" s="23"/>
      <c r="V79" s="1"/>
      <c r="W79" s="15"/>
      <c r="X79" s="15"/>
      <c r="Y79" s="15"/>
      <c r="Z79" s="15"/>
      <c r="AA79" s="2"/>
      <c r="AB79" s="15"/>
      <c r="AC79" s="15"/>
      <c r="AD79" s="15"/>
      <c r="AE79" s="26"/>
      <c r="AF79" s="26"/>
      <c r="AG79" s="26"/>
    </row>
    <row r="80" spans="1:33" ht="15.75" customHeight="1" x14ac:dyDescent="0.2">
      <c r="A80" s="15"/>
      <c r="B80" s="15"/>
      <c r="C80" s="45"/>
      <c r="D80" s="17"/>
      <c r="E80" s="17"/>
      <c r="F80" s="18"/>
      <c r="G80" s="18"/>
      <c r="H80" s="18"/>
      <c r="I80" s="17"/>
      <c r="J80" s="17"/>
      <c r="K80" s="17"/>
      <c r="L80" s="17"/>
      <c r="M80" s="20"/>
      <c r="N80" s="17"/>
      <c r="O80" s="17"/>
      <c r="P80" s="17"/>
      <c r="Q80" s="17"/>
      <c r="R80" s="17"/>
      <c r="S80" s="22"/>
      <c r="T80" s="15"/>
      <c r="U80" s="23"/>
      <c r="V80" s="1"/>
      <c r="W80" s="15"/>
      <c r="X80" s="15"/>
      <c r="Y80" s="15"/>
      <c r="Z80" s="15"/>
      <c r="AA80" s="2"/>
      <c r="AB80" s="15"/>
      <c r="AC80" s="15"/>
      <c r="AD80" s="15"/>
      <c r="AE80" s="26"/>
      <c r="AF80" s="26"/>
      <c r="AG80" s="26"/>
    </row>
    <row r="81" spans="1:33" ht="15.75" customHeight="1" x14ac:dyDescent="0.2">
      <c r="A81" s="15"/>
      <c r="B81" s="15"/>
      <c r="C81" s="45"/>
      <c r="D81" s="17"/>
      <c r="E81" s="17"/>
      <c r="F81" s="18"/>
      <c r="G81" s="18"/>
      <c r="H81" s="18"/>
      <c r="I81" s="17"/>
      <c r="J81" s="17"/>
      <c r="K81" s="17"/>
      <c r="L81" s="17"/>
      <c r="M81" s="20"/>
      <c r="N81" s="17"/>
      <c r="O81" s="17"/>
      <c r="P81" s="17"/>
      <c r="Q81" s="17"/>
      <c r="R81" s="17"/>
      <c r="S81" s="22"/>
      <c r="T81" s="15"/>
      <c r="U81" s="23"/>
      <c r="V81" s="1"/>
      <c r="W81" s="15"/>
      <c r="X81" s="15"/>
      <c r="Y81" s="15"/>
      <c r="Z81" s="15"/>
      <c r="AA81" s="2"/>
      <c r="AB81" s="15"/>
      <c r="AC81" s="15"/>
      <c r="AD81" s="15"/>
      <c r="AE81" s="26"/>
      <c r="AF81" s="26"/>
      <c r="AG81" s="26"/>
    </row>
    <row r="82" spans="1:33" ht="15.75" customHeight="1" x14ac:dyDescent="0.2">
      <c r="A82" s="15"/>
      <c r="B82" s="15"/>
      <c r="C82" s="45"/>
      <c r="D82" s="17"/>
      <c r="E82" s="17"/>
      <c r="F82" s="18"/>
      <c r="G82" s="18"/>
      <c r="H82" s="18"/>
      <c r="I82" s="17"/>
      <c r="J82" s="17"/>
      <c r="K82" s="17"/>
      <c r="L82" s="17"/>
      <c r="M82" s="20"/>
      <c r="N82" s="17"/>
      <c r="O82" s="17"/>
      <c r="P82" s="17"/>
      <c r="Q82" s="17"/>
      <c r="R82" s="17"/>
      <c r="S82" s="22"/>
      <c r="T82" s="15"/>
      <c r="U82" s="23"/>
      <c r="V82" s="1"/>
      <c r="W82" s="15"/>
      <c r="X82" s="15"/>
      <c r="Y82" s="15"/>
      <c r="Z82" s="15"/>
      <c r="AA82" s="2"/>
      <c r="AB82" s="15"/>
      <c r="AC82" s="15"/>
      <c r="AD82" s="15"/>
      <c r="AE82" s="26"/>
      <c r="AF82" s="26"/>
      <c r="AG82" s="26"/>
    </row>
    <row r="83" spans="1:33" ht="15.75" customHeight="1" x14ac:dyDescent="0.2">
      <c r="A83" s="15"/>
      <c r="B83" s="15"/>
      <c r="C83" s="45"/>
      <c r="D83" s="17"/>
      <c r="E83" s="17"/>
      <c r="F83" s="18"/>
      <c r="G83" s="18"/>
      <c r="H83" s="18"/>
      <c r="I83" s="17"/>
      <c r="J83" s="17"/>
      <c r="K83" s="17"/>
      <c r="L83" s="17"/>
      <c r="M83" s="20"/>
      <c r="N83" s="17"/>
      <c r="O83" s="17"/>
      <c r="P83" s="17"/>
      <c r="Q83" s="17"/>
      <c r="R83" s="17"/>
      <c r="S83" s="22"/>
      <c r="T83" s="15"/>
      <c r="U83" s="23"/>
      <c r="V83" s="1"/>
      <c r="W83" s="15"/>
      <c r="X83" s="15"/>
      <c r="Y83" s="15"/>
      <c r="Z83" s="15"/>
      <c r="AA83" s="2"/>
      <c r="AB83" s="15"/>
      <c r="AC83" s="15"/>
      <c r="AD83" s="15"/>
      <c r="AE83" s="26"/>
      <c r="AF83" s="26"/>
      <c r="AG83" s="26"/>
    </row>
    <row r="84" spans="1:33" ht="15.75" customHeight="1" x14ac:dyDescent="0.2">
      <c r="A84" s="15"/>
      <c r="B84" s="15"/>
      <c r="C84" s="45"/>
      <c r="D84" s="17"/>
      <c r="E84" s="17"/>
      <c r="F84" s="18"/>
      <c r="G84" s="18"/>
      <c r="H84" s="18"/>
      <c r="I84" s="17"/>
      <c r="J84" s="17"/>
      <c r="K84" s="17"/>
      <c r="L84" s="17"/>
      <c r="M84" s="20"/>
      <c r="N84" s="17"/>
      <c r="O84" s="17"/>
      <c r="P84" s="17"/>
      <c r="Q84" s="17"/>
      <c r="R84" s="17"/>
      <c r="S84" s="22"/>
      <c r="T84" s="15"/>
      <c r="U84" s="23"/>
      <c r="V84" s="1"/>
      <c r="W84" s="15"/>
      <c r="X84" s="15"/>
      <c r="Y84" s="15"/>
      <c r="Z84" s="15"/>
      <c r="AA84" s="2"/>
      <c r="AB84" s="15"/>
      <c r="AC84" s="15"/>
      <c r="AD84" s="15"/>
      <c r="AE84" s="26"/>
      <c r="AF84" s="26"/>
      <c r="AG84" s="26"/>
    </row>
    <row r="85" spans="1:33" ht="15.75" customHeight="1" x14ac:dyDescent="0.2">
      <c r="A85" s="15"/>
      <c r="B85" s="15"/>
      <c r="C85" s="45"/>
      <c r="D85" s="17"/>
      <c r="E85" s="17"/>
      <c r="F85" s="18"/>
      <c r="G85" s="18"/>
      <c r="H85" s="18"/>
      <c r="I85" s="17"/>
      <c r="J85" s="17"/>
      <c r="K85" s="17"/>
      <c r="L85" s="17"/>
      <c r="M85" s="20"/>
      <c r="N85" s="17"/>
      <c r="O85" s="17"/>
      <c r="P85" s="17"/>
      <c r="Q85" s="17"/>
      <c r="R85" s="17"/>
      <c r="S85" s="22"/>
      <c r="T85" s="15"/>
      <c r="U85" s="23"/>
      <c r="V85" s="1"/>
      <c r="W85" s="15"/>
      <c r="X85" s="15"/>
      <c r="Y85" s="15"/>
      <c r="Z85" s="15"/>
      <c r="AA85" s="2"/>
      <c r="AB85" s="15"/>
      <c r="AC85" s="15"/>
      <c r="AD85" s="15"/>
      <c r="AE85" s="26"/>
      <c r="AF85" s="26"/>
      <c r="AG85" s="26"/>
    </row>
    <row r="86" spans="1:33" ht="15.75" customHeight="1" x14ac:dyDescent="0.2">
      <c r="A86" s="15"/>
      <c r="B86" s="15"/>
      <c r="C86" s="45"/>
      <c r="D86" s="17"/>
      <c r="E86" s="17"/>
      <c r="F86" s="18"/>
      <c r="G86" s="18"/>
      <c r="H86" s="18"/>
      <c r="I86" s="17"/>
      <c r="J86" s="17"/>
      <c r="K86" s="17"/>
      <c r="L86" s="17"/>
      <c r="M86" s="20"/>
      <c r="N86" s="17"/>
      <c r="O86" s="17"/>
      <c r="P86" s="17"/>
      <c r="Q86" s="17"/>
      <c r="R86" s="17"/>
      <c r="S86" s="22"/>
      <c r="T86" s="15"/>
      <c r="U86" s="23"/>
      <c r="V86" s="1"/>
      <c r="W86" s="15"/>
      <c r="X86" s="15"/>
      <c r="Y86" s="15"/>
      <c r="Z86" s="15"/>
      <c r="AA86" s="2"/>
      <c r="AB86" s="15"/>
      <c r="AC86" s="15"/>
      <c r="AD86" s="15"/>
      <c r="AE86" s="26"/>
      <c r="AF86" s="26"/>
      <c r="AG86" s="26"/>
    </row>
    <row r="87" spans="1:33" ht="15.75" customHeight="1" x14ac:dyDescent="0.2">
      <c r="A87" s="15"/>
      <c r="B87" s="15"/>
      <c r="C87" s="45"/>
      <c r="D87" s="17"/>
      <c r="E87" s="17"/>
      <c r="F87" s="18"/>
      <c r="G87" s="18"/>
      <c r="H87" s="18"/>
      <c r="I87" s="17"/>
      <c r="J87" s="17"/>
      <c r="K87" s="17"/>
      <c r="L87" s="17"/>
      <c r="M87" s="20"/>
      <c r="N87" s="17"/>
      <c r="O87" s="17"/>
      <c r="P87" s="17"/>
      <c r="Q87" s="17"/>
      <c r="R87" s="17"/>
      <c r="S87" s="22"/>
      <c r="T87" s="15"/>
      <c r="U87" s="23"/>
      <c r="V87" s="1"/>
      <c r="W87" s="15"/>
      <c r="X87" s="15"/>
      <c r="Y87" s="15"/>
      <c r="Z87" s="15"/>
      <c r="AA87" s="2"/>
      <c r="AB87" s="15"/>
      <c r="AC87" s="15"/>
      <c r="AD87" s="15"/>
      <c r="AE87" s="26"/>
      <c r="AF87" s="26"/>
      <c r="AG87" s="26"/>
    </row>
    <row r="88" spans="1:33" ht="15.75" customHeight="1" x14ac:dyDescent="0.2">
      <c r="A88" s="15"/>
      <c r="B88" s="15"/>
      <c r="C88" s="45"/>
      <c r="D88" s="17"/>
      <c r="E88" s="17"/>
      <c r="F88" s="18"/>
      <c r="G88" s="18"/>
      <c r="H88" s="18"/>
      <c r="I88" s="17"/>
      <c r="J88" s="17"/>
      <c r="K88" s="17"/>
      <c r="L88" s="17"/>
      <c r="M88" s="20"/>
      <c r="N88" s="17"/>
      <c r="O88" s="17"/>
      <c r="P88" s="17"/>
      <c r="Q88" s="17"/>
      <c r="R88" s="17"/>
      <c r="S88" s="22"/>
      <c r="T88" s="15"/>
      <c r="U88" s="23"/>
      <c r="V88" s="1"/>
      <c r="W88" s="15"/>
      <c r="X88" s="15"/>
      <c r="Y88" s="15"/>
      <c r="Z88" s="15"/>
      <c r="AA88" s="2"/>
      <c r="AB88" s="15"/>
      <c r="AC88" s="15"/>
      <c r="AD88" s="15"/>
      <c r="AE88" s="26"/>
      <c r="AF88" s="26"/>
      <c r="AG88" s="26"/>
    </row>
    <row r="89" spans="1:33" ht="15.75" customHeight="1" x14ac:dyDescent="0.2">
      <c r="A89" s="15"/>
      <c r="B89" s="15"/>
      <c r="C89" s="45"/>
      <c r="D89" s="17"/>
      <c r="E89" s="17"/>
      <c r="F89" s="18"/>
      <c r="G89" s="18"/>
      <c r="H89" s="18"/>
      <c r="I89" s="17"/>
      <c r="J89" s="17"/>
      <c r="K89" s="17"/>
      <c r="L89" s="17"/>
      <c r="M89" s="20"/>
      <c r="N89" s="17"/>
      <c r="O89" s="17"/>
      <c r="P89" s="17"/>
      <c r="Q89" s="17"/>
      <c r="R89" s="17"/>
      <c r="S89" s="22"/>
      <c r="T89" s="15"/>
      <c r="U89" s="23"/>
      <c r="V89" s="1"/>
      <c r="W89" s="15"/>
      <c r="X89" s="15"/>
      <c r="Y89" s="15"/>
      <c r="Z89" s="15"/>
      <c r="AA89" s="2"/>
      <c r="AB89" s="15"/>
      <c r="AC89" s="15"/>
      <c r="AD89" s="15"/>
      <c r="AE89" s="26"/>
      <c r="AF89" s="26"/>
      <c r="AG89" s="26"/>
    </row>
    <row r="90" spans="1:33" ht="15.75" customHeight="1" x14ac:dyDescent="0.2">
      <c r="A90" s="15"/>
      <c r="B90" s="15"/>
      <c r="C90" s="45"/>
      <c r="D90" s="17"/>
      <c r="E90" s="17"/>
      <c r="F90" s="18"/>
      <c r="G90" s="18"/>
      <c r="H90" s="18"/>
      <c r="I90" s="17"/>
      <c r="J90" s="17"/>
      <c r="K90" s="17"/>
      <c r="L90" s="17"/>
      <c r="M90" s="20"/>
      <c r="N90" s="17"/>
      <c r="O90" s="17"/>
      <c r="P90" s="17"/>
      <c r="Q90" s="17"/>
      <c r="R90" s="17"/>
      <c r="S90" s="22"/>
      <c r="T90" s="15"/>
      <c r="U90" s="23"/>
      <c r="V90" s="1"/>
      <c r="W90" s="15"/>
      <c r="X90" s="15"/>
      <c r="Y90" s="15"/>
      <c r="Z90" s="15"/>
      <c r="AA90" s="2"/>
      <c r="AB90" s="15"/>
      <c r="AC90" s="15"/>
      <c r="AD90" s="15"/>
      <c r="AE90" s="26"/>
      <c r="AF90" s="26"/>
      <c r="AG90" s="26"/>
    </row>
    <row r="91" spans="1:33" ht="15.75" customHeight="1" x14ac:dyDescent="0.2">
      <c r="A91" s="15"/>
      <c r="B91" s="15"/>
      <c r="C91" s="45"/>
      <c r="D91" s="17"/>
      <c r="E91" s="17"/>
      <c r="F91" s="18"/>
      <c r="G91" s="18"/>
      <c r="H91" s="18"/>
      <c r="I91" s="17"/>
      <c r="J91" s="17"/>
      <c r="K91" s="17"/>
      <c r="L91" s="17"/>
      <c r="M91" s="20"/>
      <c r="N91" s="17"/>
      <c r="O91" s="17"/>
      <c r="P91" s="17"/>
      <c r="Q91" s="17"/>
      <c r="R91" s="17"/>
      <c r="S91" s="22"/>
      <c r="T91" s="15"/>
      <c r="U91" s="23"/>
      <c r="V91" s="1"/>
      <c r="W91" s="15"/>
      <c r="X91" s="15"/>
      <c r="Y91" s="15"/>
      <c r="Z91" s="15"/>
      <c r="AA91" s="2"/>
      <c r="AB91" s="15"/>
      <c r="AC91" s="15"/>
      <c r="AD91" s="15"/>
      <c r="AE91" s="26"/>
      <c r="AF91" s="26"/>
      <c r="AG91" s="26"/>
    </row>
    <row r="92" spans="1:33" ht="15.75" customHeight="1" x14ac:dyDescent="0.2">
      <c r="A92" s="15"/>
      <c r="B92" s="15"/>
      <c r="C92" s="45"/>
      <c r="D92" s="17"/>
      <c r="E92" s="17"/>
      <c r="F92" s="18"/>
      <c r="G92" s="18"/>
      <c r="H92" s="18"/>
      <c r="I92" s="17"/>
      <c r="J92" s="17"/>
      <c r="K92" s="17"/>
      <c r="L92" s="17"/>
      <c r="M92" s="20"/>
      <c r="N92" s="17"/>
      <c r="O92" s="17"/>
      <c r="P92" s="17"/>
      <c r="Q92" s="17"/>
      <c r="R92" s="17"/>
      <c r="S92" s="22"/>
      <c r="T92" s="15"/>
      <c r="U92" s="23"/>
      <c r="V92" s="1"/>
      <c r="W92" s="15"/>
      <c r="X92" s="15"/>
      <c r="Y92" s="15"/>
      <c r="Z92" s="15"/>
      <c r="AA92" s="2"/>
      <c r="AB92" s="15"/>
      <c r="AC92" s="15"/>
      <c r="AD92" s="15"/>
      <c r="AE92" s="26"/>
      <c r="AF92" s="26"/>
      <c r="AG92" s="26"/>
    </row>
    <row r="93" spans="1:33" ht="15.75" customHeight="1" x14ac:dyDescent="0.2">
      <c r="A93" s="15"/>
      <c r="B93" s="15"/>
      <c r="C93" s="45"/>
      <c r="D93" s="17"/>
      <c r="E93" s="17"/>
      <c r="F93" s="18"/>
      <c r="G93" s="18"/>
      <c r="H93" s="18"/>
      <c r="I93" s="17"/>
      <c r="J93" s="17"/>
      <c r="K93" s="17"/>
      <c r="L93" s="17"/>
      <c r="M93" s="20"/>
      <c r="N93" s="17"/>
      <c r="O93" s="17"/>
      <c r="P93" s="17"/>
      <c r="Q93" s="17"/>
      <c r="R93" s="17"/>
      <c r="S93" s="22"/>
      <c r="T93" s="15"/>
      <c r="U93" s="23"/>
      <c r="V93" s="1"/>
      <c r="W93" s="15"/>
      <c r="X93" s="15"/>
      <c r="Y93" s="15"/>
      <c r="Z93" s="15"/>
      <c r="AA93" s="2"/>
      <c r="AB93" s="15"/>
      <c r="AC93" s="15"/>
      <c r="AD93" s="15"/>
      <c r="AE93" s="26"/>
      <c r="AF93" s="26"/>
      <c r="AG93" s="26"/>
    </row>
    <row r="94" spans="1:33" ht="15.75" customHeight="1" x14ac:dyDescent="0.2">
      <c r="A94" s="15"/>
      <c r="B94" s="15"/>
      <c r="C94" s="45"/>
      <c r="D94" s="17"/>
      <c r="E94" s="17"/>
      <c r="F94" s="18"/>
      <c r="G94" s="18"/>
      <c r="H94" s="18"/>
      <c r="I94" s="17"/>
      <c r="J94" s="17"/>
      <c r="K94" s="17"/>
      <c r="L94" s="17"/>
      <c r="M94" s="20"/>
      <c r="N94" s="17"/>
      <c r="O94" s="17"/>
      <c r="P94" s="17"/>
      <c r="Q94" s="17"/>
      <c r="R94" s="17"/>
      <c r="S94" s="22"/>
      <c r="T94" s="15"/>
      <c r="U94" s="23"/>
      <c r="V94" s="1"/>
      <c r="W94" s="15"/>
      <c r="X94" s="15"/>
      <c r="Y94" s="15"/>
      <c r="Z94" s="15"/>
      <c r="AA94" s="2"/>
      <c r="AB94" s="15"/>
      <c r="AC94" s="15"/>
      <c r="AD94" s="15"/>
      <c r="AE94" s="26"/>
      <c r="AF94" s="26"/>
      <c r="AG94" s="26"/>
    </row>
    <row r="95" spans="1:33" ht="15.75" customHeight="1" x14ac:dyDescent="0.2">
      <c r="A95" s="15"/>
      <c r="B95" s="15"/>
      <c r="C95" s="45"/>
      <c r="D95" s="17"/>
      <c r="E95" s="17"/>
      <c r="F95" s="18"/>
      <c r="G95" s="18"/>
      <c r="H95" s="18"/>
      <c r="I95" s="17"/>
      <c r="J95" s="17"/>
      <c r="K95" s="17"/>
      <c r="L95" s="17"/>
      <c r="M95" s="20"/>
      <c r="N95" s="17"/>
      <c r="O95" s="17"/>
      <c r="P95" s="17"/>
      <c r="Q95" s="17"/>
      <c r="R95" s="17"/>
      <c r="S95" s="22"/>
      <c r="T95" s="15"/>
      <c r="U95" s="23"/>
      <c r="V95" s="1"/>
      <c r="W95" s="15"/>
      <c r="X95" s="15"/>
      <c r="Y95" s="15"/>
      <c r="Z95" s="15"/>
      <c r="AA95" s="2"/>
      <c r="AB95" s="15"/>
      <c r="AC95" s="15"/>
      <c r="AD95" s="15"/>
      <c r="AE95" s="26"/>
      <c r="AF95" s="26"/>
      <c r="AG95" s="26"/>
    </row>
    <row r="96" spans="1:33" ht="15.75" customHeight="1" x14ac:dyDescent="0.2">
      <c r="A96" s="15"/>
      <c r="B96" s="15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46"/>
      <c r="R96" s="46"/>
      <c r="S96" s="22"/>
      <c r="T96" s="15"/>
      <c r="U96" s="15"/>
      <c r="V96" s="15"/>
      <c r="W96" s="15"/>
      <c r="X96" s="15"/>
      <c r="Y96" s="15"/>
      <c r="Z96" s="15"/>
      <c r="AA96" s="2"/>
      <c r="AB96" s="15"/>
      <c r="AC96" s="15"/>
      <c r="AD96" s="15"/>
      <c r="AE96" s="15"/>
      <c r="AF96" s="15"/>
      <c r="AG96" s="15"/>
    </row>
    <row r="97" spans="1:33" ht="15.75" customHeight="1" x14ac:dyDescent="0.2">
      <c r="A97" s="15"/>
      <c r="B97" s="15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46"/>
      <c r="R97" s="46"/>
      <c r="S97" s="22"/>
      <c r="T97" s="15"/>
      <c r="U97" s="15"/>
      <c r="V97" s="15"/>
      <c r="W97" s="15"/>
      <c r="X97" s="15"/>
      <c r="Y97" s="15"/>
      <c r="Z97" s="15"/>
      <c r="AA97" s="2"/>
      <c r="AB97" s="15"/>
      <c r="AC97" s="15"/>
      <c r="AD97" s="15"/>
      <c r="AE97" s="15"/>
      <c r="AF97" s="15"/>
      <c r="AG97" s="15"/>
    </row>
    <row r="98" spans="1:33" ht="15.75" customHeight="1" x14ac:dyDescent="0.2">
      <c r="A98" s="15"/>
      <c r="B98" s="15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46"/>
      <c r="R98" s="46"/>
      <c r="S98" s="22"/>
      <c r="T98" s="15"/>
      <c r="U98" s="15"/>
      <c r="V98" s="15"/>
      <c r="W98" s="15"/>
      <c r="X98" s="15"/>
      <c r="Y98" s="15"/>
      <c r="Z98" s="15"/>
      <c r="AA98" s="2"/>
      <c r="AB98" s="15"/>
      <c r="AC98" s="15"/>
      <c r="AD98" s="15"/>
      <c r="AE98" s="15"/>
      <c r="AF98" s="15"/>
      <c r="AG98" s="15"/>
    </row>
    <row r="99" spans="1:33" ht="15.75" customHeight="1" x14ac:dyDescent="0.2">
      <c r="A99" s="15"/>
      <c r="B99" s="15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46"/>
      <c r="R99" s="46"/>
      <c r="S99" s="22"/>
      <c r="T99" s="15"/>
      <c r="U99" s="15"/>
      <c r="V99" s="15"/>
      <c r="W99" s="15"/>
      <c r="X99" s="15"/>
      <c r="Y99" s="15"/>
      <c r="Z99" s="15"/>
      <c r="AA99" s="2"/>
      <c r="AB99" s="15"/>
      <c r="AC99" s="15"/>
      <c r="AD99" s="15"/>
      <c r="AE99" s="15"/>
      <c r="AF99" s="15"/>
      <c r="AG99" s="15"/>
    </row>
    <row r="100" spans="1:33" ht="15.75" customHeight="1" x14ac:dyDescent="0.2">
      <c r="A100" s="15"/>
      <c r="B100" s="15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46"/>
      <c r="R100" s="46"/>
      <c r="S100" s="22"/>
      <c r="T100" s="15"/>
      <c r="U100" s="15"/>
      <c r="V100" s="15"/>
      <c r="W100" s="15"/>
      <c r="X100" s="15"/>
      <c r="Y100" s="15"/>
      <c r="Z100" s="15"/>
      <c r="AA100" s="2"/>
      <c r="AB100" s="15"/>
      <c r="AC100" s="15"/>
      <c r="AD100" s="15"/>
      <c r="AE100" s="15"/>
      <c r="AF100" s="15"/>
      <c r="AG100" s="15"/>
    </row>
    <row r="101" spans="1:33" ht="15.75" customHeight="1" x14ac:dyDescent="0.2">
      <c r="A101" s="15"/>
      <c r="B101" s="15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46"/>
      <c r="R101" s="46"/>
      <c r="S101" s="22"/>
      <c r="T101" s="15"/>
      <c r="U101" s="15"/>
      <c r="V101" s="15"/>
      <c r="W101" s="15"/>
      <c r="X101" s="15"/>
      <c r="Y101" s="15"/>
      <c r="Z101" s="15"/>
      <c r="AA101" s="2"/>
      <c r="AB101" s="15"/>
      <c r="AC101" s="15"/>
      <c r="AD101" s="15"/>
      <c r="AE101" s="15"/>
      <c r="AF101" s="15"/>
      <c r="AG101" s="15"/>
    </row>
    <row r="102" spans="1:33" ht="15.75" customHeight="1" x14ac:dyDescent="0.2">
      <c r="A102" s="15"/>
      <c r="B102" s="15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46"/>
      <c r="R102" s="46"/>
      <c r="S102" s="22"/>
      <c r="T102" s="15"/>
      <c r="U102" s="15"/>
      <c r="V102" s="15"/>
      <c r="W102" s="15"/>
      <c r="X102" s="15"/>
      <c r="Y102" s="15"/>
      <c r="Z102" s="15"/>
      <c r="AA102" s="2"/>
      <c r="AB102" s="15"/>
      <c r="AC102" s="15"/>
      <c r="AD102" s="15"/>
      <c r="AE102" s="15"/>
      <c r="AF102" s="15"/>
      <c r="AG102" s="15"/>
    </row>
    <row r="103" spans="1:33" ht="15.75" customHeight="1" x14ac:dyDescent="0.2">
      <c r="A103" s="15"/>
      <c r="B103" s="15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46"/>
      <c r="R103" s="46"/>
      <c r="S103" s="22"/>
      <c r="T103" s="15"/>
      <c r="U103" s="15"/>
      <c r="V103" s="15"/>
      <c r="W103" s="15"/>
      <c r="X103" s="15"/>
      <c r="Y103" s="15"/>
      <c r="Z103" s="15"/>
      <c r="AA103" s="2"/>
      <c r="AB103" s="15"/>
      <c r="AC103" s="15"/>
      <c r="AD103" s="15"/>
      <c r="AE103" s="15"/>
      <c r="AF103" s="15"/>
      <c r="AG103" s="15"/>
    </row>
    <row r="104" spans="1:33" ht="15.75" customHeight="1" x14ac:dyDescent="0.2">
      <c r="A104" s="15"/>
      <c r="B104" s="15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46"/>
      <c r="R104" s="46"/>
      <c r="S104" s="22"/>
      <c r="T104" s="15"/>
      <c r="U104" s="15"/>
      <c r="V104" s="15"/>
      <c r="W104" s="15"/>
      <c r="X104" s="15"/>
      <c r="Y104" s="15"/>
      <c r="Z104" s="15"/>
      <c r="AA104" s="2"/>
      <c r="AB104" s="15"/>
      <c r="AC104" s="15"/>
      <c r="AD104" s="15"/>
      <c r="AE104" s="15"/>
      <c r="AF104" s="15"/>
      <c r="AG104" s="15"/>
    </row>
    <row r="105" spans="1:33" ht="15.75" customHeight="1" x14ac:dyDescent="0.2">
      <c r="A105" s="15"/>
      <c r="B105" s="15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46"/>
      <c r="R105" s="46"/>
      <c r="S105" s="22"/>
      <c r="T105" s="15"/>
      <c r="U105" s="15"/>
      <c r="V105" s="15"/>
      <c r="W105" s="15"/>
      <c r="X105" s="15"/>
      <c r="Y105" s="15"/>
      <c r="Z105" s="15"/>
      <c r="AA105" s="2"/>
      <c r="AB105" s="15"/>
      <c r="AC105" s="15"/>
      <c r="AD105" s="15"/>
      <c r="AE105" s="15"/>
      <c r="AF105" s="15"/>
      <c r="AG105" s="15"/>
    </row>
    <row r="106" spans="1:33" ht="15.75" customHeight="1" x14ac:dyDescent="0.2">
      <c r="A106" s="15"/>
      <c r="B106" s="15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46"/>
      <c r="R106" s="46"/>
      <c r="S106" s="22"/>
      <c r="T106" s="15"/>
      <c r="U106" s="15"/>
      <c r="V106" s="15"/>
      <c r="W106" s="15"/>
      <c r="X106" s="15"/>
      <c r="Y106" s="15"/>
      <c r="Z106" s="15"/>
      <c r="AA106" s="2"/>
      <c r="AB106" s="15"/>
      <c r="AC106" s="15"/>
      <c r="AD106" s="15"/>
      <c r="AE106" s="15"/>
      <c r="AF106" s="15"/>
      <c r="AG106" s="15"/>
    </row>
    <row r="107" spans="1:33" ht="15.75" customHeight="1" x14ac:dyDescent="0.2">
      <c r="A107" s="15"/>
      <c r="B107" s="15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46"/>
      <c r="R107" s="46"/>
      <c r="S107" s="22"/>
      <c r="T107" s="15"/>
      <c r="U107" s="15"/>
      <c r="V107" s="15"/>
      <c r="W107" s="15"/>
      <c r="X107" s="15"/>
      <c r="Y107" s="15"/>
      <c r="Z107" s="15"/>
      <c r="AA107" s="2"/>
      <c r="AB107" s="15"/>
      <c r="AC107" s="15"/>
      <c r="AD107" s="15"/>
      <c r="AE107" s="15"/>
      <c r="AF107" s="15"/>
      <c r="AG107" s="15"/>
    </row>
    <row r="108" spans="1:33" ht="15.75" customHeight="1" x14ac:dyDescent="0.2">
      <c r="A108" s="15"/>
      <c r="B108" s="15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46"/>
      <c r="R108" s="46"/>
      <c r="S108" s="22"/>
      <c r="T108" s="15"/>
      <c r="U108" s="15"/>
      <c r="V108" s="15"/>
      <c r="W108" s="15"/>
      <c r="X108" s="15"/>
      <c r="Y108" s="15"/>
      <c r="Z108" s="15"/>
      <c r="AA108" s="2"/>
      <c r="AB108" s="15"/>
      <c r="AC108" s="15"/>
      <c r="AD108" s="15"/>
      <c r="AE108" s="15"/>
      <c r="AF108" s="15"/>
      <c r="AG108" s="15"/>
    </row>
    <row r="109" spans="1:33" ht="15.75" customHeight="1" x14ac:dyDescent="0.2">
      <c r="A109" s="15"/>
      <c r="B109" s="15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46"/>
      <c r="R109" s="46"/>
      <c r="S109" s="22"/>
      <c r="T109" s="15"/>
      <c r="U109" s="15"/>
      <c r="V109" s="15"/>
      <c r="W109" s="15"/>
      <c r="X109" s="15"/>
      <c r="Y109" s="15"/>
      <c r="Z109" s="15"/>
      <c r="AA109" s="2"/>
      <c r="AB109" s="15"/>
      <c r="AC109" s="15"/>
      <c r="AD109" s="15"/>
      <c r="AE109" s="15"/>
      <c r="AF109" s="15"/>
      <c r="AG109" s="15"/>
    </row>
    <row r="110" spans="1:33" ht="15.75" customHeight="1" x14ac:dyDescent="0.2">
      <c r="A110" s="15"/>
      <c r="B110" s="15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46"/>
      <c r="R110" s="46"/>
      <c r="S110" s="22"/>
      <c r="T110" s="15"/>
      <c r="U110" s="15"/>
      <c r="V110" s="15"/>
      <c r="W110" s="15"/>
      <c r="X110" s="15"/>
      <c r="Y110" s="15"/>
      <c r="Z110" s="15"/>
      <c r="AA110" s="2"/>
      <c r="AB110" s="15"/>
      <c r="AC110" s="15"/>
      <c r="AD110" s="15"/>
      <c r="AE110" s="15"/>
      <c r="AF110" s="15"/>
      <c r="AG110" s="15"/>
    </row>
    <row r="111" spans="1:33" ht="15.75" customHeight="1" x14ac:dyDescent="0.2">
      <c r="A111" s="15"/>
      <c r="B111" s="15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46"/>
      <c r="R111" s="46"/>
      <c r="S111" s="22"/>
      <c r="T111" s="15"/>
      <c r="U111" s="15"/>
      <c r="V111" s="15"/>
      <c r="W111" s="15"/>
      <c r="X111" s="15"/>
      <c r="Y111" s="15"/>
      <c r="Z111" s="15"/>
      <c r="AA111" s="2"/>
      <c r="AB111" s="15"/>
      <c r="AC111" s="15"/>
      <c r="AD111" s="15"/>
      <c r="AE111" s="15"/>
      <c r="AF111" s="15"/>
      <c r="AG111" s="15"/>
    </row>
    <row r="112" spans="1:33" ht="15.75" customHeight="1" x14ac:dyDescent="0.2">
      <c r="A112" s="15"/>
      <c r="B112" s="15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46"/>
      <c r="R112" s="46"/>
      <c r="S112" s="22"/>
      <c r="T112" s="15"/>
      <c r="U112" s="15"/>
      <c r="V112" s="15"/>
      <c r="W112" s="15"/>
      <c r="X112" s="15"/>
      <c r="Y112" s="15"/>
      <c r="Z112" s="15"/>
      <c r="AA112" s="2"/>
      <c r="AB112" s="15"/>
      <c r="AC112" s="15"/>
      <c r="AD112" s="15"/>
      <c r="AE112" s="15"/>
      <c r="AF112" s="15"/>
      <c r="AG112" s="15"/>
    </row>
    <row r="113" spans="1:33" ht="15.75" customHeight="1" x14ac:dyDescent="0.2">
      <c r="A113" s="15"/>
      <c r="B113" s="15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46"/>
      <c r="R113" s="46"/>
      <c r="S113" s="22"/>
      <c r="T113" s="15"/>
      <c r="U113" s="15"/>
      <c r="V113" s="15"/>
      <c r="W113" s="15"/>
      <c r="X113" s="15"/>
      <c r="Y113" s="15"/>
      <c r="Z113" s="15"/>
      <c r="AA113" s="2"/>
      <c r="AB113" s="15"/>
      <c r="AC113" s="15"/>
      <c r="AD113" s="15"/>
      <c r="AE113" s="15"/>
      <c r="AF113" s="15"/>
      <c r="AG113" s="15"/>
    </row>
    <row r="114" spans="1:33" ht="15.75" customHeight="1" x14ac:dyDescent="0.2">
      <c r="A114" s="15"/>
      <c r="B114" s="15"/>
      <c r="C114" s="46"/>
      <c r="D114" s="46"/>
      <c r="E114" s="46"/>
      <c r="F114" s="46"/>
      <c r="G114" s="46"/>
      <c r="H114" s="46"/>
      <c r="I114" s="46"/>
      <c r="J114" s="46"/>
      <c r="K114" s="46"/>
      <c r="L114" s="46"/>
      <c r="M114" s="46"/>
      <c r="N114" s="46"/>
      <c r="O114" s="46"/>
      <c r="P114" s="46"/>
      <c r="Q114" s="46"/>
      <c r="R114" s="46"/>
      <c r="S114" s="22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</row>
    <row r="115" spans="1:33" ht="15.75" customHeight="1" x14ac:dyDescent="0.2">
      <c r="A115" s="15"/>
      <c r="B115" s="15"/>
      <c r="C115" s="46"/>
      <c r="D115" s="46"/>
      <c r="E115" s="46"/>
      <c r="F115" s="46"/>
      <c r="G115" s="46"/>
      <c r="H115" s="46"/>
      <c r="I115" s="46"/>
      <c r="J115" s="46"/>
      <c r="K115" s="46"/>
      <c r="L115" s="46"/>
      <c r="M115" s="46"/>
      <c r="N115" s="46"/>
      <c r="O115" s="46"/>
      <c r="P115" s="46"/>
      <c r="Q115" s="46"/>
      <c r="R115" s="46"/>
      <c r="S115" s="22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  <c r="AD115" s="15"/>
      <c r="AE115" s="15"/>
      <c r="AF115" s="15"/>
      <c r="AG115" s="15"/>
    </row>
    <row r="116" spans="1:33" ht="15.75" customHeight="1" x14ac:dyDescent="0.2">
      <c r="A116" s="15"/>
      <c r="B116" s="15"/>
      <c r="C116" s="46"/>
      <c r="D116" s="46"/>
      <c r="E116" s="46"/>
      <c r="F116" s="46"/>
      <c r="G116" s="46"/>
      <c r="H116" s="46"/>
      <c r="I116" s="46"/>
      <c r="J116" s="46"/>
      <c r="K116" s="46"/>
      <c r="L116" s="46"/>
      <c r="M116" s="46"/>
      <c r="N116" s="46"/>
      <c r="O116" s="46"/>
      <c r="P116" s="46"/>
      <c r="Q116" s="46"/>
      <c r="R116" s="46"/>
      <c r="S116" s="22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</row>
    <row r="117" spans="1:33" ht="15.75" customHeight="1" x14ac:dyDescent="0.2">
      <c r="A117" s="15"/>
      <c r="B117" s="15"/>
      <c r="C117" s="46"/>
      <c r="D117" s="46"/>
      <c r="E117" s="46"/>
      <c r="F117" s="46"/>
      <c r="G117" s="46"/>
      <c r="H117" s="46"/>
      <c r="I117" s="46"/>
      <c r="J117" s="46"/>
      <c r="K117" s="46"/>
      <c r="L117" s="46"/>
      <c r="M117" s="46"/>
      <c r="N117" s="46"/>
      <c r="O117" s="46"/>
      <c r="P117" s="46"/>
      <c r="Q117" s="46"/>
      <c r="R117" s="46"/>
      <c r="S117" s="22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  <c r="AD117" s="15"/>
      <c r="AE117" s="15"/>
      <c r="AF117" s="15"/>
      <c r="AG117" s="15"/>
    </row>
    <row r="118" spans="1:33" ht="15.75" customHeight="1" x14ac:dyDescent="0.2">
      <c r="A118" s="15"/>
      <c r="B118" s="15"/>
      <c r="C118" s="46"/>
      <c r="D118" s="46"/>
      <c r="E118" s="46"/>
      <c r="F118" s="46"/>
      <c r="G118" s="46"/>
      <c r="H118" s="46"/>
      <c r="I118" s="46"/>
      <c r="J118" s="46"/>
      <c r="K118" s="46"/>
      <c r="L118" s="46"/>
      <c r="M118" s="46"/>
      <c r="N118" s="46"/>
      <c r="O118" s="46"/>
      <c r="P118" s="46"/>
      <c r="Q118" s="46"/>
      <c r="R118" s="46"/>
      <c r="S118" s="22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</row>
    <row r="119" spans="1:33" ht="15.75" customHeight="1" x14ac:dyDescent="0.2">
      <c r="A119" s="15"/>
      <c r="B119" s="15"/>
      <c r="C119" s="46"/>
      <c r="D119" s="46"/>
      <c r="E119" s="46"/>
      <c r="F119" s="46"/>
      <c r="G119" s="46"/>
      <c r="H119" s="46"/>
      <c r="I119" s="46"/>
      <c r="J119" s="46"/>
      <c r="K119" s="46"/>
      <c r="L119" s="46"/>
      <c r="M119" s="46"/>
      <c r="N119" s="46"/>
      <c r="O119" s="46"/>
      <c r="P119" s="46"/>
      <c r="Q119" s="46"/>
      <c r="R119" s="46"/>
      <c r="S119" s="22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  <c r="AD119" s="15"/>
      <c r="AE119" s="15"/>
      <c r="AF119" s="15"/>
      <c r="AG119" s="15"/>
    </row>
    <row r="120" spans="1:33" ht="15.75" customHeight="1" x14ac:dyDescent="0.2">
      <c r="A120" s="15"/>
      <c r="B120" s="15"/>
      <c r="C120" s="46"/>
      <c r="D120" s="46"/>
      <c r="E120" s="46"/>
      <c r="F120" s="46"/>
      <c r="G120" s="46"/>
      <c r="H120" s="46"/>
      <c r="I120" s="46"/>
      <c r="J120" s="46"/>
      <c r="K120" s="46"/>
      <c r="L120" s="46"/>
      <c r="M120" s="46"/>
      <c r="N120" s="46"/>
      <c r="O120" s="46"/>
      <c r="P120" s="46"/>
      <c r="Q120" s="46"/>
      <c r="R120" s="46"/>
      <c r="S120" s="22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</row>
    <row r="121" spans="1:33" ht="15.75" customHeight="1" x14ac:dyDescent="0.2">
      <c r="A121" s="15"/>
      <c r="B121" s="15"/>
      <c r="C121" s="46"/>
      <c r="D121" s="46"/>
      <c r="E121" s="46"/>
      <c r="F121" s="46"/>
      <c r="G121" s="46"/>
      <c r="H121" s="46"/>
      <c r="I121" s="46"/>
      <c r="J121" s="46"/>
      <c r="K121" s="46"/>
      <c r="L121" s="46"/>
      <c r="M121" s="46"/>
      <c r="N121" s="46"/>
      <c r="O121" s="46"/>
      <c r="P121" s="46"/>
      <c r="Q121" s="46"/>
      <c r="R121" s="46"/>
      <c r="S121" s="22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  <c r="AD121" s="15"/>
      <c r="AE121" s="15"/>
      <c r="AF121" s="15"/>
      <c r="AG121" s="15"/>
    </row>
    <row r="122" spans="1:33" ht="15.75" customHeight="1" x14ac:dyDescent="0.2">
      <c r="A122" s="15"/>
      <c r="B122" s="15"/>
      <c r="C122" s="46"/>
      <c r="D122" s="46"/>
      <c r="E122" s="46"/>
      <c r="F122" s="46"/>
      <c r="G122" s="46"/>
      <c r="H122" s="46"/>
      <c r="I122" s="46"/>
      <c r="J122" s="46"/>
      <c r="K122" s="46"/>
      <c r="L122" s="46"/>
      <c r="M122" s="46"/>
      <c r="N122" s="46"/>
      <c r="O122" s="46"/>
      <c r="P122" s="46"/>
      <c r="Q122" s="46"/>
      <c r="R122" s="46"/>
      <c r="S122" s="22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</row>
    <row r="123" spans="1:33" ht="15.75" customHeight="1" x14ac:dyDescent="0.2">
      <c r="A123" s="15"/>
      <c r="B123" s="15"/>
      <c r="C123" s="46"/>
      <c r="D123" s="46"/>
      <c r="E123" s="46"/>
      <c r="F123" s="46"/>
      <c r="G123" s="46"/>
      <c r="H123" s="46"/>
      <c r="I123" s="46"/>
      <c r="J123" s="46"/>
      <c r="K123" s="46"/>
      <c r="L123" s="46"/>
      <c r="M123" s="46"/>
      <c r="N123" s="46"/>
      <c r="O123" s="46"/>
      <c r="P123" s="46"/>
      <c r="Q123" s="46"/>
      <c r="R123" s="46"/>
      <c r="S123" s="22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  <c r="AD123" s="15"/>
      <c r="AE123" s="15"/>
      <c r="AF123" s="15"/>
      <c r="AG123" s="15"/>
    </row>
    <row r="124" spans="1:33" ht="15.75" customHeight="1" x14ac:dyDescent="0.2">
      <c r="A124" s="15"/>
      <c r="B124" s="15"/>
      <c r="C124" s="46"/>
      <c r="D124" s="46"/>
      <c r="E124" s="46"/>
      <c r="F124" s="46"/>
      <c r="G124" s="46"/>
      <c r="H124" s="46"/>
      <c r="I124" s="46"/>
      <c r="J124" s="46"/>
      <c r="K124" s="46"/>
      <c r="L124" s="46"/>
      <c r="M124" s="46"/>
      <c r="N124" s="46"/>
      <c r="O124" s="46"/>
      <c r="P124" s="46"/>
      <c r="Q124" s="46"/>
      <c r="R124" s="46"/>
      <c r="S124" s="22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  <c r="AG124" s="15"/>
    </row>
    <row r="125" spans="1:33" ht="15.75" customHeight="1" x14ac:dyDescent="0.2">
      <c r="A125" s="15"/>
      <c r="B125" s="15"/>
      <c r="C125" s="46"/>
      <c r="D125" s="46"/>
      <c r="E125" s="46"/>
      <c r="F125" s="46"/>
      <c r="G125" s="46"/>
      <c r="H125" s="46"/>
      <c r="I125" s="46"/>
      <c r="J125" s="46"/>
      <c r="K125" s="46"/>
      <c r="L125" s="46"/>
      <c r="M125" s="46"/>
      <c r="N125" s="46"/>
      <c r="O125" s="46"/>
      <c r="P125" s="46"/>
      <c r="Q125" s="46"/>
      <c r="R125" s="46"/>
      <c r="S125" s="22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  <c r="AD125" s="15"/>
      <c r="AE125" s="15"/>
      <c r="AF125" s="15"/>
      <c r="AG125" s="15"/>
    </row>
    <row r="126" spans="1:33" ht="15.75" customHeight="1" x14ac:dyDescent="0.2">
      <c r="A126" s="15"/>
      <c r="B126" s="15"/>
      <c r="C126" s="46"/>
      <c r="D126" s="46"/>
      <c r="E126" s="46"/>
      <c r="F126" s="46"/>
      <c r="G126" s="46"/>
      <c r="H126" s="46"/>
      <c r="I126" s="46"/>
      <c r="J126" s="46"/>
      <c r="K126" s="46"/>
      <c r="L126" s="46"/>
      <c r="M126" s="46"/>
      <c r="N126" s="46"/>
      <c r="O126" s="46"/>
      <c r="P126" s="46"/>
      <c r="Q126" s="46"/>
      <c r="R126" s="46"/>
      <c r="S126" s="22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</row>
    <row r="127" spans="1:33" ht="15.75" customHeight="1" x14ac:dyDescent="0.2">
      <c r="A127" s="15"/>
      <c r="B127" s="15"/>
      <c r="C127" s="46"/>
      <c r="D127" s="46"/>
      <c r="E127" s="46"/>
      <c r="F127" s="46"/>
      <c r="G127" s="46"/>
      <c r="H127" s="46"/>
      <c r="I127" s="46"/>
      <c r="J127" s="46"/>
      <c r="K127" s="46"/>
      <c r="L127" s="46"/>
      <c r="M127" s="46"/>
      <c r="N127" s="46"/>
      <c r="O127" s="46"/>
      <c r="P127" s="46"/>
      <c r="Q127" s="46"/>
      <c r="R127" s="46"/>
      <c r="S127" s="22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  <c r="AD127" s="15"/>
      <c r="AE127" s="15"/>
      <c r="AF127" s="15"/>
      <c r="AG127" s="15"/>
    </row>
    <row r="128" spans="1:33" ht="15.75" customHeight="1" x14ac:dyDescent="0.2">
      <c r="A128" s="15"/>
      <c r="B128" s="15"/>
      <c r="C128" s="46"/>
      <c r="D128" s="46"/>
      <c r="E128" s="46"/>
      <c r="F128" s="46"/>
      <c r="G128" s="46"/>
      <c r="H128" s="46"/>
      <c r="I128" s="46"/>
      <c r="J128" s="46"/>
      <c r="K128" s="46"/>
      <c r="L128" s="46"/>
      <c r="M128" s="46"/>
      <c r="N128" s="46"/>
      <c r="O128" s="46"/>
      <c r="P128" s="46"/>
      <c r="Q128" s="46"/>
      <c r="R128" s="46"/>
      <c r="S128" s="22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  <c r="AG128" s="15"/>
    </row>
    <row r="129" spans="1:33" ht="15.75" customHeight="1" x14ac:dyDescent="0.2">
      <c r="A129" s="15"/>
      <c r="B129" s="15"/>
      <c r="C129" s="46"/>
      <c r="D129" s="46"/>
      <c r="E129" s="46"/>
      <c r="F129" s="46"/>
      <c r="G129" s="46"/>
      <c r="H129" s="46"/>
      <c r="I129" s="46"/>
      <c r="J129" s="46"/>
      <c r="K129" s="46"/>
      <c r="L129" s="46"/>
      <c r="M129" s="46"/>
      <c r="N129" s="46"/>
      <c r="O129" s="46"/>
      <c r="P129" s="46"/>
      <c r="Q129" s="46"/>
      <c r="R129" s="46"/>
      <c r="S129" s="22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  <c r="AD129" s="15"/>
      <c r="AE129" s="15"/>
      <c r="AF129" s="15"/>
      <c r="AG129" s="15"/>
    </row>
    <row r="130" spans="1:33" ht="15.75" customHeight="1" x14ac:dyDescent="0.2">
      <c r="A130" s="15"/>
      <c r="B130" s="15"/>
      <c r="C130" s="46"/>
      <c r="D130" s="46"/>
      <c r="E130" s="46"/>
      <c r="F130" s="46"/>
      <c r="G130" s="46"/>
      <c r="H130" s="46"/>
      <c r="I130" s="46"/>
      <c r="J130" s="46"/>
      <c r="K130" s="46"/>
      <c r="L130" s="46"/>
      <c r="M130" s="46"/>
      <c r="N130" s="46"/>
      <c r="O130" s="46"/>
      <c r="P130" s="46"/>
      <c r="Q130" s="46"/>
      <c r="R130" s="46"/>
      <c r="S130" s="22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  <c r="AG130" s="15"/>
    </row>
    <row r="131" spans="1:33" ht="15.75" customHeight="1" x14ac:dyDescent="0.2">
      <c r="A131" s="15"/>
      <c r="B131" s="15"/>
      <c r="C131" s="46"/>
      <c r="D131" s="46"/>
      <c r="E131" s="46"/>
      <c r="F131" s="46"/>
      <c r="G131" s="46"/>
      <c r="H131" s="46"/>
      <c r="I131" s="46"/>
      <c r="J131" s="46"/>
      <c r="K131" s="46"/>
      <c r="L131" s="46"/>
      <c r="M131" s="46"/>
      <c r="N131" s="46"/>
      <c r="O131" s="46"/>
      <c r="P131" s="46"/>
      <c r="Q131" s="46"/>
      <c r="R131" s="46"/>
      <c r="S131" s="22"/>
      <c r="T131" s="15"/>
      <c r="U131" s="15"/>
      <c r="V131" s="15"/>
      <c r="W131" s="15"/>
      <c r="X131" s="15"/>
      <c r="Y131" s="15"/>
      <c r="Z131" s="15"/>
      <c r="AA131" s="15"/>
      <c r="AB131" s="15"/>
      <c r="AC131" s="15"/>
      <c r="AD131" s="15"/>
      <c r="AE131" s="15"/>
      <c r="AF131" s="15"/>
      <c r="AG131" s="15"/>
    </row>
    <row r="132" spans="1:33" ht="15.75" customHeight="1" x14ac:dyDescent="0.2">
      <c r="A132" s="15"/>
      <c r="B132" s="15"/>
      <c r="C132" s="46"/>
      <c r="D132" s="46"/>
      <c r="E132" s="46"/>
      <c r="F132" s="46"/>
      <c r="G132" s="46"/>
      <c r="H132" s="46"/>
      <c r="I132" s="46"/>
      <c r="J132" s="46"/>
      <c r="K132" s="46"/>
      <c r="L132" s="46"/>
      <c r="M132" s="46"/>
      <c r="N132" s="46"/>
      <c r="O132" s="46"/>
      <c r="P132" s="46"/>
      <c r="Q132" s="46"/>
      <c r="R132" s="46"/>
      <c r="S132" s="22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  <c r="AF132" s="15"/>
      <c r="AG132" s="15"/>
    </row>
    <row r="133" spans="1:33" ht="15.75" customHeight="1" x14ac:dyDescent="0.2">
      <c r="A133" s="15"/>
      <c r="B133" s="15"/>
      <c r="C133" s="46"/>
      <c r="D133" s="46"/>
      <c r="E133" s="46"/>
      <c r="F133" s="46"/>
      <c r="G133" s="46"/>
      <c r="H133" s="46"/>
      <c r="I133" s="46"/>
      <c r="J133" s="46"/>
      <c r="K133" s="46"/>
      <c r="L133" s="46"/>
      <c r="M133" s="46"/>
      <c r="N133" s="46"/>
      <c r="O133" s="46"/>
      <c r="P133" s="46"/>
      <c r="Q133" s="46"/>
      <c r="R133" s="46"/>
      <c r="S133" s="22"/>
      <c r="T133" s="15"/>
      <c r="U133" s="15"/>
      <c r="V133" s="15"/>
      <c r="W133" s="15"/>
      <c r="X133" s="15"/>
      <c r="Y133" s="15"/>
      <c r="Z133" s="15"/>
      <c r="AA133" s="15"/>
      <c r="AB133" s="15"/>
      <c r="AC133" s="15"/>
      <c r="AD133" s="15"/>
      <c r="AE133" s="15"/>
      <c r="AF133" s="15"/>
      <c r="AG133" s="15"/>
    </row>
    <row r="134" spans="1:33" ht="15.75" customHeight="1" x14ac:dyDescent="0.2">
      <c r="A134" s="15"/>
      <c r="B134" s="15"/>
      <c r="C134" s="46"/>
      <c r="D134" s="46"/>
      <c r="E134" s="46"/>
      <c r="F134" s="46"/>
      <c r="G134" s="46"/>
      <c r="H134" s="46"/>
      <c r="I134" s="46"/>
      <c r="J134" s="46"/>
      <c r="K134" s="46"/>
      <c r="L134" s="46"/>
      <c r="M134" s="46"/>
      <c r="N134" s="46"/>
      <c r="O134" s="46"/>
      <c r="P134" s="46"/>
      <c r="Q134" s="46"/>
      <c r="R134" s="46"/>
      <c r="S134" s="22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  <c r="AF134" s="15"/>
      <c r="AG134" s="15"/>
    </row>
    <row r="135" spans="1:33" ht="15.75" customHeight="1" x14ac:dyDescent="0.2">
      <c r="A135" s="15"/>
      <c r="B135" s="15"/>
      <c r="C135" s="46"/>
      <c r="D135" s="46"/>
      <c r="E135" s="46"/>
      <c r="F135" s="46"/>
      <c r="G135" s="46"/>
      <c r="H135" s="46"/>
      <c r="I135" s="46"/>
      <c r="J135" s="46"/>
      <c r="K135" s="46"/>
      <c r="L135" s="46"/>
      <c r="M135" s="46"/>
      <c r="N135" s="46"/>
      <c r="O135" s="46"/>
      <c r="P135" s="46"/>
      <c r="Q135" s="46"/>
      <c r="R135" s="46"/>
      <c r="S135" s="22"/>
      <c r="T135" s="15"/>
      <c r="U135" s="15"/>
      <c r="V135" s="15"/>
      <c r="W135" s="15"/>
      <c r="X135" s="15"/>
      <c r="Y135" s="15"/>
      <c r="Z135" s="15"/>
      <c r="AA135" s="15"/>
      <c r="AB135" s="15"/>
      <c r="AC135" s="15"/>
      <c r="AD135" s="15"/>
      <c r="AE135" s="15"/>
      <c r="AF135" s="15"/>
      <c r="AG135" s="15"/>
    </row>
    <row r="136" spans="1:33" ht="15.75" customHeight="1" x14ac:dyDescent="0.2">
      <c r="A136" s="15"/>
      <c r="B136" s="15"/>
      <c r="C136" s="46"/>
      <c r="D136" s="46"/>
      <c r="E136" s="46"/>
      <c r="F136" s="46"/>
      <c r="G136" s="46"/>
      <c r="H136" s="46"/>
      <c r="I136" s="46"/>
      <c r="J136" s="46"/>
      <c r="K136" s="46"/>
      <c r="L136" s="46"/>
      <c r="M136" s="46"/>
      <c r="N136" s="46"/>
      <c r="O136" s="46"/>
      <c r="P136" s="46"/>
      <c r="Q136" s="46"/>
      <c r="R136" s="46"/>
      <c r="S136" s="22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  <c r="AE136" s="15"/>
      <c r="AF136" s="15"/>
      <c r="AG136" s="15"/>
    </row>
    <row r="137" spans="1:33" ht="15.75" customHeight="1" x14ac:dyDescent="0.2">
      <c r="A137" s="15"/>
      <c r="B137" s="15"/>
      <c r="C137" s="46"/>
      <c r="D137" s="46"/>
      <c r="E137" s="46"/>
      <c r="F137" s="46"/>
      <c r="G137" s="46"/>
      <c r="H137" s="46"/>
      <c r="I137" s="46"/>
      <c r="J137" s="46"/>
      <c r="K137" s="46"/>
      <c r="L137" s="46"/>
      <c r="M137" s="46"/>
      <c r="N137" s="46"/>
      <c r="O137" s="46"/>
      <c r="P137" s="46"/>
      <c r="Q137" s="46"/>
      <c r="R137" s="46"/>
      <c r="S137" s="22"/>
      <c r="T137" s="15"/>
      <c r="U137" s="15"/>
      <c r="V137" s="15"/>
      <c r="W137" s="15"/>
      <c r="X137" s="15"/>
      <c r="Y137" s="15"/>
      <c r="Z137" s="15"/>
      <c r="AA137" s="15"/>
      <c r="AB137" s="15"/>
      <c r="AC137" s="15"/>
      <c r="AD137" s="15"/>
      <c r="AE137" s="15"/>
      <c r="AF137" s="15"/>
      <c r="AG137" s="15"/>
    </row>
    <row r="138" spans="1:33" ht="15.75" customHeight="1" x14ac:dyDescent="0.2">
      <c r="A138" s="15"/>
      <c r="B138" s="15"/>
      <c r="C138" s="46"/>
      <c r="D138" s="46"/>
      <c r="E138" s="46"/>
      <c r="F138" s="46"/>
      <c r="G138" s="46"/>
      <c r="H138" s="46"/>
      <c r="I138" s="46"/>
      <c r="J138" s="46"/>
      <c r="K138" s="46"/>
      <c r="L138" s="46"/>
      <c r="M138" s="46"/>
      <c r="N138" s="46"/>
      <c r="O138" s="46"/>
      <c r="P138" s="46"/>
      <c r="Q138" s="46"/>
      <c r="R138" s="46"/>
      <c r="S138" s="22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  <c r="AE138" s="15"/>
      <c r="AF138" s="15"/>
      <c r="AG138" s="15"/>
    </row>
    <row r="139" spans="1:33" ht="15.75" customHeight="1" x14ac:dyDescent="0.2">
      <c r="A139" s="15"/>
      <c r="B139" s="15"/>
      <c r="C139" s="46"/>
      <c r="D139" s="46"/>
      <c r="E139" s="46"/>
      <c r="F139" s="46"/>
      <c r="G139" s="46"/>
      <c r="H139" s="46"/>
      <c r="I139" s="46"/>
      <c r="J139" s="46"/>
      <c r="K139" s="46"/>
      <c r="L139" s="46"/>
      <c r="M139" s="46"/>
      <c r="N139" s="46"/>
      <c r="O139" s="46"/>
      <c r="P139" s="46"/>
      <c r="Q139" s="46"/>
      <c r="R139" s="46"/>
      <c r="S139" s="22"/>
      <c r="T139" s="15"/>
      <c r="U139" s="15"/>
      <c r="V139" s="15"/>
      <c r="W139" s="15"/>
      <c r="X139" s="15"/>
      <c r="Y139" s="15"/>
      <c r="Z139" s="15"/>
      <c r="AA139" s="15"/>
      <c r="AB139" s="15"/>
      <c r="AC139" s="15"/>
      <c r="AD139" s="15"/>
      <c r="AE139" s="15"/>
      <c r="AF139" s="15"/>
      <c r="AG139" s="15"/>
    </row>
    <row r="140" spans="1:33" ht="15.75" customHeight="1" x14ac:dyDescent="0.2">
      <c r="A140" s="15"/>
      <c r="B140" s="15"/>
      <c r="C140" s="46"/>
      <c r="D140" s="46"/>
      <c r="E140" s="46"/>
      <c r="F140" s="46"/>
      <c r="G140" s="46"/>
      <c r="H140" s="46"/>
      <c r="I140" s="46"/>
      <c r="J140" s="46"/>
      <c r="K140" s="46"/>
      <c r="L140" s="46"/>
      <c r="M140" s="46"/>
      <c r="N140" s="46"/>
      <c r="O140" s="46"/>
      <c r="P140" s="46"/>
      <c r="Q140" s="46"/>
      <c r="R140" s="46"/>
      <c r="S140" s="22"/>
      <c r="T140" s="15"/>
      <c r="U140" s="15"/>
      <c r="V140" s="15"/>
      <c r="W140" s="15"/>
      <c r="X140" s="15"/>
      <c r="Y140" s="15"/>
      <c r="Z140" s="15"/>
      <c r="AA140" s="15"/>
      <c r="AB140" s="15"/>
      <c r="AC140" s="15"/>
      <c r="AD140" s="15"/>
      <c r="AE140" s="15"/>
      <c r="AF140" s="15"/>
      <c r="AG140" s="15"/>
    </row>
    <row r="141" spans="1:33" ht="15.75" customHeight="1" x14ac:dyDescent="0.2">
      <c r="A141" s="15"/>
      <c r="B141" s="15"/>
      <c r="C141" s="46"/>
      <c r="D141" s="46"/>
      <c r="E141" s="46"/>
      <c r="F141" s="46"/>
      <c r="G141" s="46"/>
      <c r="H141" s="46"/>
      <c r="I141" s="46"/>
      <c r="J141" s="46"/>
      <c r="K141" s="46"/>
      <c r="L141" s="46"/>
      <c r="M141" s="46"/>
      <c r="N141" s="46"/>
      <c r="O141" s="46"/>
      <c r="P141" s="46"/>
      <c r="Q141" s="46"/>
      <c r="R141" s="46"/>
      <c r="S141" s="22"/>
      <c r="T141" s="15"/>
      <c r="U141" s="15"/>
      <c r="V141" s="15"/>
      <c r="W141" s="15"/>
      <c r="X141" s="15"/>
      <c r="Y141" s="15"/>
      <c r="Z141" s="15"/>
      <c r="AA141" s="15"/>
      <c r="AB141" s="15"/>
      <c r="AC141" s="15"/>
      <c r="AD141" s="15"/>
      <c r="AE141" s="15"/>
      <c r="AF141" s="15"/>
      <c r="AG141" s="15"/>
    </row>
    <row r="142" spans="1:33" ht="15.75" customHeight="1" x14ac:dyDescent="0.2">
      <c r="A142" s="15"/>
      <c r="B142" s="15"/>
      <c r="C142" s="46"/>
      <c r="D142" s="46"/>
      <c r="E142" s="46"/>
      <c r="F142" s="46"/>
      <c r="G142" s="46"/>
      <c r="H142" s="46"/>
      <c r="I142" s="46"/>
      <c r="J142" s="46"/>
      <c r="K142" s="46"/>
      <c r="L142" s="46"/>
      <c r="M142" s="46"/>
      <c r="N142" s="46"/>
      <c r="O142" s="46"/>
      <c r="P142" s="46"/>
      <c r="Q142" s="46"/>
      <c r="R142" s="46"/>
      <c r="S142" s="22"/>
      <c r="T142" s="15"/>
      <c r="U142" s="15"/>
      <c r="V142" s="15"/>
      <c r="W142" s="15"/>
      <c r="X142" s="15"/>
      <c r="Y142" s="15"/>
      <c r="Z142" s="15"/>
      <c r="AA142" s="15"/>
      <c r="AB142" s="15"/>
      <c r="AC142" s="15"/>
      <c r="AD142" s="15"/>
      <c r="AE142" s="15"/>
      <c r="AF142" s="15"/>
      <c r="AG142" s="15"/>
    </row>
    <row r="143" spans="1:33" ht="15.75" customHeight="1" x14ac:dyDescent="0.2">
      <c r="A143" s="15"/>
      <c r="B143" s="15"/>
      <c r="C143" s="46"/>
      <c r="D143" s="46"/>
      <c r="E143" s="46"/>
      <c r="F143" s="46"/>
      <c r="G143" s="46"/>
      <c r="H143" s="46"/>
      <c r="I143" s="46"/>
      <c r="J143" s="46"/>
      <c r="K143" s="46"/>
      <c r="L143" s="46"/>
      <c r="M143" s="46"/>
      <c r="N143" s="46"/>
      <c r="O143" s="46"/>
      <c r="P143" s="46"/>
      <c r="Q143" s="46"/>
      <c r="R143" s="46"/>
      <c r="S143" s="22"/>
      <c r="T143" s="15"/>
      <c r="U143" s="15"/>
      <c r="V143" s="15"/>
      <c r="W143" s="15"/>
      <c r="X143" s="15"/>
      <c r="Y143" s="15"/>
      <c r="Z143" s="15"/>
      <c r="AA143" s="15"/>
      <c r="AB143" s="15"/>
      <c r="AC143" s="15"/>
      <c r="AD143" s="15"/>
      <c r="AE143" s="15"/>
      <c r="AF143" s="15"/>
      <c r="AG143" s="15"/>
    </row>
    <row r="144" spans="1:33" ht="15.75" customHeight="1" x14ac:dyDescent="0.2">
      <c r="A144" s="15"/>
      <c r="B144" s="15"/>
      <c r="C144" s="46"/>
      <c r="D144" s="46"/>
      <c r="E144" s="46"/>
      <c r="F144" s="46"/>
      <c r="G144" s="46"/>
      <c r="H144" s="46"/>
      <c r="I144" s="46"/>
      <c r="J144" s="46"/>
      <c r="K144" s="46"/>
      <c r="L144" s="46"/>
      <c r="M144" s="46"/>
      <c r="N144" s="46"/>
      <c r="O144" s="46"/>
      <c r="P144" s="46"/>
      <c r="Q144" s="46"/>
      <c r="R144" s="46"/>
      <c r="S144" s="22"/>
      <c r="T144" s="15"/>
      <c r="U144" s="15"/>
      <c r="V144" s="15"/>
      <c r="W144" s="15"/>
      <c r="X144" s="15"/>
      <c r="Y144" s="15"/>
      <c r="Z144" s="15"/>
      <c r="AA144" s="15"/>
      <c r="AB144" s="15"/>
      <c r="AC144" s="15"/>
      <c r="AD144" s="15"/>
      <c r="AE144" s="15"/>
      <c r="AF144" s="15"/>
      <c r="AG144" s="15"/>
    </row>
    <row r="145" spans="1:33" ht="15.75" customHeight="1" x14ac:dyDescent="0.2">
      <c r="A145" s="15"/>
      <c r="B145" s="15"/>
      <c r="C145" s="46"/>
      <c r="D145" s="46"/>
      <c r="E145" s="46"/>
      <c r="F145" s="46"/>
      <c r="G145" s="46"/>
      <c r="H145" s="46"/>
      <c r="I145" s="46"/>
      <c r="J145" s="46"/>
      <c r="K145" s="46"/>
      <c r="L145" s="46"/>
      <c r="M145" s="46"/>
      <c r="N145" s="46"/>
      <c r="O145" s="46"/>
      <c r="P145" s="46"/>
      <c r="Q145" s="46"/>
      <c r="R145" s="46"/>
      <c r="S145" s="22"/>
      <c r="T145" s="15"/>
      <c r="U145" s="15"/>
      <c r="V145" s="15"/>
      <c r="W145" s="15"/>
      <c r="X145" s="15"/>
      <c r="Y145" s="15"/>
      <c r="Z145" s="15"/>
      <c r="AA145" s="15"/>
      <c r="AB145" s="15"/>
      <c r="AC145" s="15"/>
      <c r="AD145" s="15"/>
      <c r="AE145" s="15"/>
      <c r="AF145" s="15"/>
      <c r="AG145" s="15"/>
    </row>
    <row r="146" spans="1:33" ht="15.75" customHeight="1" x14ac:dyDescent="0.2">
      <c r="A146" s="15"/>
      <c r="B146" s="15"/>
      <c r="C146" s="46"/>
      <c r="D146" s="46"/>
      <c r="E146" s="46"/>
      <c r="F146" s="46"/>
      <c r="G146" s="46"/>
      <c r="H146" s="46"/>
      <c r="I146" s="46"/>
      <c r="J146" s="46"/>
      <c r="K146" s="46"/>
      <c r="L146" s="46"/>
      <c r="M146" s="46"/>
      <c r="N146" s="46"/>
      <c r="O146" s="46"/>
      <c r="P146" s="46"/>
      <c r="Q146" s="46"/>
      <c r="R146" s="46"/>
      <c r="S146" s="22"/>
      <c r="T146" s="15"/>
      <c r="U146" s="15"/>
      <c r="V146" s="15"/>
      <c r="W146" s="15"/>
      <c r="X146" s="15"/>
      <c r="Y146" s="15"/>
      <c r="Z146" s="15"/>
      <c r="AA146" s="15"/>
      <c r="AB146" s="15"/>
      <c r="AC146" s="15"/>
      <c r="AD146" s="15"/>
      <c r="AE146" s="15"/>
      <c r="AF146" s="15"/>
      <c r="AG146" s="15"/>
    </row>
    <row r="147" spans="1:33" ht="15.75" customHeight="1" x14ac:dyDescent="0.2">
      <c r="A147" s="15"/>
      <c r="B147" s="15"/>
      <c r="C147" s="46"/>
      <c r="D147" s="46"/>
      <c r="E147" s="46"/>
      <c r="F147" s="46"/>
      <c r="G147" s="46"/>
      <c r="H147" s="46"/>
      <c r="I147" s="46"/>
      <c r="J147" s="46"/>
      <c r="K147" s="46"/>
      <c r="L147" s="46"/>
      <c r="M147" s="46"/>
      <c r="N147" s="46"/>
      <c r="O147" s="46"/>
      <c r="P147" s="46"/>
      <c r="Q147" s="46"/>
      <c r="R147" s="46"/>
      <c r="S147" s="22"/>
      <c r="T147" s="15"/>
      <c r="U147" s="15"/>
      <c r="V147" s="15"/>
      <c r="W147" s="15"/>
      <c r="X147" s="15"/>
      <c r="Y147" s="15"/>
      <c r="Z147" s="15"/>
      <c r="AA147" s="15"/>
      <c r="AB147" s="15"/>
      <c r="AC147" s="15"/>
      <c r="AD147" s="15"/>
      <c r="AE147" s="15"/>
      <c r="AF147" s="15"/>
      <c r="AG147" s="15"/>
    </row>
    <row r="148" spans="1:33" ht="15.75" customHeight="1" x14ac:dyDescent="0.2">
      <c r="A148" s="15"/>
      <c r="B148" s="15"/>
      <c r="C148" s="46"/>
      <c r="D148" s="46"/>
      <c r="E148" s="46"/>
      <c r="F148" s="46"/>
      <c r="G148" s="46"/>
      <c r="H148" s="46"/>
      <c r="I148" s="46"/>
      <c r="J148" s="46"/>
      <c r="K148" s="46"/>
      <c r="L148" s="46"/>
      <c r="M148" s="46"/>
      <c r="N148" s="46"/>
      <c r="O148" s="46"/>
      <c r="P148" s="46"/>
      <c r="Q148" s="46"/>
      <c r="R148" s="46"/>
      <c r="S148" s="22"/>
      <c r="T148" s="15"/>
      <c r="U148" s="15"/>
      <c r="V148" s="15"/>
      <c r="W148" s="15"/>
      <c r="X148" s="15"/>
      <c r="Y148" s="15"/>
      <c r="Z148" s="15"/>
      <c r="AA148" s="15"/>
      <c r="AB148" s="15"/>
      <c r="AC148" s="15"/>
      <c r="AD148" s="15"/>
      <c r="AE148" s="15"/>
      <c r="AF148" s="15"/>
      <c r="AG148" s="15"/>
    </row>
    <row r="149" spans="1:33" ht="15.75" customHeight="1" x14ac:dyDescent="0.2">
      <c r="A149" s="15"/>
      <c r="B149" s="15"/>
      <c r="C149" s="46"/>
      <c r="D149" s="46"/>
      <c r="E149" s="46"/>
      <c r="F149" s="46"/>
      <c r="G149" s="46"/>
      <c r="H149" s="46"/>
      <c r="I149" s="46"/>
      <c r="J149" s="46"/>
      <c r="K149" s="46"/>
      <c r="L149" s="46"/>
      <c r="M149" s="46"/>
      <c r="N149" s="46"/>
      <c r="O149" s="46"/>
      <c r="P149" s="46"/>
      <c r="Q149" s="46"/>
      <c r="R149" s="46"/>
      <c r="S149" s="22"/>
      <c r="T149" s="15"/>
      <c r="U149" s="15"/>
      <c r="V149" s="15"/>
      <c r="W149" s="15"/>
      <c r="X149" s="15"/>
      <c r="Y149" s="15"/>
      <c r="Z149" s="15"/>
      <c r="AA149" s="15"/>
      <c r="AB149" s="15"/>
      <c r="AC149" s="15"/>
      <c r="AD149" s="15"/>
      <c r="AE149" s="15"/>
      <c r="AF149" s="15"/>
      <c r="AG149" s="15"/>
    </row>
    <row r="150" spans="1:33" ht="15.75" customHeight="1" x14ac:dyDescent="0.2">
      <c r="A150" s="15"/>
      <c r="B150" s="15"/>
      <c r="C150" s="46"/>
      <c r="D150" s="46"/>
      <c r="E150" s="46"/>
      <c r="F150" s="46"/>
      <c r="G150" s="46"/>
      <c r="H150" s="46"/>
      <c r="I150" s="46"/>
      <c r="J150" s="46"/>
      <c r="K150" s="46"/>
      <c r="L150" s="46"/>
      <c r="M150" s="46"/>
      <c r="N150" s="46"/>
      <c r="O150" s="46"/>
      <c r="P150" s="46"/>
      <c r="Q150" s="46"/>
      <c r="R150" s="46"/>
      <c r="S150" s="22"/>
      <c r="T150" s="15"/>
      <c r="U150" s="15"/>
      <c r="V150" s="15"/>
      <c r="W150" s="15"/>
      <c r="X150" s="15"/>
      <c r="Y150" s="15"/>
      <c r="Z150" s="15"/>
      <c r="AA150" s="15"/>
      <c r="AB150" s="15"/>
      <c r="AC150" s="15"/>
      <c r="AD150" s="15"/>
      <c r="AE150" s="15"/>
      <c r="AF150" s="15"/>
      <c r="AG150" s="15"/>
    </row>
    <row r="151" spans="1:33" ht="15.75" customHeight="1" x14ac:dyDescent="0.2">
      <c r="A151" s="15"/>
      <c r="B151" s="15"/>
      <c r="C151" s="46"/>
      <c r="D151" s="46"/>
      <c r="E151" s="46"/>
      <c r="F151" s="46"/>
      <c r="G151" s="46"/>
      <c r="H151" s="46"/>
      <c r="I151" s="46"/>
      <c r="J151" s="46"/>
      <c r="K151" s="46"/>
      <c r="L151" s="46"/>
      <c r="M151" s="46"/>
      <c r="N151" s="46"/>
      <c r="O151" s="46"/>
      <c r="P151" s="46"/>
      <c r="Q151" s="46"/>
      <c r="R151" s="46"/>
      <c r="S151" s="22"/>
      <c r="T151" s="15"/>
      <c r="U151" s="15"/>
      <c r="V151" s="15"/>
      <c r="W151" s="15"/>
      <c r="X151" s="15"/>
      <c r="Y151" s="15"/>
      <c r="Z151" s="15"/>
      <c r="AA151" s="15"/>
      <c r="AB151" s="15"/>
      <c r="AC151" s="15"/>
      <c r="AD151" s="15"/>
      <c r="AE151" s="15"/>
      <c r="AF151" s="15"/>
      <c r="AG151" s="15"/>
    </row>
    <row r="152" spans="1:33" ht="15.75" customHeight="1" x14ac:dyDescent="0.2">
      <c r="A152" s="15"/>
      <c r="B152" s="15"/>
      <c r="C152" s="46"/>
      <c r="D152" s="46"/>
      <c r="E152" s="46"/>
      <c r="F152" s="46"/>
      <c r="G152" s="46"/>
      <c r="H152" s="46"/>
      <c r="I152" s="46"/>
      <c r="J152" s="46"/>
      <c r="K152" s="46"/>
      <c r="L152" s="46"/>
      <c r="M152" s="46"/>
      <c r="N152" s="46"/>
      <c r="O152" s="46"/>
      <c r="P152" s="46"/>
      <c r="Q152" s="46"/>
      <c r="R152" s="46"/>
      <c r="S152" s="22"/>
      <c r="T152" s="15"/>
      <c r="U152" s="15"/>
      <c r="V152" s="15"/>
      <c r="W152" s="15"/>
      <c r="X152" s="15"/>
      <c r="Y152" s="15"/>
      <c r="Z152" s="15"/>
      <c r="AA152" s="15"/>
      <c r="AB152" s="15"/>
      <c r="AC152" s="15"/>
      <c r="AD152" s="15"/>
      <c r="AE152" s="15"/>
      <c r="AF152" s="15"/>
      <c r="AG152" s="15"/>
    </row>
    <row r="153" spans="1:33" ht="15.75" customHeight="1" x14ac:dyDescent="0.2">
      <c r="A153" s="15"/>
      <c r="B153" s="15"/>
      <c r="C153" s="46"/>
      <c r="D153" s="46"/>
      <c r="E153" s="46"/>
      <c r="F153" s="46"/>
      <c r="G153" s="46"/>
      <c r="H153" s="46"/>
      <c r="I153" s="46"/>
      <c r="J153" s="46"/>
      <c r="K153" s="46"/>
      <c r="L153" s="46"/>
      <c r="M153" s="46"/>
      <c r="N153" s="46"/>
      <c r="O153" s="46"/>
      <c r="P153" s="46"/>
      <c r="Q153" s="46"/>
      <c r="R153" s="46"/>
      <c r="S153" s="22"/>
      <c r="T153" s="15"/>
      <c r="U153" s="15"/>
      <c r="V153" s="15"/>
      <c r="W153" s="15"/>
      <c r="X153" s="15"/>
      <c r="Y153" s="15"/>
      <c r="Z153" s="15"/>
      <c r="AA153" s="15"/>
      <c r="AB153" s="15"/>
      <c r="AC153" s="15"/>
      <c r="AD153" s="15"/>
      <c r="AE153" s="15"/>
      <c r="AF153" s="15"/>
      <c r="AG153" s="15"/>
    </row>
    <row r="154" spans="1:33" ht="15.75" customHeight="1" x14ac:dyDescent="0.2">
      <c r="A154" s="15"/>
      <c r="B154" s="15"/>
      <c r="C154" s="46"/>
      <c r="D154" s="46"/>
      <c r="E154" s="46"/>
      <c r="F154" s="46"/>
      <c r="G154" s="46"/>
      <c r="H154" s="46"/>
      <c r="I154" s="46"/>
      <c r="J154" s="46"/>
      <c r="K154" s="46"/>
      <c r="L154" s="46"/>
      <c r="M154" s="46"/>
      <c r="N154" s="46"/>
      <c r="O154" s="46"/>
      <c r="P154" s="46"/>
      <c r="Q154" s="46"/>
      <c r="R154" s="46"/>
      <c r="S154" s="22"/>
      <c r="T154" s="15"/>
      <c r="U154" s="15"/>
      <c r="V154" s="15"/>
      <c r="W154" s="15"/>
      <c r="X154" s="15"/>
      <c r="Y154" s="15"/>
      <c r="Z154" s="15"/>
      <c r="AA154" s="15"/>
      <c r="AB154" s="15"/>
      <c r="AC154" s="15"/>
      <c r="AD154" s="15"/>
      <c r="AE154" s="15"/>
      <c r="AF154" s="15"/>
      <c r="AG154" s="15"/>
    </row>
    <row r="155" spans="1:33" ht="15.75" customHeight="1" x14ac:dyDescent="0.2">
      <c r="A155" s="15"/>
      <c r="B155" s="15"/>
      <c r="C155" s="46"/>
      <c r="D155" s="46"/>
      <c r="E155" s="46"/>
      <c r="F155" s="46"/>
      <c r="G155" s="46"/>
      <c r="H155" s="46"/>
      <c r="I155" s="46"/>
      <c r="J155" s="46"/>
      <c r="K155" s="46"/>
      <c r="L155" s="46"/>
      <c r="M155" s="46"/>
      <c r="N155" s="46"/>
      <c r="O155" s="46"/>
      <c r="P155" s="46"/>
      <c r="Q155" s="46"/>
      <c r="R155" s="46"/>
      <c r="S155" s="22"/>
      <c r="T155" s="15"/>
      <c r="U155" s="15"/>
      <c r="V155" s="15"/>
      <c r="W155" s="15"/>
      <c r="X155" s="15"/>
      <c r="Y155" s="15"/>
      <c r="Z155" s="15"/>
      <c r="AA155" s="15"/>
      <c r="AB155" s="15"/>
      <c r="AC155" s="15"/>
      <c r="AD155" s="15"/>
      <c r="AE155" s="15"/>
      <c r="AF155" s="15"/>
      <c r="AG155" s="15"/>
    </row>
    <row r="156" spans="1:33" ht="15.75" customHeight="1" x14ac:dyDescent="0.2">
      <c r="A156" s="15"/>
      <c r="B156" s="15"/>
      <c r="C156" s="46"/>
      <c r="D156" s="46"/>
      <c r="E156" s="46"/>
      <c r="F156" s="46"/>
      <c r="G156" s="46"/>
      <c r="H156" s="46"/>
      <c r="I156" s="46"/>
      <c r="J156" s="46"/>
      <c r="K156" s="46"/>
      <c r="L156" s="46"/>
      <c r="M156" s="46"/>
      <c r="N156" s="46"/>
      <c r="O156" s="46"/>
      <c r="P156" s="46"/>
      <c r="Q156" s="46"/>
      <c r="R156" s="46"/>
      <c r="S156" s="22"/>
      <c r="T156" s="15"/>
      <c r="U156" s="15"/>
      <c r="V156" s="15"/>
      <c r="W156" s="15"/>
      <c r="X156" s="15"/>
      <c r="Y156" s="15"/>
      <c r="Z156" s="15"/>
      <c r="AA156" s="15"/>
      <c r="AB156" s="15"/>
      <c r="AC156" s="15"/>
      <c r="AD156" s="15"/>
      <c r="AE156" s="15"/>
      <c r="AF156" s="15"/>
      <c r="AG156" s="15"/>
    </row>
    <row r="157" spans="1:33" ht="15.75" customHeight="1" x14ac:dyDescent="0.2">
      <c r="A157" s="15"/>
      <c r="B157" s="15"/>
      <c r="C157" s="46"/>
      <c r="D157" s="46"/>
      <c r="E157" s="46"/>
      <c r="F157" s="46"/>
      <c r="G157" s="46"/>
      <c r="H157" s="46"/>
      <c r="I157" s="46"/>
      <c r="J157" s="46"/>
      <c r="K157" s="46"/>
      <c r="L157" s="46"/>
      <c r="M157" s="46"/>
      <c r="N157" s="46"/>
      <c r="O157" s="46"/>
      <c r="P157" s="46"/>
      <c r="Q157" s="46"/>
      <c r="R157" s="46"/>
      <c r="S157" s="22"/>
      <c r="T157" s="15"/>
      <c r="U157" s="15"/>
      <c r="V157" s="15"/>
      <c r="W157" s="15"/>
      <c r="X157" s="15"/>
      <c r="Y157" s="15"/>
      <c r="Z157" s="15"/>
      <c r="AA157" s="15"/>
      <c r="AB157" s="15"/>
      <c r="AC157" s="15"/>
      <c r="AD157" s="15"/>
      <c r="AE157" s="15"/>
      <c r="AF157" s="15"/>
      <c r="AG157" s="15"/>
    </row>
    <row r="158" spans="1:33" ht="15.75" customHeight="1" x14ac:dyDescent="0.2">
      <c r="A158" s="15"/>
      <c r="B158" s="15"/>
      <c r="C158" s="46"/>
      <c r="D158" s="46"/>
      <c r="E158" s="46"/>
      <c r="F158" s="46"/>
      <c r="G158" s="46"/>
      <c r="H158" s="46"/>
      <c r="I158" s="46"/>
      <c r="J158" s="46"/>
      <c r="K158" s="46"/>
      <c r="L158" s="46"/>
      <c r="M158" s="46"/>
      <c r="N158" s="46"/>
      <c r="O158" s="46"/>
      <c r="P158" s="46"/>
      <c r="Q158" s="46"/>
      <c r="R158" s="46"/>
      <c r="S158" s="22"/>
      <c r="T158" s="15"/>
      <c r="U158" s="15"/>
      <c r="V158" s="15"/>
      <c r="W158" s="15"/>
      <c r="X158" s="15"/>
      <c r="Y158" s="15"/>
      <c r="Z158" s="15"/>
      <c r="AA158" s="15"/>
      <c r="AB158" s="15"/>
      <c r="AC158" s="15"/>
      <c r="AD158" s="15"/>
      <c r="AE158" s="15"/>
      <c r="AF158" s="15"/>
      <c r="AG158" s="15"/>
    </row>
    <row r="159" spans="1:33" ht="15.75" customHeight="1" x14ac:dyDescent="0.2">
      <c r="A159" s="15"/>
      <c r="B159" s="15"/>
      <c r="C159" s="46"/>
      <c r="D159" s="46"/>
      <c r="E159" s="46"/>
      <c r="F159" s="46"/>
      <c r="G159" s="46"/>
      <c r="H159" s="46"/>
      <c r="I159" s="46"/>
      <c r="J159" s="46"/>
      <c r="K159" s="46"/>
      <c r="L159" s="46"/>
      <c r="M159" s="46"/>
      <c r="N159" s="46"/>
      <c r="O159" s="46"/>
      <c r="P159" s="46"/>
      <c r="Q159" s="46"/>
      <c r="R159" s="46"/>
      <c r="S159" s="22"/>
      <c r="T159" s="15"/>
      <c r="U159" s="15"/>
      <c r="V159" s="15"/>
      <c r="W159" s="15"/>
      <c r="X159" s="15"/>
      <c r="Y159" s="15"/>
      <c r="Z159" s="15"/>
      <c r="AA159" s="15"/>
      <c r="AB159" s="15"/>
      <c r="AC159" s="15"/>
      <c r="AD159" s="15"/>
      <c r="AE159" s="15"/>
      <c r="AF159" s="15"/>
      <c r="AG159" s="15"/>
    </row>
    <row r="160" spans="1:33" ht="15.75" customHeight="1" x14ac:dyDescent="0.2">
      <c r="A160" s="15"/>
      <c r="B160" s="15"/>
      <c r="C160" s="46"/>
      <c r="D160" s="46"/>
      <c r="E160" s="46"/>
      <c r="F160" s="46"/>
      <c r="G160" s="46"/>
      <c r="H160" s="46"/>
      <c r="I160" s="46"/>
      <c r="J160" s="46"/>
      <c r="K160" s="46"/>
      <c r="L160" s="46"/>
      <c r="M160" s="46"/>
      <c r="N160" s="46"/>
      <c r="O160" s="46"/>
      <c r="P160" s="46"/>
      <c r="Q160" s="46"/>
      <c r="R160" s="46"/>
      <c r="S160" s="22"/>
      <c r="T160" s="15"/>
      <c r="U160" s="15"/>
      <c r="V160" s="15"/>
      <c r="W160" s="15"/>
      <c r="X160" s="15"/>
      <c r="Y160" s="15"/>
      <c r="Z160" s="15"/>
      <c r="AA160" s="15"/>
      <c r="AB160" s="15"/>
      <c r="AC160" s="15"/>
      <c r="AD160" s="15"/>
      <c r="AE160" s="15"/>
      <c r="AF160" s="15"/>
      <c r="AG160" s="15"/>
    </row>
    <row r="161" spans="1:33" ht="15.75" customHeight="1" x14ac:dyDescent="0.2">
      <c r="A161" s="15"/>
      <c r="B161" s="15"/>
      <c r="C161" s="46"/>
      <c r="D161" s="46"/>
      <c r="E161" s="46"/>
      <c r="F161" s="46"/>
      <c r="G161" s="46"/>
      <c r="H161" s="46"/>
      <c r="I161" s="46"/>
      <c r="J161" s="46"/>
      <c r="K161" s="46"/>
      <c r="L161" s="46"/>
      <c r="M161" s="46"/>
      <c r="N161" s="46"/>
      <c r="O161" s="46"/>
      <c r="P161" s="46"/>
      <c r="Q161" s="46"/>
      <c r="R161" s="46"/>
      <c r="S161" s="22"/>
      <c r="T161" s="15"/>
      <c r="U161" s="15"/>
      <c r="V161" s="15"/>
      <c r="W161" s="15"/>
      <c r="X161" s="15"/>
      <c r="Y161" s="15"/>
      <c r="Z161" s="15"/>
      <c r="AA161" s="15"/>
      <c r="AB161" s="15"/>
      <c r="AC161" s="15"/>
      <c r="AD161" s="15"/>
      <c r="AE161" s="15"/>
      <c r="AF161" s="15"/>
      <c r="AG161" s="15"/>
    </row>
    <row r="162" spans="1:33" ht="15.75" customHeight="1" x14ac:dyDescent="0.2">
      <c r="A162" s="15"/>
      <c r="B162" s="15"/>
      <c r="C162" s="46"/>
      <c r="D162" s="46"/>
      <c r="E162" s="46"/>
      <c r="F162" s="46"/>
      <c r="G162" s="46"/>
      <c r="H162" s="46"/>
      <c r="I162" s="46"/>
      <c r="J162" s="46"/>
      <c r="K162" s="46"/>
      <c r="L162" s="46"/>
      <c r="M162" s="46"/>
      <c r="N162" s="46"/>
      <c r="O162" s="46"/>
      <c r="P162" s="46"/>
      <c r="Q162" s="46"/>
      <c r="R162" s="46"/>
      <c r="S162" s="22"/>
      <c r="T162" s="15"/>
      <c r="U162" s="15"/>
      <c r="V162" s="15"/>
      <c r="W162" s="15"/>
      <c r="X162" s="15"/>
      <c r="Y162" s="15"/>
      <c r="Z162" s="15"/>
      <c r="AA162" s="15"/>
      <c r="AB162" s="15"/>
      <c r="AC162" s="15"/>
      <c r="AD162" s="15"/>
      <c r="AE162" s="15"/>
      <c r="AF162" s="15"/>
      <c r="AG162" s="15"/>
    </row>
    <row r="163" spans="1:33" ht="15.75" customHeight="1" x14ac:dyDescent="0.2">
      <c r="A163" s="15"/>
      <c r="B163" s="15"/>
      <c r="C163" s="46"/>
      <c r="D163" s="46"/>
      <c r="E163" s="46"/>
      <c r="F163" s="46"/>
      <c r="G163" s="46"/>
      <c r="H163" s="46"/>
      <c r="I163" s="46"/>
      <c r="J163" s="46"/>
      <c r="K163" s="46"/>
      <c r="L163" s="46"/>
      <c r="M163" s="46"/>
      <c r="N163" s="46"/>
      <c r="O163" s="46"/>
      <c r="P163" s="46"/>
      <c r="Q163" s="46"/>
      <c r="R163" s="46"/>
      <c r="S163" s="22"/>
      <c r="T163" s="15"/>
      <c r="U163" s="15"/>
      <c r="V163" s="15"/>
      <c r="W163" s="15"/>
      <c r="X163" s="15"/>
      <c r="Y163" s="15"/>
      <c r="Z163" s="15"/>
      <c r="AA163" s="15"/>
      <c r="AB163" s="15"/>
      <c r="AC163" s="15"/>
      <c r="AD163" s="15"/>
      <c r="AE163" s="15"/>
      <c r="AF163" s="15"/>
      <c r="AG163" s="15"/>
    </row>
    <row r="164" spans="1:33" ht="15.75" customHeight="1" x14ac:dyDescent="0.2">
      <c r="A164" s="15"/>
      <c r="B164" s="15"/>
      <c r="C164" s="46"/>
      <c r="D164" s="46"/>
      <c r="E164" s="46"/>
      <c r="F164" s="46"/>
      <c r="G164" s="46"/>
      <c r="H164" s="46"/>
      <c r="I164" s="46"/>
      <c r="J164" s="46"/>
      <c r="K164" s="46"/>
      <c r="L164" s="46"/>
      <c r="M164" s="46"/>
      <c r="N164" s="46"/>
      <c r="O164" s="46"/>
      <c r="P164" s="46"/>
      <c r="Q164" s="46"/>
      <c r="R164" s="46"/>
      <c r="S164" s="22"/>
      <c r="T164" s="15"/>
      <c r="U164" s="15"/>
      <c r="V164" s="15"/>
      <c r="W164" s="15"/>
      <c r="X164" s="15"/>
      <c r="Y164" s="15"/>
      <c r="Z164" s="15"/>
      <c r="AA164" s="15"/>
      <c r="AB164" s="15"/>
      <c r="AC164" s="15"/>
      <c r="AD164" s="15"/>
      <c r="AE164" s="15"/>
      <c r="AF164" s="15"/>
      <c r="AG164" s="15"/>
    </row>
    <row r="165" spans="1:33" ht="15.75" customHeight="1" x14ac:dyDescent="0.2">
      <c r="A165" s="15"/>
      <c r="B165" s="15"/>
      <c r="C165" s="46"/>
      <c r="D165" s="46"/>
      <c r="E165" s="46"/>
      <c r="F165" s="46"/>
      <c r="G165" s="46"/>
      <c r="H165" s="46"/>
      <c r="I165" s="46"/>
      <c r="J165" s="46"/>
      <c r="K165" s="46"/>
      <c r="L165" s="46"/>
      <c r="M165" s="46"/>
      <c r="N165" s="46"/>
      <c r="O165" s="46"/>
      <c r="P165" s="46"/>
      <c r="Q165" s="46"/>
      <c r="R165" s="46"/>
      <c r="S165" s="22"/>
      <c r="T165" s="15"/>
      <c r="U165" s="15"/>
      <c r="V165" s="15"/>
      <c r="W165" s="15"/>
      <c r="X165" s="15"/>
      <c r="Y165" s="15"/>
      <c r="Z165" s="15"/>
      <c r="AA165" s="15"/>
      <c r="AB165" s="15"/>
      <c r="AC165" s="15"/>
      <c r="AD165" s="15"/>
      <c r="AE165" s="15"/>
      <c r="AF165" s="15"/>
      <c r="AG165" s="15"/>
    </row>
    <row r="166" spans="1:33" ht="15.75" customHeight="1" x14ac:dyDescent="0.2">
      <c r="A166" s="15"/>
      <c r="B166" s="15"/>
      <c r="C166" s="46"/>
      <c r="D166" s="46"/>
      <c r="E166" s="46"/>
      <c r="F166" s="46"/>
      <c r="G166" s="46"/>
      <c r="H166" s="46"/>
      <c r="I166" s="46"/>
      <c r="J166" s="46"/>
      <c r="K166" s="46"/>
      <c r="L166" s="46"/>
      <c r="M166" s="46"/>
      <c r="N166" s="46"/>
      <c r="O166" s="46"/>
      <c r="P166" s="46"/>
      <c r="Q166" s="46"/>
      <c r="R166" s="46"/>
      <c r="S166" s="22"/>
      <c r="T166" s="15"/>
      <c r="U166" s="15"/>
      <c r="V166" s="15"/>
      <c r="W166" s="15"/>
      <c r="X166" s="15"/>
      <c r="Y166" s="15"/>
      <c r="Z166" s="15"/>
      <c r="AA166" s="15"/>
      <c r="AB166" s="15"/>
      <c r="AC166" s="15"/>
      <c r="AD166" s="15"/>
      <c r="AE166" s="15"/>
      <c r="AF166" s="15"/>
      <c r="AG166" s="15"/>
    </row>
    <row r="167" spans="1:33" ht="15.75" customHeight="1" x14ac:dyDescent="0.2">
      <c r="A167" s="15"/>
      <c r="B167" s="15"/>
      <c r="C167" s="46"/>
      <c r="D167" s="46"/>
      <c r="E167" s="46"/>
      <c r="F167" s="46"/>
      <c r="G167" s="46"/>
      <c r="H167" s="46"/>
      <c r="I167" s="46"/>
      <c r="J167" s="46"/>
      <c r="K167" s="46"/>
      <c r="L167" s="46"/>
      <c r="M167" s="46"/>
      <c r="N167" s="46"/>
      <c r="O167" s="46"/>
      <c r="P167" s="46"/>
      <c r="Q167" s="46"/>
      <c r="R167" s="46"/>
      <c r="S167" s="22"/>
      <c r="T167" s="15"/>
      <c r="U167" s="15"/>
      <c r="V167" s="15"/>
      <c r="W167" s="15"/>
      <c r="X167" s="15"/>
      <c r="Y167" s="15"/>
      <c r="Z167" s="15"/>
      <c r="AA167" s="15"/>
      <c r="AB167" s="15"/>
      <c r="AC167" s="15"/>
      <c r="AD167" s="15"/>
      <c r="AE167" s="15"/>
      <c r="AF167" s="15"/>
      <c r="AG167" s="15"/>
    </row>
    <row r="168" spans="1:33" ht="15.75" customHeight="1" x14ac:dyDescent="0.2">
      <c r="A168" s="15"/>
      <c r="B168" s="15"/>
      <c r="C168" s="46"/>
      <c r="D168" s="46"/>
      <c r="E168" s="46"/>
      <c r="F168" s="46"/>
      <c r="G168" s="46"/>
      <c r="H168" s="46"/>
      <c r="I168" s="46"/>
      <c r="J168" s="46"/>
      <c r="K168" s="46"/>
      <c r="L168" s="46"/>
      <c r="M168" s="46"/>
      <c r="N168" s="46"/>
      <c r="O168" s="46"/>
      <c r="P168" s="46"/>
      <c r="Q168" s="46"/>
      <c r="R168" s="46"/>
      <c r="S168" s="22"/>
      <c r="T168" s="15"/>
      <c r="U168" s="15"/>
      <c r="V168" s="15"/>
      <c r="W168" s="15"/>
      <c r="X168" s="15"/>
      <c r="Y168" s="15"/>
      <c r="Z168" s="15"/>
      <c r="AA168" s="15"/>
      <c r="AB168" s="15"/>
      <c r="AC168" s="15"/>
      <c r="AD168" s="15"/>
      <c r="AE168" s="15"/>
      <c r="AF168" s="15"/>
      <c r="AG168" s="15"/>
    </row>
    <row r="169" spans="1:33" ht="15.75" customHeight="1" x14ac:dyDescent="0.2">
      <c r="C169" s="46"/>
      <c r="D169" s="46"/>
      <c r="E169" s="46"/>
      <c r="F169" s="46"/>
      <c r="G169" s="46"/>
      <c r="H169" s="46"/>
      <c r="I169" s="46"/>
      <c r="J169" s="46"/>
      <c r="K169" s="46"/>
      <c r="L169" s="46"/>
      <c r="M169" s="46"/>
      <c r="N169" s="46"/>
      <c r="O169" s="46"/>
      <c r="P169" s="46"/>
      <c r="Q169" s="46"/>
      <c r="R169" s="46"/>
      <c r="S169" s="22"/>
    </row>
    <row r="170" spans="1:33" ht="15.75" customHeight="1" x14ac:dyDescent="0.2">
      <c r="C170" s="46"/>
      <c r="D170" s="46"/>
      <c r="E170" s="46"/>
      <c r="F170" s="46"/>
      <c r="G170" s="46"/>
      <c r="H170" s="46"/>
      <c r="I170" s="46"/>
      <c r="J170" s="46"/>
      <c r="K170" s="46"/>
      <c r="L170" s="46"/>
      <c r="M170" s="46"/>
      <c r="N170" s="46"/>
      <c r="O170" s="46"/>
      <c r="P170" s="46"/>
      <c r="Q170" s="46"/>
      <c r="R170" s="46"/>
      <c r="S170" s="22"/>
    </row>
    <row r="171" spans="1:33" ht="15.75" customHeight="1" x14ac:dyDescent="0.2">
      <c r="C171" s="46"/>
      <c r="D171" s="46"/>
      <c r="E171" s="46"/>
      <c r="F171" s="46"/>
      <c r="G171" s="46"/>
      <c r="H171" s="46"/>
      <c r="I171" s="46"/>
      <c r="J171" s="46"/>
      <c r="K171" s="46"/>
      <c r="L171" s="46"/>
      <c r="M171" s="46"/>
      <c r="N171" s="46"/>
      <c r="O171" s="46"/>
      <c r="P171" s="46"/>
      <c r="Q171" s="46"/>
      <c r="R171" s="46"/>
      <c r="S171" s="22"/>
    </row>
    <row r="172" spans="1:33" ht="15.75" customHeight="1" x14ac:dyDescent="0.2">
      <c r="C172" s="46"/>
      <c r="D172" s="46"/>
      <c r="E172" s="46"/>
      <c r="F172" s="46"/>
      <c r="G172" s="46"/>
      <c r="H172" s="46"/>
      <c r="I172" s="46"/>
      <c r="J172" s="46"/>
      <c r="K172" s="46"/>
      <c r="L172" s="46"/>
      <c r="M172" s="46"/>
      <c r="N172" s="46"/>
      <c r="O172" s="46"/>
      <c r="P172" s="46"/>
      <c r="Q172" s="46"/>
      <c r="R172" s="46"/>
      <c r="S172" s="22"/>
    </row>
    <row r="173" spans="1:33" ht="15.75" customHeight="1" x14ac:dyDescent="0.2">
      <c r="C173" s="46"/>
      <c r="D173" s="46"/>
      <c r="E173" s="46"/>
      <c r="F173" s="46"/>
      <c r="G173" s="46"/>
      <c r="H173" s="46"/>
      <c r="I173" s="46"/>
      <c r="J173" s="46"/>
      <c r="K173" s="46"/>
      <c r="L173" s="46"/>
      <c r="M173" s="46"/>
      <c r="N173" s="46"/>
      <c r="O173" s="46"/>
      <c r="P173" s="46"/>
      <c r="Q173" s="46"/>
      <c r="R173" s="46"/>
      <c r="S173" s="22"/>
    </row>
    <row r="174" spans="1:33" ht="15.75" customHeight="1" x14ac:dyDescent="0.2">
      <c r="C174" s="46"/>
      <c r="D174" s="46"/>
      <c r="E174" s="46"/>
      <c r="F174" s="46"/>
      <c r="G174" s="46"/>
      <c r="H174" s="46"/>
      <c r="I174" s="46"/>
      <c r="J174" s="46"/>
      <c r="K174" s="46"/>
      <c r="L174" s="46"/>
      <c r="M174" s="46"/>
      <c r="N174" s="46"/>
      <c r="O174" s="46"/>
      <c r="P174" s="46"/>
      <c r="Q174" s="46"/>
      <c r="R174" s="46"/>
      <c r="S174" s="22"/>
    </row>
    <row r="175" spans="1:33" ht="15.75" customHeight="1" x14ac:dyDescent="0.2">
      <c r="C175" s="46"/>
      <c r="D175" s="46"/>
      <c r="E175" s="46"/>
      <c r="F175" s="46"/>
      <c r="G175" s="46"/>
      <c r="H175" s="46"/>
      <c r="I175" s="46"/>
      <c r="J175" s="46"/>
      <c r="K175" s="46"/>
      <c r="L175" s="46"/>
      <c r="M175" s="46"/>
      <c r="N175" s="46"/>
      <c r="O175" s="46"/>
      <c r="P175" s="46"/>
      <c r="Q175" s="46"/>
      <c r="R175" s="46"/>
      <c r="S175" s="22"/>
    </row>
    <row r="176" spans="1:33" ht="15.75" customHeight="1" x14ac:dyDescent="0.2">
      <c r="C176" s="46"/>
      <c r="D176" s="46"/>
      <c r="E176" s="46"/>
      <c r="F176" s="46"/>
      <c r="G176" s="46"/>
      <c r="H176" s="46"/>
      <c r="I176" s="46"/>
      <c r="J176" s="46"/>
      <c r="K176" s="46"/>
      <c r="L176" s="46"/>
      <c r="M176" s="46"/>
      <c r="N176" s="46"/>
      <c r="O176" s="46"/>
      <c r="P176" s="46"/>
      <c r="Q176" s="46"/>
      <c r="R176" s="46"/>
      <c r="S176" s="22"/>
    </row>
    <row r="177" spans="3:19" ht="15.75" customHeight="1" x14ac:dyDescent="0.2">
      <c r="C177" s="46"/>
      <c r="D177" s="46"/>
      <c r="E177" s="46"/>
      <c r="F177" s="46"/>
      <c r="G177" s="46"/>
      <c r="H177" s="46"/>
      <c r="I177" s="46"/>
      <c r="J177" s="46"/>
      <c r="K177" s="46"/>
      <c r="L177" s="46"/>
      <c r="M177" s="46"/>
      <c r="N177" s="46"/>
      <c r="O177" s="46"/>
      <c r="P177" s="46"/>
      <c r="Q177" s="46"/>
      <c r="R177" s="46"/>
      <c r="S177" s="22"/>
    </row>
    <row r="178" spans="3:19" ht="15.75" customHeight="1" x14ac:dyDescent="0.2">
      <c r="C178" s="46"/>
      <c r="D178" s="46"/>
      <c r="E178" s="46"/>
      <c r="F178" s="46"/>
      <c r="G178" s="46"/>
      <c r="H178" s="46"/>
      <c r="I178" s="46"/>
      <c r="J178" s="46"/>
      <c r="K178" s="46"/>
      <c r="L178" s="46"/>
      <c r="M178" s="46"/>
      <c r="N178" s="46"/>
      <c r="O178" s="46"/>
      <c r="P178" s="46"/>
      <c r="Q178" s="46"/>
      <c r="R178" s="46"/>
      <c r="S178" s="22"/>
    </row>
    <row r="179" spans="3:19" ht="15.75" customHeight="1" x14ac:dyDescent="0.2">
      <c r="C179" s="46"/>
      <c r="D179" s="46"/>
      <c r="E179" s="46"/>
      <c r="F179" s="46"/>
      <c r="G179" s="46"/>
      <c r="H179" s="46"/>
      <c r="I179" s="46"/>
      <c r="J179" s="46"/>
      <c r="K179" s="46"/>
      <c r="L179" s="46"/>
      <c r="M179" s="46"/>
      <c r="N179" s="46"/>
      <c r="O179" s="46"/>
      <c r="P179" s="46"/>
      <c r="Q179" s="46"/>
      <c r="R179" s="46"/>
      <c r="S179" s="22"/>
    </row>
    <row r="180" spans="3:19" ht="15.75" customHeight="1" x14ac:dyDescent="0.2">
      <c r="C180" s="46"/>
      <c r="D180" s="46"/>
      <c r="E180" s="46"/>
      <c r="F180" s="46"/>
      <c r="G180" s="46"/>
      <c r="H180" s="46"/>
      <c r="I180" s="46"/>
      <c r="J180" s="46"/>
      <c r="K180" s="46"/>
      <c r="L180" s="46"/>
      <c r="M180" s="46"/>
      <c r="N180" s="46"/>
      <c r="O180" s="46"/>
      <c r="P180" s="46"/>
      <c r="Q180" s="46"/>
      <c r="R180" s="46"/>
      <c r="S180" s="22"/>
    </row>
    <row r="181" spans="3:19" ht="15.75" customHeight="1" x14ac:dyDescent="0.2">
      <c r="C181" s="46"/>
      <c r="D181" s="46"/>
      <c r="E181" s="46"/>
      <c r="F181" s="46"/>
      <c r="G181" s="46"/>
      <c r="H181" s="46"/>
      <c r="I181" s="46"/>
      <c r="J181" s="46"/>
      <c r="K181" s="46"/>
      <c r="L181" s="46"/>
      <c r="M181" s="46"/>
      <c r="N181" s="46"/>
      <c r="O181" s="46"/>
      <c r="P181" s="46"/>
      <c r="Q181" s="46"/>
      <c r="R181" s="46"/>
      <c r="S181" s="22"/>
    </row>
    <row r="182" spans="3:19" ht="15.75" customHeight="1" x14ac:dyDescent="0.2">
      <c r="C182" s="46"/>
      <c r="D182" s="46"/>
      <c r="E182" s="46"/>
      <c r="F182" s="46"/>
      <c r="G182" s="46"/>
      <c r="H182" s="46"/>
      <c r="I182" s="46"/>
      <c r="J182" s="46"/>
      <c r="K182" s="46"/>
      <c r="L182" s="46"/>
      <c r="M182" s="46"/>
      <c r="N182" s="46"/>
      <c r="O182" s="46"/>
      <c r="P182" s="46"/>
      <c r="Q182" s="46"/>
      <c r="R182" s="46"/>
      <c r="S182" s="22"/>
    </row>
    <row r="183" spans="3:19" ht="15.75" customHeight="1" x14ac:dyDescent="0.2">
      <c r="C183" s="46"/>
      <c r="D183" s="46"/>
      <c r="E183" s="46"/>
      <c r="F183" s="46"/>
      <c r="G183" s="46"/>
      <c r="H183" s="46"/>
      <c r="I183" s="46"/>
      <c r="J183" s="46"/>
      <c r="K183" s="46"/>
      <c r="L183" s="46"/>
      <c r="M183" s="46"/>
      <c r="N183" s="46"/>
      <c r="O183" s="46"/>
      <c r="P183" s="46"/>
      <c r="Q183" s="46"/>
      <c r="R183" s="46"/>
      <c r="S183" s="22"/>
    </row>
    <row r="184" spans="3:19" ht="15.75" customHeight="1" x14ac:dyDescent="0.2">
      <c r="C184" s="46"/>
      <c r="D184" s="46"/>
      <c r="E184" s="46"/>
      <c r="F184" s="46"/>
      <c r="G184" s="46"/>
      <c r="H184" s="46"/>
      <c r="I184" s="46"/>
      <c r="J184" s="46"/>
      <c r="K184" s="46"/>
      <c r="L184" s="46"/>
      <c r="M184" s="46"/>
      <c r="N184" s="46"/>
      <c r="O184" s="46"/>
      <c r="P184" s="46"/>
      <c r="Q184" s="46"/>
      <c r="R184" s="46"/>
      <c r="S184" s="22"/>
    </row>
    <row r="185" spans="3:19" ht="15.75" customHeight="1" x14ac:dyDescent="0.2">
      <c r="C185" s="46"/>
      <c r="D185" s="46"/>
      <c r="E185" s="46"/>
      <c r="F185" s="46"/>
      <c r="G185" s="46"/>
      <c r="H185" s="46"/>
      <c r="I185" s="46"/>
      <c r="J185" s="46"/>
      <c r="K185" s="46"/>
      <c r="L185" s="46"/>
      <c r="M185" s="46"/>
      <c r="N185" s="46"/>
      <c r="O185" s="46"/>
      <c r="P185" s="46"/>
      <c r="Q185" s="46"/>
      <c r="R185" s="46"/>
      <c r="S185" s="22"/>
    </row>
    <row r="186" spans="3:19" ht="15.75" customHeight="1" x14ac:dyDescent="0.2">
      <c r="C186" s="46"/>
      <c r="D186" s="46"/>
      <c r="E186" s="46"/>
      <c r="F186" s="46"/>
      <c r="G186" s="46"/>
      <c r="H186" s="46"/>
      <c r="I186" s="46"/>
      <c r="J186" s="46"/>
      <c r="K186" s="46"/>
      <c r="L186" s="46"/>
      <c r="M186" s="46"/>
      <c r="N186" s="46"/>
      <c r="O186" s="46"/>
      <c r="P186" s="46"/>
      <c r="Q186" s="46"/>
      <c r="R186" s="46"/>
      <c r="S186" s="22"/>
    </row>
    <row r="187" spans="3:19" ht="15.75" customHeight="1" x14ac:dyDescent="0.2">
      <c r="C187" s="46"/>
      <c r="D187" s="46"/>
      <c r="E187" s="46"/>
      <c r="F187" s="46"/>
      <c r="G187" s="46"/>
      <c r="H187" s="46"/>
      <c r="I187" s="46"/>
      <c r="J187" s="46"/>
      <c r="K187" s="46"/>
      <c r="L187" s="46"/>
      <c r="M187" s="46"/>
      <c r="N187" s="46"/>
      <c r="O187" s="46"/>
      <c r="P187" s="46"/>
      <c r="Q187" s="46"/>
      <c r="R187" s="46"/>
      <c r="S187" s="22"/>
    </row>
    <row r="188" spans="3:19" ht="15.75" customHeight="1" x14ac:dyDescent="0.2">
      <c r="C188" s="46"/>
      <c r="D188" s="46"/>
      <c r="E188" s="46"/>
      <c r="F188" s="46"/>
      <c r="G188" s="46"/>
      <c r="H188" s="46"/>
      <c r="I188" s="46"/>
      <c r="J188" s="46"/>
      <c r="K188" s="46"/>
      <c r="L188" s="46"/>
      <c r="M188" s="46"/>
      <c r="N188" s="46"/>
      <c r="O188" s="46"/>
      <c r="P188" s="46"/>
      <c r="Q188" s="46"/>
      <c r="R188" s="46"/>
      <c r="S188" s="22"/>
    </row>
    <row r="189" spans="3:19" ht="15.75" customHeight="1" x14ac:dyDescent="0.2">
      <c r="C189" s="46"/>
      <c r="D189" s="46"/>
      <c r="E189" s="46"/>
      <c r="F189" s="46"/>
      <c r="G189" s="46"/>
      <c r="H189" s="46"/>
      <c r="I189" s="46"/>
      <c r="J189" s="46"/>
      <c r="K189" s="46"/>
      <c r="L189" s="46"/>
      <c r="M189" s="46"/>
      <c r="N189" s="46"/>
      <c r="O189" s="46"/>
      <c r="P189" s="46"/>
      <c r="Q189" s="46"/>
      <c r="R189" s="46"/>
      <c r="S189" s="22"/>
    </row>
    <row r="190" spans="3:19" ht="15.75" customHeight="1" x14ac:dyDescent="0.2">
      <c r="C190" s="46"/>
      <c r="D190" s="46"/>
      <c r="E190" s="46"/>
      <c r="F190" s="46"/>
      <c r="G190" s="46"/>
      <c r="H190" s="46"/>
      <c r="I190" s="46"/>
      <c r="J190" s="46"/>
      <c r="K190" s="46"/>
      <c r="L190" s="46"/>
      <c r="M190" s="46"/>
      <c r="N190" s="46"/>
      <c r="O190" s="46"/>
      <c r="P190" s="46"/>
      <c r="Q190" s="46"/>
      <c r="R190" s="46"/>
      <c r="S190" s="22"/>
    </row>
    <row r="191" spans="3:19" ht="15.75" customHeight="1" x14ac:dyDescent="0.2">
      <c r="C191" s="46"/>
      <c r="D191" s="46"/>
      <c r="E191" s="46"/>
      <c r="F191" s="46"/>
      <c r="G191" s="46"/>
      <c r="H191" s="46"/>
      <c r="I191" s="46"/>
      <c r="J191" s="46"/>
      <c r="K191" s="46"/>
      <c r="L191" s="46"/>
      <c r="M191" s="46"/>
      <c r="N191" s="46"/>
      <c r="O191" s="46"/>
      <c r="P191" s="46"/>
      <c r="Q191" s="46"/>
      <c r="R191" s="46"/>
      <c r="S191" s="22"/>
    </row>
    <row r="192" spans="3:19" ht="15.75" customHeight="1" x14ac:dyDescent="0.2">
      <c r="C192" s="46"/>
      <c r="D192" s="46"/>
      <c r="E192" s="46"/>
      <c r="F192" s="46"/>
      <c r="G192" s="46"/>
      <c r="H192" s="46"/>
      <c r="I192" s="46"/>
      <c r="J192" s="46"/>
      <c r="K192" s="46"/>
      <c r="L192" s="46"/>
      <c r="M192" s="46"/>
      <c r="N192" s="46"/>
      <c r="O192" s="46"/>
      <c r="P192" s="46"/>
      <c r="Q192" s="46"/>
      <c r="R192" s="46"/>
      <c r="S192" s="22"/>
    </row>
    <row r="193" spans="3:19" ht="15.75" customHeight="1" x14ac:dyDescent="0.2">
      <c r="C193" s="46"/>
      <c r="D193" s="46"/>
      <c r="E193" s="46"/>
      <c r="F193" s="46"/>
      <c r="G193" s="46"/>
      <c r="H193" s="46"/>
      <c r="I193" s="46"/>
      <c r="J193" s="46"/>
      <c r="K193" s="46"/>
      <c r="L193" s="46"/>
      <c r="M193" s="46"/>
      <c r="N193" s="46"/>
      <c r="O193" s="46"/>
      <c r="P193" s="46"/>
      <c r="Q193" s="46"/>
      <c r="R193" s="46"/>
      <c r="S193" s="22"/>
    </row>
    <row r="194" spans="3:19" ht="15.75" customHeight="1" x14ac:dyDescent="0.2">
      <c r="C194" s="46"/>
      <c r="D194" s="46"/>
      <c r="E194" s="46"/>
      <c r="F194" s="46"/>
      <c r="G194" s="46"/>
      <c r="H194" s="46"/>
      <c r="I194" s="46"/>
      <c r="J194" s="46"/>
      <c r="K194" s="46"/>
      <c r="L194" s="46"/>
      <c r="M194" s="46"/>
      <c r="N194" s="46"/>
      <c r="O194" s="46"/>
      <c r="P194" s="46"/>
      <c r="Q194" s="46"/>
      <c r="R194" s="46"/>
      <c r="S194" s="22"/>
    </row>
    <row r="195" spans="3:19" ht="15.75" customHeight="1" x14ac:dyDescent="0.2">
      <c r="C195" s="46"/>
      <c r="D195" s="46"/>
      <c r="E195" s="46"/>
      <c r="F195" s="46"/>
      <c r="G195" s="46"/>
      <c r="H195" s="46"/>
      <c r="I195" s="46"/>
      <c r="J195" s="46"/>
      <c r="K195" s="46"/>
      <c r="L195" s="46"/>
      <c r="M195" s="46"/>
      <c r="N195" s="46"/>
      <c r="O195" s="46"/>
      <c r="P195" s="46"/>
      <c r="Q195" s="46"/>
      <c r="R195" s="46"/>
      <c r="S195" s="22"/>
    </row>
    <row r="196" spans="3:19" ht="15.75" customHeight="1" x14ac:dyDescent="0.2">
      <c r="C196" s="46"/>
      <c r="D196" s="46"/>
      <c r="E196" s="46"/>
      <c r="F196" s="46"/>
      <c r="G196" s="46"/>
      <c r="H196" s="46"/>
      <c r="I196" s="46"/>
      <c r="J196" s="46"/>
      <c r="K196" s="46"/>
      <c r="L196" s="46"/>
      <c r="M196" s="46"/>
      <c r="N196" s="46"/>
      <c r="O196" s="46"/>
      <c r="P196" s="46"/>
      <c r="Q196" s="46"/>
      <c r="R196" s="46"/>
      <c r="S196" s="22"/>
    </row>
    <row r="197" spans="3:19" ht="15.75" customHeight="1" x14ac:dyDescent="0.2">
      <c r="C197" s="46"/>
      <c r="D197" s="46"/>
      <c r="E197" s="46"/>
      <c r="F197" s="46"/>
      <c r="G197" s="46"/>
      <c r="H197" s="46"/>
      <c r="I197" s="46"/>
      <c r="J197" s="46"/>
      <c r="K197" s="46"/>
      <c r="L197" s="46"/>
      <c r="M197" s="46"/>
      <c r="N197" s="46"/>
      <c r="O197" s="46"/>
      <c r="P197" s="46"/>
      <c r="Q197" s="46"/>
      <c r="R197" s="46"/>
      <c r="S197" s="22"/>
    </row>
    <row r="198" spans="3:19" ht="15.75" customHeight="1" x14ac:dyDescent="0.2">
      <c r="C198" s="46"/>
      <c r="D198" s="46"/>
      <c r="E198" s="46"/>
      <c r="F198" s="46"/>
      <c r="G198" s="46"/>
      <c r="H198" s="46"/>
      <c r="I198" s="46"/>
      <c r="J198" s="46"/>
      <c r="K198" s="46"/>
      <c r="L198" s="46"/>
      <c r="M198" s="46"/>
      <c r="N198" s="46"/>
      <c r="O198" s="46"/>
      <c r="P198" s="46"/>
      <c r="Q198" s="46"/>
      <c r="R198" s="46"/>
      <c r="S198" s="22"/>
    </row>
    <row r="199" spans="3:19" ht="15.75" customHeight="1" x14ac:dyDescent="0.2">
      <c r="C199" s="46"/>
      <c r="D199" s="46"/>
      <c r="E199" s="46"/>
      <c r="F199" s="46"/>
      <c r="G199" s="46"/>
      <c r="H199" s="46"/>
      <c r="I199" s="46"/>
      <c r="J199" s="46"/>
      <c r="K199" s="46"/>
      <c r="L199" s="46"/>
      <c r="M199" s="46"/>
      <c r="N199" s="46"/>
      <c r="O199" s="46"/>
      <c r="P199" s="46"/>
      <c r="Q199" s="46"/>
      <c r="R199" s="46"/>
      <c r="S199" s="22"/>
    </row>
    <row r="200" spans="3:19" ht="15.75" customHeight="1" x14ac:dyDescent="0.2">
      <c r="C200" s="46"/>
      <c r="D200" s="46"/>
      <c r="E200" s="46"/>
      <c r="F200" s="46"/>
      <c r="G200" s="46"/>
      <c r="H200" s="46"/>
      <c r="I200" s="46"/>
      <c r="J200" s="46"/>
      <c r="K200" s="46"/>
      <c r="L200" s="46"/>
      <c r="M200" s="46"/>
      <c r="N200" s="46"/>
      <c r="O200" s="46"/>
      <c r="P200" s="46"/>
      <c r="Q200" s="46"/>
      <c r="R200" s="46"/>
      <c r="S200" s="22"/>
    </row>
    <row r="201" spans="3:19" ht="15.75" customHeight="1" x14ac:dyDescent="0.2">
      <c r="C201" s="46"/>
      <c r="D201" s="46"/>
      <c r="E201" s="46"/>
      <c r="F201" s="46"/>
      <c r="G201" s="46"/>
      <c r="H201" s="46"/>
      <c r="I201" s="46"/>
      <c r="J201" s="46"/>
      <c r="K201" s="46"/>
      <c r="L201" s="46"/>
      <c r="M201" s="46"/>
      <c r="N201" s="46"/>
      <c r="O201" s="46"/>
      <c r="P201" s="46"/>
      <c r="Q201" s="46"/>
      <c r="R201" s="46"/>
      <c r="S201" s="22"/>
    </row>
    <row r="202" spans="3:19" ht="15.75" customHeight="1" x14ac:dyDescent="0.2">
      <c r="C202" s="46"/>
      <c r="D202" s="46"/>
      <c r="E202" s="46"/>
      <c r="F202" s="46"/>
      <c r="G202" s="46"/>
      <c r="H202" s="46"/>
      <c r="I202" s="46"/>
      <c r="J202" s="46"/>
      <c r="K202" s="46"/>
      <c r="L202" s="46"/>
      <c r="M202" s="46"/>
      <c r="N202" s="46"/>
      <c r="O202" s="46"/>
      <c r="P202" s="46"/>
      <c r="Q202" s="46"/>
      <c r="R202" s="46"/>
      <c r="S202" s="22"/>
    </row>
    <row r="203" spans="3:19" ht="15.75" customHeight="1" x14ac:dyDescent="0.2">
      <c r="C203" s="46"/>
      <c r="D203" s="46"/>
      <c r="E203" s="46"/>
      <c r="F203" s="46"/>
      <c r="G203" s="46"/>
      <c r="H203" s="46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22"/>
    </row>
    <row r="204" spans="3:19" ht="15.75" customHeight="1" x14ac:dyDescent="0.2">
      <c r="C204" s="46"/>
      <c r="D204" s="46"/>
      <c r="E204" s="46"/>
      <c r="F204" s="46"/>
      <c r="G204" s="46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22"/>
    </row>
    <row r="205" spans="3:19" ht="15.75" customHeight="1" x14ac:dyDescent="0.2">
      <c r="C205" s="46"/>
      <c r="D205" s="46"/>
      <c r="E205" s="46"/>
      <c r="F205" s="46"/>
      <c r="G205" s="46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22"/>
    </row>
    <row r="206" spans="3:19" ht="15.75" customHeight="1" x14ac:dyDescent="0.2">
      <c r="C206" s="46"/>
      <c r="D206" s="46"/>
      <c r="E206" s="46"/>
      <c r="F206" s="46"/>
      <c r="G206" s="46"/>
      <c r="H206" s="46"/>
      <c r="I206" s="46"/>
      <c r="J206" s="46"/>
      <c r="K206" s="46"/>
      <c r="L206" s="46"/>
      <c r="M206" s="46"/>
      <c r="N206" s="46"/>
      <c r="O206" s="46"/>
      <c r="P206" s="46"/>
      <c r="Q206" s="46"/>
      <c r="R206" s="46"/>
      <c r="S206" s="22"/>
    </row>
    <row r="207" spans="3:19" ht="15.75" customHeight="1" x14ac:dyDescent="0.2">
      <c r="C207" s="46"/>
      <c r="D207" s="46"/>
      <c r="E207" s="46"/>
      <c r="F207" s="46"/>
      <c r="G207" s="46"/>
      <c r="H207" s="46"/>
      <c r="I207" s="46"/>
      <c r="J207" s="46"/>
      <c r="K207" s="46"/>
      <c r="L207" s="46"/>
      <c r="M207" s="46"/>
      <c r="N207" s="46"/>
      <c r="O207" s="46"/>
      <c r="P207" s="46"/>
      <c r="Q207" s="46"/>
      <c r="R207" s="46"/>
      <c r="S207" s="22"/>
    </row>
    <row r="208" spans="3:19" ht="15.75" customHeight="1" x14ac:dyDescent="0.2">
      <c r="C208" s="46"/>
      <c r="D208" s="46"/>
      <c r="E208" s="46"/>
      <c r="F208" s="46"/>
      <c r="G208" s="46"/>
      <c r="H208" s="46"/>
      <c r="I208" s="46"/>
      <c r="J208" s="46"/>
      <c r="K208" s="46"/>
      <c r="L208" s="46"/>
      <c r="M208" s="46"/>
      <c r="N208" s="46"/>
      <c r="O208" s="46"/>
      <c r="P208" s="46"/>
      <c r="Q208" s="46"/>
      <c r="R208" s="46"/>
      <c r="S208" s="22"/>
    </row>
    <row r="209" spans="3:19" ht="15.75" customHeight="1" x14ac:dyDescent="0.2">
      <c r="C209" s="46"/>
      <c r="D209" s="46"/>
      <c r="E209" s="46"/>
      <c r="F209" s="46"/>
      <c r="G209" s="46"/>
      <c r="H209" s="46"/>
      <c r="I209" s="46"/>
      <c r="J209" s="46"/>
      <c r="K209" s="46"/>
      <c r="L209" s="46"/>
      <c r="M209" s="46"/>
      <c r="N209" s="46"/>
      <c r="O209" s="46"/>
      <c r="P209" s="46"/>
      <c r="Q209" s="46"/>
      <c r="R209" s="46"/>
      <c r="S209" s="22"/>
    </row>
    <row r="210" spans="3:19" ht="15.75" customHeight="1" x14ac:dyDescent="0.2">
      <c r="C210" s="46"/>
      <c r="D210" s="46"/>
      <c r="E210" s="46"/>
      <c r="F210" s="46"/>
      <c r="G210" s="46"/>
      <c r="H210" s="46"/>
      <c r="I210" s="46"/>
      <c r="J210" s="46"/>
      <c r="K210" s="46"/>
      <c r="L210" s="46"/>
      <c r="M210" s="46"/>
      <c r="N210" s="46"/>
      <c r="O210" s="46"/>
      <c r="P210" s="46"/>
      <c r="Q210" s="46"/>
      <c r="R210" s="46"/>
      <c r="S210" s="22"/>
    </row>
    <row r="211" spans="3:19" ht="15.75" customHeight="1" x14ac:dyDescent="0.2">
      <c r="C211" s="46"/>
      <c r="D211" s="46"/>
      <c r="E211" s="46"/>
      <c r="F211" s="46"/>
      <c r="G211" s="46"/>
      <c r="H211" s="46"/>
      <c r="I211" s="46"/>
      <c r="J211" s="46"/>
      <c r="K211" s="46"/>
      <c r="L211" s="46"/>
      <c r="M211" s="46"/>
      <c r="N211" s="46"/>
      <c r="O211" s="46"/>
      <c r="P211" s="46"/>
      <c r="Q211" s="46"/>
      <c r="R211" s="46"/>
      <c r="S211" s="22"/>
    </row>
    <row r="212" spans="3:19" ht="15.75" customHeight="1" x14ac:dyDescent="0.2">
      <c r="C212" s="46"/>
      <c r="D212" s="46"/>
      <c r="E212" s="46"/>
      <c r="F212" s="46"/>
      <c r="G212" s="46"/>
      <c r="H212" s="46"/>
      <c r="I212" s="46"/>
      <c r="J212" s="46"/>
      <c r="K212" s="46"/>
      <c r="L212" s="46"/>
      <c r="M212" s="46"/>
      <c r="N212" s="46"/>
      <c r="O212" s="46"/>
      <c r="P212" s="46"/>
      <c r="Q212" s="46"/>
      <c r="R212" s="46"/>
      <c r="S212" s="22"/>
    </row>
    <row r="213" spans="3:19" ht="15.75" customHeight="1" x14ac:dyDescent="0.2">
      <c r="C213" s="46"/>
      <c r="D213" s="46"/>
      <c r="E213" s="46"/>
      <c r="F213" s="46"/>
      <c r="G213" s="46"/>
      <c r="H213" s="46"/>
      <c r="I213" s="46"/>
      <c r="J213" s="46"/>
      <c r="K213" s="46"/>
      <c r="L213" s="46"/>
      <c r="M213" s="46"/>
      <c r="N213" s="46"/>
      <c r="O213" s="46"/>
      <c r="P213" s="46"/>
      <c r="Q213" s="46"/>
      <c r="R213" s="46"/>
      <c r="S213" s="22"/>
    </row>
    <row r="214" spans="3:19" ht="15.75" customHeight="1" x14ac:dyDescent="0.2">
      <c r="C214" s="46"/>
      <c r="D214" s="46"/>
      <c r="E214" s="46"/>
      <c r="F214" s="46"/>
      <c r="G214" s="46"/>
      <c r="H214" s="46"/>
      <c r="I214" s="46"/>
      <c r="J214" s="46"/>
      <c r="K214" s="46"/>
      <c r="L214" s="46"/>
      <c r="M214" s="46"/>
      <c r="N214" s="46"/>
      <c r="O214" s="46"/>
      <c r="P214" s="46"/>
      <c r="Q214" s="46"/>
      <c r="R214" s="46"/>
      <c r="S214" s="22"/>
    </row>
    <row r="215" spans="3:19" ht="15.75" customHeight="1" x14ac:dyDescent="0.2">
      <c r="C215" s="46"/>
      <c r="D215" s="46"/>
      <c r="E215" s="46"/>
      <c r="F215" s="46"/>
      <c r="G215" s="46"/>
      <c r="H215" s="46"/>
      <c r="I215" s="46"/>
      <c r="J215" s="46"/>
      <c r="K215" s="46"/>
      <c r="L215" s="46"/>
      <c r="M215" s="46"/>
      <c r="N215" s="46"/>
      <c r="O215" s="46"/>
      <c r="P215" s="46"/>
      <c r="Q215" s="46"/>
      <c r="R215" s="46"/>
      <c r="S215" s="22"/>
    </row>
    <row r="216" spans="3:19" ht="15.75" customHeight="1" x14ac:dyDescent="0.2">
      <c r="C216" s="46"/>
      <c r="D216" s="46"/>
      <c r="E216" s="46"/>
      <c r="F216" s="46"/>
      <c r="G216" s="46"/>
      <c r="H216" s="46"/>
      <c r="I216" s="46"/>
      <c r="J216" s="46"/>
      <c r="K216" s="46"/>
      <c r="L216" s="46"/>
      <c r="M216" s="46"/>
      <c r="N216" s="46"/>
      <c r="O216" s="46"/>
      <c r="P216" s="46"/>
      <c r="Q216" s="46"/>
      <c r="R216" s="46"/>
      <c r="S216" s="22"/>
    </row>
    <row r="217" spans="3:19" ht="15.75" customHeight="1" x14ac:dyDescent="0.2">
      <c r="C217" s="46"/>
      <c r="D217" s="46"/>
      <c r="E217" s="46"/>
      <c r="F217" s="46"/>
      <c r="G217" s="46"/>
      <c r="H217" s="46"/>
      <c r="I217" s="46"/>
      <c r="J217" s="46"/>
      <c r="K217" s="46"/>
      <c r="L217" s="46"/>
      <c r="M217" s="46"/>
      <c r="N217" s="46"/>
      <c r="O217" s="46"/>
      <c r="P217" s="46"/>
      <c r="Q217" s="46"/>
      <c r="R217" s="46"/>
      <c r="S217" s="22"/>
    </row>
    <row r="218" spans="3:19" ht="15.75" customHeight="1" x14ac:dyDescent="0.2">
      <c r="C218" s="46"/>
      <c r="D218" s="46"/>
      <c r="E218" s="46"/>
      <c r="F218" s="46"/>
      <c r="G218" s="46"/>
      <c r="H218" s="46"/>
      <c r="I218" s="46"/>
      <c r="J218" s="46"/>
      <c r="K218" s="46"/>
      <c r="L218" s="46"/>
      <c r="M218" s="46"/>
      <c r="N218" s="46"/>
      <c r="O218" s="46"/>
      <c r="P218" s="46"/>
      <c r="Q218" s="46"/>
      <c r="R218" s="46"/>
      <c r="S218" s="22"/>
    </row>
    <row r="219" spans="3:19" ht="15.75" customHeight="1" x14ac:dyDescent="0.2">
      <c r="C219" s="46"/>
      <c r="D219" s="46"/>
      <c r="E219" s="46"/>
      <c r="F219" s="46"/>
      <c r="G219" s="46"/>
      <c r="H219" s="46"/>
      <c r="I219" s="46"/>
      <c r="J219" s="46"/>
      <c r="K219" s="46"/>
      <c r="L219" s="46"/>
      <c r="M219" s="46"/>
      <c r="N219" s="46"/>
      <c r="O219" s="46"/>
      <c r="P219" s="46"/>
      <c r="Q219" s="46"/>
      <c r="R219" s="46"/>
      <c r="S219" s="22"/>
    </row>
    <row r="220" spans="3:19" ht="15.75" customHeight="1" x14ac:dyDescent="0.2">
      <c r="C220" s="46"/>
      <c r="D220" s="46"/>
      <c r="E220" s="46"/>
      <c r="F220" s="46"/>
      <c r="G220" s="46"/>
      <c r="H220" s="46"/>
      <c r="I220" s="46"/>
      <c r="J220" s="46"/>
      <c r="K220" s="46"/>
      <c r="L220" s="46"/>
      <c r="M220" s="46"/>
      <c r="N220" s="46"/>
      <c r="O220" s="46"/>
      <c r="P220" s="46"/>
      <c r="Q220" s="46"/>
      <c r="R220" s="46"/>
      <c r="S220" s="22"/>
    </row>
    <row r="221" spans="3:19" ht="15.75" customHeight="1" x14ac:dyDescent="0.2">
      <c r="R221" s="15"/>
      <c r="S221" s="22"/>
    </row>
    <row r="222" spans="3:19" ht="15.75" customHeight="1" x14ac:dyDescent="0.2">
      <c r="R222" s="15"/>
      <c r="S222" s="22"/>
    </row>
    <row r="223" spans="3:19" ht="15.75" customHeight="1" x14ac:dyDescent="0.2">
      <c r="R223" s="15"/>
      <c r="S223" s="22"/>
    </row>
    <row r="224" spans="3:19" ht="15.75" customHeight="1" x14ac:dyDescent="0.2">
      <c r="R224" s="15"/>
      <c r="S224" s="22"/>
    </row>
    <row r="225" spans="18:18" ht="15.75" customHeight="1" x14ac:dyDescent="0.2">
      <c r="R225" s="15"/>
    </row>
    <row r="226" spans="18:18" ht="15.75" customHeight="1" x14ac:dyDescent="0.2">
      <c r="R226" s="15"/>
    </row>
    <row r="227" spans="18:18" ht="15.75" customHeight="1" x14ac:dyDescent="0.2">
      <c r="R227" s="15"/>
    </row>
    <row r="228" spans="18:18" ht="15.75" customHeight="1" x14ac:dyDescent="0.2">
      <c r="R228" s="15"/>
    </row>
    <row r="229" spans="18:18" ht="15.75" customHeight="1" x14ac:dyDescent="0.2">
      <c r="R229" s="15"/>
    </row>
    <row r="230" spans="18:18" ht="15.75" customHeight="1" x14ac:dyDescent="0.2">
      <c r="R230" s="15"/>
    </row>
    <row r="231" spans="18:18" ht="15.75" customHeight="1" x14ac:dyDescent="0.2">
      <c r="R231" s="15"/>
    </row>
    <row r="232" spans="18:18" ht="15.75" customHeight="1" x14ac:dyDescent="0.2">
      <c r="R232" s="15"/>
    </row>
    <row r="233" spans="18:18" ht="15.75" customHeight="1" x14ac:dyDescent="0.2">
      <c r="R233" s="15"/>
    </row>
    <row r="234" spans="18:18" ht="15.75" customHeight="1" x14ac:dyDescent="0.2">
      <c r="R234" s="15"/>
    </row>
    <row r="235" spans="18:18" ht="15.75" customHeight="1" x14ac:dyDescent="0.2">
      <c r="R235" s="15"/>
    </row>
    <row r="236" spans="18:18" ht="15.75" customHeight="1" x14ac:dyDescent="0.2">
      <c r="R236" s="15"/>
    </row>
    <row r="237" spans="18:18" ht="15.75" customHeight="1" x14ac:dyDescent="0.2">
      <c r="R237" s="15"/>
    </row>
    <row r="238" spans="18:18" ht="15.75" customHeight="1" x14ac:dyDescent="0.2">
      <c r="R238" s="15"/>
    </row>
    <row r="239" spans="18:18" ht="15.75" customHeight="1" x14ac:dyDescent="0.2">
      <c r="R239" s="15"/>
    </row>
    <row r="240" spans="18:18" ht="15.75" customHeight="1" x14ac:dyDescent="0.2">
      <c r="R240" s="15"/>
    </row>
    <row r="241" spans="18:18" ht="15.75" customHeight="1" x14ac:dyDescent="0.2">
      <c r="R241" s="15"/>
    </row>
    <row r="242" spans="18:18" ht="15.75" customHeight="1" x14ac:dyDescent="0.2">
      <c r="R242" s="15"/>
    </row>
    <row r="243" spans="18:18" ht="15.75" customHeight="1" x14ac:dyDescent="0.2">
      <c r="R243" s="15"/>
    </row>
    <row r="244" spans="18:18" ht="15.75" customHeight="1" x14ac:dyDescent="0.2">
      <c r="R244" s="15"/>
    </row>
    <row r="245" spans="18:18" ht="15.75" customHeight="1" x14ac:dyDescent="0.2">
      <c r="R245" s="15"/>
    </row>
    <row r="246" spans="18:18" ht="15.75" customHeight="1" x14ac:dyDescent="0.2">
      <c r="R246" s="15"/>
    </row>
    <row r="247" spans="18:18" ht="15.75" customHeight="1" x14ac:dyDescent="0.2">
      <c r="R247" s="15"/>
    </row>
    <row r="248" spans="18:18" ht="15.75" customHeight="1" x14ac:dyDescent="0.2">
      <c r="R248" s="15"/>
    </row>
    <row r="249" spans="18:18" ht="15.75" customHeight="1" x14ac:dyDescent="0.2">
      <c r="R249" s="15"/>
    </row>
    <row r="250" spans="18:18" ht="15.75" customHeight="1" x14ac:dyDescent="0.2">
      <c r="R250" s="15"/>
    </row>
    <row r="251" spans="18:18" ht="15.75" customHeight="1" x14ac:dyDescent="0.2">
      <c r="R251" s="15"/>
    </row>
    <row r="252" spans="18:18" ht="15.75" customHeight="1" x14ac:dyDescent="0.2">
      <c r="R252" s="15"/>
    </row>
    <row r="253" spans="18:18" ht="15.75" customHeight="1" x14ac:dyDescent="0.2">
      <c r="R253" s="15"/>
    </row>
    <row r="254" spans="18:18" ht="15.75" customHeight="1" x14ac:dyDescent="0.2">
      <c r="R254" s="15"/>
    </row>
    <row r="255" spans="18:18" ht="15.75" customHeight="1" x14ac:dyDescent="0.2">
      <c r="R255" s="15"/>
    </row>
    <row r="256" spans="18:18" ht="15.75" customHeight="1" x14ac:dyDescent="0.2">
      <c r="R256" s="15"/>
    </row>
    <row r="257" spans="18:18" ht="15.75" customHeight="1" x14ac:dyDescent="0.2">
      <c r="R257" s="15"/>
    </row>
    <row r="258" spans="18:18" ht="15.75" customHeight="1" x14ac:dyDescent="0.2">
      <c r="R258" s="15"/>
    </row>
    <row r="259" spans="18:18" ht="15.75" customHeight="1" x14ac:dyDescent="0.2">
      <c r="R259" s="15"/>
    </row>
    <row r="260" spans="18:18" ht="15.75" customHeight="1" x14ac:dyDescent="0.2">
      <c r="R260" s="15"/>
    </row>
    <row r="261" spans="18:18" ht="15.75" customHeight="1" x14ac:dyDescent="0.2">
      <c r="R261" s="15"/>
    </row>
    <row r="262" spans="18:18" ht="15.75" customHeight="1" x14ac:dyDescent="0.2">
      <c r="R262" s="15"/>
    </row>
    <row r="263" spans="18:18" ht="15.75" customHeight="1" x14ac:dyDescent="0.2">
      <c r="R263" s="15"/>
    </row>
    <row r="264" spans="18:18" ht="15.75" customHeight="1" x14ac:dyDescent="0.2">
      <c r="R264" s="15"/>
    </row>
    <row r="265" spans="18:18" ht="15.75" customHeight="1" x14ac:dyDescent="0.2">
      <c r="R265" s="15"/>
    </row>
    <row r="266" spans="18:18" ht="15.75" customHeight="1" x14ac:dyDescent="0.2">
      <c r="R266" s="15"/>
    </row>
    <row r="267" spans="18:18" ht="15.75" customHeight="1" x14ac:dyDescent="0.2">
      <c r="R267" s="15"/>
    </row>
    <row r="268" spans="18:18" ht="15.75" customHeight="1" x14ac:dyDescent="0.2">
      <c r="R268" s="15"/>
    </row>
    <row r="269" spans="18:18" ht="15.75" customHeight="1" x14ac:dyDescent="0.2">
      <c r="R269" s="15"/>
    </row>
    <row r="270" spans="18:18" ht="15.75" customHeight="1" x14ac:dyDescent="0.2">
      <c r="R270" s="15"/>
    </row>
    <row r="271" spans="18:18" ht="15.75" customHeight="1" x14ac:dyDescent="0.2">
      <c r="R271" s="15"/>
    </row>
    <row r="272" spans="18:18" ht="15.75" customHeight="1" x14ac:dyDescent="0.2">
      <c r="R272" s="15"/>
    </row>
    <row r="273" spans="18:18" ht="15.75" customHeight="1" x14ac:dyDescent="0.2">
      <c r="R273" s="15"/>
    </row>
    <row r="274" spans="18:18" ht="15.75" customHeight="1" x14ac:dyDescent="0.2">
      <c r="R274" s="15"/>
    </row>
    <row r="275" spans="18:18" ht="15.75" customHeight="1" x14ac:dyDescent="0.2">
      <c r="R275" s="15"/>
    </row>
    <row r="276" spans="18:18" ht="15.75" customHeight="1" x14ac:dyDescent="0.2">
      <c r="R276" s="15"/>
    </row>
    <row r="277" spans="18:18" ht="15.75" customHeight="1" x14ac:dyDescent="0.2">
      <c r="R277" s="15"/>
    </row>
    <row r="278" spans="18:18" ht="15.75" customHeight="1" x14ac:dyDescent="0.2">
      <c r="R278" s="15"/>
    </row>
    <row r="279" spans="18:18" ht="15.75" customHeight="1" x14ac:dyDescent="0.2">
      <c r="R279" s="15"/>
    </row>
    <row r="280" spans="18:18" ht="15.75" customHeight="1" x14ac:dyDescent="0.2">
      <c r="R280" s="15"/>
    </row>
    <row r="281" spans="18:18" ht="15.75" customHeight="1" x14ac:dyDescent="0.2">
      <c r="R281" s="15"/>
    </row>
    <row r="282" spans="18:18" ht="15.75" customHeight="1" x14ac:dyDescent="0.2">
      <c r="R282" s="15"/>
    </row>
    <row r="283" spans="18:18" ht="15.75" customHeight="1" x14ac:dyDescent="0.2">
      <c r="R283" s="15"/>
    </row>
    <row r="284" spans="18:18" ht="15.75" customHeight="1" x14ac:dyDescent="0.2">
      <c r="R284" s="15"/>
    </row>
    <row r="285" spans="18:18" ht="15.75" customHeight="1" x14ac:dyDescent="0.2">
      <c r="R285" s="15"/>
    </row>
    <row r="286" spans="18:18" ht="15.75" customHeight="1" x14ac:dyDescent="0.2">
      <c r="R286" s="15"/>
    </row>
    <row r="287" spans="18:18" ht="15.75" customHeight="1" x14ac:dyDescent="0.2">
      <c r="R287" s="15"/>
    </row>
    <row r="288" spans="18:18" ht="15.75" customHeight="1" x14ac:dyDescent="0.2">
      <c r="R288" s="15"/>
    </row>
    <row r="289" spans="18:18" ht="15.75" customHeight="1" x14ac:dyDescent="0.2">
      <c r="R289" s="15"/>
    </row>
    <row r="290" spans="18:18" ht="15.75" customHeight="1" x14ac:dyDescent="0.2">
      <c r="R290" s="15"/>
    </row>
    <row r="291" spans="18:18" ht="15.75" customHeight="1" x14ac:dyDescent="0.2">
      <c r="R291" s="15"/>
    </row>
    <row r="292" spans="18:18" ht="15.75" customHeight="1" x14ac:dyDescent="0.2">
      <c r="R292" s="15"/>
    </row>
    <row r="293" spans="18:18" ht="15.75" customHeight="1" x14ac:dyDescent="0.2">
      <c r="R293" s="15"/>
    </row>
    <row r="294" spans="18:18" ht="15.75" customHeight="1" x14ac:dyDescent="0.2">
      <c r="R294" s="15"/>
    </row>
    <row r="295" spans="18:18" ht="15.75" customHeight="1" x14ac:dyDescent="0.2">
      <c r="R295" s="15"/>
    </row>
    <row r="296" spans="18:18" ht="15.75" customHeight="1" x14ac:dyDescent="0.2">
      <c r="R296" s="15"/>
    </row>
    <row r="297" spans="18:18" ht="15.75" customHeight="1" x14ac:dyDescent="0.2">
      <c r="R297" s="15"/>
    </row>
    <row r="298" spans="18:18" ht="15.75" customHeight="1" x14ac:dyDescent="0.2">
      <c r="R298" s="15"/>
    </row>
    <row r="299" spans="18:18" ht="15.75" customHeight="1" x14ac:dyDescent="0.2">
      <c r="R299" s="15"/>
    </row>
    <row r="300" spans="18:18" ht="15.75" customHeight="1" x14ac:dyDescent="0.2">
      <c r="R300" s="15"/>
    </row>
    <row r="301" spans="18:18" ht="15.75" customHeight="1" x14ac:dyDescent="0.2">
      <c r="R301" s="15"/>
    </row>
    <row r="302" spans="18:18" ht="15.75" customHeight="1" x14ac:dyDescent="0.2">
      <c r="R302" s="15"/>
    </row>
    <row r="303" spans="18:18" ht="15.75" customHeight="1" x14ac:dyDescent="0.2">
      <c r="R303" s="15"/>
    </row>
    <row r="304" spans="18:18" ht="15.75" customHeight="1" x14ac:dyDescent="0.2">
      <c r="R304" s="15"/>
    </row>
    <row r="305" spans="18:18" ht="15.75" customHeight="1" x14ac:dyDescent="0.2">
      <c r="R305" s="15"/>
    </row>
    <row r="306" spans="18:18" ht="15.75" customHeight="1" x14ac:dyDescent="0.2">
      <c r="R306" s="15"/>
    </row>
    <row r="307" spans="18:18" ht="15.75" customHeight="1" x14ac:dyDescent="0.2">
      <c r="R307" s="15"/>
    </row>
    <row r="308" spans="18:18" ht="15.75" customHeight="1" x14ac:dyDescent="0.2">
      <c r="R308" s="15"/>
    </row>
    <row r="309" spans="18:18" ht="15.75" customHeight="1" x14ac:dyDescent="0.2">
      <c r="R309" s="15"/>
    </row>
    <row r="310" spans="18:18" ht="15.75" customHeight="1" x14ac:dyDescent="0.2">
      <c r="R310" s="15"/>
    </row>
    <row r="311" spans="18:18" ht="15.75" customHeight="1" x14ac:dyDescent="0.2">
      <c r="R311" s="15"/>
    </row>
    <row r="312" spans="18:18" ht="15.75" customHeight="1" x14ac:dyDescent="0.2">
      <c r="R312" s="15"/>
    </row>
    <row r="313" spans="18:18" ht="15.75" customHeight="1" x14ac:dyDescent="0.2">
      <c r="R313" s="15"/>
    </row>
    <row r="314" spans="18:18" ht="15.75" customHeight="1" x14ac:dyDescent="0.2">
      <c r="R314" s="15"/>
    </row>
    <row r="315" spans="18:18" ht="15.75" customHeight="1" x14ac:dyDescent="0.2">
      <c r="R315" s="15"/>
    </row>
    <row r="316" spans="18:18" ht="15.75" customHeight="1" x14ac:dyDescent="0.2">
      <c r="R316" s="15"/>
    </row>
    <row r="317" spans="18:18" ht="15.75" customHeight="1" x14ac:dyDescent="0.2">
      <c r="R317" s="15"/>
    </row>
    <row r="318" spans="18:18" ht="15.75" customHeight="1" x14ac:dyDescent="0.2">
      <c r="R318" s="15"/>
    </row>
    <row r="319" spans="18:18" ht="15.75" customHeight="1" x14ac:dyDescent="0.2">
      <c r="R319" s="15"/>
    </row>
    <row r="320" spans="18:18" ht="15.75" customHeight="1" x14ac:dyDescent="0.2">
      <c r="R320" s="15"/>
    </row>
    <row r="321" spans="18:18" ht="15.75" customHeight="1" x14ac:dyDescent="0.2">
      <c r="R321" s="15"/>
    </row>
    <row r="322" spans="18:18" ht="15.75" customHeight="1" x14ac:dyDescent="0.2">
      <c r="R322" s="15"/>
    </row>
    <row r="323" spans="18:18" ht="15.75" customHeight="1" x14ac:dyDescent="0.2">
      <c r="R323" s="15"/>
    </row>
    <row r="324" spans="18:18" ht="15.75" customHeight="1" x14ac:dyDescent="0.2">
      <c r="R324" s="15"/>
    </row>
    <row r="325" spans="18:18" ht="15.75" customHeight="1" x14ac:dyDescent="0.2">
      <c r="R325" s="15"/>
    </row>
    <row r="326" spans="18:18" ht="15.75" customHeight="1" x14ac:dyDescent="0.2">
      <c r="R326" s="15"/>
    </row>
    <row r="327" spans="18:18" ht="15.75" customHeight="1" x14ac:dyDescent="0.2">
      <c r="R327" s="15"/>
    </row>
    <row r="328" spans="18:18" ht="15.75" customHeight="1" x14ac:dyDescent="0.2">
      <c r="R328" s="15"/>
    </row>
    <row r="329" spans="18:18" ht="15.75" customHeight="1" x14ac:dyDescent="0.2">
      <c r="R329" s="15"/>
    </row>
    <row r="330" spans="18:18" ht="15.75" customHeight="1" x14ac:dyDescent="0.2">
      <c r="R330" s="15"/>
    </row>
    <row r="331" spans="18:18" ht="15.75" customHeight="1" x14ac:dyDescent="0.2">
      <c r="R331" s="15"/>
    </row>
    <row r="332" spans="18:18" ht="15.75" customHeight="1" x14ac:dyDescent="0.2">
      <c r="R332" s="15"/>
    </row>
    <row r="333" spans="18:18" ht="15.75" customHeight="1" x14ac:dyDescent="0.2">
      <c r="R333" s="15"/>
    </row>
    <row r="334" spans="18:18" ht="15.75" customHeight="1" x14ac:dyDescent="0.2">
      <c r="R334" s="15"/>
    </row>
    <row r="335" spans="18:18" ht="15.75" customHeight="1" x14ac:dyDescent="0.2">
      <c r="R335" s="15"/>
    </row>
    <row r="336" spans="18:18" ht="15.75" customHeight="1" x14ac:dyDescent="0.2">
      <c r="R336" s="15"/>
    </row>
    <row r="337" spans="18:18" ht="15.75" customHeight="1" x14ac:dyDescent="0.2">
      <c r="R337" s="15"/>
    </row>
    <row r="338" spans="18:18" ht="15.75" customHeight="1" x14ac:dyDescent="0.2">
      <c r="R338" s="15"/>
    </row>
    <row r="339" spans="18:18" ht="15.75" customHeight="1" x14ac:dyDescent="0.2">
      <c r="R339" s="15"/>
    </row>
    <row r="340" spans="18:18" ht="15.75" customHeight="1" x14ac:dyDescent="0.2">
      <c r="R340" s="15"/>
    </row>
    <row r="341" spans="18:18" ht="15.75" customHeight="1" x14ac:dyDescent="0.2">
      <c r="R341" s="15"/>
    </row>
    <row r="342" spans="18:18" ht="15.75" customHeight="1" x14ac:dyDescent="0.2">
      <c r="R342" s="15"/>
    </row>
    <row r="343" spans="18:18" ht="15.75" customHeight="1" x14ac:dyDescent="0.2">
      <c r="R343" s="15"/>
    </row>
    <row r="344" spans="18:18" ht="15.75" customHeight="1" x14ac:dyDescent="0.2">
      <c r="R344" s="15"/>
    </row>
    <row r="345" spans="18:18" ht="15.75" customHeight="1" x14ac:dyDescent="0.2">
      <c r="R345" s="15"/>
    </row>
    <row r="346" spans="18:18" ht="15.75" customHeight="1" x14ac:dyDescent="0.2">
      <c r="R346" s="15"/>
    </row>
    <row r="347" spans="18:18" ht="15.75" customHeight="1" x14ac:dyDescent="0.2">
      <c r="R347" s="15"/>
    </row>
    <row r="348" spans="18:18" ht="15.75" customHeight="1" x14ac:dyDescent="0.2">
      <c r="R348" s="15"/>
    </row>
    <row r="349" spans="18:18" ht="15.75" customHeight="1" x14ac:dyDescent="0.2">
      <c r="R349" s="15"/>
    </row>
    <row r="350" spans="18:18" ht="15.75" customHeight="1" x14ac:dyDescent="0.2">
      <c r="R350" s="15"/>
    </row>
    <row r="351" spans="18:18" ht="15.75" customHeight="1" x14ac:dyDescent="0.2">
      <c r="R351" s="15"/>
    </row>
    <row r="352" spans="18:18" ht="15.75" customHeight="1" x14ac:dyDescent="0.2">
      <c r="R352" s="15"/>
    </row>
    <row r="353" spans="18:18" ht="15.75" customHeight="1" x14ac:dyDescent="0.2">
      <c r="R353" s="15"/>
    </row>
    <row r="354" spans="18:18" ht="15.75" customHeight="1" x14ac:dyDescent="0.2">
      <c r="R354" s="15"/>
    </row>
    <row r="355" spans="18:18" ht="15.75" customHeight="1" x14ac:dyDescent="0.2">
      <c r="R355" s="15"/>
    </row>
    <row r="356" spans="18:18" ht="15.75" customHeight="1" x14ac:dyDescent="0.2">
      <c r="R356" s="15"/>
    </row>
    <row r="357" spans="18:18" ht="15.75" customHeight="1" x14ac:dyDescent="0.2">
      <c r="R357" s="15"/>
    </row>
    <row r="358" spans="18:18" ht="15.75" customHeight="1" x14ac:dyDescent="0.2">
      <c r="R358" s="15"/>
    </row>
    <row r="359" spans="18:18" ht="15.75" customHeight="1" x14ac:dyDescent="0.2">
      <c r="R359" s="15"/>
    </row>
    <row r="360" spans="18:18" ht="15.75" customHeight="1" x14ac:dyDescent="0.2">
      <c r="R360" s="15"/>
    </row>
    <row r="361" spans="18:18" ht="15.75" customHeight="1" x14ac:dyDescent="0.2">
      <c r="R361" s="15"/>
    </row>
    <row r="362" spans="18:18" ht="15.75" customHeight="1" x14ac:dyDescent="0.2">
      <c r="R362" s="15"/>
    </row>
    <row r="363" spans="18:18" ht="15.75" customHeight="1" x14ac:dyDescent="0.2">
      <c r="R363" s="15"/>
    </row>
    <row r="364" spans="18:18" ht="15.75" customHeight="1" x14ac:dyDescent="0.2">
      <c r="R364" s="15"/>
    </row>
    <row r="365" spans="18:18" ht="15.75" customHeight="1" x14ac:dyDescent="0.2">
      <c r="R365" s="15"/>
    </row>
    <row r="366" spans="18:18" ht="15.75" customHeight="1" x14ac:dyDescent="0.2">
      <c r="R366" s="15"/>
    </row>
    <row r="367" spans="18:18" ht="15.75" customHeight="1" x14ac:dyDescent="0.2">
      <c r="R367" s="15"/>
    </row>
    <row r="368" spans="18:18" ht="15.75" customHeight="1" x14ac:dyDescent="0.2">
      <c r="R368" s="15"/>
    </row>
    <row r="369" spans="18:18" ht="15.75" customHeight="1" x14ac:dyDescent="0.2">
      <c r="R369" s="15"/>
    </row>
    <row r="370" spans="18:18" ht="15.75" customHeight="1" x14ac:dyDescent="0.2">
      <c r="R370" s="15"/>
    </row>
    <row r="371" spans="18:18" ht="15.75" customHeight="1" x14ac:dyDescent="0.2">
      <c r="R371" s="15"/>
    </row>
    <row r="372" spans="18:18" ht="15.75" customHeight="1" x14ac:dyDescent="0.2">
      <c r="R372" s="15"/>
    </row>
    <row r="373" spans="18:18" ht="15.75" customHeight="1" x14ac:dyDescent="0.2">
      <c r="R373" s="15"/>
    </row>
    <row r="374" spans="18:18" ht="15.75" customHeight="1" x14ac:dyDescent="0.2">
      <c r="R374" s="15"/>
    </row>
    <row r="375" spans="18:18" ht="15.75" customHeight="1" x14ac:dyDescent="0.2">
      <c r="R375" s="15"/>
    </row>
    <row r="376" spans="18:18" ht="15.75" customHeight="1" x14ac:dyDescent="0.2">
      <c r="R376" s="15"/>
    </row>
    <row r="377" spans="18:18" ht="15.75" customHeight="1" x14ac:dyDescent="0.2">
      <c r="R377" s="15"/>
    </row>
    <row r="378" spans="18:18" ht="15.75" customHeight="1" x14ac:dyDescent="0.2">
      <c r="R378" s="15"/>
    </row>
    <row r="379" spans="18:18" ht="15.75" customHeight="1" x14ac:dyDescent="0.2">
      <c r="R379" s="15"/>
    </row>
    <row r="380" spans="18:18" ht="15.75" customHeight="1" x14ac:dyDescent="0.2">
      <c r="R380" s="15"/>
    </row>
    <row r="381" spans="18:18" ht="15.75" customHeight="1" x14ac:dyDescent="0.2">
      <c r="R381" s="15"/>
    </row>
    <row r="382" spans="18:18" ht="15.75" customHeight="1" x14ac:dyDescent="0.2">
      <c r="R382" s="15"/>
    </row>
    <row r="383" spans="18:18" ht="15.75" customHeight="1" x14ac:dyDescent="0.2">
      <c r="R383" s="15"/>
    </row>
    <row r="384" spans="18:18" ht="15.75" customHeight="1" x14ac:dyDescent="0.2">
      <c r="R384" s="15"/>
    </row>
    <row r="385" spans="18:18" ht="15.75" customHeight="1" x14ac:dyDescent="0.2">
      <c r="R385" s="15"/>
    </row>
    <row r="386" spans="18:18" ht="15.75" customHeight="1" x14ac:dyDescent="0.2">
      <c r="R386" s="15"/>
    </row>
    <row r="387" spans="18:18" ht="15.75" customHeight="1" x14ac:dyDescent="0.2">
      <c r="R387" s="15"/>
    </row>
    <row r="388" spans="18:18" ht="15.75" customHeight="1" x14ac:dyDescent="0.2">
      <c r="R388" s="15"/>
    </row>
    <row r="389" spans="18:18" ht="15.75" customHeight="1" x14ac:dyDescent="0.2">
      <c r="R389" s="15"/>
    </row>
    <row r="390" spans="18:18" ht="15.75" customHeight="1" x14ac:dyDescent="0.2">
      <c r="R390" s="15"/>
    </row>
    <row r="391" spans="18:18" ht="15.75" customHeight="1" x14ac:dyDescent="0.2">
      <c r="R391" s="15"/>
    </row>
    <row r="392" spans="18:18" ht="15.75" customHeight="1" x14ac:dyDescent="0.2">
      <c r="R392" s="15"/>
    </row>
    <row r="393" spans="18:18" ht="15.75" customHeight="1" x14ac:dyDescent="0.2">
      <c r="R393" s="15"/>
    </row>
    <row r="394" spans="18:18" ht="15.75" customHeight="1" x14ac:dyDescent="0.2">
      <c r="R394" s="15"/>
    </row>
    <row r="395" spans="18:18" ht="15.75" customHeight="1" x14ac:dyDescent="0.2">
      <c r="R395" s="15"/>
    </row>
    <row r="396" spans="18:18" ht="15.75" customHeight="1" x14ac:dyDescent="0.2">
      <c r="R396" s="15"/>
    </row>
    <row r="397" spans="18:18" ht="15.75" customHeight="1" x14ac:dyDescent="0.2">
      <c r="R397" s="15"/>
    </row>
    <row r="398" spans="18:18" ht="15.75" customHeight="1" x14ac:dyDescent="0.2">
      <c r="R398" s="15"/>
    </row>
    <row r="399" spans="18:18" ht="15.75" customHeight="1" x14ac:dyDescent="0.2">
      <c r="R399" s="15"/>
    </row>
    <row r="400" spans="18:18" ht="15.75" customHeight="1" x14ac:dyDescent="0.2">
      <c r="R400" s="15"/>
    </row>
    <row r="401" spans="18:18" ht="15.75" customHeight="1" x14ac:dyDescent="0.2">
      <c r="R401" s="15"/>
    </row>
    <row r="402" spans="18:18" ht="15.75" customHeight="1" x14ac:dyDescent="0.2">
      <c r="R402" s="15"/>
    </row>
    <row r="403" spans="18:18" ht="15.75" customHeight="1" x14ac:dyDescent="0.2">
      <c r="R403" s="15"/>
    </row>
    <row r="404" spans="18:18" ht="15.75" customHeight="1" x14ac:dyDescent="0.2">
      <c r="R404" s="15"/>
    </row>
    <row r="405" spans="18:18" ht="15.75" customHeight="1" x14ac:dyDescent="0.2">
      <c r="R405" s="15"/>
    </row>
    <row r="406" spans="18:18" ht="15.75" customHeight="1" x14ac:dyDescent="0.2">
      <c r="R406" s="15"/>
    </row>
    <row r="407" spans="18:18" ht="15.75" customHeight="1" x14ac:dyDescent="0.2">
      <c r="R407" s="15"/>
    </row>
    <row r="408" spans="18:18" ht="15.75" customHeight="1" x14ac:dyDescent="0.2">
      <c r="R408" s="15"/>
    </row>
    <row r="409" spans="18:18" ht="15.75" customHeight="1" x14ac:dyDescent="0.2">
      <c r="R409" s="15"/>
    </row>
    <row r="410" spans="18:18" ht="15.75" customHeight="1" x14ac:dyDescent="0.2">
      <c r="R410" s="15"/>
    </row>
    <row r="411" spans="18:18" ht="15.75" customHeight="1" x14ac:dyDescent="0.2">
      <c r="R411" s="15"/>
    </row>
    <row r="412" spans="18:18" ht="15.75" customHeight="1" x14ac:dyDescent="0.2">
      <c r="R412" s="15"/>
    </row>
    <row r="413" spans="18:18" ht="15.75" customHeight="1" x14ac:dyDescent="0.2">
      <c r="R413" s="15"/>
    </row>
    <row r="414" spans="18:18" ht="15.75" customHeight="1" x14ac:dyDescent="0.2">
      <c r="R414" s="15"/>
    </row>
    <row r="415" spans="18:18" ht="15.75" customHeight="1" x14ac:dyDescent="0.2">
      <c r="R415" s="15"/>
    </row>
    <row r="416" spans="18:18" ht="15.75" customHeight="1" x14ac:dyDescent="0.2">
      <c r="R416" s="15"/>
    </row>
    <row r="417" spans="18:18" ht="15.75" customHeight="1" x14ac:dyDescent="0.2">
      <c r="R417" s="15"/>
    </row>
    <row r="418" spans="18:18" ht="15.75" customHeight="1" x14ac:dyDescent="0.2">
      <c r="R418" s="15"/>
    </row>
    <row r="419" spans="18:18" ht="15.75" customHeight="1" x14ac:dyDescent="0.2">
      <c r="R419" s="15"/>
    </row>
    <row r="420" spans="18:18" ht="15.75" customHeight="1" x14ac:dyDescent="0.2">
      <c r="R420" s="15"/>
    </row>
    <row r="421" spans="18:18" ht="15.75" customHeight="1" x14ac:dyDescent="0.2">
      <c r="R421" s="15"/>
    </row>
    <row r="422" spans="18:18" ht="15.75" customHeight="1" x14ac:dyDescent="0.2">
      <c r="R422" s="15"/>
    </row>
    <row r="423" spans="18:18" ht="15.75" customHeight="1" x14ac:dyDescent="0.2">
      <c r="R423" s="15"/>
    </row>
    <row r="424" spans="18:18" ht="15.75" customHeight="1" x14ac:dyDescent="0.2">
      <c r="R424" s="15"/>
    </row>
    <row r="425" spans="18:18" ht="15.75" customHeight="1" x14ac:dyDescent="0.2">
      <c r="R425" s="15"/>
    </row>
    <row r="426" spans="18:18" ht="15.75" customHeight="1" x14ac:dyDescent="0.2">
      <c r="R426" s="15"/>
    </row>
    <row r="427" spans="18:18" ht="15.75" customHeight="1" x14ac:dyDescent="0.2">
      <c r="R427" s="15"/>
    </row>
    <row r="428" spans="18:18" ht="15.75" customHeight="1" x14ac:dyDescent="0.2">
      <c r="R428" s="15"/>
    </row>
    <row r="429" spans="18:18" ht="15.75" customHeight="1" x14ac:dyDescent="0.2">
      <c r="R429" s="15"/>
    </row>
    <row r="430" spans="18:18" ht="15.75" customHeight="1" x14ac:dyDescent="0.2">
      <c r="R430" s="15"/>
    </row>
    <row r="431" spans="18:18" ht="15.75" customHeight="1" x14ac:dyDescent="0.2">
      <c r="R431" s="15"/>
    </row>
    <row r="432" spans="18:18" ht="15.75" customHeight="1" x14ac:dyDescent="0.2">
      <c r="R432" s="15"/>
    </row>
    <row r="433" spans="18:18" ht="15.75" customHeight="1" x14ac:dyDescent="0.2">
      <c r="R433" s="15"/>
    </row>
    <row r="434" spans="18:18" ht="15.75" customHeight="1" x14ac:dyDescent="0.2">
      <c r="R434" s="15"/>
    </row>
    <row r="435" spans="18:18" ht="15.75" customHeight="1" x14ac:dyDescent="0.2">
      <c r="R435" s="15"/>
    </row>
    <row r="436" spans="18:18" ht="15.75" customHeight="1" x14ac:dyDescent="0.2">
      <c r="R436" s="15"/>
    </row>
    <row r="437" spans="18:18" ht="15.75" customHeight="1" x14ac:dyDescent="0.2">
      <c r="R437" s="15"/>
    </row>
    <row r="438" spans="18:18" ht="15.75" customHeight="1" x14ac:dyDescent="0.2">
      <c r="R438" s="15"/>
    </row>
    <row r="439" spans="18:18" ht="15.75" customHeight="1" x14ac:dyDescent="0.2">
      <c r="R439" s="15"/>
    </row>
    <row r="440" spans="18:18" ht="15.75" customHeight="1" x14ac:dyDescent="0.2">
      <c r="R440" s="15"/>
    </row>
    <row r="441" spans="18:18" ht="15.75" customHeight="1" x14ac:dyDescent="0.2">
      <c r="R441" s="15"/>
    </row>
    <row r="442" spans="18:18" ht="15.75" customHeight="1" x14ac:dyDescent="0.2">
      <c r="R442" s="15"/>
    </row>
    <row r="443" spans="18:18" ht="15.75" customHeight="1" x14ac:dyDescent="0.2">
      <c r="R443" s="15"/>
    </row>
    <row r="444" spans="18:18" ht="15.75" customHeight="1" x14ac:dyDescent="0.2">
      <c r="R444" s="15"/>
    </row>
    <row r="445" spans="18:18" ht="15.75" customHeight="1" x14ac:dyDescent="0.2">
      <c r="R445" s="15"/>
    </row>
    <row r="446" spans="18:18" ht="15.75" customHeight="1" x14ac:dyDescent="0.2">
      <c r="R446" s="15"/>
    </row>
    <row r="447" spans="18:18" ht="15.75" customHeight="1" x14ac:dyDescent="0.2">
      <c r="R447" s="15"/>
    </row>
    <row r="448" spans="18:18" ht="15.75" customHeight="1" x14ac:dyDescent="0.2">
      <c r="R448" s="15"/>
    </row>
    <row r="449" spans="18:18" ht="15.75" customHeight="1" x14ac:dyDescent="0.2">
      <c r="R449" s="15"/>
    </row>
    <row r="450" spans="18:18" ht="15.75" customHeight="1" x14ac:dyDescent="0.2">
      <c r="R450" s="15"/>
    </row>
    <row r="451" spans="18:18" ht="15.75" customHeight="1" x14ac:dyDescent="0.2">
      <c r="R451" s="15"/>
    </row>
    <row r="452" spans="18:18" ht="15.75" customHeight="1" x14ac:dyDescent="0.2">
      <c r="R452" s="15"/>
    </row>
    <row r="453" spans="18:18" ht="15.75" customHeight="1" x14ac:dyDescent="0.2">
      <c r="R453" s="15"/>
    </row>
    <row r="454" spans="18:18" ht="15.75" customHeight="1" x14ac:dyDescent="0.2">
      <c r="R454" s="15"/>
    </row>
    <row r="455" spans="18:18" ht="15.75" customHeight="1" x14ac:dyDescent="0.2">
      <c r="R455" s="15"/>
    </row>
    <row r="456" spans="18:18" ht="15.75" customHeight="1" x14ac:dyDescent="0.2">
      <c r="R456" s="15"/>
    </row>
    <row r="457" spans="18:18" ht="15.75" customHeight="1" x14ac:dyDescent="0.2">
      <c r="R457" s="15"/>
    </row>
    <row r="458" spans="18:18" ht="15.75" customHeight="1" x14ac:dyDescent="0.2">
      <c r="R458" s="15"/>
    </row>
    <row r="459" spans="18:18" ht="15.75" customHeight="1" x14ac:dyDescent="0.2">
      <c r="R459" s="15"/>
    </row>
    <row r="460" spans="18:18" ht="15.75" customHeight="1" x14ac:dyDescent="0.2">
      <c r="R460" s="15"/>
    </row>
    <row r="461" spans="18:18" ht="15.75" customHeight="1" x14ac:dyDescent="0.2">
      <c r="R461" s="15"/>
    </row>
    <row r="462" spans="18:18" ht="15.75" customHeight="1" x14ac:dyDescent="0.2">
      <c r="R462" s="15"/>
    </row>
    <row r="463" spans="18:18" ht="15.75" customHeight="1" x14ac:dyDescent="0.2">
      <c r="R463" s="15"/>
    </row>
    <row r="464" spans="18:18" ht="15.75" customHeight="1" x14ac:dyDescent="0.2">
      <c r="R464" s="15"/>
    </row>
    <row r="465" spans="18:18" ht="15.75" customHeight="1" x14ac:dyDescent="0.2">
      <c r="R465" s="15"/>
    </row>
    <row r="466" spans="18:18" ht="15.75" customHeight="1" x14ac:dyDescent="0.2">
      <c r="R466" s="15"/>
    </row>
    <row r="467" spans="18:18" ht="15.75" customHeight="1" x14ac:dyDescent="0.2">
      <c r="R467" s="15"/>
    </row>
    <row r="468" spans="18:18" ht="15.75" customHeight="1" x14ac:dyDescent="0.2">
      <c r="R468" s="15"/>
    </row>
    <row r="469" spans="18:18" ht="15.75" customHeight="1" x14ac:dyDescent="0.2">
      <c r="R469" s="15"/>
    </row>
    <row r="470" spans="18:18" ht="15.75" customHeight="1" x14ac:dyDescent="0.2">
      <c r="R470" s="15"/>
    </row>
    <row r="471" spans="18:18" ht="15.75" customHeight="1" x14ac:dyDescent="0.2">
      <c r="R471" s="15"/>
    </row>
    <row r="472" spans="18:18" ht="15.75" customHeight="1" x14ac:dyDescent="0.2">
      <c r="R472" s="15"/>
    </row>
    <row r="473" spans="18:18" ht="15.75" customHeight="1" x14ac:dyDescent="0.2">
      <c r="R473" s="15"/>
    </row>
    <row r="474" spans="18:18" ht="15.75" customHeight="1" x14ac:dyDescent="0.2">
      <c r="R474" s="15"/>
    </row>
    <row r="475" spans="18:18" ht="15.75" customHeight="1" x14ac:dyDescent="0.2">
      <c r="R475" s="15"/>
    </row>
    <row r="476" spans="18:18" ht="15.75" customHeight="1" x14ac:dyDescent="0.2">
      <c r="R476" s="15"/>
    </row>
    <row r="477" spans="18:18" ht="15.75" customHeight="1" x14ac:dyDescent="0.2">
      <c r="R477" s="15"/>
    </row>
    <row r="478" spans="18:18" ht="15.75" customHeight="1" x14ac:dyDescent="0.2">
      <c r="R478" s="15"/>
    </row>
    <row r="479" spans="18:18" ht="15.75" customHeight="1" x14ac:dyDescent="0.2">
      <c r="R479" s="15"/>
    </row>
    <row r="480" spans="18:18" ht="15.75" customHeight="1" x14ac:dyDescent="0.2">
      <c r="R480" s="15"/>
    </row>
    <row r="481" spans="18:18" ht="15.75" customHeight="1" x14ac:dyDescent="0.2">
      <c r="R481" s="15"/>
    </row>
    <row r="482" spans="18:18" ht="15.75" customHeight="1" x14ac:dyDescent="0.2">
      <c r="R482" s="15"/>
    </row>
    <row r="483" spans="18:18" ht="15.75" customHeight="1" x14ac:dyDescent="0.2">
      <c r="R483" s="15"/>
    </row>
    <row r="484" spans="18:18" ht="15.75" customHeight="1" x14ac:dyDescent="0.2">
      <c r="R484" s="15"/>
    </row>
    <row r="485" spans="18:18" ht="15.75" customHeight="1" x14ac:dyDescent="0.2">
      <c r="R485" s="15"/>
    </row>
    <row r="486" spans="18:18" ht="15.75" customHeight="1" x14ac:dyDescent="0.2">
      <c r="R486" s="15"/>
    </row>
    <row r="487" spans="18:18" ht="15.75" customHeight="1" x14ac:dyDescent="0.2">
      <c r="R487" s="15"/>
    </row>
    <row r="488" spans="18:18" ht="15.75" customHeight="1" x14ac:dyDescent="0.2">
      <c r="R488" s="15"/>
    </row>
    <row r="489" spans="18:18" ht="15.75" customHeight="1" x14ac:dyDescent="0.2">
      <c r="R489" s="15"/>
    </row>
    <row r="490" spans="18:18" ht="15.75" customHeight="1" x14ac:dyDescent="0.2">
      <c r="R490" s="15"/>
    </row>
    <row r="491" spans="18:18" ht="15.75" customHeight="1" x14ac:dyDescent="0.2">
      <c r="R491" s="15"/>
    </row>
    <row r="492" spans="18:18" ht="15.75" customHeight="1" x14ac:dyDescent="0.2">
      <c r="R492" s="15"/>
    </row>
    <row r="493" spans="18:18" ht="15.75" customHeight="1" x14ac:dyDescent="0.2">
      <c r="R493" s="15"/>
    </row>
    <row r="494" spans="18:18" ht="15.75" customHeight="1" x14ac:dyDescent="0.2">
      <c r="R494" s="15"/>
    </row>
    <row r="495" spans="18:18" ht="15.75" customHeight="1" x14ac:dyDescent="0.2">
      <c r="R495" s="15"/>
    </row>
    <row r="496" spans="18:18" ht="15.75" customHeight="1" x14ac:dyDescent="0.2">
      <c r="R496" s="15"/>
    </row>
    <row r="497" spans="18:18" ht="15.75" customHeight="1" x14ac:dyDescent="0.2">
      <c r="R497" s="15"/>
    </row>
    <row r="498" spans="18:18" ht="15.75" customHeight="1" x14ac:dyDescent="0.2">
      <c r="R498" s="15"/>
    </row>
    <row r="499" spans="18:18" ht="15.75" customHeight="1" x14ac:dyDescent="0.2">
      <c r="R499" s="15"/>
    </row>
    <row r="500" spans="18:18" ht="15.75" customHeight="1" x14ac:dyDescent="0.2">
      <c r="R500" s="15"/>
    </row>
    <row r="501" spans="18:18" ht="15.75" customHeight="1" x14ac:dyDescent="0.2">
      <c r="R501" s="15"/>
    </row>
    <row r="502" spans="18:18" ht="15.75" customHeight="1" x14ac:dyDescent="0.2">
      <c r="R502" s="15"/>
    </row>
    <row r="503" spans="18:18" ht="15.75" customHeight="1" x14ac:dyDescent="0.2">
      <c r="R503" s="15"/>
    </row>
    <row r="504" spans="18:18" ht="15.75" customHeight="1" x14ac:dyDescent="0.2">
      <c r="R504" s="15"/>
    </row>
    <row r="505" spans="18:18" ht="15.75" customHeight="1" x14ac:dyDescent="0.2">
      <c r="R505" s="15"/>
    </row>
    <row r="506" spans="18:18" ht="15.75" customHeight="1" x14ac:dyDescent="0.2">
      <c r="R506" s="15"/>
    </row>
    <row r="507" spans="18:18" ht="15.75" customHeight="1" x14ac:dyDescent="0.2">
      <c r="R507" s="15"/>
    </row>
    <row r="508" spans="18:18" ht="15.75" customHeight="1" x14ac:dyDescent="0.2">
      <c r="R508" s="15"/>
    </row>
    <row r="509" spans="18:18" ht="15.75" customHeight="1" x14ac:dyDescent="0.2">
      <c r="R509" s="15"/>
    </row>
    <row r="510" spans="18:18" ht="15.75" customHeight="1" x14ac:dyDescent="0.2">
      <c r="R510" s="15"/>
    </row>
    <row r="511" spans="18:18" ht="15.75" customHeight="1" x14ac:dyDescent="0.2">
      <c r="R511" s="15"/>
    </row>
    <row r="512" spans="18:18" ht="15.75" customHeight="1" x14ac:dyDescent="0.2">
      <c r="R512" s="15"/>
    </row>
    <row r="513" spans="18:18" ht="15.75" customHeight="1" x14ac:dyDescent="0.2">
      <c r="R513" s="15"/>
    </row>
    <row r="514" spans="18:18" ht="15.75" customHeight="1" x14ac:dyDescent="0.2">
      <c r="R514" s="15"/>
    </row>
    <row r="515" spans="18:18" ht="15.75" customHeight="1" x14ac:dyDescent="0.2">
      <c r="R515" s="15"/>
    </row>
    <row r="516" spans="18:18" ht="15.75" customHeight="1" x14ac:dyDescent="0.2">
      <c r="R516" s="15"/>
    </row>
    <row r="517" spans="18:18" ht="15.75" customHeight="1" x14ac:dyDescent="0.2">
      <c r="R517" s="15"/>
    </row>
    <row r="518" spans="18:18" ht="15.75" customHeight="1" x14ac:dyDescent="0.2">
      <c r="R518" s="15"/>
    </row>
    <row r="519" spans="18:18" ht="15.75" customHeight="1" x14ac:dyDescent="0.2">
      <c r="R519" s="15"/>
    </row>
    <row r="520" spans="18:18" ht="15.75" customHeight="1" x14ac:dyDescent="0.2">
      <c r="R520" s="15"/>
    </row>
    <row r="521" spans="18:18" ht="15.75" customHeight="1" x14ac:dyDescent="0.2">
      <c r="R521" s="15"/>
    </row>
    <row r="522" spans="18:18" ht="15.75" customHeight="1" x14ac:dyDescent="0.2">
      <c r="R522" s="15"/>
    </row>
    <row r="523" spans="18:18" ht="15.75" customHeight="1" x14ac:dyDescent="0.2">
      <c r="R523" s="15"/>
    </row>
    <row r="524" spans="18:18" ht="15.75" customHeight="1" x14ac:dyDescent="0.2">
      <c r="R524" s="15"/>
    </row>
    <row r="525" spans="18:18" ht="15.75" customHeight="1" x14ac:dyDescent="0.2">
      <c r="R525" s="15"/>
    </row>
    <row r="526" spans="18:18" ht="15.75" customHeight="1" x14ac:dyDescent="0.2">
      <c r="R526" s="15"/>
    </row>
    <row r="527" spans="18:18" ht="15.75" customHeight="1" x14ac:dyDescent="0.2">
      <c r="R527" s="15"/>
    </row>
    <row r="528" spans="18:18" ht="15.75" customHeight="1" x14ac:dyDescent="0.2">
      <c r="R528" s="15"/>
    </row>
    <row r="529" spans="18:18" ht="15.75" customHeight="1" x14ac:dyDescent="0.2">
      <c r="R529" s="15"/>
    </row>
    <row r="530" spans="18:18" ht="15.75" customHeight="1" x14ac:dyDescent="0.2">
      <c r="R530" s="15"/>
    </row>
    <row r="531" spans="18:18" ht="15.75" customHeight="1" x14ac:dyDescent="0.2">
      <c r="R531" s="15"/>
    </row>
    <row r="532" spans="18:18" ht="15.75" customHeight="1" x14ac:dyDescent="0.2">
      <c r="R532" s="15"/>
    </row>
    <row r="533" spans="18:18" ht="15.75" customHeight="1" x14ac:dyDescent="0.2">
      <c r="R533" s="15"/>
    </row>
    <row r="534" spans="18:18" ht="15.75" customHeight="1" x14ac:dyDescent="0.2">
      <c r="R534" s="15"/>
    </row>
    <row r="535" spans="18:18" ht="15.75" customHeight="1" x14ac:dyDescent="0.2">
      <c r="R535" s="15"/>
    </row>
    <row r="536" spans="18:18" ht="15.75" customHeight="1" x14ac:dyDescent="0.2">
      <c r="R536" s="15"/>
    </row>
    <row r="537" spans="18:18" ht="15.75" customHeight="1" x14ac:dyDescent="0.2">
      <c r="R537" s="15"/>
    </row>
    <row r="538" spans="18:18" ht="15.75" customHeight="1" x14ac:dyDescent="0.2">
      <c r="R538" s="15"/>
    </row>
    <row r="539" spans="18:18" ht="15.75" customHeight="1" x14ac:dyDescent="0.2">
      <c r="R539" s="15"/>
    </row>
    <row r="540" spans="18:18" ht="15.75" customHeight="1" x14ac:dyDescent="0.2">
      <c r="R540" s="15"/>
    </row>
    <row r="541" spans="18:18" ht="15.75" customHeight="1" x14ac:dyDescent="0.2">
      <c r="R541" s="15"/>
    </row>
    <row r="542" spans="18:18" ht="15.75" customHeight="1" x14ac:dyDescent="0.2">
      <c r="R542" s="15"/>
    </row>
    <row r="543" spans="18:18" ht="15.75" customHeight="1" x14ac:dyDescent="0.2">
      <c r="R543" s="15"/>
    </row>
    <row r="544" spans="18:18" ht="15.75" customHeight="1" x14ac:dyDescent="0.2">
      <c r="R544" s="15"/>
    </row>
    <row r="545" spans="18:18" ht="15.75" customHeight="1" x14ac:dyDescent="0.2">
      <c r="R545" s="15"/>
    </row>
    <row r="546" spans="18:18" ht="15.75" customHeight="1" x14ac:dyDescent="0.2">
      <c r="R546" s="15"/>
    </row>
    <row r="547" spans="18:18" ht="15.75" customHeight="1" x14ac:dyDescent="0.2">
      <c r="R547" s="15"/>
    </row>
    <row r="548" spans="18:18" ht="15.75" customHeight="1" x14ac:dyDescent="0.2">
      <c r="R548" s="15"/>
    </row>
    <row r="549" spans="18:18" ht="15.75" customHeight="1" x14ac:dyDescent="0.2">
      <c r="R549" s="15"/>
    </row>
    <row r="550" spans="18:18" ht="15.75" customHeight="1" x14ac:dyDescent="0.2">
      <c r="R550" s="15"/>
    </row>
    <row r="551" spans="18:18" ht="15.75" customHeight="1" x14ac:dyDescent="0.2">
      <c r="R551" s="15"/>
    </row>
    <row r="552" spans="18:18" ht="15.75" customHeight="1" x14ac:dyDescent="0.2">
      <c r="R552" s="15"/>
    </row>
    <row r="553" spans="18:18" ht="15.75" customHeight="1" x14ac:dyDescent="0.2">
      <c r="R553" s="15"/>
    </row>
    <row r="554" spans="18:18" ht="15.75" customHeight="1" x14ac:dyDescent="0.2">
      <c r="R554" s="15"/>
    </row>
    <row r="555" spans="18:18" ht="15.75" customHeight="1" x14ac:dyDescent="0.2">
      <c r="R555" s="15"/>
    </row>
    <row r="556" spans="18:18" ht="15.75" customHeight="1" x14ac:dyDescent="0.2">
      <c r="R556" s="15"/>
    </row>
    <row r="557" spans="18:18" ht="15.75" customHeight="1" x14ac:dyDescent="0.2">
      <c r="R557" s="15"/>
    </row>
    <row r="558" spans="18:18" ht="15.75" customHeight="1" x14ac:dyDescent="0.2">
      <c r="R558" s="15"/>
    </row>
    <row r="559" spans="18:18" ht="15.75" customHeight="1" x14ac:dyDescent="0.2">
      <c r="R559" s="15"/>
    </row>
    <row r="560" spans="18:18" ht="15.75" customHeight="1" x14ac:dyDescent="0.2">
      <c r="R560" s="15"/>
    </row>
    <row r="561" spans="18:18" ht="15.75" customHeight="1" x14ac:dyDescent="0.2">
      <c r="R561" s="15"/>
    </row>
    <row r="562" spans="18:18" ht="15.75" customHeight="1" x14ac:dyDescent="0.2">
      <c r="R562" s="15"/>
    </row>
    <row r="563" spans="18:18" ht="15.75" customHeight="1" x14ac:dyDescent="0.2">
      <c r="R563" s="15"/>
    </row>
    <row r="564" spans="18:18" ht="15.75" customHeight="1" x14ac:dyDescent="0.2">
      <c r="R564" s="15"/>
    </row>
    <row r="565" spans="18:18" ht="15.75" customHeight="1" x14ac:dyDescent="0.2">
      <c r="R565" s="15"/>
    </row>
    <row r="566" spans="18:18" ht="15.75" customHeight="1" x14ac:dyDescent="0.2">
      <c r="R566" s="15"/>
    </row>
    <row r="567" spans="18:18" ht="15.75" customHeight="1" x14ac:dyDescent="0.2">
      <c r="R567" s="15"/>
    </row>
    <row r="568" spans="18:18" ht="15.75" customHeight="1" x14ac:dyDescent="0.2">
      <c r="R568" s="15"/>
    </row>
    <row r="569" spans="18:18" ht="15.75" customHeight="1" x14ac:dyDescent="0.2">
      <c r="R569" s="15"/>
    </row>
    <row r="570" spans="18:18" ht="15.75" customHeight="1" x14ac:dyDescent="0.2">
      <c r="R570" s="15"/>
    </row>
    <row r="571" spans="18:18" ht="15.75" customHeight="1" x14ac:dyDescent="0.2">
      <c r="R571" s="15"/>
    </row>
    <row r="572" spans="18:18" ht="15.75" customHeight="1" x14ac:dyDescent="0.2">
      <c r="R572" s="15"/>
    </row>
    <row r="573" spans="18:18" ht="15.75" customHeight="1" x14ac:dyDescent="0.2">
      <c r="R573" s="15"/>
    </row>
    <row r="574" spans="18:18" ht="15.75" customHeight="1" x14ac:dyDescent="0.2">
      <c r="R574" s="15"/>
    </row>
    <row r="575" spans="18:18" ht="15.75" customHeight="1" x14ac:dyDescent="0.2">
      <c r="R575" s="15"/>
    </row>
    <row r="576" spans="18:18" ht="15.75" customHeight="1" x14ac:dyDescent="0.2">
      <c r="R576" s="15"/>
    </row>
    <row r="577" spans="18:18" ht="15.75" customHeight="1" x14ac:dyDescent="0.2">
      <c r="R577" s="15"/>
    </row>
    <row r="578" spans="18:18" ht="15.75" customHeight="1" x14ac:dyDescent="0.2">
      <c r="R578" s="15"/>
    </row>
    <row r="579" spans="18:18" ht="15.75" customHeight="1" x14ac:dyDescent="0.2">
      <c r="R579" s="15"/>
    </row>
    <row r="580" spans="18:18" ht="15.75" customHeight="1" x14ac:dyDescent="0.2">
      <c r="R580" s="15"/>
    </row>
    <row r="581" spans="18:18" ht="15.75" customHeight="1" x14ac:dyDescent="0.2">
      <c r="R581" s="15"/>
    </row>
    <row r="582" spans="18:18" ht="15.75" customHeight="1" x14ac:dyDescent="0.2">
      <c r="R582" s="15"/>
    </row>
    <row r="583" spans="18:18" ht="15.75" customHeight="1" x14ac:dyDescent="0.2">
      <c r="R583" s="15"/>
    </row>
    <row r="584" spans="18:18" ht="15.75" customHeight="1" x14ac:dyDescent="0.2">
      <c r="R584" s="15"/>
    </row>
    <row r="585" spans="18:18" ht="15.75" customHeight="1" x14ac:dyDescent="0.2">
      <c r="R585" s="15"/>
    </row>
    <row r="586" spans="18:18" ht="15.75" customHeight="1" x14ac:dyDescent="0.2">
      <c r="R586" s="15"/>
    </row>
    <row r="587" spans="18:18" ht="15.75" customHeight="1" x14ac:dyDescent="0.2">
      <c r="R587" s="15"/>
    </row>
    <row r="588" spans="18:18" ht="15.75" customHeight="1" x14ac:dyDescent="0.2">
      <c r="R588" s="15"/>
    </row>
    <row r="589" spans="18:18" ht="15.75" customHeight="1" x14ac:dyDescent="0.2">
      <c r="R589" s="15"/>
    </row>
    <row r="590" spans="18:18" ht="15.75" customHeight="1" x14ac:dyDescent="0.2">
      <c r="R590" s="15"/>
    </row>
    <row r="591" spans="18:18" ht="15.75" customHeight="1" x14ac:dyDescent="0.2">
      <c r="R591" s="15"/>
    </row>
    <row r="592" spans="18:18" ht="15.75" customHeight="1" x14ac:dyDescent="0.2">
      <c r="R592" s="15"/>
    </row>
    <row r="593" spans="18:18" ht="15.75" customHeight="1" x14ac:dyDescent="0.2">
      <c r="R593" s="15"/>
    </row>
    <row r="594" spans="18:18" ht="15.75" customHeight="1" x14ac:dyDescent="0.2">
      <c r="R594" s="15"/>
    </row>
    <row r="595" spans="18:18" ht="15.75" customHeight="1" x14ac:dyDescent="0.2">
      <c r="R595" s="15"/>
    </row>
    <row r="596" spans="18:18" ht="15.75" customHeight="1" x14ac:dyDescent="0.2">
      <c r="R596" s="15"/>
    </row>
    <row r="597" spans="18:18" ht="15.75" customHeight="1" x14ac:dyDescent="0.2">
      <c r="R597" s="15"/>
    </row>
    <row r="598" spans="18:18" ht="15.75" customHeight="1" x14ac:dyDescent="0.2">
      <c r="R598" s="15"/>
    </row>
    <row r="599" spans="18:18" ht="15.75" customHeight="1" x14ac:dyDescent="0.2">
      <c r="R599" s="15"/>
    </row>
    <row r="600" spans="18:18" ht="15.75" customHeight="1" x14ac:dyDescent="0.2">
      <c r="R600" s="15"/>
    </row>
    <row r="601" spans="18:18" ht="15.75" customHeight="1" x14ac:dyDescent="0.2">
      <c r="R601" s="15"/>
    </row>
    <row r="602" spans="18:18" ht="15.75" customHeight="1" x14ac:dyDescent="0.2">
      <c r="R602" s="15"/>
    </row>
    <row r="603" spans="18:18" ht="15.75" customHeight="1" x14ac:dyDescent="0.2">
      <c r="R603" s="15"/>
    </row>
    <row r="604" spans="18:18" ht="15.75" customHeight="1" x14ac:dyDescent="0.2">
      <c r="R604" s="15"/>
    </row>
    <row r="605" spans="18:18" ht="15.75" customHeight="1" x14ac:dyDescent="0.2">
      <c r="R605" s="15"/>
    </row>
    <row r="606" spans="18:18" ht="15.75" customHeight="1" x14ac:dyDescent="0.2">
      <c r="R606" s="15"/>
    </row>
    <row r="607" spans="18:18" ht="15.75" customHeight="1" x14ac:dyDescent="0.2">
      <c r="R607" s="15"/>
    </row>
    <row r="608" spans="18:18" ht="15.75" customHeight="1" x14ac:dyDescent="0.2">
      <c r="R608" s="15"/>
    </row>
    <row r="609" spans="18:18" ht="15.75" customHeight="1" x14ac:dyDescent="0.2">
      <c r="R609" s="15"/>
    </row>
    <row r="610" spans="18:18" ht="15.75" customHeight="1" x14ac:dyDescent="0.2">
      <c r="R610" s="15"/>
    </row>
    <row r="611" spans="18:18" ht="15.75" customHeight="1" x14ac:dyDescent="0.2">
      <c r="R611" s="15"/>
    </row>
    <row r="612" spans="18:18" ht="15.75" customHeight="1" x14ac:dyDescent="0.2">
      <c r="R612" s="15"/>
    </row>
    <row r="613" spans="18:18" ht="15.75" customHeight="1" x14ac:dyDescent="0.2">
      <c r="R613" s="15"/>
    </row>
    <row r="614" spans="18:18" ht="15.75" customHeight="1" x14ac:dyDescent="0.2">
      <c r="R614" s="15"/>
    </row>
    <row r="615" spans="18:18" ht="15.75" customHeight="1" x14ac:dyDescent="0.2">
      <c r="R615" s="15"/>
    </row>
    <row r="616" spans="18:18" ht="15.75" customHeight="1" x14ac:dyDescent="0.2">
      <c r="R616" s="15"/>
    </row>
    <row r="617" spans="18:18" ht="15.75" customHeight="1" x14ac:dyDescent="0.2">
      <c r="R617" s="15"/>
    </row>
    <row r="618" spans="18:18" ht="15.75" customHeight="1" x14ac:dyDescent="0.2">
      <c r="R618" s="15"/>
    </row>
    <row r="619" spans="18:18" ht="15.75" customHeight="1" x14ac:dyDescent="0.2">
      <c r="R619" s="15"/>
    </row>
    <row r="620" spans="18:18" ht="15.75" customHeight="1" x14ac:dyDescent="0.2">
      <c r="R620" s="15"/>
    </row>
    <row r="621" spans="18:18" ht="15.75" customHeight="1" x14ac:dyDescent="0.2">
      <c r="R621" s="15"/>
    </row>
    <row r="622" spans="18:18" ht="15.75" customHeight="1" x14ac:dyDescent="0.2">
      <c r="R622" s="15"/>
    </row>
    <row r="623" spans="18:18" ht="15.75" customHeight="1" x14ac:dyDescent="0.2">
      <c r="R623" s="15"/>
    </row>
    <row r="624" spans="18:18" ht="15.75" customHeight="1" x14ac:dyDescent="0.2">
      <c r="R624" s="15"/>
    </row>
    <row r="625" spans="18:18" ht="15.75" customHeight="1" x14ac:dyDescent="0.2">
      <c r="R625" s="15"/>
    </row>
    <row r="626" spans="18:18" ht="15.75" customHeight="1" x14ac:dyDescent="0.2">
      <c r="R626" s="15"/>
    </row>
    <row r="627" spans="18:18" ht="15.75" customHeight="1" x14ac:dyDescent="0.2">
      <c r="R627" s="15"/>
    </row>
    <row r="628" spans="18:18" ht="15.75" customHeight="1" x14ac:dyDescent="0.2">
      <c r="R628" s="15"/>
    </row>
    <row r="629" spans="18:18" ht="15.75" customHeight="1" x14ac:dyDescent="0.2">
      <c r="R629" s="15"/>
    </row>
    <row r="630" spans="18:18" ht="15.75" customHeight="1" x14ac:dyDescent="0.2">
      <c r="R630" s="15"/>
    </row>
    <row r="631" spans="18:18" ht="15.75" customHeight="1" x14ac:dyDescent="0.2">
      <c r="R631" s="15"/>
    </row>
    <row r="632" spans="18:18" ht="15.75" customHeight="1" x14ac:dyDescent="0.2">
      <c r="R632" s="15"/>
    </row>
    <row r="633" spans="18:18" ht="15.75" customHeight="1" x14ac:dyDescent="0.2">
      <c r="R633" s="15"/>
    </row>
    <row r="634" spans="18:18" ht="15.75" customHeight="1" x14ac:dyDescent="0.2">
      <c r="R634" s="15"/>
    </row>
    <row r="635" spans="18:18" ht="15.75" customHeight="1" x14ac:dyDescent="0.2">
      <c r="R635" s="15"/>
    </row>
    <row r="636" spans="18:18" ht="15.75" customHeight="1" x14ac:dyDescent="0.2">
      <c r="R636" s="15"/>
    </row>
    <row r="637" spans="18:18" ht="15.75" customHeight="1" x14ac:dyDescent="0.2">
      <c r="R637" s="15"/>
    </row>
    <row r="638" spans="18:18" ht="15.75" customHeight="1" x14ac:dyDescent="0.2">
      <c r="R638" s="15"/>
    </row>
    <row r="639" spans="18:18" ht="15.75" customHeight="1" x14ac:dyDescent="0.2">
      <c r="R639" s="15"/>
    </row>
    <row r="640" spans="18:18" ht="15.75" customHeight="1" x14ac:dyDescent="0.2">
      <c r="R640" s="15"/>
    </row>
    <row r="641" spans="18:18" ht="15.75" customHeight="1" x14ac:dyDescent="0.2">
      <c r="R641" s="15"/>
    </row>
    <row r="642" spans="18:18" ht="15.75" customHeight="1" x14ac:dyDescent="0.2">
      <c r="R642" s="15"/>
    </row>
    <row r="643" spans="18:18" ht="15.75" customHeight="1" x14ac:dyDescent="0.2">
      <c r="R643" s="15"/>
    </row>
    <row r="644" spans="18:18" ht="15.75" customHeight="1" x14ac:dyDescent="0.2">
      <c r="R644" s="15"/>
    </row>
    <row r="645" spans="18:18" ht="15.75" customHeight="1" x14ac:dyDescent="0.2">
      <c r="R645" s="15"/>
    </row>
    <row r="646" spans="18:18" ht="15.75" customHeight="1" x14ac:dyDescent="0.2">
      <c r="R646" s="15"/>
    </row>
    <row r="647" spans="18:18" ht="15.75" customHeight="1" x14ac:dyDescent="0.2">
      <c r="R647" s="15"/>
    </row>
    <row r="648" spans="18:18" ht="15.75" customHeight="1" x14ac:dyDescent="0.2">
      <c r="R648" s="15"/>
    </row>
    <row r="649" spans="18:18" ht="15.75" customHeight="1" x14ac:dyDescent="0.2">
      <c r="R649" s="15"/>
    </row>
    <row r="650" spans="18:18" ht="15.75" customHeight="1" x14ac:dyDescent="0.2">
      <c r="R650" s="15"/>
    </row>
    <row r="651" spans="18:18" ht="15.75" customHeight="1" x14ac:dyDescent="0.2">
      <c r="R651" s="15"/>
    </row>
    <row r="652" spans="18:18" ht="15.75" customHeight="1" x14ac:dyDescent="0.2">
      <c r="R652" s="15"/>
    </row>
    <row r="653" spans="18:18" ht="15.75" customHeight="1" x14ac:dyDescent="0.2">
      <c r="R653" s="15"/>
    </row>
    <row r="654" spans="18:18" ht="15.75" customHeight="1" x14ac:dyDescent="0.2">
      <c r="R654" s="15"/>
    </row>
    <row r="655" spans="18:18" ht="15.75" customHeight="1" x14ac:dyDescent="0.2">
      <c r="R655" s="15"/>
    </row>
    <row r="656" spans="18:18" ht="15.75" customHeight="1" x14ac:dyDescent="0.2">
      <c r="R656" s="15"/>
    </row>
    <row r="657" spans="18:18" ht="15.75" customHeight="1" x14ac:dyDescent="0.2">
      <c r="R657" s="15"/>
    </row>
    <row r="658" spans="18:18" ht="15.75" customHeight="1" x14ac:dyDescent="0.2">
      <c r="R658" s="15"/>
    </row>
    <row r="659" spans="18:18" ht="15.75" customHeight="1" x14ac:dyDescent="0.2">
      <c r="R659" s="15"/>
    </row>
    <row r="660" spans="18:18" ht="15.75" customHeight="1" x14ac:dyDescent="0.2">
      <c r="R660" s="15"/>
    </row>
    <row r="661" spans="18:18" ht="15.75" customHeight="1" x14ac:dyDescent="0.2">
      <c r="R661" s="15"/>
    </row>
    <row r="662" spans="18:18" ht="15.75" customHeight="1" x14ac:dyDescent="0.2">
      <c r="R662" s="15"/>
    </row>
    <row r="663" spans="18:18" ht="15.75" customHeight="1" x14ac:dyDescent="0.2">
      <c r="R663" s="15"/>
    </row>
    <row r="664" spans="18:18" ht="15.75" customHeight="1" x14ac:dyDescent="0.2">
      <c r="R664" s="15"/>
    </row>
    <row r="665" spans="18:18" ht="15.75" customHeight="1" x14ac:dyDescent="0.2">
      <c r="R665" s="15"/>
    </row>
    <row r="666" spans="18:18" ht="15.75" customHeight="1" x14ac:dyDescent="0.2">
      <c r="R666" s="15"/>
    </row>
    <row r="667" spans="18:18" ht="15.75" customHeight="1" x14ac:dyDescent="0.2">
      <c r="R667" s="15"/>
    </row>
    <row r="668" spans="18:18" ht="15.75" customHeight="1" x14ac:dyDescent="0.2">
      <c r="R668" s="15"/>
    </row>
    <row r="669" spans="18:18" ht="15.75" customHeight="1" x14ac:dyDescent="0.2">
      <c r="R669" s="15"/>
    </row>
    <row r="670" spans="18:18" ht="15.75" customHeight="1" x14ac:dyDescent="0.2">
      <c r="R670" s="15"/>
    </row>
    <row r="671" spans="18:18" ht="15.75" customHeight="1" x14ac:dyDescent="0.2">
      <c r="R671" s="15"/>
    </row>
    <row r="672" spans="18:18" ht="15.75" customHeight="1" x14ac:dyDescent="0.2">
      <c r="R672" s="15"/>
    </row>
    <row r="673" spans="18:18" ht="15.75" customHeight="1" x14ac:dyDescent="0.2">
      <c r="R673" s="15"/>
    </row>
    <row r="674" spans="18:18" ht="15.75" customHeight="1" x14ac:dyDescent="0.2">
      <c r="R674" s="15"/>
    </row>
    <row r="675" spans="18:18" ht="15.75" customHeight="1" x14ac:dyDescent="0.2">
      <c r="R675" s="15"/>
    </row>
    <row r="676" spans="18:18" ht="15.75" customHeight="1" x14ac:dyDescent="0.2">
      <c r="R676" s="15"/>
    </row>
    <row r="677" spans="18:18" ht="15.75" customHeight="1" x14ac:dyDescent="0.2">
      <c r="R677" s="15"/>
    </row>
    <row r="678" spans="18:18" ht="15.75" customHeight="1" x14ac:dyDescent="0.2">
      <c r="R678" s="15"/>
    </row>
    <row r="679" spans="18:18" ht="15.75" customHeight="1" x14ac:dyDescent="0.2">
      <c r="R679" s="15"/>
    </row>
    <row r="680" spans="18:18" ht="15.75" customHeight="1" x14ac:dyDescent="0.2">
      <c r="R680" s="15"/>
    </row>
    <row r="681" spans="18:18" ht="15.75" customHeight="1" x14ac:dyDescent="0.2">
      <c r="R681" s="15"/>
    </row>
    <row r="682" spans="18:18" ht="15.75" customHeight="1" x14ac:dyDescent="0.2">
      <c r="R682" s="15"/>
    </row>
    <row r="683" spans="18:18" ht="15.75" customHeight="1" x14ac:dyDescent="0.2">
      <c r="R683" s="15"/>
    </row>
    <row r="684" spans="18:18" ht="15.75" customHeight="1" x14ac:dyDescent="0.2">
      <c r="R684" s="15"/>
    </row>
    <row r="685" spans="18:18" ht="15.75" customHeight="1" x14ac:dyDescent="0.2">
      <c r="R685" s="15"/>
    </row>
    <row r="686" spans="18:18" ht="15.75" customHeight="1" x14ac:dyDescent="0.2">
      <c r="R686" s="15"/>
    </row>
    <row r="687" spans="18:18" ht="15.75" customHeight="1" x14ac:dyDescent="0.2">
      <c r="R687" s="15"/>
    </row>
    <row r="688" spans="18:18" ht="15.75" customHeight="1" x14ac:dyDescent="0.2">
      <c r="R688" s="15"/>
    </row>
    <row r="689" spans="18:18" ht="15.75" customHeight="1" x14ac:dyDescent="0.2">
      <c r="R689" s="15"/>
    </row>
    <row r="690" spans="18:18" ht="15.75" customHeight="1" x14ac:dyDescent="0.2">
      <c r="R690" s="15"/>
    </row>
    <row r="691" spans="18:18" ht="15.75" customHeight="1" x14ac:dyDescent="0.2">
      <c r="R691" s="15"/>
    </row>
    <row r="692" spans="18:18" ht="15.75" customHeight="1" x14ac:dyDescent="0.2">
      <c r="R692" s="15"/>
    </row>
    <row r="693" spans="18:18" ht="15.75" customHeight="1" x14ac:dyDescent="0.2">
      <c r="R693" s="15"/>
    </row>
    <row r="694" spans="18:18" ht="15.75" customHeight="1" x14ac:dyDescent="0.2">
      <c r="R694" s="15"/>
    </row>
    <row r="695" spans="18:18" ht="15.75" customHeight="1" x14ac:dyDescent="0.2">
      <c r="R695" s="15"/>
    </row>
    <row r="696" spans="18:18" ht="15.75" customHeight="1" x14ac:dyDescent="0.2">
      <c r="R696" s="15"/>
    </row>
    <row r="697" spans="18:18" ht="15.75" customHeight="1" x14ac:dyDescent="0.2">
      <c r="R697" s="15"/>
    </row>
    <row r="698" spans="18:18" ht="15.75" customHeight="1" x14ac:dyDescent="0.2">
      <c r="R698" s="15"/>
    </row>
    <row r="699" spans="18:18" ht="15.75" customHeight="1" x14ac:dyDescent="0.2">
      <c r="R699" s="15"/>
    </row>
    <row r="700" spans="18:18" ht="15.75" customHeight="1" x14ac:dyDescent="0.2">
      <c r="R700" s="15"/>
    </row>
    <row r="701" spans="18:18" ht="15.75" customHeight="1" x14ac:dyDescent="0.2">
      <c r="R701" s="15"/>
    </row>
    <row r="702" spans="18:18" ht="15.75" customHeight="1" x14ac:dyDescent="0.2">
      <c r="R702" s="15"/>
    </row>
    <row r="703" spans="18:18" ht="15.75" customHeight="1" x14ac:dyDescent="0.2">
      <c r="R703" s="15"/>
    </row>
    <row r="704" spans="18:18" ht="15.75" customHeight="1" x14ac:dyDescent="0.2">
      <c r="R704" s="15"/>
    </row>
    <row r="705" spans="18:18" ht="15.75" customHeight="1" x14ac:dyDescent="0.2">
      <c r="R705" s="15"/>
    </row>
    <row r="706" spans="18:18" ht="15.75" customHeight="1" x14ac:dyDescent="0.2">
      <c r="R706" s="15"/>
    </row>
    <row r="707" spans="18:18" ht="15.75" customHeight="1" x14ac:dyDescent="0.2">
      <c r="R707" s="15"/>
    </row>
    <row r="708" spans="18:18" ht="15.75" customHeight="1" x14ac:dyDescent="0.2">
      <c r="R708" s="15"/>
    </row>
    <row r="709" spans="18:18" ht="15.75" customHeight="1" x14ac:dyDescent="0.2">
      <c r="R709" s="15"/>
    </row>
    <row r="710" spans="18:18" ht="15.75" customHeight="1" x14ac:dyDescent="0.2">
      <c r="R710" s="15"/>
    </row>
    <row r="711" spans="18:18" ht="15.75" customHeight="1" x14ac:dyDescent="0.2">
      <c r="R711" s="15"/>
    </row>
    <row r="712" spans="18:18" ht="15.75" customHeight="1" x14ac:dyDescent="0.2">
      <c r="R712" s="15"/>
    </row>
    <row r="713" spans="18:18" ht="15.75" customHeight="1" x14ac:dyDescent="0.2">
      <c r="R713" s="15"/>
    </row>
    <row r="714" spans="18:18" ht="15.75" customHeight="1" x14ac:dyDescent="0.2">
      <c r="R714" s="15"/>
    </row>
    <row r="715" spans="18:18" ht="15.75" customHeight="1" x14ac:dyDescent="0.2">
      <c r="R715" s="15"/>
    </row>
    <row r="716" spans="18:18" ht="15.75" customHeight="1" x14ac:dyDescent="0.2">
      <c r="R716" s="15"/>
    </row>
    <row r="717" spans="18:18" ht="15.75" customHeight="1" x14ac:dyDescent="0.2">
      <c r="R717" s="15"/>
    </row>
    <row r="718" spans="18:18" ht="15.75" customHeight="1" x14ac:dyDescent="0.2">
      <c r="R718" s="15"/>
    </row>
    <row r="719" spans="18:18" ht="15.75" customHeight="1" x14ac:dyDescent="0.2">
      <c r="R719" s="15"/>
    </row>
    <row r="720" spans="18:18" ht="15.75" customHeight="1" x14ac:dyDescent="0.2">
      <c r="R720" s="15"/>
    </row>
    <row r="721" spans="18:18" ht="15.75" customHeight="1" x14ac:dyDescent="0.2">
      <c r="R721" s="15"/>
    </row>
    <row r="722" spans="18:18" ht="15.75" customHeight="1" x14ac:dyDescent="0.2">
      <c r="R722" s="15"/>
    </row>
    <row r="723" spans="18:18" ht="15.75" customHeight="1" x14ac:dyDescent="0.2">
      <c r="R723" s="15"/>
    </row>
    <row r="724" spans="18:18" ht="15.75" customHeight="1" x14ac:dyDescent="0.2">
      <c r="R724" s="15"/>
    </row>
    <row r="725" spans="18:18" ht="15.75" customHeight="1" x14ac:dyDescent="0.2">
      <c r="R725" s="15"/>
    </row>
    <row r="726" spans="18:18" ht="15.75" customHeight="1" x14ac:dyDescent="0.2">
      <c r="R726" s="15"/>
    </row>
    <row r="727" spans="18:18" ht="15.75" customHeight="1" x14ac:dyDescent="0.2">
      <c r="R727" s="15"/>
    </row>
    <row r="728" spans="18:18" ht="15.75" customHeight="1" x14ac:dyDescent="0.2">
      <c r="R728" s="15"/>
    </row>
    <row r="729" spans="18:18" ht="15.75" customHeight="1" x14ac:dyDescent="0.2">
      <c r="R729" s="15"/>
    </row>
    <row r="730" spans="18:18" ht="15.75" customHeight="1" x14ac:dyDescent="0.2">
      <c r="R730" s="15"/>
    </row>
    <row r="731" spans="18:18" ht="15.75" customHeight="1" x14ac:dyDescent="0.2">
      <c r="R731" s="15"/>
    </row>
    <row r="732" spans="18:18" ht="15.75" customHeight="1" x14ac:dyDescent="0.2">
      <c r="R732" s="15"/>
    </row>
    <row r="733" spans="18:18" ht="15.75" customHeight="1" x14ac:dyDescent="0.2">
      <c r="R733" s="15"/>
    </row>
    <row r="734" spans="18:18" ht="15.75" customHeight="1" x14ac:dyDescent="0.2">
      <c r="R734" s="15"/>
    </row>
    <row r="735" spans="18:18" ht="15.75" customHeight="1" x14ac:dyDescent="0.2">
      <c r="R735" s="15"/>
    </row>
    <row r="736" spans="18:18" ht="15.75" customHeight="1" x14ac:dyDescent="0.2">
      <c r="R736" s="15"/>
    </row>
    <row r="737" spans="18:18" ht="15.75" customHeight="1" x14ac:dyDescent="0.2">
      <c r="R737" s="15"/>
    </row>
    <row r="738" spans="18:18" ht="15.75" customHeight="1" x14ac:dyDescent="0.2">
      <c r="R738" s="15"/>
    </row>
    <row r="739" spans="18:18" ht="15.75" customHeight="1" x14ac:dyDescent="0.2">
      <c r="R739" s="15"/>
    </row>
    <row r="740" spans="18:18" ht="15.75" customHeight="1" x14ac:dyDescent="0.2">
      <c r="R740" s="15"/>
    </row>
    <row r="741" spans="18:18" ht="15.75" customHeight="1" x14ac:dyDescent="0.2">
      <c r="R741" s="15"/>
    </row>
    <row r="742" spans="18:18" ht="15.75" customHeight="1" x14ac:dyDescent="0.2">
      <c r="R742" s="15"/>
    </row>
    <row r="743" spans="18:18" ht="15.75" customHeight="1" x14ac:dyDescent="0.2">
      <c r="R743" s="15"/>
    </row>
    <row r="744" spans="18:18" ht="15.75" customHeight="1" x14ac:dyDescent="0.2">
      <c r="R744" s="15"/>
    </row>
    <row r="745" spans="18:18" ht="15.75" customHeight="1" x14ac:dyDescent="0.2">
      <c r="R745" s="15"/>
    </row>
    <row r="746" spans="18:18" ht="15.75" customHeight="1" x14ac:dyDescent="0.2">
      <c r="R746" s="15"/>
    </row>
    <row r="747" spans="18:18" ht="15.75" customHeight="1" x14ac:dyDescent="0.2">
      <c r="R747" s="15"/>
    </row>
    <row r="748" spans="18:18" ht="15.75" customHeight="1" x14ac:dyDescent="0.2">
      <c r="R748" s="15"/>
    </row>
    <row r="749" spans="18:18" ht="15.75" customHeight="1" x14ac:dyDescent="0.2">
      <c r="R749" s="15"/>
    </row>
    <row r="750" spans="18:18" ht="15.75" customHeight="1" x14ac:dyDescent="0.2">
      <c r="R750" s="15"/>
    </row>
    <row r="751" spans="18:18" ht="15.75" customHeight="1" x14ac:dyDescent="0.2">
      <c r="R751" s="15"/>
    </row>
    <row r="752" spans="18:18" ht="15.75" customHeight="1" x14ac:dyDescent="0.2">
      <c r="R752" s="15"/>
    </row>
    <row r="753" spans="18:18" ht="15.75" customHeight="1" x14ac:dyDescent="0.2">
      <c r="R753" s="15"/>
    </row>
    <row r="754" spans="18:18" ht="15.75" customHeight="1" x14ac:dyDescent="0.2">
      <c r="R754" s="15"/>
    </row>
    <row r="755" spans="18:18" ht="15.75" customHeight="1" x14ac:dyDescent="0.2">
      <c r="R755" s="15"/>
    </row>
    <row r="756" spans="18:18" ht="15.75" customHeight="1" x14ac:dyDescent="0.2">
      <c r="R756" s="15"/>
    </row>
    <row r="757" spans="18:18" ht="15.75" customHeight="1" x14ac:dyDescent="0.2">
      <c r="R757" s="15"/>
    </row>
    <row r="758" spans="18:18" ht="15.75" customHeight="1" x14ac:dyDescent="0.2">
      <c r="R758" s="15"/>
    </row>
    <row r="759" spans="18:18" ht="15.75" customHeight="1" x14ac:dyDescent="0.2">
      <c r="R759" s="15"/>
    </row>
    <row r="760" spans="18:18" ht="15.75" customHeight="1" x14ac:dyDescent="0.2">
      <c r="R760" s="15"/>
    </row>
    <row r="761" spans="18:18" ht="15.75" customHeight="1" x14ac:dyDescent="0.2">
      <c r="R761" s="15"/>
    </row>
    <row r="762" spans="18:18" ht="15.75" customHeight="1" x14ac:dyDescent="0.2">
      <c r="R762" s="15"/>
    </row>
    <row r="763" spans="18:18" ht="15.75" customHeight="1" x14ac:dyDescent="0.2">
      <c r="R763" s="15"/>
    </row>
    <row r="764" spans="18:18" ht="15.75" customHeight="1" x14ac:dyDescent="0.2">
      <c r="R764" s="15"/>
    </row>
    <row r="765" spans="18:18" ht="15.75" customHeight="1" x14ac:dyDescent="0.2">
      <c r="R765" s="15"/>
    </row>
    <row r="766" spans="18:18" ht="15.75" customHeight="1" x14ac:dyDescent="0.2">
      <c r="R766" s="15"/>
    </row>
    <row r="767" spans="18:18" ht="15.75" customHeight="1" x14ac:dyDescent="0.2">
      <c r="R767" s="15"/>
    </row>
    <row r="768" spans="18:18" ht="15.75" customHeight="1" x14ac:dyDescent="0.2">
      <c r="R768" s="15"/>
    </row>
    <row r="769" spans="18:18" ht="15.75" customHeight="1" x14ac:dyDescent="0.2">
      <c r="R769" s="15"/>
    </row>
    <row r="770" spans="18:18" ht="15.75" customHeight="1" x14ac:dyDescent="0.2">
      <c r="R770" s="15"/>
    </row>
    <row r="771" spans="18:18" ht="15.75" customHeight="1" x14ac:dyDescent="0.2">
      <c r="R771" s="15"/>
    </row>
    <row r="772" spans="18:18" ht="15.75" customHeight="1" x14ac:dyDescent="0.2">
      <c r="R772" s="15"/>
    </row>
    <row r="773" spans="18:18" ht="15.75" customHeight="1" x14ac:dyDescent="0.2">
      <c r="R773" s="15"/>
    </row>
    <row r="774" spans="18:18" ht="15.75" customHeight="1" x14ac:dyDescent="0.2">
      <c r="R774" s="15"/>
    </row>
    <row r="775" spans="18:18" ht="15.75" customHeight="1" x14ac:dyDescent="0.2">
      <c r="R775" s="15"/>
    </row>
    <row r="776" spans="18:18" ht="15.75" customHeight="1" x14ac:dyDescent="0.2">
      <c r="R776" s="15"/>
    </row>
    <row r="777" spans="18:18" ht="15.75" customHeight="1" x14ac:dyDescent="0.2">
      <c r="R777" s="15"/>
    </row>
    <row r="778" spans="18:18" ht="15.75" customHeight="1" x14ac:dyDescent="0.2">
      <c r="R778" s="15"/>
    </row>
    <row r="779" spans="18:18" ht="15.75" customHeight="1" x14ac:dyDescent="0.2">
      <c r="R779" s="15"/>
    </row>
    <row r="780" spans="18:18" ht="15.75" customHeight="1" x14ac:dyDescent="0.2">
      <c r="R780" s="15"/>
    </row>
    <row r="781" spans="18:18" ht="15.75" customHeight="1" x14ac:dyDescent="0.2">
      <c r="R781" s="15"/>
    </row>
    <row r="782" spans="18:18" ht="15.75" customHeight="1" x14ac:dyDescent="0.2">
      <c r="R782" s="15"/>
    </row>
    <row r="783" spans="18:18" ht="15.75" customHeight="1" x14ac:dyDescent="0.2">
      <c r="R783" s="15"/>
    </row>
    <row r="784" spans="18:18" ht="15.75" customHeight="1" x14ac:dyDescent="0.2">
      <c r="R784" s="15"/>
    </row>
    <row r="785" spans="18:18" ht="15.75" customHeight="1" x14ac:dyDescent="0.2">
      <c r="R785" s="15"/>
    </row>
    <row r="786" spans="18:18" ht="15.75" customHeight="1" x14ac:dyDescent="0.2">
      <c r="R786" s="15"/>
    </row>
    <row r="787" spans="18:18" ht="15.75" customHeight="1" x14ac:dyDescent="0.2">
      <c r="R787" s="15"/>
    </row>
    <row r="788" spans="18:18" ht="15.75" customHeight="1" x14ac:dyDescent="0.2">
      <c r="R788" s="15"/>
    </row>
    <row r="789" spans="18:18" ht="15.75" customHeight="1" x14ac:dyDescent="0.2">
      <c r="R789" s="15"/>
    </row>
    <row r="790" spans="18:18" ht="15.75" customHeight="1" x14ac:dyDescent="0.2">
      <c r="R790" s="15"/>
    </row>
    <row r="791" spans="18:18" ht="15.75" customHeight="1" x14ac:dyDescent="0.2">
      <c r="R791" s="15"/>
    </row>
    <row r="792" spans="18:18" ht="15.75" customHeight="1" x14ac:dyDescent="0.2">
      <c r="R792" s="15"/>
    </row>
    <row r="793" spans="18:18" ht="15.75" customHeight="1" x14ac:dyDescent="0.2">
      <c r="R793" s="15"/>
    </row>
    <row r="794" spans="18:18" ht="15.75" customHeight="1" x14ac:dyDescent="0.2">
      <c r="R794" s="15"/>
    </row>
    <row r="795" spans="18:18" ht="15.75" customHeight="1" x14ac:dyDescent="0.2">
      <c r="R795" s="15"/>
    </row>
    <row r="796" spans="18:18" ht="15.75" customHeight="1" x14ac:dyDescent="0.2">
      <c r="R796" s="15"/>
    </row>
    <row r="797" spans="18:18" ht="15.75" customHeight="1" x14ac:dyDescent="0.2">
      <c r="R797" s="15"/>
    </row>
    <row r="798" spans="18:18" ht="15.75" customHeight="1" x14ac:dyDescent="0.2">
      <c r="R798" s="15"/>
    </row>
    <row r="799" spans="18:18" ht="15.75" customHeight="1" x14ac:dyDescent="0.2">
      <c r="R799" s="15"/>
    </row>
    <row r="800" spans="18:18" ht="15.75" customHeight="1" x14ac:dyDescent="0.2">
      <c r="R800" s="15"/>
    </row>
    <row r="801" spans="18:18" ht="15.75" customHeight="1" x14ac:dyDescent="0.2">
      <c r="R801" s="15"/>
    </row>
    <row r="802" spans="18:18" ht="15.75" customHeight="1" x14ac:dyDescent="0.2">
      <c r="R802" s="15"/>
    </row>
    <row r="803" spans="18:18" ht="15.75" customHeight="1" x14ac:dyDescent="0.2">
      <c r="R803" s="15"/>
    </row>
    <row r="804" spans="18:18" ht="15.75" customHeight="1" x14ac:dyDescent="0.2">
      <c r="R804" s="15"/>
    </row>
    <row r="805" spans="18:18" ht="15.75" customHeight="1" x14ac:dyDescent="0.2">
      <c r="R805" s="15"/>
    </row>
    <row r="806" spans="18:18" ht="15.75" customHeight="1" x14ac:dyDescent="0.2">
      <c r="R806" s="15"/>
    </row>
    <row r="807" spans="18:18" ht="15.75" customHeight="1" x14ac:dyDescent="0.2">
      <c r="R807" s="15"/>
    </row>
    <row r="808" spans="18:18" ht="15.75" customHeight="1" x14ac:dyDescent="0.2">
      <c r="R808" s="15"/>
    </row>
    <row r="809" spans="18:18" ht="15.75" customHeight="1" x14ac:dyDescent="0.2">
      <c r="R809" s="15"/>
    </row>
    <row r="810" spans="18:18" ht="15.75" customHeight="1" x14ac:dyDescent="0.2">
      <c r="R810" s="15"/>
    </row>
    <row r="811" spans="18:18" ht="15.75" customHeight="1" x14ac:dyDescent="0.2">
      <c r="R811" s="15"/>
    </row>
    <row r="812" spans="18:18" ht="15.75" customHeight="1" x14ac:dyDescent="0.2">
      <c r="R812" s="15"/>
    </row>
    <row r="813" spans="18:18" ht="15.75" customHeight="1" x14ac:dyDescent="0.2">
      <c r="R813" s="15"/>
    </row>
    <row r="814" spans="18:18" ht="15.75" customHeight="1" x14ac:dyDescent="0.2">
      <c r="R814" s="15"/>
    </row>
    <row r="815" spans="18:18" ht="15.75" customHeight="1" x14ac:dyDescent="0.2">
      <c r="R815" s="15"/>
    </row>
    <row r="816" spans="18:18" ht="15.75" customHeight="1" x14ac:dyDescent="0.2">
      <c r="R816" s="15"/>
    </row>
    <row r="817" spans="18:18" ht="15.75" customHeight="1" x14ac:dyDescent="0.2">
      <c r="R817" s="15"/>
    </row>
    <row r="818" spans="18:18" ht="15.75" customHeight="1" x14ac:dyDescent="0.2">
      <c r="R818" s="15"/>
    </row>
    <row r="819" spans="18:18" ht="15.75" customHeight="1" x14ac:dyDescent="0.2">
      <c r="R819" s="15"/>
    </row>
    <row r="820" spans="18:18" ht="15.75" customHeight="1" x14ac:dyDescent="0.2">
      <c r="R820" s="15"/>
    </row>
    <row r="821" spans="18:18" ht="15.75" customHeight="1" x14ac:dyDescent="0.2">
      <c r="R821" s="15"/>
    </row>
    <row r="822" spans="18:18" ht="15.75" customHeight="1" x14ac:dyDescent="0.2">
      <c r="R822" s="15"/>
    </row>
    <row r="823" spans="18:18" ht="15.75" customHeight="1" x14ac:dyDescent="0.2">
      <c r="R823" s="15"/>
    </row>
    <row r="824" spans="18:18" ht="15.75" customHeight="1" x14ac:dyDescent="0.2">
      <c r="R824" s="15"/>
    </row>
    <row r="825" spans="18:18" ht="15.75" customHeight="1" x14ac:dyDescent="0.2">
      <c r="R825" s="15"/>
    </row>
    <row r="826" spans="18:18" ht="15.75" customHeight="1" x14ac:dyDescent="0.2">
      <c r="R826" s="15"/>
    </row>
    <row r="827" spans="18:18" ht="15.75" customHeight="1" x14ac:dyDescent="0.2">
      <c r="R827" s="15"/>
    </row>
    <row r="828" spans="18:18" ht="15.75" customHeight="1" x14ac:dyDescent="0.2">
      <c r="R828" s="15"/>
    </row>
    <row r="829" spans="18:18" ht="15.75" customHeight="1" x14ac:dyDescent="0.2">
      <c r="R829" s="15"/>
    </row>
    <row r="830" spans="18:18" ht="15.75" customHeight="1" x14ac:dyDescent="0.2">
      <c r="R830" s="15"/>
    </row>
    <row r="831" spans="18:18" ht="15.75" customHeight="1" x14ac:dyDescent="0.2">
      <c r="R831" s="15"/>
    </row>
    <row r="832" spans="18:18" ht="15.75" customHeight="1" x14ac:dyDescent="0.2">
      <c r="R832" s="15"/>
    </row>
    <row r="833" spans="18:18" ht="15.75" customHeight="1" x14ac:dyDescent="0.2">
      <c r="R833" s="15"/>
    </row>
    <row r="834" spans="18:18" ht="15.75" customHeight="1" x14ac:dyDescent="0.2">
      <c r="R834" s="15"/>
    </row>
    <row r="835" spans="18:18" ht="15.75" customHeight="1" x14ac:dyDescent="0.2">
      <c r="R835" s="15"/>
    </row>
    <row r="836" spans="18:18" ht="15.75" customHeight="1" x14ac:dyDescent="0.2">
      <c r="R836" s="15"/>
    </row>
    <row r="837" spans="18:18" ht="15.75" customHeight="1" x14ac:dyDescent="0.2">
      <c r="R837" s="15"/>
    </row>
    <row r="838" spans="18:18" ht="15.75" customHeight="1" x14ac:dyDescent="0.2">
      <c r="R838" s="15"/>
    </row>
    <row r="839" spans="18:18" ht="15.75" customHeight="1" x14ac:dyDescent="0.2">
      <c r="R839" s="15"/>
    </row>
    <row r="840" spans="18:18" ht="15.75" customHeight="1" x14ac:dyDescent="0.2">
      <c r="R840" s="15"/>
    </row>
    <row r="841" spans="18:18" ht="15.75" customHeight="1" x14ac:dyDescent="0.2">
      <c r="R841" s="15"/>
    </row>
    <row r="842" spans="18:18" ht="15.75" customHeight="1" x14ac:dyDescent="0.2">
      <c r="R842" s="15"/>
    </row>
    <row r="843" spans="18:18" ht="15.75" customHeight="1" x14ac:dyDescent="0.2">
      <c r="R843" s="15"/>
    </row>
    <row r="844" spans="18:18" ht="15.75" customHeight="1" x14ac:dyDescent="0.2">
      <c r="R844" s="15"/>
    </row>
    <row r="845" spans="18:18" ht="15.75" customHeight="1" x14ac:dyDescent="0.2">
      <c r="R845" s="15"/>
    </row>
    <row r="846" spans="18:18" ht="15.75" customHeight="1" x14ac:dyDescent="0.2">
      <c r="R846" s="15"/>
    </row>
    <row r="847" spans="18:18" ht="15.75" customHeight="1" x14ac:dyDescent="0.2">
      <c r="R847" s="15"/>
    </row>
    <row r="848" spans="18:18" ht="15.75" customHeight="1" x14ac:dyDescent="0.2">
      <c r="R848" s="15"/>
    </row>
    <row r="849" spans="18:18" ht="15.75" customHeight="1" x14ac:dyDescent="0.2">
      <c r="R849" s="15"/>
    </row>
    <row r="850" spans="18:18" ht="15.75" customHeight="1" x14ac:dyDescent="0.2">
      <c r="R850" s="15"/>
    </row>
    <row r="851" spans="18:18" ht="15.75" customHeight="1" x14ac:dyDescent="0.2">
      <c r="R851" s="15"/>
    </row>
    <row r="852" spans="18:18" ht="15.75" customHeight="1" x14ac:dyDescent="0.2">
      <c r="R852" s="15"/>
    </row>
    <row r="853" spans="18:18" ht="15.75" customHeight="1" x14ac:dyDescent="0.2">
      <c r="R853" s="15"/>
    </row>
    <row r="854" spans="18:18" ht="15.75" customHeight="1" x14ac:dyDescent="0.2">
      <c r="R854" s="15"/>
    </row>
    <row r="855" spans="18:18" ht="15.75" customHeight="1" x14ac:dyDescent="0.2">
      <c r="R855" s="15"/>
    </row>
    <row r="856" spans="18:18" ht="15.75" customHeight="1" x14ac:dyDescent="0.2">
      <c r="R856" s="15"/>
    </row>
    <row r="857" spans="18:18" ht="15.75" customHeight="1" x14ac:dyDescent="0.2">
      <c r="R857" s="15"/>
    </row>
    <row r="858" spans="18:18" ht="15.75" customHeight="1" x14ac:dyDescent="0.2">
      <c r="R858" s="15"/>
    </row>
    <row r="859" spans="18:18" ht="15.75" customHeight="1" x14ac:dyDescent="0.2">
      <c r="R859" s="15"/>
    </row>
    <row r="860" spans="18:18" ht="15.75" customHeight="1" x14ac:dyDescent="0.2">
      <c r="R860" s="15"/>
    </row>
    <row r="861" spans="18:18" ht="15.75" customHeight="1" x14ac:dyDescent="0.2">
      <c r="R861" s="15"/>
    </row>
    <row r="862" spans="18:18" ht="15.75" customHeight="1" x14ac:dyDescent="0.2">
      <c r="R862" s="15"/>
    </row>
    <row r="863" spans="18:18" ht="15.75" customHeight="1" x14ac:dyDescent="0.2">
      <c r="R863" s="15"/>
    </row>
    <row r="864" spans="18:18" ht="15.75" customHeight="1" x14ac:dyDescent="0.2">
      <c r="R864" s="15"/>
    </row>
    <row r="865" spans="18:18" ht="15.75" customHeight="1" x14ac:dyDescent="0.2">
      <c r="R865" s="15"/>
    </row>
    <row r="866" spans="18:18" ht="15.75" customHeight="1" x14ac:dyDescent="0.2">
      <c r="R866" s="15"/>
    </row>
    <row r="867" spans="18:18" ht="15.75" customHeight="1" x14ac:dyDescent="0.2">
      <c r="R867" s="15"/>
    </row>
    <row r="868" spans="18:18" ht="15.75" customHeight="1" x14ac:dyDescent="0.2">
      <c r="R868" s="15"/>
    </row>
    <row r="869" spans="18:18" ht="15.75" customHeight="1" x14ac:dyDescent="0.2">
      <c r="R869" s="15"/>
    </row>
    <row r="870" spans="18:18" ht="15.75" customHeight="1" x14ac:dyDescent="0.2">
      <c r="R870" s="15"/>
    </row>
    <row r="871" spans="18:18" ht="15.75" customHeight="1" x14ac:dyDescent="0.2">
      <c r="R871" s="15"/>
    </row>
    <row r="872" spans="18:18" ht="15.75" customHeight="1" x14ac:dyDescent="0.2">
      <c r="R872" s="15"/>
    </row>
    <row r="873" spans="18:18" ht="15.75" customHeight="1" x14ac:dyDescent="0.2">
      <c r="R873" s="15"/>
    </row>
    <row r="874" spans="18:18" ht="15.75" customHeight="1" x14ac:dyDescent="0.2">
      <c r="R874" s="15"/>
    </row>
    <row r="875" spans="18:18" ht="15.75" customHeight="1" x14ac:dyDescent="0.2">
      <c r="R875" s="15"/>
    </row>
    <row r="876" spans="18:18" ht="15.75" customHeight="1" x14ac:dyDescent="0.2">
      <c r="R876" s="15"/>
    </row>
    <row r="877" spans="18:18" ht="15.75" customHeight="1" x14ac:dyDescent="0.2">
      <c r="R877" s="15"/>
    </row>
    <row r="878" spans="18:18" ht="15.75" customHeight="1" x14ac:dyDescent="0.2">
      <c r="R878" s="15"/>
    </row>
    <row r="879" spans="18:18" ht="15.75" customHeight="1" x14ac:dyDescent="0.2">
      <c r="R879" s="15"/>
    </row>
    <row r="880" spans="18:18" ht="15.75" customHeight="1" x14ac:dyDescent="0.2">
      <c r="R880" s="15"/>
    </row>
    <row r="881" spans="18:18" ht="15.75" customHeight="1" x14ac:dyDescent="0.2">
      <c r="R881" s="15"/>
    </row>
    <row r="882" spans="18:18" ht="15.75" customHeight="1" x14ac:dyDescent="0.2">
      <c r="R882" s="15"/>
    </row>
    <row r="883" spans="18:18" ht="15.75" customHeight="1" x14ac:dyDescent="0.2">
      <c r="R883" s="15"/>
    </row>
    <row r="884" spans="18:18" ht="15.75" customHeight="1" x14ac:dyDescent="0.2">
      <c r="R884" s="15"/>
    </row>
    <row r="885" spans="18:18" ht="15.75" customHeight="1" x14ac:dyDescent="0.2">
      <c r="R885" s="15"/>
    </row>
    <row r="886" spans="18:18" ht="15.75" customHeight="1" x14ac:dyDescent="0.2">
      <c r="R886" s="15"/>
    </row>
    <row r="887" spans="18:18" ht="15.75" customHeight="1" x14ac:dyDescent="0.2">
      <c r="R887" s="15"/>
    </row>
    <row r="888" spans="18:18" ht="15.75" customHeight="1" x14ac:dyDescent="0.2">
      <c r="R888" s="15"/>
    </row>
    <row r="889" spans="18:18" ht="15.75" customHeight="1" x14ac:dyDescent="0.2">
      <c r="R889" s="15"/>
    </row>
    <row r="890" spans="18:18" ht="15.75" customHeight="1" x14ac:dyDescent="0.2">
      <c r="R890" s="15"/>
    </row>
    <row r="891" spans="18:18" ht="15.75" customHeight="1" x14ac:dyDescent="0.2">
      <c r="R891" s="15"/>
    </row>
    <row r="892" spans="18:18" ht="15.75" customHeight="1" x14ac:dyDescent="0.2">
      <c r="R892" s="15"/>
    </row>
    <row r="893" spans="18:18" ht="15.75" customHeight="1" x14ac:dyDescent="0.2">
      <c r="R893" s="15"/>
    </row>
    <row r="894" spans="18:18" ht="15.75" customHeight="1" x14ac:dyDescent="0.2">
      <c r="R894" s="15"/>
    </row>
    <row r="895" spans="18:18" ht="15.75" customHeight="1" x14ac:dyDescent="0.2">
      <c r="R895" s="15"/>
    </row>
    <row r="896" spans="18:18" ht="15.75" customHeight="1" x14ac:dyDescent="0.2">
      <c r="R896" s="15"/>
    </row>
    <row r="897" spans="18:18" ht="15.75" customHeight="1" x14ac:dyDescent="0.2">
      <c r="R897" s="15"/>
    </row>
    <row r="898" spans="18:18" ht="15.75" customHeight="1" x14ac:dyDescent="0.2">
      <c r="R898" s="15"/>
    </row>
    <row r="899" spans="18:18" ht="15.75" customHeight="1" x14ac:dyDescent="0.2">
      <c r="R899" s="15"/>
    </row>
    <row r="900" spans="18:18" ht="15.75" customHeight="1" x14ac:dyDescent="0.2">
      <c r="R900" s="15"/>
    </row>
    <row r="901" spans="18:18" ht="15.75" customHeight="1" x14ac:dyDescent="0.2">
      <c r="R901" s="15"/>
    </row>
    <row r="902" spans="18:18" ht="15.75" customHeight="1" x14ac:dyDescent="0.2">
      <c r="R902" s="15"/>
    </row>
    <row r="903" spans="18:18" ht="15.75" customHeight="1" x14ac:dyDescent="0.2">
      <c r="R903" s="15"/>
    </row>
    <row r="904" spans="18:18" ht="15.75" customHeight="1" x14ac:dyDescent="0.2">
      <c r="R904" s="15"/>
    </row>
    <row r="905" spans="18:18" ht="15.75" customHeight="1" x14ac:dyDescent="0.2">
      <c r="R905" s="15"/>
    </row>
    <row r="906" spans="18:18" ht="15.75" customHeight="1" x14ac:dyDescent="0.2">
      <c r="R906" s="15"/>
    </row>
    <row r="907" spans="18:18" ht="15.75" customHeight="1" x14ac:dyDescent="0.2">
      <c r="R907" s="15"/>
    </row>
    <row r="908" spans="18:18" ht="15.75" customHeight="1" x14ac:dyDescent="0.2">
      <c r="R908" s="15"/>
    </row>
    <row r="909" spans="18:18" ht="15.75" customHeight="1" x14ac:dyDescent="0.2">
      <c r="R909" s="15"/>
    </row>
    <row r="910" spans="18:18" ht="15.75" customHeight="1" x14ac:dyDescent="0.2">
      <c r="R910" s="15"/>
    </row>
    <row r="911" spans="18:18" ht="15.75" customHeight="1" x14ac:dyDescent="0.2">
      <c r="R911" s="15"/>
    </row>
    <row r="912" spans="18:18" ht="15.75" customHeight="1" x14ac:dyDescent="0.2">
      <c r="R912" s="15"/>
    </row>
    <row r="913" spans="18:18" ht="15.75" customHeight="1" x14ac:dyDescent="0.2">
      <c r="R913" s="15"/>
    </row>
    <row r="914" spans="18:18" ht="15.75" customHeight="1" x14ac:dyDescent="0.2">
      <c r="R914" s="15"/>
    </row>
    <row r="915" spans="18:18" ht="15.75" customHeight="1" x14ac:dyDescent="0.2">
      <c r="R915" s="15"/>
    </row>
    <row r="916" spans="18:18" ht="15.75" customHeight="1" x14ac:dyDescent="0.2">
      <c r="R916" s="15"/>
    </row>
    <row r="917" spans="18:18" ht="15.75" customHeight="1" x14ac:dyDescent="0.2">
      <c r="R917" s="15"/>
    </row>
    <row r="918" spans="18:18" ht="15.75" customHeight="1" x14ac:dyDescent="0.2">
      <c r="R918" s="15"/>
    </row>
    <row r="919" spans="18:18" ht="15.75" customHeight="1" x14ac:dyDescent="0.2">
      <c r="R919" s="15"/>
    </row>
    <row r="920" spans="18:18" ht="15.75" customHeight="1" x14ac:dyDescent="0.2">
      <c r="R920" s="15"/>
    </row>
    <row r="921" spans="18:18" ht="15.75" customHeight="1" x14ac:dyDescent="0.2">
      <c r="R921" s="15"/>
    </row>
    <row r="922" spans="18:18" ht="15.75" customHeight="1" x14ac:dyDescent="0.2">
      <c r="R922" s="15"/>
    </row>
    <row r="923" spans="18:18" ht="15.75" customHeight="1" x14ac:dyDescent="0.2">
      <c r="R923" s="15"/>
    </row>
    <row r="924" spans="18:18" ht="15.75" customHeight="1" x14ac:dyDescent="0.2">
      <c r="R924" s="15"/>
    </row>
    <row r="925" spans="18:18" ht="15.75" customHeight="1" x14ac:dyDescent="0.2">
      <c r="R925" s="15"/>
    </row>
    <row r="926" spans="18:18" ht="15.75" customHeight="1" x14ac:dyDescent="0.2">
      <c r="R926" s="15"/>
    </row>
    <row r="927" spans="18:18" ht="15.75" customHeight="1" x14ac:dyDescent="0.2">
      <c r="R927" s="15"/>
    </row>
    <row r="928" spans="18:18" ht="15.75" customHeight="1" x14ac:dyDescent="0.2">
      <c r="R928" s="15"/>
    </row>
    <row r="929" spans="18:18" ht="15.75" customHeight="1" x14ac:dyDescent="0.2">
      <c r="R929" s="15"/>
    </row>
    <row r="930" spans="18:18" ht="15.75" customHeight="1" x14ac:dyDescent="0.2">
      <c r="R930" s="15"/>
    </row>
    <row r="931" spans="18:18" ht="15.75" customHeight="1" x14ac:dyDescent="0.2">
      <c r="R931" s="15"/>
    </row>
    <row r="932" spans="18:18" ht="15.75" customHeight="1" x14ac:dyDescent="0.2">
      <c r="R932" s="15"/>
    </row>
    <row r="933" spans="18:18" ht="15.75" customHeight="1" x14ac:dyDescent="0.2">
      <c r="R933" s="15"/>
    </row>
    <row r="934" spans="18:18" ht="15.75" customHeight="1" x14ac:dyDescent="0.2">
      <c r="R934" s="15"/>
    </row>
    <row r="935" spans="18:18" ht="15.75" customHeight="1" x14ac:dyDescent="0.2">
      <c r="R935" s="15"/>
    </row>
    <row r="936" spans="18:18" ht="15.75" customHeight="1" x14ac:dyDescent="0.2">
      <c r="R936" s="15"/>
    </row>
    <row r="937" spans="18:18" ht="15.75" customHeight="1" x14ac:dyDescent="0.2">
      <c r="R937" s="15"/>
    </row>
    <row r="938" spans="18:18" ht="15.75" customHeight="1" x14ac:dyDescent="0.2">
      <c r="R938" s="15"/>
    </row>
    <row r="939" spans="18:18" ht="15.75" customHeight="1" x14ac:dyDescent="0.2">
      <c r="R939" s="15"/>
    </row>
    <row r="940" spans="18:18" ht="15.75" customHeight="1" x14ac:dyDescent="0.2">
      <c r="R940" s="15"/>
    </row>
    <row r="941" spans="18:18" ht="15.75" customHeight="1" x14ac:dyDescent="0.2">
      <c r="R941" s="15"/>
    </row>
    <row r="942" spans="18:18" ht="15.75" customHeight="1" x14ac:dyDescent="0.2">
      <c r="R942" s="15"/>
    </row>
    <row r="943" spans="18:18" ht="15.75" customHeight="1" x14ac:dyDescent="0.2">
      <c r="R943" s="15"/>
    </row>
    <row r="944" spans="18:18" ht="15.75" customHeight="1" x14ac:dyDescent="0.2">
      <c r="R944" s="15"/>
    </row>
    <row r="945" spans="18:18" ht="15.75" customHeight="1" x14ac:dyDescent="0.2">
      <c r="R945" s="15"/>
    </row>
    <row r="946" spans="18:18" ht="15.75" customHeight="1" x14ac:dyDescent="0.2">
      <c r="R946" s="15"/>
    </row>
    <row r="947" spans="18:18" ht="15.75" customHeight="1" x14ac:dyDescent="0.2">
      <c r="R947" s="15"/>
    </row>
    <row r="948" spans="18:18" ht="15.75" customHeight="1" x14ac:dyDescent="0.2">
      <c r="R948" s="15"/>
    </row>
    <row r="949" spans="18:18" ht="15.75" customHeight="1" x14ac:dyDescent="0.2">
      <c r="R949" s="15"/>
    </row>
    <row r="950" spans="18:18" ht="15.75" customHeight="1" x14ac:dyDescent="0.2">
      <c r="R950" s="15"/>
    </row>
    <row r="951" spans="18:18" ht="15.75" customHeight="1" x14ac:dyDescent="0.2">
      <c r="R951" s="15"/>
    </row>
    <row r="952" spans="18:18" ht="15.75" customHeight="1" x14ac:dyDescent="0.2">
      <c r="R952" s="15"/>
    </row>
    <row r="953" spans="18:18" ht="15.75" customHeight="1" x14ac:dyDescent="0.2">
      <c r="R953" s="15"/>
    </row>
    <row r="954" spans="18:18" ht="15.75" customHeight="1" x14ac:dyDescent="0.2">
      <c r="R954" s="15"/>
    </row>
    <row r="955" spans="18:18" ht="15.75" customHeight="1" x14ac:dyDescent="0.2">
      <c r="R955" s="15"/>
    </row>
    <row r="956" spans="18:18" ht="15.75" customHeight="1" x14ac:dyDescent="0.2">
      <c r="R956" s="15"/>
    </row>
    <row r="957" spans="18:18" ht="15.75" customHeight="1" x14ac:dyDescent="0.2">
      <c r="R957" s="15"/>
    </row>
    <row r="958" spans="18:18" ht="15.75" customHeight="1" x14ac:dyDescent="0.2">
      <c r="R958" s="15"/>
    </row>
    <row r="959" spans="18:18" ht="15.75" customHeight="1" x14ac:dyDescent="0.2">
      <c r="R959" s="15"/>
    </row>
    <row r="960" spans="18:18" ht="15.75" customHeight="1" x14ac:dyDescent="0.2">
      <c r="R960" s="15"/>
    </row>
    <row r="961" spans="18:18" ht="15.75" customHeight="1" x14ac:dyDescent="0.2">
      <c r="R961" s="15"/>
    </row>
    <row r="962" spans="18:18" ht="15.75" customHeight="1" x14ac:dyDescent="0.2">
      <c r="R962" s="15"/>
    </row>
    <row r="963" spans="18:18" ht="15.75" customHeight="1" x14ac:dyDescent="0.2">
      <c r="R963" s="15"/>
    </row>
    <row r="964" spans="18:18" ht="15.75" customHeight="1" x14ac:dyDescent="0.2">
      <c r="R964" s="15"/>
    </row>
    <row r="965" spans="18:18" ht="15.75" customHeight="1" x14ac:dyDescent="0.2">
      <c r="R965" s="15"/>
    </row>
    <row r="966" spans="18:18" ht="15.75" customHeight="1" x14ac:dyDescent="0.2">
      <c r="R966" s="15"/>
    </row>
    <row r="967" spans="18:18" ht="15.75" customHeight="1" x14ac:dyDescent="0.2">
      <c r="R967" s="15"/>
    </row>
    <row r="968" spans="18:18" ht="15.75" customHeight="1" x14ac:dyDescent="0.2">
      <c r="R968" s="15"/>
    </row>
    <row r="969" spans="18:18" ht="15.75" customHeight="1" x14ac:dyDescent="0.2">
      <c r="R969" s="15"/>
    </row>
    <row r="970" spans="18:18" ht="15.75" customHeight="1" x14ac:dyDescent="0.2">
      <c r="R970" s="15"/>
    </row>
    <row r="971" spans="18:18" ht="15.75" customHeight="1" x14ac:dyDescent="0.2">
      <c r="R971" s="15"/>
    </row>
    <row r="972" spans="18:18" ht="15.75" customHeight="1" x14ac:dyDescent="0.2">
      <c r="R972" s="15"/>
    </row>
    <row r="973" spans="18:18" ht="15.75" customHeight="1" x14ac:dyDescent="0.2">
      <c r="R973" s="15"/>
    </row>
    <row r="974" spans="18:18" ht="15.75" customHeight="1" x14ac:dyDescent="0.2">
      <c r="R974" s="15"/>
    </row>
    <row r="975" spans="18:18" ht="15.75" customHeight="1" x14ac:dyDescent="0.2">
      <c r="R975" s="15"/>
    </row>
    <row r="976" spans="18:18" ht="15.75" customHeight="1" x14ac:dyDescent="0.2">
      <c r="R976" s="15"/>
    </row>
    <row r="977" spans="18:18" ht="15.75" customHeight="1" x14ac:dyDescent="0.2">
      <c r="R977" s="15"/>
    </row>
    <row r="978" spans="18:18" ht="15.75" customHeight="1" x14ac:dyDescent="0.2">
      <c r="R978" s="15"/>
    </row>
    <row r="979" spans="18:18" ht="15.75" customHeight="1" x14ac:dyDescent="0.2">
      <c r="R979" s="15"/>
    </row>
    <row r="980" spans="18:18" ht="15.75" customHeight="1" x14ac:dyDescent="0.2">
      <c r="R980" s="15"/>
    </row>
    <row r="981" spans="18:18" ht="15.75" customHeight="1" x14ac:dyDescent="0.2">
      <c r="R981" s="15"/>
    </row>
    <row r="982" spans="18:18" ht="15.75" customHeight="1" x14ac:dyDescent="0.2">
      <c r="R982" s="15"/>
    </row>
    <row r="983" spans="18:18" ht="15.75" customHeight="1" x14ac:dyDescent="0.2">
      <c r="R983" s="15"/>
    </row>
    <row r="984" spans="18:18" ht="15.75" customHeight="1" x14ac:dyDescent="0.2">
      <c r="R984" s="15"/>
    </row>
    <row r="985" spans="18:18" ht="15.75" customHeight="1" x14ac:dyDescent="0.2">
      <c r="R985" s="15"/>
    </row>
    <row r="986" spans="18:18" ht="15.75" customHeight="1" x14ac:dyDescent="0.2">
      <c r="R986" s="15"/>
    </row>
    <row r="987" spans="18:18" ht="15.75" customHeight="1" x14ac:dyDescent="0.2">
      <c r="R987" s="15"/>
    </row>
    <row r="988" spans="18:18" ht="15.75" customHeight="1" x14ac:dyDescent="0.2">
      <c r="R988" s="15"/>
    </row>
    <row r="989" spans="18:18" ht="15.75" customHeight="1" x14ac:dyDescent="0.2">
      <c r="R989" s="15"/>
    </row>
    <row r="990" spans="18:18" ht="15.75" customHeight="1" x14ac:dyDescent="0.2">
      <c r="R990" s="15"/>
    </row>
    <row r="991" spans="18:18" ht="15.75" customHeight="1" x14ac:dyDescent="0.2">
      <c r="R991" s="15"/>
    </row>
    <row r="992" spans="18:18" ht="15.75" customHeight="1" x14ac:dyDescent="0.2">
      <c r="R992" s="15"/>
    </row>
    <row r="993" spans="18:18" ht="15.75" customHeight="1" x14ac:dyDescent="0.2">
      <c r="R993" s="15"/>
    </row>
    <row r="994" spans="18:18" ht="15.75" customHeight="1" x14ac:dyDescent="0.2">
      <c r="R994" s="15"/>
    </row>
    <row r="995" spans="18:18" ht="15.75" customHeight="1" x14ac:dyDescent="0.2">
      <c r="R995" s="15"/>
    </row>
    <row r="996" spans="18:18" ht="15.75" customHeight="1" x14ac:dyDescent="0.2">
      <c r="R996" s="15"/>
    </row>
    <row r="997" spans="18:18" ht="15.75" customHeight="1" x14ac:dyDescent="0.2">
      <c r="R997" s="15"/>
    </row>
    <row r="998" spans="18:18" ht="15.75" customHeight="1" x14ac:dyDescent="0.2">
      <c r="R998" s="15"/>
    </row>
    <row r="999" spans="18:18" ht="15.75" customHeight="1" x14ac:dyDescent="0.2">
      <c r="R999" s="15"/>
    </row>
    <row r="1000" spans="18:18" ht="15.75" customHeight="1" x14ac:dyDescent="0.2">
      <c r="R1000" s="15"/>
    </row>
  </sheetData>
  <mergeCells count="33">
    <mergeCell ref="AG1:AG2"/>
    <mergeCell ref="W1:W2"/>
    <mergeCell ref="X1:X2"/>
    <mergeCell ref="Y1:Y2"/>
    <mergeCell ref="Z1:Z2"/>
    <mergeCell ref="AA1:AA2"/>
    <mergeCell ref="AB1:AB2"/>
    <mergeCell ref="AC1:AC2"/>
    <mergeCell ref="U1:U2"/>
    <mergeCell ref="V1:V2"/>
    <mergeCell ref="AD1:AD2"/>
    <mergeCell ref="AE1:AE2"/>
    <mergeCell ref="AF1:AF2"/>
    <mergeCell ref="P1:P2"/>
    <mergeCell ref="Q1:Q2"/>
    <mergeCell ref="R1:R2"/>
    <mergeCell ref="S1:S2"/>
    <mergeCell ref="T1:T2"/>
    <mergeCell ref="K1:K2"/>
    <mergeCell ref="L1:L2"/>
    <mergeCell ref="M1:M2"/>
    <mergeCell ref="N1:N2"/>
    <mergeCell ref="O1:O2"/>
    <mergeCell ref="G1:G2"/>
    <mergeCell ref="H1:H2"/>
    <mergeCell ref="A3:B3"/>
    <mergeCell ref="I1:I2"/>
    <mergeCell ref="J1:J2"/>
    <mergeCell ref="A1:B1"/>
    <mergeCell ref="C1:C2"/>
    <mergeCell ref="D1:D2"/>
    <mergeCell ref="E1:E2"/>
    <mergeCell ref="F1:F2"/>
  </mergeCells>
  <pageMargins left="0.7" right="0.7" top="0.75" bottom="0.75" header="0" footer="0"/>
  <pageSetup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PL-PUN-6UAQU</vt:lpstr>
      <vt:lpstr>PL-PUN-6UBEG</vt:lpstr>
      <vt:lpstr>PL-PUN-6UGAST</vt:lpstr>
      <vt:lpstr>PL-PUN-6UGAST-C</vt:lpstr>
      <vt:lpstr>PL-PUN-6UGRY</vt:lpstr>
      <vt:lpstr>PL-PUN-6UNBST</vt:lpstr>
      <vt:lpstr>PL-PUN-6UNBST-C</vt:lpstr>
      <vt:lpstr>PL-PUN-6USGGN</vt:lpstr>
      <vt:lpstr>PL-PUN-6USGST</vt:lpstr>
      <vt:lpstr>PL-PUN-6USND</vt:lpstr>
      <vt:lpstr>PL-PUN-6UTNST</vt:lpstr>
      <vt:lpstr>PL-PUN-6UTNST-D</vt:lpstr>
      <vt:lpstr>PL-PUN-6USLBL</vt:lpstr>
      <vt:lpstr>PL-PUN-7UBEG</vt:lpstr>
      <vt:lpstr>PL-PUN-7USGGN</vt:lpstr>
      <vt:lpstr>PL-PUN-7UGRY</vt:lpstr>
      <vt:lpstr>PL-PUN-BUG-DUSTER</vt:lpstr>
      <vt:lpstr>PL-PUN-BUG-DUSTERM2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2021-07-19T19:47:06Z</dcterms:modified>
</cp:coreProperties>
</file>