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ub/"/>
    </mc:Choice>
  </mc:AlternateContent>
  <xr:revisionPtr revIDLastSave="0" documentId="13_ncr:1_{DB2500D5-CB2E-5041-BA86-547181D08E3B}" xr6:coauthVersionLast="47" xr6:coauthVersionMax="47" xr10:uidLastSave="{00000000-0000-0000-0000-000000000000}"/>
  <bookViews>
    <workbookView xWindow="-20" yWindow="500" windowWidth="28800" windowHeight="15700" activeTab="1" xr2:uid="{00000000-000D-0000-FFFF-FFFF00000000}"/>
  </bookViews>
  <sheets>
    <sheet name="PL-IFC-123CR40" sheetId="1" r:id="rId1"/>
    <sheet name="PL-IFC-143CR30HD-ORBK" sheetId="2" r:id="rId2"/>
    <sheet name="PL-IFC-143CR50HD-ORBK" sheetId="3" r:id="rId3"/>
    <sheet name="PL-IFC-143CR50-ORBK" sheetId="4" r:id="rId4"/>
    <sheet name="PL-IFC-143CR75HD-ORBK" sheetId="5" r:id="rId5"/>
    <sheet name="PL-IFC-163CR30-BKBK" sheetId="6" r:id="rId6"/>
    <sheet name="PL-IFC-163CR30-BLBK" sheetId="7" r:id="rId7"/>
    <sheet name="PL-IFC-163CR30-BRK" sheetId="8" r:id="rId8"/>
    <sheet name="PL-IFC-163CR30-GRBK" sheetId="9" r:id="rId9"/>
    <sheet name="PL-IFC-163CR30-REBK" sheetId="10" r:id="rId10"/>
    <sheet name="PL-IFC-163CR30-REBK-BRK" sheetId="11" r:id="rId11"/>
    <sheet name="PL-IFC-163CR30-TLBK" sheetId="12" r:id="rId12"/>
    <sheet name="PL-IFC-CSR-WS-BK" sheetId="13" r:id="rId13"/>
    <sheet name="PL-IFC-AW123BL10" sheetId="14" r:id="rId14"/>
    <sheet name="PL-IFC-AW123BL25" sheetId="15" r:id="rId15"/>
    <sheet name="PL-IFC-AW123BL25-A" sheetId="16" r:id="rId16"/>
    <sheet name="PL-IFC-AW123BL50" sheetId="17" r:id="rId17"/>
    <sheet name="PL-IFC-AW123BL100" sheetId="18" r:id="rId18"/>
    <sheet name="PL-IFC-AW123BL10P" sheetId="19" r:id="rId19"/>
    <sheet name="PL-IFC-AW123BL25P" sheetId="20" r:id="rId20"/>
    <sheet name="PL-IFC-AW123BL50P" sheetId="21" r:id="rId21"/>
    <sheet name="PL-IFC-AW123BL100P" sheetId="22" r:id="rId22"/>
    <sheet name="PL-IFC-L14-104B10-FN" sheetId="23" r:id="rId23"/>
    <sheet name="PL-IFC-L14-104B20-FN" sheetId="24" r:id="rId24"/>
    <sheet name="PL-IFC-L14-104B40-FN" sheetId="25" r:id="rId25"/>
    <sheet name="PL-IFC-L14-104Y25-P4-FN" sheetId="26" r:id="rId26"/>
    <sheet name="PL-IFC-L5-103Y25-P3-FN" sheetId="27" r:id="rId27"/>
    <sheet name="PL-IFC-LV122B100" sheetId="28" r:id="rId28"/>
    <sheet name="PL-IFC-LV142B100" sheetId="29" r:id="rId29"/>
    <sheet name="PL-IFC-LV162B100" sheetId="30" r:id="rId30"/>
    <sheet name="PL-IFC-LV182B100-FN" sheetId="31" r:id="rId31"/>
    <sheet name="PL-IFC-LV122B250" sheetId="32" r:id="rId32"/>
    <sheet name="PL-IFC-LV142250-24C" sheetId="33" r:id="rId33"/>
    <sheet name="PL-IFC-LV142B250" sheetId="34" r:id="rId34"/>
    <sheet name="PL-IFC-LV162100-16C" sheetId="35" r:id="rId35"/>
    <sheet name="PL-IFC-LV162250-24C" sheetId="36" r:id="rId36"/>
    <sheet name="PL-IFC-LV162B250" sheetId="37" r:id="rId37"/>
    <sheet name="PL-IFC-LV182100-16C" sheetId="38" r:id="rId38"/>
    <sheet name="PL-IFC-LVT-120W" sheetId="39" r:id="rId39"/>
    <sheet name="PL-IFC-LVT-120W-A" sheetId="40" r:id="rId40"/>
    <sheet name="PL-IFC-LVT-200W" sheetId="41" r:id="rId41"/>
    <sheet name="PL-IFC-LVT-200W-A" sheetId="42" r:id="rId42"/>
    <sheet name="PL-IFC-LVT-300W" sheetId="43" r:id="rId43"/>
    <sheet name="PL-IFC-LVT-300W-A" sheetId="44" r:id="rId44"/>
    <sheet name="PL-IFC-123OSPLT50" sheetId="45" r:id="rId45"/>
    <sheet name="PL-IFC-123YSPLT50" sheetId="46" r:id="rId46"/>
    <sheet name="PL-IFC-163GSPLT12" sheetId="47" r:id="rId47"/>
    <sheet name="PL-IFC-163GSPLT25" sheetId="48" r:id="rId48"/>
    <sheet name="PL-IFC-163GSPLT40" sheetId="49" r:id="rId49"/>
    <sheet name="PL-IFC-163GSPLT52" sheetId="50" r:id="rId50"/>
    <sheet name="PL-IFC-163WSPLT12" sheetId="51" r:id="rId51"/>
    <sheet name="PL-IFC-163WSPLT25" sheetId="52" r:id="rId52"/>
    <sheet name="PL-IFC-163WSPLT40" sheetId="53" r:id="rId53"/>
    <sheet name="PL-IFC-163WSPLT52" sheetId="54" r:id="rId54"/>
    <sheet name="PL-IFC-163B4SPL13" sheetId="55" r:id="rId55"/>
    <sheet name="PL-IFC-163B4SPL28" sheetId="56" r:id="rId56"/>
    <sheet name="PL-IFC-163B4SPL40" sheetId="57" r:id="rId57"/>
    <sheet name="PL-IFC-163BSPLT12" sheetId="58" r:id="rId58"/>
    <sheet name="PL-IFC-163BSPLT25" sheetId="59" r:id="rId59"/>
    <sheet name="PL-IFC-163BSPLT40" sheetId="60" r:id="rId60"/>
    <sheet name="PL-IFC-163BSPLT52" sheetId="61" r:id="rId61"/>
    <sheet name="PL-IFC-123YSPLT10" sheetId="62" r:id="rId62"/>
    <sheet name="PL-IFC-123YSPLT25" sheetId="63" r:id="rId63"/>
    <sheet name="PL-IFC-TC122W-100" sheetId="64" r:id="rId64"/>
    <sheet name="PL-IFC-TC122W-50" sheetId="65" r:id="rId65"/>
    <sheet name="PL-IFC-TC142W-100" sheetId="66" r:id="rId66"/>
    <sheet name="PL-IFC-TC142W-50" sheetId="67" r:id="rId67"/>
    <sheet name="PL-IFC-TC162W-100" sheetId="68" r:id="rId68"/>
    <sheet name="PL-IFC-TC162W-200" sheetId="69" r:id="rId69"/>
    <sheet name="PL-IFC-TC162W-50" sheetId="70" r:id="rId70"/>
    <sheet name="PL-IFC-RVA-DB1" sheetId="71" r:id="rId71"/>
    <sheet name="PL-IFC-RVA-DB2" sheetId="72" r:id="rId72"/>
    <sheet name="PL-IFC-RVA-DB3" sheetId="73" r:id="rId73"/>
    <sheet name="PL-IFC-RVA-DB4" sheetId="74" r:id="rId74"/>
    <sheet name="PL-IFC-RVA-DB5" sheetId="75" r:id="rId75"/>
    <sheet name="PL-IFC-RVA-DB6" sheetId="76" r:id="rId76"/>
    <sheet name="PL-IFC-RVA-DB7" sheetId="77" r:id="rId77"/>
    <sheet name="PL-IFC-RVA-DB8" sheetId="78" r:id="rId78"/>
    <sheet name="PL-IFC-RVA-DB9" sheetId="79" r:id="rId79"/>
    <sheet name="PL-IFC-RVA-SPL1" sheetId="80" r:id="rId80"/>
    <sheet name="PL-IFC-RVA-SPL2" sheetId="81" r:id="rId81"/>
    <sheet name="PL-IFC-RVC1-15" sheetId="82" r:id="rId82"/>
    <sheet name="PL-IFC-RVC1-25" sheetId="83" r:id="rId83"/>
    <sheet name="PL-IFC-RVC1-50" sheetId="84" r:id="rId84"/>
  </sheets>
  <calcPr calcId="191029"/>
</workbook>
</file>

<file path=xl/calcChain.xml><?xml version="1.0" encoding="utf-8"?>
<calcChain xmlns="http://schemas.openxmlformats.org/spreadsheetml/2006/main">
  <c r="R32" i="1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76"/>
  <c r="R32" i="77"/>
  <c r="R32" i="78"/>
  <c r="R32" i="79"/>
  <c r="R32" i="80"/>
  <c r="R32" i="81"/>
  <c r="R32" i="82"/>
  <c r="R32" i="83"/>
  <c r="R32" i="84"/>
  <c r="R32" i="2"/>
  <c r="AB32" i="2"/>
  <c r="AD32" i="2" s="1"/>
  <c r="X32" i="2"/>
  <c r="V32" i="2"/>
  <c r="U32" i="2"/>
  <c r="T32" i="2"/>
  <c r="O32" i="2"/>
  <c r="M32" i="2"/>
  <c r="H32" i="2"/>
  <c r="P32" i="2"/>
  <c r="C32" i="2"/>
  <c r="AB32" i="3"/>
  <c r="AD32" i="3" s="1"/>
  <c r="J32" i="3" s="1"/>
  <c r="Y32" i="3"/>
  <c r="X32" i="3"/>
  <c r="V32" i="3"/>
  <c r="U32" i="3"/>
  <c r="T32" i="3"/>
  <c r="H32" i="3"/>
  <c r="P32" i="3"/>
  <c r="M32" i="3"/>
  <c r="J32" i="4"/>
  <c r="AB32" i="4"/>
  <c r="AD32" i="4" s="1"/>
  <c r="X32" i="4"/>
  <c r="V32" i="4"/>
  <c r="U32" i="4"/>
  <c r="T32" i="4"/>
  <c r="P32" i="4"/>
  <c r="O32" i="4"/>
  <c r="M32" i="4"/>
  <c r="H32" i="4"/>
  <c r="Y32" i="4"/>
  <c r="C32" i="4"/>
  <c r="AD32" i="5"/>
  <c r="AB32" i="5"/>
  <c r="Y32" i="5"/>
  <c r="X32" i="5"/>
  <c r="V32" i="5"/>
  <c r="U32" i="5"/>
  <c r="T32" i="5"/>
  <c r="P32" i="5"/>
  <c r="M32" i="5"/>
  <c r="O32" i="5"/>
  <c r="AB32" i="6"/>
  <c r="AD32" i="6" s="1"/>
  <c r="V32" i="6"/>
  <c r="U32" i="6"/>
  <c r="T32" i="6"/>
  <c r="H32" i="6"/>
  <c r="P32" i="6"/>
  <c r="AB32" i="7"/>
  <c r="AD32" i="7" s="1"/>
  <c r="J32" i="7" s="1"/>
  <c r="X32" i="7"/>
  <c r="V32" i="7"/>
  <c r="U32" i="7"/>
  <c r="T32" i="7"/>
  <c r="Y32" i="7"/>
  <c r="P32" i="7"/>
  <c r="M32" i="7"/>
  <c r="J32" i="8"/>
  <c r="AB32" i="8"/>
  <c r="AD32" i="8" s="1"/>
  <c r="X32" i="8"/>
  <c r="V32" i="8"/>
  <c r="U32" i="8"/>
  <c r="T32" i="8"/>
  <c r="P32" i="8"/>
  <c r="O32" i="8"/>
  <c r="M32" i="8"/>
  <c r="H32" i="8"/>
  <c r="Y32" i="8"/>
  <c r="C32" i="8"/>
  <c r="AB32" i="9"/>
  <c r="AD32" i="9" s="1"/>
  <c r="X32" i="9"/>
  <c r="V32" i="9"/>
  <c r="U32" i="9"/>
  <c r="T32" i="9"/>
  <c r="P32" i="9"/>
  <c r="Y32" i="9"/>
  <c r="O32" i="9"/>
  <c r="AB32" i="10"/>
  <c r="AD32" i="10" s="1"/>
  <c r="V32" i="10"/>
  <c r="U32" i="10"/>
  <c r="T32" i="10"/>
  <c r="H32" i="10"/>
  <c r="P32" i="10"/>
  <c r="AB32" i="11"/>
  <c r="AD32" i="11" s="1"/>
  <c r="J32" i="11" s="1"/>
  <c r="Y32" i="11"/>
  <c r="V32" i="11"/>
  <c r="U32" i="11"/>
  <c r="T32" i="11"/>
  <c r="P32" i="11"/>
  <c r="H32" i="11"/>
  <c r="M32" i="11"/>
  <c r="AB32" i="12"/>
  <c r="AD32" i="12" s="1"/>
  <c r="X32" i="12"/>
  <c r="V32" i="12"/>
  <c r="U32" i="12"/>
  <c r="T32" i="12"/>
  <c r="P32" i="12"/>
  <c r="O32" i="12"/>
  <c r="M32" i="12"/>
  <c r="H32" i="12"/>
  <c r="Y32" i="12"/>
  <c r="C32" i="12"/>
  <c r="AD32" i="13"/>
  <c r="AB32" i="13"/>
  <c r="X32" i="13"/>
  <c r="V32" i="13"/>
  <c r="U32" i="13"/>
  <c r="T32" i="13"/>
  <c r="P32" i="13"/>
  <c r="M32" i="13"/>
  <c r="Y32" i="13"/>
  <c r="O32" i="13"/>
  <c r="AB32" i="14"/>
  <c r="V32" i="14"/>
  <c r="U32" i="14"/>
  <c r="T32" i="14"/>
  <c r="H32" i="14"/>
  <c r="P32" i="14"/>
  <c r="AB32" i="15"/>
  <c r="AD32" i="15" s="1"/>
  <c r="J32" i="15" s="1"/>
  <c r="Y32" i="15"/>
  <c r="V32" i="15"/>
  <c r="U32" i="15"/>
  <c r="T32" i="15"/>
  <c r="P32" i="15"/>
  <c r="H32" i="15"/>
  <c r="M32" i="15"/>
  <c r="J32" i="16"/>
  <c r="AB32" i="16"/>
  <c r="AD32" i="16" s="1"/>
  <c r="X32" i="16"/>
  <c r="V32" i="16"/>
  <c r="U32" i="16"/>
  <c r="T32" i="16"/>
  <c r="P32" i="16"/>
  <c r="O32" i="16"/>
  <c r="M32" i="16"/>
  <c r="H32" i="16"/>
  <c r="Y32" i="16"/>
  <c r="C32" i="16"/>
  <c r="AD32" i="17"/>
  <c r="AB32" i="17"/>
  <c r="X32" i="17"/>
  <c r="V32" i="17"/>
  <c r="U32" i="17"/>
  <c r="T32" i="17"/>
  <c r="P32" i="17"/>
  <c r="O32" i="17"/>
  <c r="Q32" i="17"/>
  <c r="M32" i="17"/>
  <c r="Y32" i="17"/>
  <c r="AB32" i="18"/>
  <c r="V32" i="18"/>
  <c r="U32" i="18"/>
  <c r="T32" i="18"/>
  <c r="H32" i="18"/>
  <c r="P32" i="18"/>
  <c r="AB32" i="19"/>
  <c r="AD32" i="19" s="1"/>
  <c r="J32" i="19" s="1"/>
  <c r="Y32" i="19"/>
  <c r="V32" i="19"/>
  <c r="U32" i="19"/>
  <c r="T32" i="19"/>
  <c r="H32" i="19"/>
  <c r="P32" i="19"/>
  <c r="M32" i="19"/>
  <c r="AB32" i="20"/>
  <c r="AD32" i="20" s="1"/>
  <c r="Y32" i="20"/>
  <c r="X32" i="20"/>
  <c r="V32" i="20"/>
  <c r="U32" i="20"/>
  <c r="T32" i="20"/>
  <c r="P32" i="20"/>
  <c r="Q32" i="20" s="1"/>
  <c r="O32" i="20"/>
  <c r="M32" i="20"/>
  <c r="H32" i="20"/>
  <c r="C32" i="20"/>
  <c r="AB32" i="21"/>
  <c r="AD32" i="21" s="1"/>
  <c r="X32" i="21"/>
  <c r="V32" i="21"/>
  <c r="U32" i="21"/>
  <c r="T32" i="21"/>
  <c r="P32" i="21"/>
  <c r="O32" i="21"/>
  <c r="M32" i="21"/>
  <c r="Y32" i="21"/>
  <c r="AB32" i="22"/>
  <c r="V32" i="22"/>
  <c r="U32" i="22"/>
  <c r="T32" i="22"/>
  <c r="P32" i="22"/>
  <c r="Y32" i="22"/>
  <c r="H32" i="22"/>
  <c r="AB32" i="23"/>
  <c r="AD32" i="23" s="1"/>
  <c r="Y32" i="23"/>
  <c r="X32" i="23"/>
  <c r="V32" i="23"/>
  <c r="U32" i="23"/>
  <c r="T32" i="23"/>
  <c r="P32" i="23"/>
  <c r="H32" i="23"/>
  <c r="C32" i="23"/>
  <c r="AD32" i="24"/>
  <c r="J32" i="24" s="1"/>
  <c r="AB32" i="24"/>
  <c r="Y32" i="24"/>
  <c r="X32" i="24"/>
  <c r="V32" i="24"/>
  <c r="U32" i="24"/>
  <c r="T32" i="24"/>
  <c r="P32" i="24"/>
  <c r="C32" i="24"/>
  <c r="O32" i="24"/>
  <c r="AD32" i="25"/>
  <c r="AB32" i="25"/>
  <c r="V32" i="25"/>
  <c r="U32" i="25"/>
  <c r="T32" i="25"/>
  <c r="P32" i="25"/>
  <c r="H32" i="25"/>
  <c r="Y32" i="25"/>
  <c r="X32" i="25"/>
  <c r="AB32" i="26"/>
  <c r="AD32" i="26" s="1"/>
  <c r="V32" i="26"/>
  <c r="U32" i="26"/>
  <c r="T32" i="26"/>
  <c r="Y32" i="26"/>
  <c r="P32" i="26"/>
  <c r="AB32" i="27"/>
  <c r="Y32" i="27"/>
  <c r="X32" i="27"/>
  <c r="V32" i="27"/>
  <c r="U32" i="27"/>
  <c r="T32" i="27"/>
  <c r="P32" i="27"/>
  <c r="H32" i="27"/>
  <c r="AB32" i="28"/>
  <c r="AD32" i="28" s="1"/>
  <c r="J32" i="28" s="1"/>
  <c r="Y32" i="28"/>
  <c r="X32" i="28"/>
  <c r="V32" i="28"/>
  <c r="U32" i="28"/>
  <c r="T32" i="28"/>
  <c r="P32" i="28"/>
  <c r="H32" i="28"/>
  <c r="C32" i="28"/>
  <c r="O32" i="28"/>
  <c r="AB32" i="29"/>
  <c r="AD32" i="29" s="1"/>
  <c r="X32" i="29"/>
  <c r="V32" i="29"/>
  <c r="U32" i="29"/>
  <c r="T32" i="29"/>
  <c r="P32" i="29"/>
  <c r="Y32" i="29"/>
  <c r="AB32" i="30"/>
  <c r="AD32" i="30" s="1"/>
  <c r="V32" i="30"/>
  <c r="U32" i="30"/>
  <c r="T32" i="30"/>
  <c r="C32" i="30"/>
  <c r="P32" i="30"/>
  <c r="AB32" i="31"/>
  <c r="Y32" i="31"/>
  <c r="V32" i="31"/>
  <c r="U32" i="31"/>
  <c r="T32" i="31"/>
  <c r="P32" i="31"/>
  <c r="H32" i="31"/>
  <c r="X32" i="31"/>
  <c r="AB32" i="32"/>
  <c r="AD32" i="32" s="1"/>
  <c r="Y32" i="32"/>
  <c r="X32" i="32"/>
  <c r="V32" i="32"/>
  <c r="U32" i="32"/>
  <c r="T32" i="32"/>
  <c r="P32" i="32"/>
  <c r="C32" i="32"/>
  <c r="O32" i="32"/>
  <c r="AB32" i="33"/>
  <c r="AD32" i="33" s="1"/>
  <c r="V32" i="33"/>
  <c r="U32" i="33"/>
  <c r="T32" i="33"/>
  <c r="P32" i="33"/>
  <c r="H32" i="33"/>
  <c r="Y32" i="33"/>
  <c r="AB32" i="34"/>
  <c r="AD32" i="34" s="1"/>
  <c r="J32" i="34" s="1"/>
  <c r="X32" i="34"/>
  <c r="V32" i="34"/>
  <c r="U32" i="34"/>
  <c r="T32" i="34"/>
  <c r="H32" i="34"/>
  <c r="P32" i="34"/>
  <c r="AB32" i="35"/>
  <c r="AD32" i="35" s="1"/>
  <c r="J32" i="35" s="1"/>
  <c r="Y32" i="35"/>
  <c r="X32" i="35"/>
  <c r="V32" i="35"/>
  <c r="U32" i="35"/>
  <c r="T32" i="35"/>
  <c r="P32" i="35"/>
  <c r="H32" i="35"/>
  <c r="AB32" i="36"/>
  <c r="AD32" i="36" s="1"/>
  <c r="Y32" i="36"/>
  <c r="X32" i="36"/>
  <c r="V32" i="36"/>
  <c r="U32" i="36"/>
  <c r="T32" i="36"/>
  <c r="P32" i="36"/>
  <c r="O32" i="36"/>
  <c r="M32" i="36"/>
  <c r="C32" i="36"/>
  <c r="AB32" i="37"/>
  <c r="AD32" i="37" s="1"/>
  <c r="V32" i="37"/>
  <c r="U32" i="37"/>
  <c r="T32" i="37"/>
  <c r="P32" i="37"/>
  <c r="Y32" i="37"/>
  <c r="AB32" i="38"/>
  <c r="AD32" i="38" s="1"/>
  <c r="J32" i="38" s="1"/>
  <c r="X32" i="38"/>
  <c r="V32" i="38"/>
  <c r="U32" i="38"/>
  <c r="T32" i="38"/>
  <c r="H32" i="38"/>
  <c r="P32" i="38"/>
  <c r="AB32" i="39"/>
  <c r="AD32" i="39" s="1"/>
  <c r="J32" i="39" s="1"/>
  <c r="Y32" i="39"/>
  <c r="X32" i="39"/>
  <c r="V32" i="39"/>
  <c r="U32" i="39"/>
  <c r="T32" i="39"/>
  <c r="P32" i="39"/>
  <c r="H32" i="39"/>
  <c r="AB32" i="40"/>
  <c r="AD32" i="40" s="1"/>
  <c r="Y32" i="40"/>
  <c r="X32" i="40"/>
  <c r="V32" i="40"/>
  <c r="U32" i="40"/>
  <c r="T32" i="40"/>
  <c r="P32" i="40"/>
  <c r="O32" i="40"/>
  <c r="M32" i="40"/>
  <c r="C32" i="40"/>
  <c r="AB32" i="41"/>
  <c r="AD32" i="41" s="1"/>
  <c r="V32" i="41"/>
  <c r="U32" i="41"/>
  <c r="T32" i="41"/>
  <c r="P32" i="41"/>
  <c r="H32" i="41"/>
  <c r="AD32" i="42"/>
  <c r="AB32" i="42"/>
  <c r="V32" i="42"/>
  <c r="U32" i="42"/>
  <c r="T32" i="42"/>
  <c r="J32" i="42"/>
  <c r="I32" i="42" s="1"/>
  <c r="C32" i="42"/>
  <c r="P32" i="42"/>
  <c r="O32" i="42"/>
  <c r="AB32" i="43"/>
  <c r="AD32" i="43" s="1"/>
  <c r="Y32" i="43"/>
  <c r="V32" i="43"/>
  <c r="U32" i="43"/>
  <c r="T32" i="43"/>
  <c r="H32" i="43"/>
  <c r="P32" i="43"/>
  <c r="O32" i="43"/>
  <c r="Q32" i="43" s="1"/>
  <c r="AB32" i="44"/>
  <c r="AD32" i="44" s="1"/>
  <c r="J32" i="44" s="1"/>
  <c r="K32" i="44" s="1"/>
  <c r="Y32" i="44"/>
  <c r="X32" i="44"/>
  <c r="V32" i="44"/>
  <c r="U32" i="44"/>
  <c r="T32" i="44"/>
  <c r="O32" i="44"/>
  <c r="M32" i="44"/>
  <c r="I32" i="44"/>
  <c r="H32" i="44"/>
  <c r="P32" i="44"/>
  <c r="Q32" i="44" s="1"/>
  <c r="C32" i="44"/>
  <c r="AB32" i="45"/>
  <c r="AD32" i="45" s="1"/>
  <c r="X32" i="45"/>
  <c r="V32" i="45"/>
  <c r="U32" i="45"/>
  <c r="T32" i="45"/>
  <c r="P32" i="45"/>
  <c r="O32" i="45"/>
  <c r="Y32" i="45"/>
  <c r="M32" i="45"/>
  <c r="AB32" i="46"/>
  <c r="AD32" i="46" s="1"/>
  <c r="X32" i="46"/>
  <c r="V32" i="46"/>
  <c r="U32" i="46"/>
  <c r="T32" i="46"/>
  <c r="J32" i="46"/>
  <c r="H32" i="46"/>
  <c r="P32" i="46"/>
  <c r="O32" i="46"/>
  <c r="Q32" i="46" s="1"/>
  <c r="C32" i="46"/>
  <c r="AB32" i="47"/>
  <c r="X32" i="47"/>
  <c r="V32" i="47"/>
  <c r="U32" i="47"/>
  <c r="T32" i="47"/>
  <c r="O32" i="47"/>
  <c r="P32" i="47"/>
  <c r="M32" i="47"/>
  <c r="AB32" i="48"/>
  <c r="AD32" i="48" s="1"/>
  <c r="Y32" i="48"/>
  <c r="X32" i="48"/>
  <c r="V32" i="48"/>
  <c r="U32" i="48"/>
  <c r="T32" i="48"/>
  <c r="O32" i="48"/>
  <c r="M32" i="48"/>
  <c r="P32" i="48"/>
  <c r="C32" i="48"/>
  <c r="AB32" i="49"/>
  <c r="AD32" i="49" s="1"/>
  <c r="Y32" i="49"/>
  <c r="X32" i="49"/>
  <c r="V32" i="49"/>
  <c r="U32" i="49"/>
  <c r="T32" i="49"/>
  <c r="P32" i="49"/>
  <c r="H32" i="49"/>
  <c r="C32" i="49"/>
  <c r="O32" i="49"/>
  <c r="AD32" i="50"/>
  <c r="AB32" i="50"/>
  <c r="V32" i="50"/>
  <c r="U32" i="50"/>
  <c r="T32" i="50"/>
  <c r="H32" i="50"/>
  <c r="P32" i="50"/>
  <c r="J32" i="50"/>
  <c r="C32" i="50"/>
  <c r="AB32" i="51"/>
  <c r="Y32" i="51"/>
  <c r="X32" i="51"/>
  <c r="V32" i="51"/>
  <c r="U32" i="51"/>
  <c r="T32" i="51"/>
  <c r="P32" i="51"/>
  <c r="H32" i="51"/>
  <c r="O32" i="51"/>
  <c r="AB32" i="52"/>
  <c r="AD32" i="52" s="1"/>
  <c r="Y32" i="52"/>
  <c r="X32" i="52"/>
  <c r="V32" i="52"/>
  <c r="U32" i="52"/>
  <c r="T32" i="52"/>
  <c r="O32" i="52"/>
  <c r="M32" i="52"/>
  <c r="H32" i="52"/>
  <c r="C32" i="52"/>
  <c r="P32" i="52"/>
  <c r="AB32" i="53"/>
  <c r="AD32" i="53" s="1"/>
  <c r="Y32" i="53"/>
  <c r="X32" i="53"/>
  <c r="V32" i="53"/>
  <c r="U32" i="53"/>
  <c r="T32" i="53"/>
  <c r="Q32" i="53"/>
  <c r="P32" i="53"/>
  <c r="O32" i="53"/>
  <c r="H32" i="53"/>
  <c r="M32" i="53"/>
  <c r="C32" i="53"/>
  <c r="AD32" i="54"/>
  <c r="AB32" i="54"/>
  <c r="V32" i="54"/>
  <c r="U32" i="54"/>
  <c r="T32" i="54"/>
  <c r="O32" i="54"/>
  <c r="C32" i="54"/>
  <c r="P32" i="54"/>
  <c r="M32" i="54"/>
  <c r="AB32" i="55"/>
  <c r="AD32" i="55" s="1"/>
  <c r="J32" i="55" s="1"/>
  <c r="Y32" i="55"/>
  <c r="X32" i="55"/>
  <c r="V32" i="55"/>
  <c r="U32" i="55"/>
  <c r="T32" i="55"/>
  <c r="P32" i="55"/>
  <c r="H32" i="55"/>
  <c r="O32" i="55"/>
  <c r="Q32" i="55" s="1"/>
  <c r="C32" i="55"/>
  <c r="AB32" i="56"/>
  <c r="AD32" i="56" s="1"/>
  <c r="X32" i="56"/>
  <c r="V32" i="56"/>
  <c r="U32" i="56"/>
  <c r="T32" i="56"/>
  <c r="P32" i="56"/>
  <c r="O32" i="56"/>
  <c r="M32" i="56"/>
  <c r="C32" i="56"/>
  <c r="AB32" i="57"/>
  <c r="Y32" i="57"/>
  <c r="X32" i="57"/>
  <c r="V32" i="57"/>
  <c r="U32" i="57"/>
  <c r="T32" i="57"/>
  <c r="M32" i="57"/>
  <c r="H32" i="57"/>
  <c r="P32" i="57"/>
  <c r="O32" i="57"/>
  <c r="AB32" i="58"/>
  <c r="AD32" i="58" s="1"/>
  <c r="X32" i="58"/>
  <c r="V32" i="58"/>
  <c r="U32" i="58"/>
  <c r="T32" i="58"/>
  <c r="P32" i="58"/>
  <c r="O32" i="58"/>
  <c r="Q32" i="58" s="1"/>
  <c r="C32" i="58"/>
  <c r="AB32" i="59"/>
  <c r="Y32" i="59"/>
  <c r="X32" i="59"/>
  <c r="V32" i="59"/>
  <c r="U32" i="59"/>
  <c r="T32" i="59"/>
  <c r="O32" i="59"/>
  <c r="M32" i="59"/>
  <c r="H32" i="59"/>
  <c r="C32" i="59"/>
  <c r="P32" i="59"/>
  <c r="AB32" i="60"/>
  <c r="AD32" i="60" s="1"/>
  <c r="Y32" i="60"/>
  <c r="X32" i="60"/>
  <c r="V32" i="60"/>
  <c r="U32" i="60"/>
  <c r="T32" i="60"/>
  <c r="J32" i="60"/>
  <c r="I32" i="60" s="1"/>
  <c r="P32" i="60"/>
  <c r="O32" i="60"/>
  <c r="Q32" i="60" s="1"/>
  <c r="C32" i="60"/>
  <c r="AB32" i="61"/>
  <c r="AD32" i="61" s="1"/>
  <c r="Y32" i="61"/>
  <c r="X32" i="61"/>
  <c r="V32" i="61"/>
  <c r="U32" i="61"/>
  <c r="T32" i="61"/>
  <c r="M32" i="61"/>
  <c r="H32" i="61"/>
  <c r="P32" i="61"/>
  <c r="O32" i="61"/>
  <c r="Q32" i="61" s="1"/>
  <c r="C3" i="62"/>
  <c r="AB32" i="62"/>
  <c r="AD32" i="62" s="1"/>
  <c r="J32" i="62" s="1"/>
  <c r="X32" i="62"/>
  <c r="V32" i="62"/>
  <c r="U32" i="62"/>
  <c r="T32" i="62"/>
  <c r="P32" i="62"/>
  <c r="O32" i="62"/>
  <c r="M32" i="62"/>
  <c r="C32" i="62"/>
  <c r="AB32" i="63"/>
  <c r="Y32" i="63"/>
  <c r="X32" i="63"/>
  <c r="V32" i="63"/>
  <c r="U32" i="63"/>
  <c r="T32" i="63"/>
  <c r="P32" i="63"/>
  <c r="O32" i="63"/>
  <c r="M32" i="63"/>
  <c r="H32" i="63"/>
  <c r="C32" i="63"/>
  <c r="AB32" i="64"/>
  <c r="AD32" i="64" s="1"/>
  <c r="X32" i="64"/>
  <c r="V32" i="64"/>
  <c r="U32" i="64"/>
  <c r="T32" i="64"/>
  <c r="O32" i="64"/>
  <c r="Q32" i="64"/>
  <c r="P32" i="64"/>
  <c r="M32" i="64"/>
  <c r="AB32" i="65"/>
  <c r="Y32" i="65"/>
  <c r="V32" i="65"/>
  <c r="U32" i="65"/>
  <c r="T32" i="65"/>
  <c r="H32" i="65"/>
  <c r="P32" i="65"/>
  <c r="J32" i="66"/>
  <c r="AB32" i="66"/>
  <c r="AD32" i="66" s="1"/>
  <c r="X32" i="66"/>
  <c r="V32" i="66"/>
  <c r="U32" i="66"/>
  <c r="T32" i="66"/>
  <c r="P32" i="66"/>
  <c r="O32" i="66"/>
  <c r="Q32" i="66" s="1"/>
  <c r="M32" i="66"/>
  <c r="H32" i="66"/>
  <c r="C32" i="66"/>
  <c r="AG3" i="67"/>
  <c r="AB32" i="67"/>
  <c r="AD32" i="67" s="1"/>
  <c r="Y32" i="67"/>
  <c r="X32" i="67"/>
  <c r="V32" i="67"/>
  <c r="U32" i="67"/>
  <c r="T32" i="67"/>
  <c r="O32" i="67"/>
  <c r="M32" i="67"/>
  <c r="H32" i="67"/>
  <c r="P32" i="67"/>
  <c r="Q32" i="67" s="1"/>
  <c r="C3" i="68"/>
  <c r="AB32" i="68"/>
  <c r="AD32" i="68" s="1"/>
  <c r="V32" i="68"/>
  <c r="U32" i="68"/>
  <c r="T32" i="68"/>
  <c r="P32" i="68"/>
  <c r="M32" i="68"/>
  <c r="AB32" i="69"/>
  <c r="Y32" i="69"/>
  <c r="V32" i="69"/>
  <c r="U32" i="69"/>
  <c r="T32" i="69"/>
  <c r="H32" i="69"/>
  <c r="P32" i="69"/>
  <c r="C3" i="70"/>
  <c r="AB32" i="70"/>
  <c r="X32" i="70"/>
  <c r="V32" i="70"/>
  <c r="U32" i="70"/>
  <c r="T32" i="70"/>
  <c r="O32" i="70"/>
  <c r="M32" i="70"/>
  <c r="Y32" i="70"/>
  <c r="P32" i="70"/>
  <c r="C32" i="70"/>
  <c r="AB32" i="71"/>
  <c r="AD32" i="71" s="1"/>
  <c r="X32" i="71"/>
  <c r="V32" i="71"/>
  <c r="U32" i="71"/>
  <c r="T32" i="71"/>
  <c r="O32" i="71"/>
  <c r="Q32" i="71" s="1"/>
  <c r="M32" i="71"/>
  <c r="H32" i="71"/>
  <c r="P32" i="71"/>
  <c r="AB32" i="72"/>
  <c r="AD32" i="72" s="1"/>
  <c r="V32" i="72"/>
  <c r="U32" i="72"/>
  <c r="T32" i="72"/>
  <c r="Y32" i="72"/>
  <c r="C32" i="72"/>
  <c r="P32" i="72"/>
  <c r="O32" i="72"/>
  <c r="AB32" i="73"/>
  <c r="AD32" i="73" s="1"/>
  <c r="Y32" i="73"/>
  <c r="V32" i="73"/>
  <c r="U32" i="73"/>
  <c r="T32" i="73"/>
  <c r="H32" i="73"/>
  <c r="P32" i="73"/>
  <c r="C32" i="73"/>
  <c r="AG3" i="74"/>
  <c r="AB32" i="74"/>
  <c r="X32" i="74"/>
  <c r="V32" i="74"/>
  <c r="U32" i="74"/>
  <c r="T32" i="74"/>
  <c r="O32" i="74"/>
  <c r="M32" i="74"/>
  <c r="H32" i="74"/>
  <c r="Y32" i="74"/>
  <c r="P32" i="74"/>
  <c r="C32" i="74"/>
  <c r="AB32" i="75"/>
  <c r="AD32" i="75" s="1"/>
  <c r="Y32" i="75"/>
  <c r="X32" i="75"/>
  <c r="V32" i="75"/>
  <c r="U32" i="75"/>
  <c r="T32" i="75"/>
  <c r="P32" i="75"/>
  <c r="O32" i="75"/>
  <c r="Q32" i="75" s="1"/>
  <c r="M32" i="75"/>
  <c r="C3" i="76"/>
  <c r="AB32" i="76"/>
  <c r="AD32" i="76" s="1"/>
  <c r="V32" i="76"/>
  <c r="U32" i="76"/>
  <c r="T32" i="76"/>
  <c r="Q32" i="76"/>
  <c r="P32" i="76"/>
  <c r="O32" i="76"/>
  <c r="AB32" i="77"/>
  <c r="AD32" i="77" s="1"/>
  <c r="Y32" i="77"/>
  <c r="V32" i="77"/>
  <c r="U32" i="77"/>
  <c r="T32" i="77"/>
  <c r="O32" i="77"/>
  <c r="H32" i="77"/>
  <c r="P32" i="77"/>
  <c r="D3" i="77"/>
  <c r="AG3" i="78"/>
  <c r="C3" i="78"/>
  <c r="AB32" i="78"/>
  <c r="X32" i="78"/>
  <c r="V32" i="78"/>
  <c r="U32" i="78"/>
  <c r="T32" i="78"/>
  <c r="P32" i="78"/>
  <c r="O32" i="78"/>
  <c r="M32" i="78"/>
  <c r="H32" i="78"/>
  <c r="Y32" i="78"/>
  <c r="C32" i="78"/>
  <c r="AG3" i="79"/>
  <c r="AB32" i="79"/>
  <c r="AD32" i="79" s="1"/>
  <c r="X32" i="79"/>
  <c r="V32" i="79"/>
  <c r="U32" i="79"/>
  <c r="T32" i="79"/>
  <c r="O32" i="79"/>
  <c r="M32" i="79"/>
  <c r="C32" i="79"/>
  <c r="P32" i="79"/>
  <c r="AB32" i="80"/>
  <c r="AD32" i="80" s="1"/>
  <c r="V32" i="80"/>
  <c r="U32" i="80"/>
  <c r="T32" i="80"/>
  <c r="C32" i="80"/>
  <c r="P32" i="80"/>
  <c r="D3" i="80"/>
  <c r="AB32" i="81"/>
  <c r="AD32" i="81" s="1"/>
  <c r="Y32" i="81"/>
  <c r="V32" i="81"/>
  <c r="U32" i="81"/>
  <c r="T32" i="81"/>
  <c r="O32" i="81"/>
  <c r="Q32" i="81" s="1"/>
  <c r="P32" i="81"/>
  <c r="C32" i="81"/>
  <c r="AB32" i="82"/>
  <c r="X32" i="82"/>
  <c r="V32" i="82"/>
  <c r="U32" i="82"/>
  <c r="T32" i="82"/>
  <c r="P32" i="82"/>
  <c r="O32" i="82"/>
  <c r="M32" i="82"/>
  <c r="H32" i="82"/>
  <c r="Y32" i="82"/>
  <c r="C32" i="82"/>
  <c r="AG3" i="83"/>
  <c r="AB32" i="83"/>
  <c r="AD32" i="83" s="1"/>
  <c r="W3" i="83"/>
  <c r="V32" i="83"/>
  <c r="U32" i="83"/>
  <c r="T32" i="83"/>
  <c r="P32" i="83"/>
  <c r="O32" i="83"/>
  <c r="Q32" i="83" s="1"/>
  <c r="M32" i="83"/>
  <c r="C3" i="84"/>
  <c r="AB32" i="84"/>
  <c r="AD32" i="84" s="1"/>
  <c r="V32" i="84"/>
  <c r="U32" i="84"/>
  <c r="T32" i="84"/>
  <c r="P32" i="84"/>
  <c r="O32" i="84"/>
  <c r="C3" i="1"/>
  <c r="AB32" i="1"/>
  <c r="AD32" i="1" s="1"/>
  <c r="Y32" i="1"/>
  <c r="V32" i="1"/>
  <c r="U32" i="1"/>
  <c r="T32" i="1"/>
  <c r="O32" i="1"/>
  <c r="Q32" i="1" s="1"/>
  <c r="H32" i="1"/>
  <c r="P32" i="1"/>
  <c r="M32" i="1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3"/>
  <c r="C3" i="44"/>
  <c r="C3" i="45"/>
  <c r="C3" i="46"/>
  <c r="C3" i="47"/>
  <c r="C3" i="48"/>
  <c r="C3" i="49"/>
  <c r="C3" i="50"/>
  <c r="C3" i="51"/>
  <c r="C3" i="52"/>
  <c r="C3" i="53"/>
  <c r="C3" i="54"/>
  <c r="C3" i="55"/>
  <c r="C3" i="56"/>
  <c r="C3" i="57"/>
  <c r="C3" i="58"/>
  <c r="C3" i="59"/>
  <c r="C3" i="60"/>
  <c r="C3" i="61"/>
  <c r="C3" i="63"/>
  <c r="C3" i="64"/>
  <c r="C3" i="65"/>
  <c r="C3" i="67"/>
  <c r="C3" i="69"/>
  <c r="C3" i="71"/>
  <c r="C3" i="72"/>
  <c r="C3" i="73"/>
  <c r="C3" i="74"/>
  <c r="C3" i="75"/>
  <c r="C3" i="77"/>
  <c r="C3" i="79"/>
  <c r="C3" i="80"/>
  <c r="C3" i="81"/>
  <c r="C3" i="82"/>
  <c r="C3" i="83"/>
  <c r="AB31" i="84"/>
  <c r="AD31" i="84" s="1"/>
  <c r="Y31" i="84"/>
  <c r="X31" i="84"/>
  <c r="P31" i="84"/>
  <c r="O31" i="84"/>
  <c r="Q31" i="84" s="1"/>
  <c r="M31" i="84"/>
  <c r="J31" i="84"/>
  <c r="H31" i="84"/>
  <c r="C31" i="84"/>
  <c r="AB30" i="84"/>
  <c r="AD30" i="84" s="1"/>
  <c r="J30" i="84" s="1"/>
  <c r="Y30" i="84"/>
  <c r="X30" i="84"/>
  <c r="P30" i="84"/>
  <c r="O30" i="84"/>
  <c r="M30" i="84"/>
  <c r="H30" i="84"/>
  <c r="C30" i="84"/>
  <c r="AB29" i="84"/>
  <c r="AD29" i="84" s="1"/>
  <c r="J29" i="84" s="1"/>
  <c r="K29" i="84" s="1"/>
  <c r="Y29" i="84"/>
  <c r="X29" i="84"/>
  <c r="Q29" i="84"/>
  <c r="P29" i="84"/>
  <c r="O29" i="84"/>
  <c r="M29" i="84"/>
  <c r="H29" i="84"/>
  <c r="C29" i="84"/>
  <c r="AB28" i="84"/>
  <c r="AD28" i="84" s="1"/>
  <c r="J28" i="84" s="1"/>
  <c r="Y28" i="84"/>
  <c r="X28" i="84"/>
  <c r="P28" i="84"/>
  <c r="Q28" i="84" s="1"/>
  <c r="O28" i="84"/>
  <c r="M28" i="84"/>
  <c r="H28" i="84"/>
  <c r="C28" i="84"/>
  <c r="AB27" i="84"/>
  <c r="AD27" i="84" s="1"/>
  <c r="J27" i="84" s="1"/>
  <c r="Y27" i="84"/>
  <c r="X27" i="84"/>
  <c r="P27" i="84"/>
  <c r="O27" i="84"/>
  <c r="M27" i="84"/>
  <c r="H27" i="84"/>
  <c r="C27" i="84"/>
  <c r="AB26" i="84"/>
  <c r="AD26" i="84" s="1"/>
  <c r="J26" i="84" s="1"/>
  <c r="Y26" i="84"/>
  <c r="X26" i="84"/>
  <c r="P26" i="84"/>
  <c r="O26" i="84"/>
  <c r="Q26" i="84" s="1"/>
  <c r="M26" i="84"/>
  <c r="H26" i="84"/>
  <c r="C26" i="84"/>
  <c r="AD25" i="84"/>
  <c r="J25" i="84" s="1"/>
  <c r="AB25" i="84"/>
  <c r="Y25" i="84"/>
  <c r="X25" i="84"/>
  <c r="P25" i="84"/>
  <c r="O25" i="84"/>
  <c r="Q25" i="84" s="1"/>
  <c r="M25" i="84"/>
  <c r="H25" i="84"/>
  <c r="C25" i="84"/>
  <c r="AB24" i="84"/>
  <c r="AD24" i="84" s="1"/>
  <c r="J24" i="84" s="1"/>
  <c r="Y24" i="84"/>
  <c r="X24" i="84"/>
  <c r="P24" i="84"/>
  <c r="O24" i="84"/>
  <c r="Q24" i="84" s="1"/>
  <c r="M24" i="84"/>
  <c r="H24" i="84"/>
  <c r="C24" i="84"/>
  <c r="AB23" i="84"/>
  <c r="AD23" i="84" s="1"/>
  <c r="J23" i="84" s="1"/>
  <c r="Y23" i="84"/>
  <c r="X23" i="84"/>
  <c r="P23" i="84"/>
  <c r="O23" i="84"/>
  <c r="Q23" i="84" s="1"/>
  <c r="M23" i="84"/>
  <c r="H23" i="84"/>
  <c r="C23" i="84"/>
  <c r="AB22" i="84"/>
  <c r="AD22" i="84" s="1"/>
  <c r="J22" i="84" s="1"/>
  <c r="Y22" i="84"/>
  <c r="X22" i="84"/>
  <c r="P22" i="84"/>
  <c r="O22" i="84"/>
  <c r="M22" i="84"/>
  <c r="H22" i="84"/>
  <c r="C22" i="84"/>
  <c r="AB21" i="84"/>
  <c r="AD21" i="84" s="1"/>
  <c r="J21" i="84" s="1"/>
  <c r="K21" i="84" s="1"/>
  <c r="Y21" i="84"/>
  <c r="X21" i="84"/>
  <c r="Q21" i="84"/>
  <c r="P21" i="84"/>
  <c r="O21" i="84"/>
  <c r="M21" i="84"/>
  <c r="H21" i="84"/>
  <c r="C21" i="84"/>
  <c r="AB20" i="84"/>
  <c r="AD20" i="84" s="1"/>
  <c r="J20" i="84" s="1"/>
  <c r="Y20" i="84"/>
  <c r="X20" i="84"/>
  <c r="P20" i="84"/>
  <c r="O20" i="84"/>
  <c r="M20" i="84"/>
  <c r="H20" i="84"/>
  <c r="C20" i="84"/>
  <c r="AB19" i="84"/>
  <c r="AD19" i="84" s="1"/>
  <c r="J19" i="84" s="1"/>
  <c r="I19" i="84" s="1"/>
  <c r="Y19" i="84"/>
  <c r="X19" i="84"/>
  <c r="P19" i="84"/>
  <c r="O19" i="84"/>
  <c r="M19" i="84"/>
  <c r="H19" i="84"/>
  <c r="C19" i="84"/>
  <c r="AB18" i="84"/>
  <c r="AD18" i="84" s="1"/>
  <c r="Y18" i="84"/>
  <c r="X18" i="84"/>
  <c r="Q18" i="84"/>
  <c r="P18" i="84"/>
  <c r="O18" i="84"/>
  <c r="M18" i="84"/>
  <c r="H18" i="84"/>
  <c r="C18" i="84"/>
  <c r="AB17" i="84"/>
  <c r="AD17" i="84" s="1"/>
  <c r="J17" i="84" s="1"/>
  <c r="Y17" i="84"/>
  <c r="X17" i="84"/>
  <c r="P17" i="84"/>
  <c r="O17" i="84"/>
  <c r="M17" i="84"/>
  <c r="H17" i="84"/>
  <c r="C17" i="84"/>
  <c r="AG3" i="84"/>
  <c r="AF3" i="84"/>
  <c r="V3" i="84"/>
  <c r="U3" i="84"/>
  <c r="T3" i="84"/>
  <c r="O3" i="84"/>
  <c r="G3" i="84"/>
  <c r="A2" i="84"/>
  <c r="A1" i="84"/>
  <c r="AB31" i="83"/>
  <c r="AD31" i="83" s="1"/>
  <c r="J31" i="83" s="1"/>
  <c r="Y31" i="83"/>
  <c r="X31" i="83"/>
  <c r="Q31" i="83"/>
  <c r="P31" i="83"/>
  <c r="O31" i="83"/>
  <c r="M31" i="83"/>
  <c r="H31" i="83"/>
  <c r="C31" i="83"/>
  <c r="AB30" i="83"/>
  <c r="AD30" i="83" s="1"/>
  <c r="J30" i="83" s="1"/>
  <c r="Y30" i="83"/>
  <c r="X30" i="83"/>
  <c r="P30" i="83"/>
  <c r="O30" i="83"/>
  <c r="Q30" i="83" s="1"/>
  <c r="M30" i="83"/>
  <c r="H30" i="83"/>
  <c r="C30" i="83"/>
  <c r="AB29" i="83"/>
  <c r="AD29" i="83" s="1"/>
  <c r="J29" i="83" s="1"/>
  <c r="Y29" i="83"/>
  <c r="X29" i="83"/>
  <c r="P29" i="83"/>
  <c r="O29" i="83"/>
  <c r="Q29" i="83" s="1"/>
  <c r="M29" i="83"/>
  <c r="H29" i="83"/>
  <c r="C29" i="83"/>
  <c r="AB28" i="83"/>
  <c r="AD28" i="83" s="1"/>
  <c r="J28" i="83" s="1"/>
  <c r="Y28" i="83"/>
  <c r="X28" i="83"/>
  <c r="P28" i="83"/>
  <c r="O28" i="83"/>
  <c r="Q28" i="83" s="1"/>
  <c r="M28" i="83"/>
  <c r="H28" i="83"/>
  <c r="C28" i="83"/>
  <c r="AB27" i="83"/>
  <c r="AD27" i="83" s="1"/>
  <c r="J27" i="83" s="1"/>
  <c r="Y27" i="83"/>
  <c r="X27" i="83"/>
  <c r="P27" i="83"/>
  <c r="O27" i="83"/>
  <c r="Q27" i="83" s="1"/>
  <c r="M27" i="83"/>
  <c r="H27" i="83"/>
  <c r="C27" i="83"/>
  <c r="AB26" i="83"/>
  <c r="AD26" i="83" s="1"/>
  <c r="J26" i="83" s="1"/>
  <c r="K26" i="83" s="1"/>
  <c r="Y26" i="83"/>
  <c r="X26" i="83"/>
  <c r="P26" i="83"/>
  <c r="O26" i="83"/>
  <c r="Q26" i="83" s="1"/>
  <c r="M26" i="83"/>
  <c r="H26" i="83"/>
  <c r="C26" i="83"/>
  <c r="AB25" i="83"/>
  <c r="AD25" i="83" s="1"/>
  <c r="J25" i="83" s="1"/>
  <c r="Y25" i="83"/>
  <c r="X25" i="83"/>
  <c r="P25" i="83"/>
  <c r="O25" i="83"/>
  <c r="M25" i="83"/>
  <c r="H25" i="83"/>
  <c r="C25" i="83"/>
  <c r="AD24" i="83"/>
  <c r="J24" i="83" s="1"/>
  <c r="I24" i="83" s="1"/>
  <c r="AB24" i="83"/>
  <c r="Y24" i="83"/>
  <c r="X24" i="83"/>
  <c r="P24" i="83"/>
  <c r="O24" i="83"/>
  <c r="M24" i="83"/>
  <c r="H24" i="83"/>
  <c r="C24" i="83"/>
  <c r="AB23" i="83"/>
  <c r="AD23" i="83" s="1"/>
  <c r="J23" i="83" s="1"/>
  <c r="Y23" i="83"/>
  <c r="X23" i="83"/>
  <c r="Q23" i="83"/>
  <c r="P23" i="83"/>
  <c r="O23" i="83"/>
  <c r="M23" i="83"/>
  <c r="H23" i="83"/>
  <c r="C23" i="83"/>
  <c r="AB22" i="83"/>
  <c r="AD22" i="83" s="1"/>
  <c r="J22" i="83" s="1"/>
  <c r="Y22" i="83"/>
  <c r="X22" i="83"/>
  <c r="P22" i="83"/>
  <c r="O22" i="83"/>
  <c r="Q22" i="83" s="1"/>
  <c r="M22" i="83"/>
  <c r="H22" i="83"/>
  <c r="C22" i="83"/>
  <c r="AB21" i="83"/>
  <c r="AD21" i="83" s="1"/>
  <c r="Y21" i="83"/>
  <c r="X21" i="83"/>
  <c r="P21" i="83"/>
  <c r="O21" i="83"/>
  <c r="Q21" i="83" s="1"/>
  <c r="M21" i="83"/>
  <c r="J21" i="83"/>
  <c r="H21" i="83"/>
  <c r="C21" i="83"/>
  <c r="AB20" i="83"/>
  <c r="AD20" i="83" s="1"/>
  <c r="J20" i="83" s="1"/>
  <c r="Y20" i="83"/>
  <c r="X20" i="83"/>
  <c r="P20" i="83"/>
  <c r="O20" i="83"/>
  <c r="Q20" i="83" s="1"/>
  <c r="M20" i="83"/>
  <c r="H20" i="83"/>
  <c r="C20" i="83"/>
  <c r="AD19" i="83"/>
  <c r="J19" i="83" s="1"/>
  <c r="AB19" i="83"/>
  <c r="Y19" i="83"/>
  <c r="X19" i="83"/>
  <c r="P19" i="83"/>
  <c r="O19" i="83"/>
  <c r="M19" i="83"/>
  <c r="H19" i="83"/>
  <c r="C19" i="83"/>
  <c r="AB18" i="83"/>
  <c r="AD18" i="83" s="1"/>
  <c r="J18" i="83" s="1"/>
  <c r="K18" i="83" s="1"/>
  <c r="Y18" i="83"/>
  <c r="X18" i="83"/>
  <c r="P18" i="83"/>
  <c r="O18" i="83"/>
  <c r="M18" i="83"/>
  <c r="H18" i="83"/>
  <c r="C18" i="83"/>
  <c r="AB17" i="83"/>
  <c r="AD17" i="83" s="1"/>
  <c r="Y17" i="83"/>
  <c r="X17" i="83"/>
  <c r="P17" i="83"/>
  <c r="Q17" i="83" s="1"/>
  <c r="O17" i="83"/>
  <c r="M17" i="83"/>
  <c r="H17" i="83"/>
  <c r="C17" i="83"/>
  <c r="AF3" i="83"/>
  <c r="V3" i="83"/>
  <c r="U3" i="83"/>
  <c r="T3" i="83"/>
  <c r="O3" i="83"/>
  <c r="G3" i="83"/>
  <c r="F3" i="83"/>
  <c r="D3" i="83"/>
  <c r="A2" i="83"/>
  <c r="A1" i="83"/>
  <c r="AB31" i="82"/>
  <c r="AD31" i="82" s="1"/>
  <c r="J31" i="82" s="1"/>
  <c r="K31" i="82" s="1"/>
  <c r="Y31" i="82"/>
  <c r="X31" i="82"/>
  <c r="P31" i="82"/>
  <c r="O31" i="82"/>
  <c r="M31" i="82"/>
  <c r="I31" i="82"/>
  <c r="H31" i="82"/>
  <c r="C31" i="82"/>
  <c r="AB30" i="82"/>
  <c r="AD30" i="82" s="1"/>
  <c r="J30" i="82" s="1"/>
  <c r="Y30" i="82"/>
  <c r="X30" i="82"/>
  <c r="P30" i="82"/>
  <c r="Q30" i="82" s="1"/>
  <c r="O30" i="82"/>
  <c r="M30" i="82"/>
  <c r="H30" i="82"/>
  <c r="C30" i="82"/>
  <c r="AD29" i="82"/>
  <c r="J29" i="82" s="1"/>
  <c r="AB29" i="82"/>
  <c r="Y29" i="82"/>
  <c r="X29" i="82"/>
  <c r="P29" i="82"/>
  <c r="O29" i="82"/>
  <c r="Q29" i="82" s="1"/>
  <c r="M29" i="82"/>
  <c r="H29" i="82"/>
  <c r="C29" i="82"/>
  <c r="AB28" i="82"/>
  <c r="AD28" i="82" s="1"/>
  <c r="J28" i="82" s="1"/>
  <c r="Y28" i="82"/>
  <c r="X28" i="82"/>
  <c r="P28" i="82"/>
  <c r="O28" i="82"/>
  <c r="Q28" i="82" s="1"/>
  <c r="M28" i="82"/>
  <c r="H28" i="82"/>
  <c r="C28" i="82"/>
  <c r="AB27" i="82"/>
  <c r="AD27" i="82" s="1"/>
  <c r="J27" i="82" s="1"/>
  <c r="Y27" i="82"/>
  <c r="X27" i="82"/>
  <c r="P27" i="82"/>
  <c r="O27" i="82"/>
  <c r="Q27" i="82" s="1"/>
  <c r="M27" i="82"/>
  <c r="H27" i="82"/>
  <c r="C27" i="82"/>
  <c r="AB26" i="82"/>
  <c r="AD26" i="82" s="1"/>
  <c r="J26" i="82" s="1"/>
  <c r="Y26" i="82"/>
  <c r="X26" i="82"/>
  <c r="P26" i="82"/>
  <c r="O26" i="82"/>
  <c r="Q26" i="82" s="1"/>
  <c r="M26" i="82"/>
  <c r="H26" i="82"/>
  <c r="C26" i="82"/>
  <c r="AB25" i="82"/>
  <c r="AD25" i="82" s="1"/>
  <c r="J25" i="82" s="1"/>
  <c r="Y25" i="82"/>
  <c r="X25" i="82"/>
  <c r="P25" i="82"/>
  <c r="Q25" i="82" s="1"/>
  <c r="O25" i="82"/>
  <c r="M25" i="82"/>
  <c r="H25" i="82"/>
  <c r="C25" i="82"/>
  <c r="AB24" i="82"/>
  <c r="AD24" i="82" s="1"/>
  <c r="J24" i="82" s="1"/>
  <c r="Y24" i="82"/>
  <c r="X24" i="82"/>
  <c r="P24" i="82"/>
  <c r="O24" i="82"/>
  <c r="Q24" i="82" s="1"/>
  <c r="M24" i="82"/>
  <c r="H24" i="82"/>
  <c r="C24" i="82"/>
  <c r="AB23" i="82"/>
  <c r="AD23" i="82" s="1"/>
  <c r="J23" i="82" s="1"/>
  <c r="K23" i="82" s="1"/>
  <c r="Y23" i="82"/>
  <c r="X23" i="82"/>
  <c r="P23" i="82"/>
  <c r="O23" i="82"/>
  <c r="Q23" i="82" s="1"/>
  <c r="M23" i="82"/>
  <c r="H23" i="82"/>
  <c r="C23" i="82"/>
  <c r="AB22" i="82"/>
  <c r="AD22" i="82" s="1"/>
  <c r="J22" i="82" s="1"/>
  <c r="Y22" i="82"/>
  <c r="X22" i="82"/>
  <c r="P22" i="82"/>
  <c r="O22" i="82"/>
  <c r="M22" i="82"/>
  <c r="H22" i="82"/>
  <c r="C22" i="82"/>
  <c r="AB21" i="82"/>
  <c r="AD21" i="82" s="1"/>
  <c r="J21" i="82" s="1"/>
  <c r="I21" i="82" s="1"/>
  <c r="Y21" i="82"/>
  <c r="X21" i="82"/>
  <c r="P21" i="82"/>
  <c r="O21" i="82"/>
  <c r="M21" i="82"/>
  <c r="H21" i="82"/>
  <c r="C21" i="82"/>
  <c r="AB20" i="82"/>
  <c r="AD20" i="82" s="1"/>
  <c r="Y20" i="82"/>
  <c r="X20" i="82"/>
  <c r="P20" i="82"/>
  <c r="O20" i="82"/>
  <c r="Q20" i="82" s="1"/>
  <c r="M20" i="82"/>
  <c r="H20" i="82"/>
  <c r="C20" i="82"/>
  <c r="AF3" i="82"/>
  <c r="W3" i="82"/>
  <c r="V3" i="82"/>
  <c r="U3" i="82"/>
  <c r="T3" i="82"/>
  <c r="O3" i="82"/>
  <c r="G3" i="82"/>
  <c r="F3" i="82"/>
  <c r="D3" i="82"/>
  <c r="A2" i="82"/>
  <c r="A1" i="82"/>
  <c r="AB31" i="81"/>
  <c r="AD31" i="81" s="1"/>
  <c r="J31" i="81" s="1"/>
  <c r="I31" i="81" s="1"/>
  <c r="Y31" i="81"/>
  <c r="X31" i="81"/>
  <c r="P31" i="81"/>
  <c r="O31" i="81"/>
  <c r="M31" i="81"/>
  <c r="H31" i="81"/>
  <c r="C31" i="81"/>
  <c r="AB30" i="81"/>
  <c r="AD30" i="81" s="1"/>
  <c r="J30" i="81" s="1"/>
  <c r="Y30" i="81"/>
  <c r="X30" i="81"/>
  <c r="P30" i="81"/>
  <c r="Q30" i="81" s="1"/>
  <c r="O30" i="81"/>
  <c r="M30" i="81"/>
  <c r="H30" i="81"/>
  <c r="C30" i="81"/>
  <c r="AB29" i="81"/>
  <c r="AD29" i="81" s="1"/>
  <c r="J29" i="81" s="1"/>
  <c r="Y29" i="81"/>
  <c r="X29" i="81"/>
  <c r="P29" i="81"/>
  <c r="O29" i="81"/>
  <c r="M29" i="81"/>
  <c r="H29" i="81"/>
  <c r="C29" i="81"/>
  <c r="AB28" i="81"/>
  <c r="AD28" i="81" s="1"/>
  <c r="Y28" i="81"/>
  <c r="X28" i="81"/>
  <c r="P28" i="81"/>
  <c r="O28" i="81"/>
  <c r="M28" i="81"/>
  <c r="J28" i="81"/>
  <c r="H28" i="81"/>
  <c r="C28" i="81"/>
  <c r="AB27" i="81"/>
  <c r="AD27" i="81" s="1"/>
  <c r="J27" i="81" s="1"/>
  <c r="Y27" i="81"/>
  <c r="X27" i="81"/>
  <c r="P27" i="81"/>
  <c r="O27" i="81"/>
  <c r="Q27" i="81" s="1"/>
  <c r="M27" i="81"/>
  <c r="H27" i="81"/>
  <c r="C27" i="81"/>
  <c r="AB26" i="81"/>
  <c r="AD26" i="81" s="1"/>
  <c r="J26" i="81" s="1"/>
  <c r="Y26" i="81"/>
  <c r="X26" i="81"/>
  <c r="P26" i="81"/>
  <c r="O26" i="81"/>
  <c r="Q26" i="81" s="1"/>
  <c r="M26" i="81"/>
  <c r="H26" i="81"/>
  <c r="C26" i="81"/>
  <c r="AD25" i="81"/>
  <c r="J25" i="81" s="1"/>
  <c r="K25" i="81" s="1"/>
  <c r="AB25" i="81"/>
  <c r="Y25" i="81"/>
  <c r="X25" i="81"/>
  <c r="P25" i="81"/>
  <c r="Q25" i="81" s="1"/>
  <c r="O25" i="81"/>
  <c r="M25" i="81"/>
  <c r="H25" i="81"/>
  <c r="C25" i="81"/>
  <c r="AD24" i="81"/>
  <c r="J24" i="81" s="1"/>
  <c r="AB24" i="81"/>
  <c r="Y24" i="81"/>
  <c r="X24" i="81"/>
  <c r="P24" i="81"/>
  <c r="O24" i="81"/>
  <c r="M24" i="81"/>
  <c r="H24" i="81"/>
  <c r="C24" i="81"/>
  <c r="AB23" i="81"/>
  <c r="AD23" i="81" s="1"/>
  <c r="J23" i="81" s="1"/>
  <c r="I23" i="81" s="1"/>
  <c r="Y23" i="81"/>
  <c r="X23" i="81"/>
  <c r="P23" i="81"/>
  <c r="O23" i="81"/>
  <c r="M23" i="81"/>
  <c r="H23" i="81"/>
  <c r="C23" i="81"/>
  <c r="AB22" i="81"/>
  <c r="AD22" i="81" s="1"/>
  <c r="J22" i="81" s="1"/>
  <c r="Y22" i="81"/>
  <c r="X22" i="81"/>
  <c r="Q22" i="81"/>
  <c r="P22" i="81"/>
  <c r="O22" i="81"/>
  <c r="M22" i="81"/>
  <c r="H22" i="81"/>
  <c r="C22" i="81"/>
  <c r="AB21" i="81"/>
  <c r="AD21" i="81" s="1"/>
  <c r="J21" i="81" s="1"/>
  <c r="Y21" i="81"/>
  <c r="X21" i="81"/>
  <c r="P21" i="81"/>
  <c r="O21" i="81"/>
  <c r="Q21" i="81" s="1"/>
  <c r="M21" i="81"/>
  <c r="H21" i="81"/>
  <c r="C21" i="81"/>
  <c r="AB20" i="81"/>
  <c r="AD20" i="81" s="1"/>
  <c r="J20" i="81" s="1"/>
  <c r="Y20" i="81"/>
  <c r="X20" i="81"/>
  <c r="P20" i="81"/>
  <c r="O20" i="81"/>
  <c r="Q20" i="81" s="1"/>
  <c r="M20" i="81"/>
  <c r="H20" i="81"/>
  <c r="C20" i="81"/>
  <c r="AB19" i="81"/>
  <c r="AD19" i="81" s="1"/>
  <c r="J19" i="81" s="1"/>
  <c r="Y19" i="81"/>
  <c r="X19" i="81"/>
  <c r="P19" i="81"/>
  <c r="Q19" i="81" s="1"/>
  <c r="O19" i="81"/>
  <c r="M19" i="81"/>
  <c r="H19" i="81"/>
  <c r="C19" i="81"/>
  <c r="AB18" i="81"/>
  <c r="AD18" i="81" s="1"/>
  <c r="J18" i="81" s="1"/>
  <c r="Y18" i="81"/>
  <c r="X18" i="81"/>
  <c r="P18" i="81"/>
  <c r="O18" i="81"/>
  <c r="Q18" i="81" s="1"/>
  <c r="M18" i="81"/>
  <c r="H18" i="81"/>
  <c r="C18" i="81"/>
  <c r="AD17" i="81"/>
  <c r="AB17" i="81"/>
  <c r="Y17" i="81"/>
  <c r="X17" i="81"/>
  <c r="P17" i="81"/>
  <c r="O17" i="81"/>
  <c r="M17" i="81"/>
  <c r="H17" i="81"/>
  <c r="C17" i="81"/>
  <c r="AG3" i="81"/>
  <c r="AF3" i="81"/>
  <c r="W3" i="81"/>
  <c r="V3" i="81"/>
  <c r="U3" i="81"/>
  <c r="T3" i="81"/>
  <c r="O3" i="81"/>
  <c r="F3" i="81"/>
  <c r="D3" i="81"/>
  <c r="A2" i="81"/>
  <c r="A1" i="81"/>
  <c r="AB31" i="80"/>
  <c r="AD31" i="80" s="1"/>
  <c r="J31" i="80" s="1"/>
  <c r="Y31" i="80"/>
  <c r="X31" i="80"/>
  <c r="P31" i="80"/>
  <c r="O31" i="80"/>
  <c r="M31" i="80"/>
  <c r="H31" i="80"/>
  <c r="C31" i="80"/>
  <c r="AB30" i="80"/>
  <c r="AD30" i="80" s="1"/>
  <c r="J30" i="80" s="1"/>
  <c r="K30" i="80" s="1"/>
  <c r="Y30" i="80"/>
  <c r="X30" i="80"/>
  <c r="P30" i="80"/>
  <c r="Q30" i="80" s="1"/>
  <c r="O30" i="80"/>
  <c r="M30" i="80"/>
  <c r="I30" i="80"/>
  <c r="H30" i="80"/>
  <c r="C30" i="80"/>
  <c r="AB29" i="80"/>
  <c r="AD29" i="80" s="1"/>
  <c r="J29" i="80" s="1"/>
  <c r="Y29" i="80"/>
  <c r="X29" i="80"/>
  <c r="P29" i="80"/>
  <c r="O29" i="80"/>
  <c r="M29" i="80"/>
  <c r="H29" i="80"/>
  <c r="C29" i="80"/>
  <c r="AD28" i="80"/>
  <c r="J28" i="80" s="1"/>
  <c r="I28" i="80" s="1"/>
  <c r="AB28" i="80"/>
  <c r="Y28" i="80"/>
  <c r="X28" i="80"/>
  <c r="P28" i="80"/>
  <c r="O28" i="80"/>
  <c r="M28" i="80"/>
  <c r="H28" i="80"/>
  <c r="C28" i="80"/>
  <c r="AB27" i="80"/>
  <c r="AD27" i="80" s="1"/>
  <c r="J27" i="80" s="1"/>
  <c r="Y27" i="80"/>
  <c r="X27" i="80"/>
  <c r="P27" i="80"/>
  <c r="O27" i="80"/>
  <c r="Q27" i="80" s="1"/>
  <c r="M27" i="80"/>
  <c r="H27" i="80"/>
  <c r="C27" i="80"/>
  <c r="AB26" i="80"/>
  <c r="AD26" i="80" s="1"/>
  <c r="J26" i="80" s="1"/>
  <c r="Y26" i="80"/>
  <c r="X26" i="80"/>
  <c r="P26" i="80"/>
  <c r="O26" i="80"/>
  <c r="M26" i="80"/>
  <c r="H26" i="80"/>
  <c r="C26" i="80"/>
  <c r="AB25" i="80"/>
  <c r="AD25" i="80" s="1"/>
  <c r="J25" i="80" s="1"/>
  <c r="Y25" i="80"/>
  <c r="X25" i="80"/>
  <c r="P25" i="80"/>
  <c r="O25" i="80"/>
  <c r="M25" i="80"/>
  <c r="H25" i="80"/>
  <c r="C25" i="80"/>
  <c r="AB24" i="80"/>
  <c r="AD24" i="80" s="1"/>
  <c r="J24" i="80" s="1"/>
  <c r="Y24" i="80"/>
  <c r="X24" i="80"/>
  <c r="Q24" i="80"/>
  <c r="P24" i="80"/>
  <c r="O24" i="80"/>
  <c r="M24" i="80"/>
  <c r="H24" i="80"/>
  <c r="C24" i="80"/>
  <c r="AD23" i="80"/>
  <c r="J23" i="80" s="1"/>
  <c r="AB23" i="80"/>
  <c r="Y23" i="80"/>
  <c r="X23" i="80"/>
  <c r="P23" i="80"/>
  <c r="O23" i="80"/>
  <c r="M23" i="80"/>
  <c r="H23" i="80"/>
  <c r="C23" i="80"/>
  <c r="AB22" i="80"/>
  <c r="AD22" i="80" s="1"/>
  <c r="J22" i="80" s="1"/>
  <c r="K22" i="80" s="1"/>
  <c r="Y22" i="80"/>
  <c r="X22" i="80"/>
  <c r="P22" i="80"/>
  <c r="Q22" i="80" s="1"/>
  <c r="O22" i="80"/>
  <c r="M22" i="80"/>
  <c r="I22" i="80"/>
  <c r="H22" i="80"/>
  <c r="C22" i="80"/>
  <c r="AD21" i="80"/>
  <c r="J21" i="80" s="1"/>
  <c r="AB21" i="80"/>
  <c r="Y21" i="80"/>
  <c r="X21" i="80"/>
  <c r="P21" i="80"/>
  <c r="O21" i="80"/>
  <c r="M21" i="80"/>
  <c r="H21" i="80"/>
  <c r="C21" i="80"/>
  <c r="AB20" i="80"/>
  <c r="AD20" i="80" s="1"/>
  <c r="Y20" i="80"/>
  <c r="X20" i="80"/>
  <c r="P20" i="80"/>
  <c r="O20" i="80"/>
  <c r="Q20" i="80" s="1"/>
  <c r="M20" i="80"/>
  <c r="H20" i="80"/>
  <c r="C20" i="80"/>
  <c r="AG3" i="80"/>
  <c r="AF3" i="80"/>
  <c r="V3" i="80"/>
  <c r="U3" i="80"/>
  <c r="T3" i="80"/>
  <c r="O3" i="80"/>
  <c r="G3" i="80"/>
  <c r="A2" i="80"/>
  <c r="A1" i="80"/>
  <c r="AD31" i="79"/>
  <c r="J31" i="79" s="1"/>
  <c r="AB31" i="79"/>
  <c r="Y31" i="79"/>
  <c r="X31" i="79"/>
  <c r="P31" i="79"/>
  <c r="O31" i="79"/>
  <c r="Q31" i="79" s="1"/>
  <c r="M31" i="79"/>
  <c r="H31" i="79"/>
  <c r="C31" i="79"/>
  <c r="AB30" i="79"/>
  <c r="AD30" i="79" s="1"/>
  <c r="J30" i="79" s="1"/>
  <c r="I30" i="79" s="1"/>
  <c r="Y30" i="79"/>
  <c r="X30" i="79"/>
  <c r="P30" i="79"/>
  <c r="O30" i="79"/>
  <c r="M30" i="79"/>
  <c r="H30" i="79"/>
  <c r="C30" i="79"/>
  <c r="AB29" i="79"/>
  <c r="AD29" i="79" s="1"/>
  <c r="J29" i="79" s="1"/>
  <c r="Y29" i="79"/>
  <c r="X29" i="79"/>
  <c r="P29" i="79"/>
  <c r="O29" i="79"/>
  <c r="Q29" i="79" s="1"/>
  <c r="M29" i="79"/>
  <c r="H29" i="79"/>
  <c r="C29" i="79"/>
  <c r="AB28" i="79"/>
  <c r="AD28" i="79" s="1"/>
  <c r="J28" i="79" s="1"/>
  <c r="Y28" i="79"/>
  <c r="X28" i="79"/>
  <c r="P28" i="79"/>
  <c r="O28" i="79"/>
  <c r="Q28" i="79" s="1"/>
  <c r="M28" i="79"/>
  <c r="H28" i="79"/>
  <c r="C28" i="79"/>
  <c r="AB27" i="79"/>
  <c r="AD27" i="79" s="1"/>
  <c r="J27" i="79" s="1"/>
  <c r="Y27" i="79"/>
  <c r="X27" i="79"/>
  <c r="P27" i="79"/>
  <c r="O27" i="79"/>
  <c r="Q27" i="79" s="1"/>
  <c r="M27" i="79"/>
  <c r="H27" i="79"/>
  <c r="C27" i="79"/>
  <c r="AB26" i="79"/>
  <c r="AD26" i="79" s="1"/>
  <c r="J26" i="79" s="1"/>
  <c r="Y26" i="79"/>
  <c r="X26" i="79"/>
  <c r="P26" i="79"/>
  <c r="O26" i="79"/>
  <c r="Q26" i="79" s="1"/>
  <c r="M26" i="79"/>
  <c r="H26" i="79"/>
  <c r="C26" i="79"/>
  <c r="AB25" i="79"/>
  <c r="AD25" i="79" s="1"/>
  <c r="J25" i="79" s="1"/>
  <c r="Y25" i="79"/>
  <c r="X25" i="79"/>
  <c r="P25" i="79"/>
  <c r="O25" i="79"/>
  <c r="M25" i="79"/>
  <c r="H25" i="79"/>
  <c r="C25" i="79"/>
  <c r="AB24" i="79"/>
  <c r="AD24" i="79" s="1"/>
  <c r="J24" i="79" s="1"/>
  <c r="Y24" i="79"/>
  <c r="X24" i="79"/>
  <c r="P24" i="79"/>
  <c r="Q24" i="79" s="1"/>
  <c r="O24" i="79"/>
  <c r="M24" i="79"/>
  <c r="H24" i="79"/>
  <c r="C24" i="79"/>
  <c r="AD23" i="79"/>
  <c r="J23" i="79" s="1"/>
  <c r="AB23" i="79"/>
  <c r="Y23" i="79"/>
  <c r="X23" i="79"/>
  <c r="P23" i="79"/>
  <c r="O23" i="79"/>
  <c r="Q23" i="79" s="1"/>
  <c r="M23" i="79"/>
  <c r="H23" i="79"/>
  <c r="C23" i="79"/>
  <c r="AB22" i="79"/>
  <c r="AD22" i="79" s="1"/>
  <c r="J22" i="79" s="1"/>
  <c r="I22" i="79" s="1"/>
  <c r="Y22" i="79"/>
  <c r="X22" i="79"/>
  <c r="P22" i="79"/>
  <c r="O22" i="79"/>
  <c r="Q22" i="79" s="1"/>
  <c r="M22" i="79"/>
  <c r="H22" i="79"/>
  <c r="C22" i="79"/>
  <c r="AB21" i="79"/>
  <c r="AD21" i="79" s="1"/>
  <c r="J21" i="79" s="1"/>
  <c r="Y21" i="79"/>
  <c r="X21" i="79"/>
  <c r="P21" i="79"/>
  <c r="Q21" i="79" s="1"/>
  <c r="O21" i="79"/>
  <c r="M21" i="79"/>
  <c r="H21" i="79"/>
  <c r="C21" i="79"/>
  <c r="AB20" i="79"/>
  <c r="AD20" i="79" s="1"/>
  <c r="Y20" i="79"/>
  <c r="X20" i="79"/>
  <c r="P20" i="79"/>
  <c r="O20" i="79"/>
  <c r="M20" i="79"/>
  <c r="H20" i="79"/>
  <c r="C20" i="79"/>
  <c r="AF3" i="79"/>
  <c r="V3" i="79"/>
  <c r="U3" i="79"/>
  <c r="T3" i="79"/>
  <c r="O3" i="79"/>
  <c r="G3" i="79"/>
  <c r="D3" i="79"/>
  <c r="A2" i="79"/>
  <c r="A1" i="79"/>
  <c r="AB31" i="78"/>
  <c r="AD31" i="78" s="1"/>
  <c r="J31" i="78" s="1"/>
  <c r="Y31" i="78"/>
  <c r="X31" i="78"/>
  <c r="P31" i="78"/>
  <c r="Q31" i="78" s="1"/>
  <c r="O31" i="78"/>
  <c r="M31" i="78"/>
  <c r="H31" i="78"/>
  <c r="C31" i="78"/>
  <c r="AB30" i="78"/>
  <c r="AD30" i="78" s="1"/>
  <c r="J30" i="78" s="1"/>
  <c r="Y30" i="78"/>
  <c r="X30" i="78"/>
  <c r="P30" i="78"/>
  <c r="O30" i="78"/>
  <c r="M30" i="78"/>
  <c r="H30" i="78"/>
  <c r="C30" i="78"/>
  <c r="AB29" i="78"/>
  <c r="AD29" i="78" s="1"/>
  <c r="J29" i="78" s="1"/>
  <c r="Y29" i="78"/>
  <c r="X29" i="78"/>
  <c r="P29" i="78"/>
  <c r="O29" i="78"/>
  <c r="M29" i="78"/>
  <c r="H29" i="78"/>
  <c r="C29" i="78"/>
  <c r="AB28" i="78"/>
  <c r="AD28" i="78" s="1"/>
  <c r="J28" i="78" s="1"/>
  <c r="Y28" i="78"/>
  <c r="X28" i="78"/>
  <c r="Q28" i="78"/>
  <c r="P28" i="78"/>
  <c r="O28" i="78"/>
  <c r="M28" i="78"/>
  <c r="H28" i="78"/>
  <c r="C28" i="78"/>
  <c r="AB27" i="78"/>
  <c r="AD27" i="78" s="1"/>
  <c r="J27" i="78" s="1"/>
  <c r="Y27" i="78"/>
  <c r="X27" i="78"/>
  <c r="P27" i="78"/>
  <c r="O27" i="78"/>
  <c r="M27" i="78"/>
  <c r="H27" i="78"/>
  <c r="C27" i="78"/>
  <c r="AB26" i="78"/>
  <c r="AD26" i="78" s="1"/>
  <c r="J26" i="78" s="1"/>
  <c r="K26" i="78" s="1"/>
  <c r="Y26" i="78"/>
  <c r="X26" i="78"/>
  <c r="P26" i="78"/>
  <c r="O26" i="78"/>
  <c r="M26" i="78"/>
  <c r="H26" i="78"/>
  <c r="C26" i="78"/>
  <c r="AD25" i="78"/>
  <c r="J25" i="78" s="1"/>
  <c r="AB25" i="78"/>
  <c r="Y25" i="78"/>
  <c r="X25" i="78"/>
  <c r="P25" i="78"/>
  <c r="O25" i="78"/>
  <c r="M25" i="78"/>
  <c r="H25" i="78"/>
  <c r="C25" i="78"/>
  <c r="AB24" i="78"/>
  <c r="AD24" i="78" s="1"/>
  <c r="J24" i="78" s="1"/>
  <c r="I24" i="78" s="1"/>
  <c r="Y24" i="78"/>
  <c r="X24" i="78"/>
  <c r="P24" i="78"/>
  <c r="O24" i="78"/>
  <c r="M24" i="78"/>
  <c r="H24" i="78"/>
  <c r="C24" i="78"/>
  <c r="AB23" i="78"/>
  <c r="AD23" i="78" s="1"/>
  <c r="J23" i="78" s="1"/>
  <c r="Y23" i="78"/>
  <c r="X23" i="78"/>
  <c r="P23" i="78"/>
  <c r="O23" i="78"/>
  <c r="Q23" i="78" s="1"/>
  <c r="M23" i="78"/>
  <c r="H23" i="78"/>
  <c r="C23" i="78"/>
  <c r="AB22" i="78"/>
  <c r="AD22" i="78" s="1"/>
  <c r="J22" i="78" s="1"/>
  <c r="Y22" i="78"/>
  <c r="X22" i="78"/>
  <c r="P22" i="78"/>
  <c r="O22" i="78"/>
  <c r="Q22" i="78" s="1"/>
  <c r="M22" i="78"/>
  <c r="H22" i="78"/>
  <c r="C22" i="78"/>
  <c r="AB21" i="78"/>
  <c r="AD21" i="78" s="1"/>
  <c r="J21" i="78" s="1"/>
  <c r="Y21" i="78"/>
  <c r="X21" i="78"/>
  <c r="P21" i="78"/>
  <c r="O21" i="78"/>
  <c r="Q21" i="78" s="1"/>
  <c r="M21" i="78"/>
  <c r="H21" i="78"/>
  <c r="C21" i="78"/>
  <c r="AB20" i="78"/>
  <c r="AD20" i="78" s="1"/>
  <c r="Y20" i="78"/>
  <c r="X20" i="78"/>
  <c r="P20" i="78"/>
  <c r="Q20" i="78" s="1"/>
  <c r="O20" i="78"/>
  <c r="M20" i="78"/>
  <c r="H20" i="78"/>
  <c r="C20" i="78"/>
  <c r="AD19" i="78"/>
  <c r="J19" i="78" s="1"/>
  <c r="AB19" i="78"/>
  <c r="Y19" i="78"/>
  <c r="X19" i="78"/>
  <c r="P19" i="78"/>
  <c r="O19" i="78"/>
  <c r="Q19" i="78" s="1"/>
  <c r="M19" i="78"/>
  <c r="H19" i="78"/>
  <c r="C19" i="78"/>
  <c r="AF3" i="78"/>
  <c r="W3" i="78"/>
  <c r="V3" i="78"/>
  <c r="U3" i="78"/>
  <c r="T3" i="78"/>
  <c r="O3" i="78"/>
  <c r="G3" i="78"/>
  <c r="F3" i="78"/>
  <c r="D3" i="78"/>
  <c r="A2" i="78"/>
  <c r="A1" i="78"/>
  <c r="AB31" i="77"/>
  <c r="AD31" i="77" s="1"/>
  <c r="J31" i="77" s="1"/>
  <c r="K31" i="77" s="1"/>
  <c r="Y31" i="77"/>
  <c r="X31" i="77"/>
  <c r="P31" i="77"/>
  <c r="O31" i="77"/>
  <c r="Q31" i="77" s="1"/>
  <c r="M31" i="77"/>
  <c r="H31" i="77"/>
  <c r="C31" i="77"/>
  <c r="AD30" i="77"/>
  <c r="J30" i="77" s="1"/>
  <c r="AB30" i="77"/>
  <c r="Y30" i="77"/>
  <c r="X30" i="77"/>
  <c r="P30" i="77"/>
  <c r="O30" i="77"/>
  <c r="M30" i="77"/>
  <c r="H30" i="77"/>
  <c r="C30" i="77"/>
  <c r="AB29" i="77"/>
  <c r="AD29" i="77" s="1"/>
  <c r="J29" i="77" s="1"/>
  <c r="I29" i="77" s="1"/>
  <c r="Y29" i="77"/>
  <c r="X29" i="77"/>
  <c r="P29" i="77"/>
  <c r="Q29" i="77" s="1"/>
  <c r="O29" i="77"/>
  <c r="M29" i="77"/>
  <c r="K29" i="77"/>
  <c r="H29" i="77"/>
  <c r="C29" i="77"/>
  <c r="AD28" i="77"/>
  <c r="J28" i="77" s="1"/>
  <c r="AB28" i="77"/>
  <c r="Y28" i="77"/>
  <c r="X28" i="77"/>
  <c r="P28" i="77"/>
  <c r="Q28" i="77" s="1"/>
  <c r="O28" i="77"/>
  <c r="M28" i="77"/>
  <c r="H28" i="77"/>
  <c r="C28" i="77"/>
  <c r="AD27" i="77"/>
  <c r="J27" i="77" s="1"/>
  <c r="I27" i="77" s="1"/>
  <c r="AB27" i="77"/>
  <c r="Y27" i="77"/>
  <c r="X27" i="77"/>
  <c r="P27" i="77"/>
  <c r="O27" i="77"/>
  <c r="Q27" i="77" s="1"/>
  <c r="M27" i="77"/>
  <c r="H27" i="77"/>
  <c r="C27" i="77"/>
  <c r="AB26" i="77"/>
  <c r="AD26" i="77" s="1"/>
  <c r="J26" i="77" s="1"/>
  <c r="K26" i="77" s="1"/>
  <c r="Y26" i="77"/>
  <c r="X26" i="77"/>
  <c r="P26" i="77"/>
  <c r="Q26" i="77" s="1"/>
  <c r="O26" i="77"/>
  <c r="M26" i="77"/>
  <c r="H26" i="77"/>
  <c r="C26" i="77"/>
  <c r="AB25" i="77"/>
  <c r="AD25" i="77" s="1"/>
  <c r="J25" i="77" s="1"/>
  <c r="Y25" i="77"/>
  <c r="X25" i="77"/>
  <c r="P25" i="77"/>
  <c r="O25" i="77"/>
  <c r="M25" i="77"/>
  <c r="H25" i="77"/>
  <c r="C25" i="77"/>
  <c r="AB24" i="77"/>
  <c r="AD24" i="77" s="1"/>
  <c r="J24" i="77" s="1"/>
  <c r="Y24" i="77"/>
  <c r="X24" i="77"/>
  <c r="P24" i="77"/>
  <c r="O24" i="77"/>
  <c r="Q24" i="77" s="1"/>
  <c r="M24" i="77"/>
  <c r="H24" i="77"/>
  <c r="C24" i="77"/>
  <c r="AB23" i="77"/>
  <c r="AD23" i="77" s="1"/>
  <c r="J23" i="77" s="1"/>
  <c r="Y23" i="77"/>
  <c r="X23" i="77"/>
  <c r="P23" i="77"/>
  <c r="O23" i="77"/>
  <c r="Q23" i="77" s="1"/>
  <c r="M23" i="77"/>
  <c r="H23" i="77"/>
  <c r="C23" i="77"/>
  <c r="AB22" i="77"/>
  <c r="AD22" i="77" s="1"/>
  <c r="J22" i="77" s="1"/>
  <c r="Y22" i="77"/>
  <c r="X22" i="77"/>
  <c r="P22" i="77"/>
  <c r="O22" i="77"/>
  <c r="Q22" i="77" s="1"/>
  <c r="M22" i="77"/>
  <c r="H22" i="77"/>
  <c r="C22" i="77"/>
  <c r="AB21" i="77"/>
  <c r="AD21" i="77" s="1"/>
  <c r="J21" i="77" s="1"/>
  <c r="Y21" i="77"/>
  <c r="X21" i="77"/>
  <c r="P21" i="77"/>
  <c r="Q21" i="77" s="1"/>
  <c r="O21" i="77"/>
  <c r="M21" i="77"/>
  <c r="H21" i="77"/>
  <c r="C21" i="77"/>
  <c r="AD20" i="77"/>
  <c r="J20" i="77" s="1"/>
  <c r="K20" i="77" s="1"/>
  <c r="AB20" i="77"/>
  <c r="Y20" i="77"/>
  <c r="X20" i="77"/>
  <c r="P20" i="77"/>
  <c r="O20" i="77"/>
  <c r="Q20" i="77" s="1"/>
  <c r="M20" i="77"/>
  <c r="H20" i="77"/>
  <c r="C20" i="77"/>
  <c r="AB19" i="77"/>
  <c r="AD19" i="77" s="1"/>
  <c r="J19" i="77" s="1"/>
  <c r="Y19" i="77"/>
  <c r="X19" i="77"/>
  <c r="P19" i="77"/>
  <c r="O19" i="77"/>
  <c r="M19" i="77"/>
  <c r="H19" i="77"/>
  <c r="C19" i="77"/>
  <c r="AB18" i="77"/>
  <c r="AD18" i="77" s="1"/>
  <c r="Y18" i="77"/>
  <c r="X18" i="77"/>
  <c r="Q18" i="77"/>
  <c r="P18" i="77"/>
  <c r="O18" i="77"/>
  <c r="M18" i="77"/>
  <c r="H18" i="77"/>
  <c r="C18" i="77"/>
  <c r="AB17" i="77"/>
  <c r="AD17" i="77" s="1"/>
  <c r="J17" i="77" s="1"/>
  <c r="Y17" i="77"/>
  <c r="X17" i="77"/>
  <c r="P17" i="77"/>
  <c r="O17" i="77"/>
  <c r="M17" i="77"/>
  <c r="H17" i="77"/>
  <c r="C17" i="77"/>
  <c r="AG3" i="77"/>
  <c r="AF3" i="77"/>
  <c r="W3" i="77"/>
  <c r="X3" i="77" s="1"/>
  <c r="V3" i="77"/>
  <c r="U3" i="77"/>
  <c r="T3" i="77"/>
  <c r="O3" i="77"/>
  <c r="G3" i="77"/>
  <c r="F3" i="77"/>
  <c r="H3" i="77" s="1"/>
  <c r="A2" i="77"/>
  <c r="A1" i="77"/>
  <c r="AB31" i="76"/>
  <c r="AD31" i="76" s="1"/>
  <c r="Y31" i="76"/>
  <c r="X31" i="76"/>
  <c r="Q31" i="76"/>
  <c r="P31" i="76"/>
  <c r="O31" i="76"/>
  <c r="M31" i="76"/>
  <c r="J31" i="76"/>
  <c r="H31" i="76"/>
  <c r="C31" i="76"/>
  <c r="AB30" i="76"/>
  <c r="AD30" i="76" s="1"/>
  <c r="Y30" i="76"/>
  <c r="X30" i="76"/>
  <c r="P30" i="76"/>
  <c r="O30" i="76"/>
  <c r="M30" i="76"/>
  <c r="J30" i="76"/>
  <c r="H30" i="76"/>
  <c r="C30" i="76"/>
  <c r="AB29" i="76"/>
  <c r="AD29" i="76" s="1"/>
  <c r="J29" i="76" s="1"/>
  <c r="K29" i="76" s="1"/>
  <c r="Y29" i="76"/>
  <c r="X29" i="76"/>
  <c r="P29" i="76"/>
  <c r="O29" i="76"/>
  <c r="M29" i="76"/>
  <c r="H29" i="76"/>
  <c r="C29" i="76"/>
  <c r="AB28" i="76"/>
  <c r="AD28" i="76" s="1"/>
  <c r="J28" i="76" s="1"/>
  <c r="Y28" i="76"/>
  <c r="X28" i="76"/>
  <c r="P28" i="76"/>
  <c r="O28" i="76"/>
  <c r="M28" i="76"/>
  <c r="H28" i="76"/>
  <c r="C28" i="76"/>
  <c r="AB27" i="76"/>
  <c r="AD27" i="76" s="1"/>
  <c r="J27" i="76" s="1"/>
  <c r="Y27" i="76"/>
  <c r="X27" i="76"/>
  <c r="P27" i="76"/>
  <c r="O27" i="76"/>
  <c r="M27" i="76"/>
  <c r="H27" i="76"/>
  <c r="C27" i="76"/>
  <c r="AB26" i="76"/>
  <c r="AD26" i="76" s="1"/>
  <c r="J26" i="76" s="1"/>
  <c r="I26" i="76" s="1"/>
  <c r="Y26" i="76"/>
  <c r="X26" i="76"/>
  <c r="P26" i="76"/>
  <c r="O26" i="76"/>
  <c r="M26" i="76"/>
  <c r="K26" i="76"/>
  <c r="H26" i="76"/>
  <c r="C26" i="76"/>
  <c r="AD25" i="76"/>
  <c r="J25" i="76" s="1"/>
  <c r="AB25" i="76"/>
  <c r="Y25" i="76"/>
  <c r="X25" i="76"/>
  <c r="P25" i="76"/>
  <c r="O25" i="76"/>
  <c r="Q25" i="76" s="1"/>
  <c r="M25" i="76"/>
  <c r="H25" i="76"/>
  <c r="C25" i="76"/>
  <c r="AD24" i="76"/>
  <c r="J24" i="76" s="1"/>
  <c r="AB24" i="76"/>
  <c r="Y24" i="76"/>
  <c r="X24" i="76"/>
  <c r="P24" i="76"/>
  <c r="O24" i="76"/>
  <c r="M24" i="76"/>
  <c r="H24" i="76"/>
  <c r="C24" i="76"/>
  <c r="AB23" i="76"/>
  <c r="AD23" i="76" s="1"/>
  <c r="J23" i="76" s="1"/>
  <c r="Y23" i="76"/>
  <c r="X23" i="76"/>
  <c r="P23" i="76"/>
  <c r="Q23" i="76" s="1"/>
  <c r="O23" i="76"/>
  <c r="M23" i="76"/>
  <c r="H23" i="76"/>
  <c r="C23" i="76"/>
  <c r="AB22" i="76"/>
  <c r="AD22" i="76" s="1"/>
  <c r="J22" i="76" s="1"/>
  <c r="K22" i="76" s="1"/>
  <c r="Y22" i="76"/>
  <c r="X22" i="76"/>
  <c r="P22" i="76"/>
  <c r="O22" i="76"/>
  <c r="M22" i="76"/>
  <c r="H22" i="76"/>
  <c r="C22" i="76"/>
  <c r="AB21" i="76"/>
  <c r="AD21" i="76" s="1"/>
  <c r="Y21" i="76"/>
  <c r="X21" i="76"/>
  <c r="P21" i="76"/>
  <c r="O21" i="76"/>
  <c r="Q21" i="76" s="1"/>
  <c r="M21" i="76"/>
  <c r="H21" i="76"/>
  <c r="C21" i="76"/>
  <c r="AD20" i="76"/>
  <c r="J20" i="76" s="1"/>
  <c r="AB20" i="76"/>
  <c r="Y20" i="76"/>
  <c r="X20" i="76"/>
  <c r="P20" i="76"/>
  <c r="O20" i="76"/>
  <c r="Q20" i="76" s="1"/>
  <c r="M20" i="76"/>
  <c r="H20" i="76"/>
  <c r="C20" i="76"/>
  <c r="AD19" i="76"/>
  <c r="J19" i="76" s="1"/>
  <c r="I19" i="76" s="1"/>
  <c r="AB19" i="76"/>
  <c r="Y19" i="76"/>
  <c r="X19" i="76"/>
  <c r="P19" i="76"/>
  <c r="O19" i="76"/>
  <c r="M19" i="76"/>
  <c r="H19" i="76"/>
  <c r="C19" i="76"/>
  <c r="AG3" i="76"/>
  <c r="AF3" i="76"/>
  <c r="V3" i="76"/>
  <c r="U3" i="76"/>
  <c r="T3" i="76"/>
  <c r="O3" i="76"/>
  <c r="G3" i="76"/>
  <c r="F3" i="76"/>
  <c r="A2" i="76"/>
  <c r="A1" i="76"/>
  <c r="AB31" i="75"/>
  <c r="AD31" i="75" s="1"/>
  <c r="J31" i="75" s="1"/>
  <c r="Y31" i="75"/>
  <c r="X31" i="75"/>
  <c r="Q31" i="75"/>
  <c r="P31" i="75"/>
  <c r="O31" i="75"/>
  <c r="M31" i="75"/>
  <c r="H31" i="75"/>
  <c r="C31" i="75"/>
  <c r="AD30" i="75"/>
  <c r="J30" i="75" s="1"/>
  <c r="I30" i="75" s="1"/>
  <c r="AB30" i="75"/>
  <c r="Y30" i="75"/>
  <c r="X30" i="75"/>
  <c r="P30" i="75"/>
  <c r="O30" i="75"/>
  <c r="M30" i="75"/>
  <c r="H30" i="75"/>
  <c r="C30" i="75"/>
  <c r="AB29" i="75"/>
  <c r="AD29" i="75" s="1"/>
  <c r="J29" i="75" s="1"/>
  <c r="K29" i="75" s="1"/>
  <c r="Y29" i="75"/>
  <c r="X29" i="75"/>
  <c r="P29" i="75"/>
  <c r="O29" i="75"/>
  <c r="M29" i="75"/>
  <c r="I29" i="75"/>
  <c r="H29" i="75"/>
  <c r="C29" i="75"/>
  <c r="AD28" i="75"/>
  <c r="J28" i="75" s="1"/>
  <c r="AB28" i="75"/>
  <c r="Y28" i="75"/>
  <c r="X28" i="75"/>
  <c r="P28" i="75"/>
  <c r="O28" i="75"/>
  <c r="Q28" i="75" s="1"/>
  <c r="M28" i="75"/>
  <c r="H28" i="75"/>
  <c r="C28" i="75"/>
  <c r="AB27" i="75"/>
  <c r="AD27" i="75" s="1"/>
  <c r="J27" i="75" s="1"/>
  <c r="Y27" i="75"/>
  <c r="X27" i="75"/>
  <c r="P27" i="75"/>
  <c r="O27" i="75"/>
  <c r="Q27" i="75" s="1"/>
  <c r="M27" i="75"/>
  <c r="H27" i="75"/>
  <c r="C27" i="75"/>
  <c r="AB26" i="75"/>
  <c r="AD26" i="75" s="1"/>
  <c r="J26" i="75" s="1"/>
  <c r="Y26" i="75"/>
  <c r="X26" i="75"/>
  <c r="Q26" i="75"/>
  <c r="P26" i="75"/>
  <c r="O26" i="75"/>
  <c r="M26" i="75"/>
  <c r="H26" i="75"/>
  <c r="C26" i="75"/>
  <c r="AB25" i="75"/>
  <c r="AD25" i="75" s="1"/>
  <c r="J25" i="75" s="1"/>
  <c r="Y25" i="75"/>
  <c r="X25" i="75"/>
  <c r="P25" i="75"/>
  <c r="O25" i="75"/>
  <c r="Q25" i="75" s="1"/>
  <c r="M25" i="75"/>
  <c r="H25" i="75"/>
  <c r="C25" i="75"/>
  <c r="AB24" i="75"/>
  <c r="AD24" i="75" s="1"/>
  <c r="Y24" i="75"/>
  <c r="X24" i="75"/>
  <c r="P24" i="75"/>
  <c r="Q24" i="75" s="1"/>
  <c r="O24" i="75"/>
  <c r="M24" i="75"/>
  <c r="J24" i="75"/>
  <c r="K24" i="75" s="1"/>
  <c r="H24" i="75"/>
  <c r="C24" i="75"/>
  <c r="AD23" i="75"/>
  <c r="J23" i="75" s="1"/>
  <c r="AB23" i="75"/>
  <c r="Y23" i="75"/>
  <c r="X23" i="75"/>
  <c r="Q23" i="75"/>
  <c r="P23" i="75"/>
  <c r="O23" i="75"/>
  <c r="M23" i="75"/>
  <c r="H23" i="75"/>
  <c r="C23" i="75"/>
  <c r="AD22" i="75"/>
  <c r="J22" i="75" s="1"/>
  <c r="I22" i="75" s="1"/>
  <c r="AB22" i="75"/>
  <c r="Y22" i="75"/>
  <c r="X22" i="75"/>
  <c r="P22" i="75"/>
  <c r="O22" i="75"/>
  <c r="Q22" i="75" s="1"/>
  <c r="M22" i="75"/>
  <c r="H22" i="75"/>
  <c r="C22" i="75"/>
  <c r="AB21" i="75"/>
  <c r="AD21" i="75" s="1"/>
  <c r="J21" i="75" s="1"/>
  <c r="K21" i="75" s="1"/>
  <c r="Y21" i="75"/>
  <c r="X21" i="75"/>
  <c r="P21" i="75"/>
  <c r="O21" i="75"/>
  <c r="Q21" i="75" s="1"/>
  <c r="M21" i="75"/>
  <c r="H21" i="75"/>
  <c r="C21" i="75"/>
  <c r="AD20" i="75"/>
  <c r="AB20" i="75"/>
  <c r="Y20" i="75"/>
  <c r="X20" i="75"/>
  <c r="P20" i="75"/>
  <c r="O20" i="75"/>
  <c r="M20" i="75"/>
  <c r="H20" i="75"/>
  <c r="C20" i="75"/>
  <c r="AG3" i="75"/>
  <c r="AF3" i="75"/>
  <c r="W3" i="75"/>
  <c r="V3" i="75"/>
  <c r="U3" i="75"/>
  <c r="T3" i="75"/>
  <c r="O3" i="75"/>
  <c r="G3" i="75"/>
  <c r="D3" i="75"/>
  <c r="A2" i="75"/>
  <c r="A1" i="75"/>
  <c r="AB31" i="74"/>
  <c r="AD31" i="74" s="1"/>
  <c r="J31" i="74" s="1"/>
  <c r="K31" i="74" s="1"/>
  <c r="Y31" i="74"/>
  <c r="X31" i="74"/>
  <c r="P31" i="74"/>
  <c r="O31" i="74"/>
  <c r="Q31" i="74" s="1"/>
  <c r="M31" i="74"/>
  <c r="H31" i="74"/>
  <c r="C31" i="74"/>
  <c r="AB30" i="74"/>
  <c r="AD30" i="74" s="1"/>
  <c r="J30" i="74" s="1"/>
  <c r="Y30" i="74"/>
  <c r="X30" i="74"/>
  <c r="P30" i="74"/>
  <c r="O30" i="74"/>
  <c r="Q30" i="74" s="1"/>
  <c r="M30" i="74"/>
  <c r="H30" i="74"/>
  <c r="C30" i="74"/>
  <c r="AB29" i="74"/>
  <c r="AD29" i="74" s="1"/>
  <c r="J29" i="74" s="1"/>
  <c r="Y29" i="74"/>
  <c r="X29" i="74"/>
  <c r="P29" i="74"/>
  <c r="O29" i="74"/>
  <c r="Q29" i="74" s="1"/>
  <c r="M29" i="74"/>
  <c r="H29" i="74"/>
  <c r="C29" i="74"/>
  <c r="AB28" i="74"/>
  <c r="AD28" i="74" s="1"/>
  <c r="J28" i="74" s="1"/>
  <c r="Y28" i="74"/>
  <c r="X28" i="74"/>
  <c r="P28" i="74"/>
  <c r="Q28" i="74" s="1"/>
  <c r="O28" i="74"/>
  <c r="M28" i="74"/>
  <c r="H28" i="74"/>
  <c r="C28" i="74"/>
  <c r="AB27" i="74"/>
  <c r="AD27" i="74" s="1"/>
  <c r="J27" i="74" s="1"/>
  <c r="Y27" i="74"/>
  <c r="X27" i="74"/>
  <c r="P27" i="74"/>
  <c r="O27" i="74"/>
  <c r="M27" i="74"/>
  <c r="H27" i="74"/>
  <c r="C27" i="74"/>
  <c r="AB26" i="74"/>
  <c r="AD26" i="74" s="1"/>
  <c r="J26" i="74" s="1"/>
  <c r="Y26" i="74"/>
  <c r="X26" i="74"/>
  <c r="Q26" i="74"/>
  <c r="P26" i="74"/>
  <c r="O26" i="74"/>
  <c r="M26" i="74"/>
  <c r="H26" i="74"/>
  <c r="C26" i="74"/>
  <c r="AB25" i="74"/>
  <c r="AD25" i="74" s="1"/>
  <c r="J25" i="74" s="1"/>
  <c r="Y25" i="74"/>
  <c r="X25" i="74"/>
  <c r="P25" i="74"/>
  <c r="Q25" i="74" s="1"/>
  <c r="O25" i="74"/>
  <c r="M25" i="74"/>
  <c r="H25" i="74"/>
  <c r="C25" i="74"/>
  <c r="AD24" i="74"/>
  <c r="J24" i="74" s="1"/>
  <c r="AB24" i="74"/>
  <c r="Y24" i="74"/>
  <c r="X24" i="74"/>
  <c r="P24" i="74"/>
  <c r="O24" i="74"/>
  <c r="Q24" i="74" s="1"/>
  <c r="M24" i="74"/>
  <c r="H24" i="74"/>
  <c r="C24" i="74"/>
  <c r="AB23" i="74"/>
  <c r="AD23" i="74" s="1"/>
  <c r="J23" i="74" s="1"/>
  <c r="Y23" i="74"/>
  <c r="X23" i="74"/>
  <c r="P23" i="74"/>
  <c r="O23" i="74"/>
  <c r="Q23" i="74" s="1"/>
  <c r="M23" i="74"/>
  <c r="H23" i="74"/>
  <c r="C23" i="74"/>
  <c r="AB22" i="74"/>
  <c r="AD22" i="74" s="1"/>
  <c r="J22" i="74" s="1"/>
  <c r="Y22" i="74"/>
  <c r="X22" i="74"/>
  <c r="P22" i="74"/>
  <c r="O22" i="74"/>
  <c r="M22" i="74"/>
  <c r="H22" i="74"/>
  <c r="C22" i="74"/>
  <c r="AD21" i="74"/>
  <c r="AB21" i="74"/>
  <c r="Y21" i="74"/>
  <c r="X21" i="74"/>
  <c r="P21" i="74"/>
  <c r="O21" i="74"/>
  <c r="Q21" i="74" s="1"/>
  <c r="M21" i="74"/>
  <c r="J21" i="74"/>
  <c r="I21" i="74" s="1"/>
  <c r="H21" i="74"/>
  <c r="C21" i="74"/>
  <c r="AB20" i="74"/>
  <c r="AD20" i="74" s="1"/>
  <c r="Y20" i="74"/>
  <c r="X20" i="74"/>
  <c r="Q20" i="74"/>
  <c r="P20" i="74"/>
  <c r="O20" i="74"/>
  <c r="M20" i="74"/>
  <c r="H20" i="74"/>
  <c r="C20" i="74"/>
  <c r="AF3" i="74"/>
  <c r="W3" i="74"/>
  <c r="V3" i="74"/>
  <c r="U3" i="74"/>
  <c r="T3" i="74"/>
  <c r="O3" i="74"/>
  <c r="G3" i="74"/>
  <c r="F3" i="74"/>
  <c r="D3" i="74"/>
  <c r="A2" i="74"/>
  <c r="A1" i="74"/>
  <c r="AB31" i="73"/>
  <c r="AD31" i="73" s="1"/>
  <c r="J31" i="73" s="1"/>
  <c r="I31" i="73" s="1"/>
  <c r="Y31" i="73"/>
  <c r="X31" i="73"/>
  <c r="P31" i="73"/>
  <c r="O31" i="73"/>
  <c r="M31" i="73"/>
  <c r="H31" i="73"/>
  <c r="C31" i="73"/>
  <c r="AB30" i="73"/>
  <c r="AD30" i="73" s="1"/>
  <c r="J30" i="73" s="1"/>
  <c r="Y30" i="73"/>
  <c r="X30" i="73"/>
  <c r="P30" i="73"/>
  <c r="Q30" i="73" s="1"/>
  <c r="O30" i="73"/>
  <c r="M30" i="73"/>
  <c r="H30" i="73"/>
  <c r="C30" i="73"/>
  <c r="AB29" i="73"/>
  <c r="AD29" i="73" s="1"/>
  <c r="J29" i="73" s="1"/>
  <c r="Y29" i="73"/>
  <c r="X29" i="73"/>
  <c r="P29" i="73"/>
  <c r="O29" i="73"/>
  <c r="M29" i="73"/>
  <c r="H29" i="73"/>
  <c r="C29" i="73"/>
  <c r="AB28" i="73"/>
  <c r="AD28" i="73" s="1"/>
  <c r="J28" i="73" s="1"/>
  <c r="Y28" i="73"/>
  <c r="X28" i="73"/>
  <c r="P28" i="73"/>
  <c r="O28" i="73"/>
  <c r="Q28" i="73" s="1"/>
  <c r="M28" i="73"/>
  <c r="H28" i="73"/>
  <c r="C28" i="73"/>
  <c r="AD27" i="73"/>
  <c r="J27" i="73" s="1"/>
  <c r="AB27" i="73"/>
  <c r="Y27" i="73"/>
  <c r="X27" i="73"/>
  <c r="P27" i="73"/>
  <c r="O27" i="73"/>
  <c r="M27" i="73"/>
  <c r="H27" i="73"/>
  <c r="C27" i="73"/>
  <c r="AB26" i="73"/>
  <c r="AD26" i="73" s="1"/>
  <c r="J26" i="73" s="1"/>
  <c r="Y26" i="73"/>
  <c r="X26" i="73"/>
  <c r="P26" i="73"/>
  <c r="O26" i="73"/>
  <c r="Q26" i="73" s="1"/>
  <c r="M26" i="73"/>
  <c r="H26" i="73"/>
  <c r="C26" i="73"/>
  <c r="AB25" i="73"/>
  <c r="AD25" i="73" s="1"/>
  <c r="J25" i="73" s="1"/>
  <c r="K25" i="73" s="1"/>
  <c r="Y25" i="73"/>
  <c r="X25" i="73"/>
  <c r="P25" i="73"/>
  <c r="O25" i="73"/>
  <c r="Q25" i="73" s="1"/>
  <c r="M25" i="73"/>
  <c r="H25" i="73"/>
  <c r="C25" i="73"/>
  <c r="AB24" i="73"/>
  <c r="AD24" i="73" s="1"/>
  <c r="J24" i="73" s="1"/>
  <c r="Y24" i="73"/>
  <c r="X24" i="73"/>
  <c r="P24" i="73"/>
  <c r="O24" i="73"/>
  <c r="M24" i="73"/>
  <c r="H24" i="73"/>
  <c r="C24" i="73"/>
  <c r="AB23" i="73"/>
  <c r="AD23" i="73" s="1"/>
  <c r="J23" i="73" s="1"/>
  <c r="Y23" i="73"/>
  <c r="X23" i="73"/>
  <c r="P23" i="73"/>
  <c r="O23" i="73"/>
  <c r="M23" i="73"/>
  <c r="H23" i="73"/>
  <c r="C23" i="73"/>
  <c r="AB22" i="73"/>
  <c r="AD22" i="73" s="1"/>
  <c r="J22" i="73" s="1"/>
  <c r="Y22" i="73"/>
  <c r="X22" i="73"/>
  <c r="Q22" i="73"/>
  <c r="P22" i="73"/>
  <c r="O22" i="73"/>
  <c r="M22" i="73"/>
  <c r="H22" i="73"/>
  <c r="C22" i="73"/>
  <c r="AB21" i="73"/>
  <c r="AD21" i="73" s="1"/>
  <c r="J21" i="73" s="1"/>
  <c r="Y21" i="73"/>
  <c r="X21" i="73"/>
  <c r="P21" i="73"/>
  <c r="O21" i="73"/>
  <c r="M21" i="73"/>
  <c r="H21" i="73"/>
  <c r="C21" i="73"/>
  <c r="AB20" i="73"/>
  <c r="AD20" i="73" s="1"/>
  <c r="J20" i="73" s="1"/>
  <c r="K20" i="73" s="1"/>
  <c r="Y20" i="73"/>
  <c r="X20" i="73"/>
  <c r="P20" i="73"/>
  <c r="O20" i="73"/>
  <c r="Q20" i="73" s="1"/>
  <c r="M20" i="73"/>
  <c r="H20" i="73"/>
  <c r="C20" i="73"/>
  <c r="AB19" i="73"/>
  <c r="AD19" i="73" s="1"/>
  <c r="J19" i="73" s="1"/>
  <c r="Y19" i="73"/>
  <c r="X19" i="73"/>
  <c r="P19" i="73"/>
  <c r="O19" i="73"/>
  <c r="Q19" i="73" s="1"/>
  <c r="M19" i="73"/>
  <c r="H19" i="73"/>
  <c r="C19" i="73"/>
  <c r="AB18" i="73"/>
  <c r="AD18" i="73" s="1"/>
  <c r="J18" i="73" s="1"/>
  <c r="I18" i="73" s="1"/>
  <c r="Y18" i="73"/>
  <c r="X18" i="73"/>
  <c r="P18" i="73"/>
  <c r="O18" i="73"/>
  <c r="M18" i="73"/>
  <c r="H18" i="73"/>
  <c r="C18" i="73"/>
  <c r="AB17" i="73"/>
  <c r="AD17" i="73" s="1"/>
  <c r="Y17" i="73"/>
  <c r="X17" i="73"/>
  <c r="Q17" i="73"/>
  <c r="P17" i="73"/>
  <c r="O17" i="73"/>
  <c r="M17" i="73"/>
  <c r="H17" i="73"/>
  <c r="C17" i="73"/>
  <c r="AG3" i="73"/>
  <c r="AF3" i="73"/>
  <c r="W3" i="73"/>
  <c r="V3" i="73"/>
  <c r="U3" i="73"/>
  <c r="T3" i="73"/>
  <c r="O3" i="73"/>
  <c r="G3" i="73"/>
  <c r="F3" i="73"/>
  <c r="D3" i="73"/>
  <c r="A2" i="73"/>
  <c r="A1" i="73"/>
  <c r="AB31" i="72"/>
  <c r="AD31" i="72" s="1"/>
  <c r="J31" i="72" s="1"/>
  <c r="Y31" i="72"/>
  <c r="X31" i="72"/>
  <c r="P31" i="72"/>
  <c r="O31" i="72"/>
  <c r="M31" i="72"/>
  <c r="H31" i="72"/>
  <c r="C31" i="72"/>
  <c r="AB30" i="72"/>
  <c r="AD30" i="72" s="1"/>
  <c r="J30" i="72" s="1"/>
  <c r="K30" i="72" s="1"/>
  <c r="Y30" i="72"/>
  <c r="X30" i="72"/>
  <c r="Q30" i="72"/>
  <c r="P30" i="72"/>
  <c r="O30" i="72"/>
  <c r="M30" i="72"/>
  <c r="H30" i="72"/>
  <c r="C30" i="72"/>
  <c r="AB29" i="72"/>
  <c r="AD29" i="72" s="1"/>
  <c r="J29" i="72" s="1"/>
  <c r="Y29" i="72"/>
  <c r="X29" i="72"/>
  <c r="P29" i="72"/>
  <c r="O29" i="72"/>
  <c r="M29" i="72"/>
  <c r="H29" i="72"/>
  <c r="C29" i="72"/>
  <c r="AB28" i="72"/>
  <c r="AD28" i="72" s="1"/>
  <c r="J28" i="72" s="1"/>
  <c r="Y28" i="72"/>
  <c r="X28" i="72"/>
  <c r="P28" i="72"/>
  <c r="O28" i="72"/>
  <c r="M28" i="72"/>
  <c r="H28" i="72"/>
  <c r="C28" i="72"/>
  <c r="AB27" i="72"/>
  <c r="AD27" i="72" s="1"/>
  <c r="J27" i="72" s="1"/>
  <c r="Y27" i="72"/>
  <c r="X27" i="72"/>
  <c r="P27" i="72"/>
  <c r="O27" i="72"/>
  <c r="Q27" i="72" s="1"/>
  <c r="M27" i="72"/>
  <c r="H27" i="72"/>
  <c r="C27" i="72"/>
  <c r="AD26" i="72"/>
  <c r="J26" i="72" s="1"/>
  <c r="AB26" i="72"/>
  <c r="Y26" i="72"/>
  <c r="X26" i="72"/>
  <c r="P26" i="72"/>
  <c r="O26" i="72"/>
  <c r="Q26" i="72" s="1"/>
  <c r="M26" i="72"/>
  <c r="H26" i="72"/>
  <c r="C26" i="72"/>
  <c r="AB25" i="72"/>
  <c r="AD25" i="72" s="1"/>
  <c r="Y25" i="72"/>
  <c r="X25" i="72"/>
  <c r="P25" i="72"/>
  <c r="O25" i="72"/>
  <c r="Q25" i="72" s="1"/>
  <c r="M25" i="72"/>
  <c r="J25" i="72"/>
  <c r="K25" i="72" s="1"/>
  <c r="H25" i="72"/>
  <c r="C25" i="72"/>
  <c r="AB24" i="72"/>
  <c r="AD24" i="72" s="1"/>
  <c r="J24" i="72" s="1"/>
  <c r="Y24" i="72"/>
  <c r="X24" i="72"/>
  <c r="Q24" i="72"/>
  <c r="P24" i="72"/>
  <c r="O24" i="72"/>
  <c r="M24" i="72"/>
  <c r="H24" i="72"/>
  <c r="C24" i="72"/>
  <c r="AB23" i="72"/>
  <c r="AD23" i="72" s="1"/>
  <c r="J23" i="72" s="1"/>
  <c r="Y23" i="72"/>
  <c r="X23" i="72"/>
  <c r="P23" i="72"/>
  <c r="O23" i="72"/>
  <c r="Q23" i="72" s="1"/>
  <c r="M23" i="72"/>
  <c r="H23" i="72"/>
  <c r="C23" i="72"/>
  <c r="AB22" i="72"/>
  <c r="AD22" i="72" s="1"/>
  <c r="J22" i="72" s="1"/>
  <c r="K22" i="72" s="1"/>
  <c r="Y22" i="72"/>
  <c r="X22" i="72"/>
  <c r="P22" i="72"/>
  <c r="O22" i="72"/>
  <c r="Q22" i="72" s="1"/>
  <c r="M22" i="72"/>
  <c r="H22" i="72"/>
  <c r="C22" i="72"/>
  <c r="AD21" i="72"/>
  <c r="J21" i="72" s="1"/>
  <c r="AB21" i="72"/>
  <c r="Y21" i="72"/>
  <c r="X21" i="72"/>
  <c r="P21" i="72"/>
  <c r="O21" i="72"/>
  <c r="Q21" i="72" s="1"/>
  <c r="M21" i="72"/>
  <c r="H21" i="72"/>
  <c r="C21" i="72"/>
  <c r="AB20" i="72"/>
  <c r="AD20" i="72" s="1"/>
  <c r="Y20" i="72"/>
  <c r="X20" i="72"/>
  <c r="P20" i="72"/>
  <c r="O20" i="72"/>
  <c r="Q20" i="72" s="1"/>
  <c r="M20" i="72"/>
  <c r="H20" i="72"/>
  <c r="C20" i="72"/>
  <c r="AG3" i="72"/>
  <c r="AF3" i="72"/>
  <c r="W3" i="72"/>
  <c r="V3" i="72"/>
  <c r="U3" i="72"/>
  <c r="T3" i="72"/>
  <c r="O3" i="72"/>
  <c r="G3" i="72"/>
  <c r="F3" i="72"/>
  <c r="D3" i="72"/>
  <c r="A2" i="72"/>
  <c r="A1" i="72"/>
  <c r="AB31" i="71"/>
  <c r="AD31" i="71" s="1"/>
  <c r="J31" i="71" s="1"/>
  <c r="Y31" i="71"/>
  <c r="X31" i="71"/>
  <c r="P31" i="71"/>
  <c r="O31" i="71"/>
  <c r="Q31" i="71" s="1"/>
  <c r="M31" i="71"/>
  <c r="H31" i="71"/>
  <c r="C31" i="71"/>
  <c r="AB30" i="71"/>
  <c r="AD30" i="71" s="1"/>
  <c r="J30" i="71" s="1"/>
  <c r="Y30" i="71"/>
  <c r="X30" i="71"/>
  <c r="P30" i="71"/>
  <c r="O30" i="71"/>
  <c r="Q30" i="71" s="1"/>
  <c r="M30" i="71"/>
  <c r="H30" i="71"/>
  <c r="C30" i="71"/>
  <c r="AB29" i="71"/>
  <c r="AD29" i="71" s="1"/>
  <c r="J29" i="71" s="1"/>
  <c r="Y29" i="71"/>
  <c r="X29" i="71"/>
  <c r="P29" i="71"/>
  <c r="O29" i="71"/>
  <c r="M29" i="71"/>
  <c r="H29" i="71"/>
  <c r="C29" i="71"/>
  <c r="AD28" i="71"/>
  <c r="J28" i="71" s="1"/>
  <c r="I28" i="71" s="1"/>
  <c r="AB28" i="71"/>
  <c r="Y28" i="71"/>
  <c r="X28" i="71"/>
  <c r="P28" i="71"/>
  <c r="O28" i="71"/>
  <c r="Q28" i="71" s="1"/>
  <c r="M28" i="71"/>
  <c r="H28" i="71"/>
  <c r="C28" i="71"/>
  <c r="AB27" i="71"/>
  <c r="AD27" i="71" s="1"/>
  <c r="Y27" i="71"/>
  <c r="X27" i="71"/>
  <c r="P27" i="71"/>
  <c r="O27" i="71"/>
  <c r="Q27" i="71" s="1"/>
  <c r="M27" i="71"/>
  <c r="J27" i="71"/>
  <c r="K27" i="71" s="1"/>
  <c r="H27" i="71"/>
  <c r="C27" i="71"/>
  <c r="AB26" i="71"/>
  <c r="AD26" i="71" s="1"/>
  <c r="J26" i="71" s="1"/>
  <c r="Y26" i="71"/>
  <c r="X26" i="71"/>
  <c r="P26" i="71"/>
  <c r="Q26" i="71" s="1"/>
  <c r="O26" i="71"/>
  <c r="M26" i="71"/>
  <c r="H26" i="71"/>
  <c r="C26" i="71"/>
  <c r="AB25" i="71"/>
  <c r="AD25" i="71" s="1"/>
  <c r="J25" i="71" s="1"/>
  <c r="Y25" i="71"/>
  <c r="X25" i="71"/>
  <c r="P25" i="71"/>
  <c r="O25" i="71"/>
  <c r="M25" i="71"/>
  <c r="H25" i="71"/>
  <c r="C25" i="71"/>
  <c r="AB24" i="71"/>
  <c r="AD24" i="71" s="1"/>
  <c r="J24" i="71" s="1"/>
  <c r="Y24" i="71"/>
  <c r="X24" i="71"/>
  <c r="P24" i="71"/>
  <c r="O24" i="71"/>
  <c r="Q24" i="71" s="1"/>
  <c r="M24" i="71"/>
  <c r="H24" i="71"/>
  <c r="C24" i="71"/>
  <c r="AB23" i="71"/>
  <c r="AD23" i="71" s="1"/>
  <c r="J23" i="71" s="1"/>
  <c r="I23" i="71" s="1"/>
  <c r="Y23" i="71"/>
  <c r="X23" i="71"/>
  <c r="P23" i="71"/>
  <c r="O23" i="71"/>
  <c r="M23" i="71"/>
  <c r="H23" i="71"/>
  <c r="C23" i="71"/>
  <c r="AB22" i="71"/>
  <c r="AD22" i="71" s="1"/>
  <c r="J22" i="71" s="1"/>
  <c r="I22" i="71" s="1"/>
  <c r="Y22" i="71"/>
  <c r="X22" i="71"/>
  <c r="P22" i="71"/>
  <c r="O22" i="71"/>
  <c r="Q22" i="71" s="1"/>
  <c r="M22" i="71"/>
  <c r="H22" i="71"/>
  <c r="C22" i="71"/>
  <c r="AB21" i="71"/>
  <c r="AD21" i="71" s="1"/>
  <c r="J21" i="71" s="1"/>
  <c r="Y21" i="71"/>
  <c r="X21" i="71"/>
  <c r="P21" i="71"/>
  <c r="O21" i="71"/>
  <c r="Q21" i="71" s="1"/>
  <c r="M21" i="71"/>
  <c r="H21" i="71"/>
  <c r="C21" i="71"/>
  <c r="AB20" i="71"/>
  <c r="AD20" i="71" s="1"/>
  <c r="Y20" i="71"/>
  <c r="X20" i="71"/>
  <c r="P20" i="71"/>
  <c r="O20" i="71"/>
  <c r="Q20" i="71" s="1"/>
  <c r="M20" i="71"/>
  <c r="H20" i="71"/>
  <c r="C20" i="71"/>
  <c r="AG3" i="71"/>
  <c r="AF3" i="71"/>
  <c r="V3" i="71"/>
  <c r="U3" i="71"/>
  <c r="T3" i="71"/>
  <c r="O3" i="71"/>
  <c r="G3" i="71"/>
  <c r="F3" i="71"/>
  <c r="D3" i="71"/>
  <c r="A2" i="71"/>
  <c r="A1" i="71"/>
  <c r="AB31" i="70"/>
  <c r="AD31" i="70" s="1"/>
  <c r="J31" i="70" s="1"/>
  <c r="Y31" i="70"/>
  <c r="X31" i="70"/>
  <c r="Q31" i="70"/>
  <c r="P31" i="70"/>
  <c r="O31" i="70"/>
  <c r="M31" i="70"/>
  <c r="H31" i="70"/>
  <c r="C31" i="70"/>
  <c r="AB30" i="70"/>
  <c r="AD30" i="70" s="1"/>
  <c r="J30" i="70" s="1"/>
  <c r="Y30" i="70"/>
  <c r="X30" i="70"/>
  <c r="P30" i="70"/>
  <c r="O30" i="70"/>
  <c r="M30" i="70"/>
  <c r="H30" i="70"/>
  <c r="C30" i="70"/>
  <c r="AB29" i="70"/>
  <c r="AD29" i="70" s="1"/>
  <c r="J29" i="70" s="1"/>
  <c r="Y29" i="70"/>
  <c r="X29" i="70"/>
  <c r="P29" i="70"/>
  <c r="O29" i="70"/>
  <c r="Q29" i="70" s="1"/>
  <c r="M29" i="70"/>
  <c r="H29" i="70"/>
  <c r="C29" i="70"/>
  <c r="AD28" i="70"/>
  <c r="J28" i="70" s="1"/>
  <c r="AB28" i="70"/>
  <c r="Y28" i="70"/>
  <c r="X28" i="70"/>
  <c r="P28" i="70"/>
  <c r="O28" i="70"/>
  <c r="Q28" i="70" s="1"/>
  <c r="M28" i="70"/>
  <c r="H28" i="70"/>
  <c r="C28" i="70"/>
  <c r="AB27" i="70"/>
  <c r="AD27" i="70" s="1"/>
  <c r="J27" i="70" s="1"/>
  <c r="I27" i="70" s="1"/>
  <c r="Y27" i="70"/>
  <c r="X27" i="70"/>
  <c r="P27" i="70"/>
  <c r="O27" i="70"/>
  <c r="Q27" i="70" s="1"/>
  <c r="M27" i="70"/>
  <c r="K27" i="70"/>
  <c r="H27" i="70"/>
  <c r="C27" i="70"/>
  <c r="AB26" i="70"/>
  <c r="AD26" i="70" s="1"/>
  <c r="J26" i="70" s="1"/>
  <c r="K26" i="70" s="1"/>
  <c r="Y26" i="70"/>
  <c r="X26" i="70"/>
  <c r="Q26" i="70"/>
  <c r="P26" i="70"/>
  <c r="O26" i="70"/>
  <c r="M26" i="70"/>
  <c r="H26" i="70"/>
  <c r="C26" i="70"/>
  <c r="AB25" i="70"/>
  <c r="AD25" i="70" s="1"/>
  <c r="J25" i="70" s="1"/>
  <c r="Y25" i="70"/>
  <c r="X25" i="70"/>
  <c r="P25" i="70"/>
  <c r="Q25" i="70" s="1"/>
  <c r="O25" i="70"/>
  <c r="M25" i="70"/>
  <c r="H25" i="70"/>
  <c r="C25" i="70"/>
  <c r="AB24" i="70"/>
  <c r="AD24" i="70" s="1"/>
  <c r="J24" i="70" s="1"/>
  <c r="Y24" i="70"/>
  <c r="X24" i="70"/>
  <c r="P24" i="70"/>
  <c r="O24" i="70"/>
  <c r="Q24" i="70" s="1"/>
  <c r="M24" i="70"/>
  <c r="H24" i="70"/>
  <c r="C24" i="70"/>
  <c r="AB23" i="70"/>
  <c r="AD23" i="70" s="1"/>
  <c r="J23" i="70" s="1"/>
  <c r="K23" i="70" s="1"/>
  <c r="Y23" i="70"/>
  <c r="X23" i="70"/>
  <c r="P23" i="70"/>
  <c r="O23" i="70"/>
  <c r="Q23" i="70" s="1"/>
  <c r="M23" i="70"/>
  <c r="H23" i="70"/>
  <c r="C23" i="70"/>
  <c r="AD22" i="70"/>
  <c r="AB22" i="70"/>
  <c r="Y22" i="70"/>
  <c r="X22" i="70"/>
  <c r="P22" i="70"/>
  <c r="O22" i="70"/>
  <c r="M22" i="70"/>
  <c r="J22" i="70"/>
  <c r="I22" i="70" s="1"/>
  <c r="H22" i="70"/>
  <c r="C22" i="70"/>
  <c r="AB21" i="70"/>
  <c r="AD21" i="70" s="1"/>
  <c r="J21" i="70" s="1"/>
  <c r="Y21" i="70"/>
  <c r="X21" i="70"/>
  <c r="P21" i="70"/>
  <c r="O21" i="70"/>
  <c r="Q21" i="70" s="1"/>
  <c r="M21" i="70"/>
  <c r="H21" i="70"/>
  <c r="C21" i="70"/>
  <c r="AD20" i="70"/>
  <c r="J20" i="70" s="1"/>
  <c r="AB20" i="70"/>
  <c r="Y20" i="70"/>
  <c r="X20" i="70"/>
  <c r="Q20" i="70"/>
  <c r="P20" i="70"/>
  <c r="O20" i="70"/>
  <c r="M20" i="70"/>
  <c r="H20" i="70"/>
  <c r="C20" i="70"/>
  <c r="AB19" i="70"/>
  <c r="AD19" i="70" s="1"/>
  <c r="J19" i="70" s="1"/>
  <c r="Y19" i="70"/>
  <c r="X19" i="70"/>
  <c r="P19" i="70"/>
  <c r="O19" i="70"/>
  <c r="Q19" i="70" s="1"/>
  <c r="M19" i="70"/>
  <c r="H19" i="70"/>
  <c r="C19" i="70"/>
  <c r="AB18" i="70"/>
  <c r="AD18" i="70" s="1"/>
  <c r="J18" i="70" s="1"/>
  <c r="Y18" i="70"/>
  <c r="X18" i="70"/>
  <c r="P18" i="70"/>
  <c r="O18" i="70"/>
  <c r="M18" i="70"/>
  <c r="H18" i="70"/>
  <c r="C18" i="70"/>
  <c r="AB17" i="70"/>
  <c r="AD17" i="70" s="1"/>
  <c r="J17" i="70" s="1"/>
  <c r="Y17" i="70"/>
  <c r="X17" i="70"/>
  <c r="P17" i="70"/>
  <c r="O17" i="70"/>
  <c r="M17" i="70"/>
  <c r="H17" i="70"/>
  <c r="C17" i="70"/>
  <c r="AD16" i="70"/>
  <c r="AB16" i="70"/>
  <c r="Y16" i="70"/>
  <c r="X16" i="70"/>
  <c r="P16" i="70"/>
  <c r="O16" i="70"/>
  <c r="M16" i="70"/>
  <c r="J16" i="70"/>
  <c r="H16" i="70"/>
  <c r="C16" i="70"/>
  <c r="AB15" i="70"/>
  <c r="AD15" i="70" s="1"/>
  <c r="J15" i="70" s="1"/>
  <c r="K15" i="70" s="1"/>
  <c r="Y15" i="70"/>
  <c r="X15" i="70"/>
  <c r="P15" i="70"/>
  <c r="O15" i="70"/>
  <c r="M15" i="70"/>
  <c r="I15" i="70"/>
  <c r="H15" i="70"/>
  <c r="C15" i="70"/>
  <c r="AB14" i="70"/>
  <c r="AD14" i="70" s="1"/>
  <c r="J14" i="70" s="1"/>
  <c r="Y14" i="70"/>
  <c r="X14" i="70"/>
  <c r="P14" i="70"/>
  <c r="O14" i="70"/>
  <c r="Q14" i="70" s="1"/>
  <c r="M14" i="70"/>
  <c r="H14" i="70"/>
  <c r="C14" i="70"/>
  <c r="AB13" i="70"/>
  <c r="AD13" i="70" s="1"/>
  <c r="J13" i="70" s="1"/>
  <c r="Y13" i="70"/>
  <c r="X13" i="70"/>
  <c r="P13" i="70"/>
  <c r="O13" i="70"/>
  <c r="Q13" i="70" s="1"/>
  <c r="M13" i="70"/>
  <c r="H13" i="70"/>
  <c r="C13" i="70"/>
  <c r="AB12" i="70"/>
  <c r="AD12" i="70" s="1"/>
  <c r="J12" i="70" s="1"/>
  <c r="Y12" i="70"/>
  <c r="X12" i="70"/>
  <c r="P12" i="70"/>
  <c r="O12" i="70"/>
  <c r="M12" i="70"/>
  <c r="H12" i="70"/>
  <c r="C12" i="70"/>
  <c r="AB11" i="70"/>
  <c r="AD11" i="70" s="1"/>
  <c r="J11" i="70" s="1"/>
  <c r="Y11" i="70"/>
  <c r="X11" i="70"/>
  <c r="P11" i="70"/>
  <c r="O11" i="70"/>
  <c r="Q11" i="70" s="1"/>
  <c r="M11" i="70"/>
  <c r="H11" i="70"/>
  <c r="C11" i="70"/>
  <c r="AB10" i="70"/>
  <c r="AD10" i="70" s="1"/>
  <c r="J10" i="70" s="1"/>
  <c r="K10" i="70" s="1"/>
  <c r="Y10" i="70"/>
  <c r="X10" i="70"/>
  <c r="P10" i="70"/>
  <c r="O10" i="70"/>
  <c r="M10" i="70"/>
  <c r="H10" i="70"/>
  <c r="C10" i="70"/>
  <c r="AD9" i="70"/>
  <c r="J9" i="70" s="1"/>
  <c r="I9" i="70" s="1"/>
  <c r="AB9" i="70"/>
  <c r="Y9" i="70"/>
  <c r="X9" i="70"/>
  <c r="P9" i="70"/>
  <c r="O9" i="70"/>
  <c r="Q9" i="70" s="1"/>
  <c r="M9" i="70"/>
  <c r="H9" i="70"/>
  <c r="C9" i="70"/>
  <c r="AB8" i="70"/>
  <c r="AD8" i="70" s="1"/>
  <c r="J8" i="70" s="1"/>
  <c r="Y8" i="70"/>
  <c r="X8" i="70"/>
  <c r="P8" i="70"/>
  <c r="O8" i="70"/>
  <c r="Q8" i="70" s="1"/>
  <c r="M8" i="70"/>
  <c r="H8" i="70"/>
  <c r="C8" i="70"/>
  <c r="AB7" i="70"/>
  <c r="AD7" i="70" s="1"/>
  <c r="J7" i="70" s="1"/>
  <c r="K7" i="70" s="1"/>
  <c r="Y7" i="70"/>
  <c r="X7" i="70"/>
  <c r="P7" i="70"/>
  <c r="O7" i="70"/>
  <c r="Q7" i="70" s="1"/>
  <c r="M7" i="70"/>
  <c r="H7" i="70"/>
  <c r="C7" i="70"/>
  <c r="AD6" i="70"/>
  <c r="J6" i="70" s="1"/>
  <c r="AB6" i="70"/>
  <c r="Y6" i="70"/>
  <c r="X6" i="70"/>
  <c r="P6" i="70"/>
  <c r="O6" i="70"/>
  <c r="M6" i="70"/>
  <c r="H6" i="70"/>
  <c r="C6" i="70"/>
  <c r="AD5" i="70"/>
  <c r="J5" i="70" s="1"/>
  <c r="AB5" i="70"/>
  <c r="Y5" i="70"/>
  <c r="X5" i="70"/>
  <c r="Q5" i="70"/>
  <c r="P5" i="70"/>
  <c r="O5" i="70"/>
  <c r="M5" i="70"/>
  <c r="H5" i="70"/>
  <c r="C5" i="70"/>
  <c r="AB4" i="70"/>
  <c r="AD4" i="70" s="1"/>
  <c r="J4" i="70" s="1"/>
  <c r="Y4" i="70"/>
  <c r="X4" i="70"/>
  <c r="P4" i="70"/>
  <c r="O4" i="70"/>
  <c r="Q4" i="70" s="1"/>
  <c r="M4" i="70"/>
  <c r="H4" i="70"/>
  <c r="C4" i="70"/>
  <c r="AG3" i="70"/>
  <c r="AF3" i="70"/>
  <c r="W3" i="70"/>
  <c r="V3" i="70"/>
  <c r="U3" i="70"/>
  <c r="T3" i="70"/>
  <c r="O3" i="70"/>
  <c r="G3" i="70"/>
  <c r="F3" i="70"/>
  <c r="D3" i="70"/>
  <c r="A2" i="70"/>
  <c r="A1" i="70"/>
  <c r="AD31" i="69"/>
  <c r="AB31" i="69"/>
  <c r="Y31" i="69"/>
  <c r="X31" i="69"/>
  <c r="P31" i="69"/>
  <c r="O31" i="69"/>
  <c r="Q31" i="69" s="1"/>
  <c r="M31" i="69"/>
  <c r="J31" i="69"/>
  <c r="K31" i="69" s="1"/>
  <c r="I31" i="69"/>
  <c r="H31" i="69"/>
  <c r="C31" i="69"/>
  <c r="AB30" i="69"/>
  <c r="AD30" i="69" s="1"/>
  <c r="J30" i="69" s="1"/>
  <c r="Y30" i="69"/>
  <c r="X30" i="69"/>
  <c r="P30" i="69"/>
  <c r="O30" i="69"/>
  <c r="Q30" i="69" s="1"/>
  <c r="M30" i="69"/>
  <c r="H30" i="69"/>
  <c r="C30" i="69"/>
  <c r="AB29" i="69"/>
  <c r="AD29" i="69" s="1"/>
  <c r="J29" i="69" s="1"/>
  <c r="K29" i="69" s="1"/>
  <c r="Y29" i="69"/>
  <c r="X29" i="69"/>
  <c r="P29" i="69"/>
  <c r="O29" i="69"/>
  <c r="M29" i="69"/>
  <c r="H29" i="69"/>
  <c r="C29" i="69"/>
  <c r="AB28" i="69"/>
  <c r="AD28" i="69" s="1"/>
  <c r="J28" i="69" s="1"/>
  <c r="Y28" i="69"/>
  <c r="X28" i="69"/>
  <c r="P28" i="69"/>
  <c r="Q28" i="69" s="1"/>
  <c r="O28" i="69"/>
  <c r="M28" i="69"/>
  <c r="H28" i="69"/>
  <c r="C28" i="69"/>
  <c r="AB27" i="69"/>
  <c r="AD27" i="69" s="1"/>
  <c r="J27" i="69" s="1"/>
  <c r="Y27" i="69"/>
  <c r="X27" i="69"/>
  <c r="P27" i="69"/>
  <c r="O27" i="69"/>
  <c r="Q27" i="69" s="1"/>
  <c r="M27" i="69"/>
  <c r="H27" i="69"/>
  <c r="C27" i="69"/>
  <c r="AB26" i="69"/>
  <c r="AD26" i="69" s="1"/>
  <c r="J26" i="69" s="1"/>
  <c r="Y26" i="69"/>
  <c r="X26" i="69"/>
  <c r="P26" i="69"/>
  <c r="O26" i="69"/>
  <c r="M26" i="69"/>
  <c r="H26" i="69"/>
  <c r="C26" i="69"/>
  <c r="AB25" i="69"/>
  <c r="AD25" i="69" s="1"/>
  <c r="J25" i="69" s="1"/>
  <c r="Y25" i="69"/>
  <c r="X25" i="69"/>
  <c r="P25" i="69"/>
  <c r="O25" i="69"/>
  <c r="Q25" i="69" s="1"/>
  <c r="M25" i="69"/>
  <c r="H25" i="69"/>
  <c r="C25" i="69"/>
  <c r="AB24" i="69"/>
  <c r="AD24" i="69" s="1"/>
  <c r="J24" i="69" s="1"/>
  <c r="Y24" i="69"/>
  <c r="X24" i="69"/>
  <c r="P24" i="69"/>
  <c r="O24" i="69"/>
  <c r="M24" i="69"/>
  <c r="H24" i="69"/>
  <c r="C24" i="69"/>
  <c r="AB23" i="69"/>
  <c r="AD23" i="69" s="1"/>
  <c r="J23" i="69" s="1"/>
  <c r="Y23" i="69"/>
  <c r="X23" i="69"/>
  <c r="P23" i="69"/>
  <c r="O23" i="69"/>
  <c r="Q23" i="69" s="1"/>
  <c r="M23" i="69"/>
  <c r="H23" i="69"/>
  <c r="C23" i="69"/>
  <c r="AB22" i="69"/>
  <c r="AD22" i="69" s="1"/>
  <c r="J22" i="69" s="1"/>
  <c r="K22" i="69" s="1"/>
  <c r="Y22" i="69"/>
  <c r="X22" i="69"/>
  <c r="P22" i="69"/>
  <c r="Q22" i="69" s="1"/>
  <c r="O22" i="69"/>
  <c r="M22" i="69"/>
  <c r="H22" i="69"/>
  <c r="C22" i="69"/>
  <c r="AB21" i="69"/>
  <c r="AD21" i="69" s="1"/>
  <c r="J21" i="69" s="1"/>
  <c r="K21" i="69" s="1"/>
  <c r="Y21" i="69"/>
  <c r="X21" i="69"/>
  <c r="P21" i="69"/>
  <c r="O21" i="69"/>
  <c r="M21" i="69"/>
  <c r="H21" i="69"/>
  <c r="C21" i="69"/>
  <c r="AB20" i="69"/>
  <c r="AD20" i="69" s="1"/>
  <c r="J20" i="69" s="1"/>
  <c r="Y20" i="69"/>
  <c r="X20" i="69"/>
  <c r="P20" i="69"/>
  <c r="O20" i="69"/>
  <c r="M20" i="69"/>
  <c r="H20" i="69"/>
  <c r="C20" i="69"/>
  <c r="AB19" i="69"/>
  <c r="AD19" i="69" s="1"/>
  <c r="J19" i="69" s="1"/>
  <c r="Y19" i="69"/>
  <c r="X19" i="69"/>
  <c r="P19" i="69"/>
  <c r="O19" i="69"/>
  <c r="Q19" i="69" s="1"/>
  <c r="M19" i="69"/>
  <c r="H19" i="69"/>
  <c r="C19" i="69"/>
  <c r="AB18" i="69"/>
  <c r="AD18" i="69" s="1"/>
  <c r="J18" i="69" s="1"/>
  <c r="Y18" i="69"/>
  <c r="X18" i="69"/>
  <c r="P18" i="69"/>
  <c r="O18" i="69"/>
  <c r="Q18" i="69" s="1"/>
  <c r="M18" i="69"/>
  <c r="H18" i="69"/>
  <c r="C18" i="69"/>
  <c r="AB17" i="69"/>
  <c r="AD17" i="69" s="1"/>
  <c r="J17" i="69" s="1"/>
  <c r="Y17" i="69"/>
  <c r="X17" i="69"/>
  <c r="P17" i="69"/>
  <c r="O17" i="69"/>
  <c r="Q17" i="69" s="1"/>
  <c r="M17" i="69"/>
  <c r="H17" i="69"/>
  <c r="C17" i="69"/>
  <c r="AB16" i="69"/>
  <c r="AD16" i="69" s="1"/>
  <c r="J16" i="69" s="1"/>
  <c r="Y16" i="69"/>
  <c r="X16" i="69"/>
  <c r="P16" i="69"/>
  <c r="O16" i="69"/>
  <c r="Q16" i="69" s="1"/>
  <c r="M16" i="69"/>
  <c r="H16" i="69"/>
  <c r="C16" i="69"/>
  <c r="AD15" i="69"/>
  <c r="J15" i="69" s="1"/>
  <c r="AB15" i="69"/>
  <c r="Y15" i="69"/>
  <c r="X15" i="69"/>
  <c r="P15" i="69"/>
  <c r="O15" i="69"/>
  <c r="Q15" i="69" s="1"/>
  <c r="M15" i="69"/>
  <c r="H15" i="69"/>
  <c r="C15" i="69"/>
  <c r="AB14" i="69"/>
  <c r="AD14" i="69" s="1"/>
  <c r="J14" i="69" s="1"/>
  <c r="Y14" i="69"/>
  <c r="X14" i="69"/>
  <c r="P14" i="69"/>
  <c r="O14" i="69"/>
  <c r="Q14" i="69" s="1"/>
  <c r="M14" i="69"/>
  <c r="H14" i="69"/>
  <c r="C14" i="69"/>
  <c r="AB13" i="69"/>
  <c r="AD13" i="69" s="1"/>
  <c r="J13" i="69" s="1"/>
  <c r="K13" i="69" s="1"/>
  <c r="Y13" i="69"/>
  <c r="X13" i="69"/>
  <c r="P13" i="69"/>
  <c r="O13" i="69"/>
  <c r="Q13" i="69" s="1"/>
  <c r="M13" i="69"/>
  <c r="H13" i="69"/>
  <c r="C13" i="69"/>
  <c r="AD12" i="69"/>
  <c r="J12" i="69" s="1"/>
  <c r="AB12" i="69"/>
  <c r="Y12" i="69"/>
  <c r="X12" i="69"/>
  <c r="P12" i="69"/>
  <c r="Q12" i="69" s="1"/>
  <c r="O12" i="69"/>
  <c r="M12" i="69"/>
  <c r="H12" i="69"/>
  <c r="C12" i="69"/>
  <c r="AB11" i="69"/>
  <c r="AD11" i="69" s="1"/>
  <c r="J11" i="69" s="1"/>
  <c r="Y11" i="69"/>
  <c r="X11" i="69"/>
  <c r="P11" i="69"/>
  <c r="O11" i="69"/>
  <c r="Q11" i="69" s="1"/>
  <c r="M11" i="69"/>
  <c r="H11" i="69"/>
  <c r="C11" i="69"/>
  <c r="AB10" i="69"/>
  <c r="AD10" i="69" s="1"/>
  <c r="J10" i="69" s="1"/>
  <c r="Y10" i="69"/>
  <c r="X10" i="69"/>
  <c r="P10" i="69"/>
  <c r="O10" i="69"/>
  <c r="Q10" i="69" s="1"/>
  <c r="M10" i="69"/>
  <c r="H10" i="69"/>
  <c r="C10" i="69"/>
  <c r="AB9" i="69"/>
  <c r="AD9" i="69" s="1"/>
  <c r="J9" i="69" s="1"/>
  <c r="Y9" i="69"/>
  <c r="X9" i="69"/>
  <c r="P9" i="69"/>
  <c r="O9" i="69"/>
  <c r="Q9" i="69" s="1"/>
  <c r="M9" i="69"/>
  <c r="H9" i="69"/>
  <c r="C9" i="69"/>
  <c r="AB8" i="69"/>
  <c r="AD8" i="69" s="1"/>
  <c r="J8" i="69" s="1"/>
  <c r="Y8" i="69"/>
  <c r="X8" i="69"/>
  <c r="P8" i="69"/>
  <c r="O8" i="69"/>
  <c r="Q8" i="69" s="1"/>
  <c r="M8" i="69"/>
  <c r="H8" i="69"/>
  <c r="C8" i="69"/>
  <c r="AD7" i="69"/>
  <c r="J7" i="69" s="1"/>
  <c r="AB7" i="69"/>
  <c r="Y7" i="69"/>
  <c r="X7" i="69"/>
  <c r="P7" i="69"/>
  <c r="O7" i="69"/>
  <c r="Q7" i="69" s="1"/>
  <c r="M7" i="69"/>
  <c r="H7" i="69"/>
  <c r="C7" i="69"/>
  <c r="AB6" i="69"/>
  <c r="AD6" i="69" s="1"/>
  <c r="J6" i="69" s="1"/>
  <c r="Y6" i="69"/>
  <c r="X6" i="69"/>
  <c r="P6" i="69"/>
  <c r="O6" i="69"/>
  <c r="Q6" i="69" s="1"/>
  <c r="M6" i="69"/>
  <c r="H6" i="69"/>
  <c r="C6" i="69"/>
  <c r="AB5" i="69"/>
  <c r="AD5" i="69" s="1"/>
  <c r="J5" i="69" s="1"/>
  <c r="K5" i="69" s="1"/>
  <c r="Y5" i="69"/>
  <c r="X5" i="69"/>
  <c r="P5" i="69"/>
  <c r="O5" i="69"/>
  <c r="Q5" i="69" s="1"/>
  <c r="M5" i="69"/>
  <c r="H5" i="69"/>
  <c r="C5" i="69"/>
  <c r="AD4" i="69"/>
  <c r="AB4" i="69"/>
  <c r="Y4" i="69"/>
  <c r="X4" i="69"/>
  <c r="P4" i="69"/>
  <c r="Q4" i="69" s="1"/>
  <c r="O4" i="69"/>
  <c r="M4" i="69"/>
  <c r="H4" i="69"/>
  <c r="C4" i="69"/>
  <c r="AG3" i="69"/>
  <c r="AF3" i="69"/>
  <c r="W3" i="69"/>
  <c r="X3" i="69" s="1"/>
  <c r="V3" i="69"/>
  <c r="U3" i="69"/>
  <c r="T3" i="69"/>
  <c r="O3" i="69"/>
  <c r="G3" i="69"/>
  <c r="F3" i="69"/>
  <c r="D3" i="69"/>
  <c r="A2" i="69"/>
  <c r="A1" i="69"/>
  <c r="AB31" i="68"/>
  <c r="AD31" i="68" s="1"/>
  <c r="J31" i="68" s="1"/>
  <c r="Y31" i="68"/>
  <c r="X31" i="68"/>
  <c r="P31" i="68"/>
  <c r="O31" i="68"/>
  <c r="M31" i="68"/>
  <c r="H31" i="68"/>
  <c r="C31" i="68"/>
  <c r="AB30" i="68"/>
  <c r="AD30" i="68" s="1"/>
  <c r="J30" i="68" s="1"/>
  <c r="Y30" i="68"/>
  <c r="X30" i="68"/>
  <c r="P30" i="68"/>
  <c r="O30" i="68"/>
  <c r="M30" i="68"/>
  <c r="H30" i="68"/>
  <c r="C30" i="68"/>
  <c r="AD29" i="68"/>
  <c r="J29" i="68" s="1"/>
  <c r="I29" i="68" s="1"/>
  <c r="AB29" i="68"/>
  <c r="Y29" i="68"/>
  <c r="X29" i="68"/>
  <c r="P29" i="68"/>
  <c r="O29" i="68"/>
  <c r="Q29" i="68" s="1"/>
  <c r="M29" i="68"/>
  <c r="H29" i="68"/>
  <c r="C29" i="68"/>
  <c r="AB28" i="68"/>
  <c r="AD28" i="68" s="1"/>
  <c r="J28" i="68" s="1"/>
  <c r="Y28" i="68"/>
  <c r="X28" i="68"/>
  <c r="P28" i="68"/>
  <c r="O28" i="68"/>
  <c r="Q28" i="68" s="1"/>
  <c r="M28" i="68"/>
  <c r="H28" i="68"/>
  <c r="C28" i="68"/>
  <c r="AB27" i="68"/>
  <c r="AD27" i="68" s="1"/>
  <c r="J27" i="68" s="1"/>
  <c r="Y27" i="68"/>
  <c r="X27" i="68"/>
  <c r="P27" i="68"/>
  <c r="O27" i="68"/>
  <c r="Q27" i="68" s="1"/>
  <c r="M27" i="68"/>
  <c r="H27" i="68"/>
  <c r="C27" i="68"/>
  <c r="AB26" i="68"/>
  <c r="AD26" i="68" s="1"/>
  <c r="Y26" i="68"/>
  <c r="X26" i="68"/>
  <c r="P26" i="68"/>
  <c r="O26" i="68"/>
  <c r="M26" i="68"/>
  <c r="J26" i="68"/>
  <c r="H26" i="68"/>
  <c r="C26" i="68"/>
  <c r="AB25" i="68"/>
  <c r="AD25" i="68" s="1"/>
  <c r="J25" i="68" s="1"/>
  <c r="Y25" i="68"/>
  <c r="X25" i="68"/>
  <c r="P25" i="68"/>
  <c r="O25" i="68"/>
  <c r="Q25" i="68" s="1"/>
  <c r="M25" i="68"/>
  <c r="H25" i="68"/>
  <c r="C25" i="68"/>
  <c r="AB24" i="68"/>
  <c r="AD24" i="68" s="1"/>
  <c r="J24" i="68" s="1"/>
  <c r="Y24" i="68"/>
  <c r="X24" i="68"/>
  <c r="P24" i="68"/>
  <c r="O24" i="68"/>
  <c r="M24" i="68"/>
  <c r="H24" i="68"/>
  <c r="C24" i="68"/>
  <c r="AB23" i="68"/>
  <c r="AD23" i="68" s="1"/>
  <c r="J23" i="68" s="1"/>
  <c r="K23" i="68" s="1"/>
  <c r="Y23" i="68"/>
  <c r="X23" i="68"/>
  <c r="P23" i="68"/>
  <c r="O23" i="68"/>
  <c r="M23" i="68"/>
  <c r="H23" i="68"/>
  <c r="C23" i="68"/>
  <c r="AD22" i="68"/>
  <c r="J22" i="68" s="1"/>
  <c r="AB22" i="68"/>
  <c r="Y22" i="68"/>
  <c r="X22" i="68"/>
  <c r="P22" i="68"/>
  <c r="O22" i="68"/>
  <c r="M22" i="68"/>
  <c r="H22" i="68"/>
  <c r="C22" i="68"/>
  <c r="AD21" i="68"/>
  <c r="J21" i="68" s="1"/>
  <c r="I21" i="68" s="1"/>
  <c r="AB21" i="68"/>
  <c r="Y21" i="68"/>
  <c r="X21" i="68"/>
  <c r="P21" i="68"/>
  <c r="O21" i="68"/>
  <c r="Q21" i="68" s="1"/>
  <c r="M21" i="68"/>
  <c r="K21" i="68"/>
  <c r="H21" i="68"/>
  <c r="C21" i="68"/>
  <c r="AB20" i="68"/>
  <c r="AD20" i="68" s="1"/>
  <c r="J20" i="68" s="1"/>
  <c r="Y20" i="68"/>
  <c r="X20" i="68"/>
  <c r="P20" i="68"/>
  <c r="O20" i="68"/>
  <c r="Q20" i="68" s="1"/>
  <c r="M20" i="68"/>
  <c r="H20" i="68"/>
  <c r="C20" i="68"/>
  <c r="AB19" i="68"/>
  <c r="AD19" i="68" s="1"/>
  <c r="J19" i="68" s="1"/>
  <c r="Y19" i="68"/>
  <c r="X19" i="68"/>
  <c r="P19" i="68"/>
  <c r="O19" i="68"/>
  <c r="Q19" i="68" s="1"/>
  <c r="M19" i="68"/>
  <c r="H19" i="68"/>
  <c r="C19" i="68"/>
  <c r="AB18" i="68"/>
  <c r="AD18" i="68" s="1"/>
  <c r="Y18" i="68"/>
  <c r="X18" i="68"/>
  <c r="P18" i="68"/>
  <c r="O18" i="68"/>
  <c r="Q18" i="68" s="1"/>
  <c r="M18" i="68"/>
  <c r="J18" i="68"/>
  <c r="H18" i="68"/>
  <c r="C18" i="68"/>
  <c r="AB17" i="68"/>
  <c r="AD17" i="68" s="1"/>
  <c r="J17" i="68" s="1"/>
  <c r="Y17" i="68"/>
  <c r="X17" i="68"/>
  <c r="P17" i="68"/>
  <c r="O17" i="68"/>
  <c r="Q17" i="68" s="1"/>
  <c r="M17" i="68"/>
  <c r="H17" i="68"/>
  <c r="C17" i="68"/>
  <c r="AB16" i="68"/>
  <c r="AD16" i="68" s="1"/>
  <c r="J16" i="68" s="1"/>
  <c r="Y16" i="68"/>
  <c r="X16" i="68"/>
  <c r="P16" i="68"/>
  <c r="O16" i="68"/>
  <c r="M16" i="68"/>
  <c r="H16" i="68"/>
  <c r="C16" i="68"/>
  <c r="AB15" i="68"/>
  <c r="AD15" i="68" s="1"/>
  <c r="J15" i="68" s="1"/>
  <c r="K15" i="68" s="1"/>
  <c r="Y15" i="68"/>
  <c r="X15" i="68"/>
  <c r="P15" i="68"/>
  <c r="O15" i="68"/>
  <c r="M15" i="68"/>
  <c r="H15" i="68"/>
  <c r="C15" i="68"/>
  <c r="AB14" i="68"/>
  <c r="AD14" i="68" s="1"/>
  <c r="J14" i="68" s="1"/>
  <c r="Y14" i="68"/>
  <c r="X14" i="68"/>
  <c r="P14" i="68"/>
  <c r="O14" i="68"/>
  <c r="M14" i="68"/>
  <c r="H14" i="68"/>
  <c r="C14" i="68"/>
  <c r="AD13" i="68"/>
  <c r="J13" i="68" s="1"/>
  <c r="I13" i="68" s="1"/>
  <c r="AB13" i="68"/>
  <c r="Y13" i="68"/>
  <c r="X13" i="68"/>
  <c r="P13" i="68"/>
  <c r="O13" i="68"/>
  <c r="Q13" i="68" s="1"/>
  <c r="M13" i="68"/>
  <c r="H13" i="68"/>
  <c r="C13" i="68"/>
  <c r="AB12" i="68"/>
  <c r="AD12" i="68" s="1"/>
  <c r="J12" i="68" s="1"/>
  <c r="Y12" i="68"/>
  <c r="X12" i="68"/>
  <c r="P12" i="68"/>
  <c r="O12" i="68"/>
  <c r="Q12" i="68" s="1"/>
  <c r="M12" i="68"/>
  <c r="H12" i="68"/>
  <c r="C12" i="68"/>
  <c r="AB11" i="68"/>
  <c r="AD11" i="68" s="1"/>
  <c r="J11" i="68" s="1"/>
  <c r="Y11" i="68"/>
  <c r="X11" i="68"/>
  <c r="P11" i="68"/>
  <c r="O11" i="68"/>
  <c r="Q11" i="68" s="1"/>
  <c r="M11" i="68"/>
  <c r="H11" i="68"/>
  <c r="C11" i="68"/>
  <c r="AB10" i="68"/>
  <c r="AD10" i="68" s="1"/>
  <c r="Y10" i="68"/>
  <c r="X10" i="68"/>
  <c r="P10" i="68"/>
  <c r="O10" i="68"/>
  <c r="M10" i="68"/>
  <c r="J10" i="68"/>
  <c r="H10" i="68"/>
  <c r="C10" i="68"/>
  <c r="AB9" i="68"/>
  <c r="AD9" i="68" s="1"/>
  <c r="J9" i="68" s="1"/>
  <c r="Y9" i="68"/>
  <c r="X9" i="68"/>
  <c r="P9" i="68"/>
  <c r="O9" i="68"/>
  <c r="Q9" i="68" s="1"/>
  <c r="M9" i="68"/>
  <c r="H9" i="68"/>
  <c r="C9" i="68"/>
  <c r="AB8" i="68"/>
  <c r="AD8" i="68" s="1"/>
  <c r="J8" i="68" s="1"/>
  <c r="Y8" i="68"/>
  <c r="X8" i="68"/>
  <c r="P8" i="68"/>
  <c r="O8" i="68"/>
  <c r="M8" i="68"/>
  <c r="H8" i="68"/>
  <c r="C8" i="68"/>
  <c r="AB7" i="68"/>
  <c r="AD7" i="68" s="1"/>
  <c r="J7" i="68" s="1"/>
  <c r="K7" i="68" s="1"/>
  <c r="Y7" i="68"/>
  <c r="X7" i="68"/>
  <c r="P7" i="68"/>
  <c r="O7" i="68"/>
  <c r="M7" i="68"/>
  <c r="H7" i="68"/>
  <c r="C7" i="68"/>
  <c r="AD6" i="68"/>
  <c r="J6" i="68" s="1"/>
  <c r="AB6" i="68"/>
  <c r="Y6" i="68"/>
  <c r="X6" i="68"/>
  <c r="P6" i="68"/>
  <c r="O6" i="68"/>
  <c r="M6" i="68"/>
  <c r="H6" i="68"/>
  <c r="C6" i="68"/>
  <c r="AD5" i="68"/>
  <c r="J5" i="68" s="1"/>
  <c r="I5" i="68" s="1"/>
  <c r="AB5" i="68"/>
  <c r="Y5" i="68"/>
  <c r="X5" i="68"/>
  <c r="P5" i="68"/>
  <c r="O5" i="68"/>
  <c r="Q5" i="68" s="1"/>
  <c r="M5" i="68"/>
  <c r="K5" i="68"/>
  <c r="H5" i="68"/>
  <c r="C5" i="68"/>
  <c r="AB4" i="68"/>
  <c r="AD4" i="68" s="1"/>
  <c r="Y4" i="68"/>
  <c r="X4" i="68"/>
  <c r="P4" i="68"/>
  <c r="O4" i="68"/>
  <c r="Q4" i="68" s="1"/>
  <c r="M4" i="68"/>
  <c r="H4" i="68"/>
  <c r="C4" i="68"/>
  <c r="AG3" i="68"/>
  <c r="AF3" i="68"/>
  <c r="W3" i="68"/>
  <c r="X3" i="68" s="1"/>
  <c r="V3" i="68"/>
  <c r="U3" i="68"/>
  <c r="T3" i="68"/>
  <c r="O3" i="68"/>
  <c r="G3" i="68"/>
  <c r="F3" i="68"/>
  <c r="D3" i="68"/>
  <c r="A2" i="68"/>
  <c r="A1" i="68"/>
  <c r="AB31" i="67"/>
  <c r="AD31" i="67" s="1"/>
  <c r="J31" i="67" s="1"/>
  <c r="I31" i="67" s="1"/>
  <c r="Y31" i="67"/>
  <c r="X31" i="67"/>
  <c r="P31" i="67"/>
  <c r="O31" i="67"/>
  <c r="Q31" i="67" s="1"/>
  <c r="M31" i="67"/>
  <c r="H31" i="67"/>
  <c r="C31" i="67"/>
  <c r="AB30" i="67"/>
  <c r="AD30" i="67" s="1"/>
  <c r="J30" i="67" s="1"/>
  <c r="Y30" i="67"/>
  <c r="X30" i="67"/>
  <c r="P30" i="67"/>
  <c r="O30" i="67"/>
  <c r="Q30" i="67" s="1"/>
  <c r="M30" i="67"/>
  <c r="H30" i="67"/>
  <c r="C30" i="67"/>
  <c r="AB29" i="67"/>
  <c r="AD29" i="67" s="1"/>
  <c r="J29" i="67" s="1"/>
  <c r="Y29" i="67"/>
  <c r="X29" i="67"/>
  <c r="P29" i="67"/>
  <c r="O29" i="67"/>
  <c r="Q29" i="67" s="1"/>
  <c r="M29" i="67"/>
  <c r="H29" i="67"/>
  <c r="C29" i="67"/>
  <c r="AB28" i="67"/>
  <c r="AD28" i="67" s="1"/>
  <c r="Y28" i="67"/>
  <c r="X28" i="67"/>
  <c r="P28" i="67"/>
  <c r="O28" i="67"/>
  <c r="M28" i="67"/>
  <c r="J28" i="67"/>
  <c r="H28" i="67"/>
  <c r="C28" i="67"/>
  <c r="AB27" i="67"/>
  <c r="AD27" i="67" s="1"/>
  <c r="J27" i="67" s="1"/>
  <c r="Y27" i="67"/>
  <c r="X27" i="67"/>
  <c r="P27" i="67"/>
  <c r="O27" i="67"/>
  <c r="Q27" i="67" s="1"/>
  <c r="M27" i="67"/>
  <c r="H27" i="67"/>
  <c r="C27" i="67"/>
  <c r="AB26" i="67"/>
  <c r="AD26" i="67" s="1"/>
  <c r="J26" i="67" s="1"/>
  <c r="Y26" i="67"/>
  <c r="X26" i="67"/>
  <c r="P26" i="67"/>
  <c r="O26" i="67"/>
  <c r="M26" i="67"/>
  <c r="H26" i="67"/>
  <c r="C26" i="67"/>
  <c r="AB25" i="67"/>
  <c r="AD25" i="67" s="1"/>
  <c r="J25" i="67" s="1"/>
  <c r="Y25" i="67"/>
  <c r="X25" i="67"/>
  <c r="P25" i="67"/>
  <c r="O25" i="67"/>
  <c r="M25" i="67"/>
  <c r="H25" i="67"/>
  <c r="C25" i="67"/>
  <c r="AD24" i="67"/>
  <c r="J24" i="67" s="1"/>
  <c r="AB24" i="67"/>
  <c r="Y24" i="67"/>
  <c r="X24" i="67"/>
  <c r="P24" i="67"/>
  <c r="O24" i="67"/>
  <c r="M24" i="67"/>
  <c r="H24" i="67"/>
  <c r="C24" i="67"/>
  <c r="AB23" i="67"/>
  <c r="AD23" i="67" s="1"/>
  <c r="J23" i="67" s="1"/>
  <c r="Y23" i="67"/>
  <c r="X23" i="67"/>
  <c r="P23" i="67"/>
  <c r="O23" i="67"/>
  <c r="Q23" i="67" s="1"/>
  <c r="M23" i="67"/>
  <c r="H23" i="67"/>
  <c r="C23" i="67"/>
  <c r="AB22" i="67"/>
  <c r="AD22" i="67" s="1"/>
  <c r="J22" i="67" s="1"/>
  <c r="Y22" i="67"/>
  <c r="X22" i="67"/>
  <c r="P22" i="67"/>
  <c r="O22" i="67"/>
  <c r="Q22" i="67" s="1"/>
  <c r="M22" i="67"/>
  <c r="H22" i="67"/>
  <c r="C22" i="67"/>
  <c r="AB21" i="67"/>
  <c r="AD21" i="67" s="1"/>
  <c r="J21" i="67" s="1"/>
  <c r="Y21" i="67"/>
  <c r="X21" i="67"/>
  <c r="P21" i="67"/>
  <c r="O21" i="67"/>
  <c r="Q21" i="67" s="1"/>
  <c r="M21" i="67"/>
  <c r="H21" i="67"/>
  <c r="C21" i="67"/>
  <c r="AB20" i="67"/>
  <c r="AD20" i="67" s="1"/>
  <c r="J20" i="67" s="1"/>
  <c r="Y20" i="67"/>
  <c r="X20" i="67"/>
  <c r="P20" i="67"/>
  <c r="Q20" i="67" s="1"/>
  <c r="O20" i="67"/>
  <c r="M20" i="67"/>
  <c r="H20" i="67"/>
  <c r="C20" i="67"/>
  <c r="AB19" i="67"/>
  <c r="AD19" i="67" s="1"/>
  <c r="J19" i="67" s="1"/>
  <c r="Y19" i="67"/>
  <c r="X19" i="67"/>
  <c r="P19" i="67"/>
  <c r="O19" i="67"/>
  <c r="Q19" i="67" s="1"/>
  <c r="M19" i="67"/>
  <c r="H19" i="67"/>
  <c r="C19" i="67"/>
  <c r="AB18" i="67"/>
  <c r="AD18" i="67" s="1"/>
  <c r="J18" i="67" s="1"/>
  <c r="Y18" i="67"/>
  <c r="X18" i="67"/>
  <c r="P18" i="67"/>
  <c r="O18" i="67"/>
  <c r="M18" i="67"/>
  <c r="H18" i="67"/>
  <c r="C18" i="67"/>
  <c r="AB17" i="67"/>
  <c r="AD17" i="67" s="1"/>
  <c r="J17" i="67" s="1"/>
  <c r="Y17" i="67"/>
  <c r="X17" i="67"/>
  <c r="P17" i="67"/>
  <c r="O17" i="67"/>
  <c r="Q17" i="67" s="1"/>
  <c r="M17" i="67"/>
  <c r="H17" i="67"/>
  <c r="C17" i="67"/>
  <c r="AB16" i="67"/>
  <c r="AD16" i="67" s="1"/>
  <c r="J16" i="67" s="1"/>
  <c r="Y16" i="67"/>
  <c r="X16" i="67"/>
  <c r="P16" i="67"/>
  <c r="O16" i="67"/>
  <c r="Q16" i="67" s="1"/>
  <c r="M16" i="67"/>
  <c r="H16" i="67"/>
  <c r="C16" i="67"/>
  <c r="AB15" i="67"/>
  <c r="AD15" i="67" s="1"/>
  <c r="J15" i="67" s="1"/>
  <c r="Y15" i="67"/>
  <c r="X15" i="67"/>
  <c r="Q15" i="67"/>
  <c r="P15" i="67"/>
  <c r="O15" i="67"/>
  <c r="M15" i="67"/>
  <c r="H15" i="67"/>
  <c r="C15" i="67"/>
  <c r="AB14" i="67"/>
  <c r="AD14" i="67" s="1"/>
  <c r="J14" i="67" s="1"/>
  <c r="Y14" i="67"/>
  <c r="X14" i="67"/>
  <c r="P14" i="67"/>
  <c r="O14" i="67"/>
  <c r="M14" i="67"/>
  <c r="H14" i="67"/>
  <c r="C14" i="67"/>
  <c r="AB13" i="67"/>
  <c r="AD13" i="67" s="1"/>
  <c r="J13" i="67" s="1"/>
  <c r="Y13" i="67"/>
  <c r="X13" i="67"/>
  <c r="P13" i="67"/>
  <c r="O13" i="67"/>
  <c r="Q13" i="67" s="1"/>
  <c r="M13" i="67"/>
  <c r="H13" i="67"/>
  <c r="C13" i="67"/>
  <c r="AB12" i="67"/>
  <c r="AD12" i="67" s="1"/>
  <c r="J12" i="67" s="1"/>
  <c r="Y12" i="67"/>
  <c r="X12" i="67"/>
  <c r="P12" i="67"/>
  <c r="O12" i="67"/>
  <c r="Q12" i="67" s="1"/>
  <c r="M12" i="67"/>
  <c r="H12" i="67"/>
  <c r="C12" i="67"/>
  <c r="AB11" i="67"/>
  <c r="AD11" i="67" s="1"/>
  <c r="J11" i="67" s="1"/>
  <c r="Y11" i="67"/>
  <c r="X11" i="67"/>
  <c r="P11" i="67"/>
  <c r="Q11" i="67" s="1"/>
  <c r="O11" i="67"/>
  <c r="M11" i="67"/>
  <c r="H11" i="67"/>
  <c r="C11" i="67"/>
  <c r="AB10" i="67"/>
  <c r="AD10" i="67" s="1"/>
  <c r="J10" i="67" s="1"/>
  <c r="K10" i="67" s="1"/>
  <c r="Y10" i="67"/>
  <c r="X10" i="67"/>
  <c r="P10" i="67"/>
  <c r="O10" i="67"/>
  <c r="M10" i="67"/>
  <c r="H10" i="67"/>
  <c r="C10" i="67"/>
  <c r="AB9" i="67"/>
  <c r="AD9" i="67" s="1"/>
  <c r="J9" i="67" s="1"/>
  <c r="K9" i="67" s="1"/>
  <c r="Y9" i="67"/>
  <c r="X9" i="67"/>
  <c r="P9" i="67"/>
  <c r="O9" i="67"/>
  <c r="Q9" i="67" s="1"/>
  <c r="M9" i="67"/>
  <c r="H9" i="67"/>
  <c r="C9" i="67"/>
  <c r="AB8" i="67"/>
  <c r="AD8" i="67" s="1"/>
  <c r="J8" i="67" s="1"/>
  <c r="Y8" i="67"/>
  <c r="X8" i="67"/>
  <c r="P8" i="67"/>
  <c r="O8" i="67"/>
  <c r="Q8" i="67" s="1"/>
  <c r="M8" i="67"/>
  <c r="H8" i="67"/>
  <c r="C8" i="67"/>
  <c r="AD7" i="67"/>
  <c r="J7" i="67" s="1"/>
  <c r="I7" i="67" s="1"/>
  <c r="AB7" i="67"/>
  <c r="Y7" i="67"/>
  <c r="X7" i="67"/>
  <c r="P7" i="67"/>
  <c r="O7" i="67"/>
  <c r="M7" i="67"/>
  <c r="K7" i="67"/>
  <c r="H7" i="67"/>
  <c r="C7" i="67"/>
  <c r="AB6" i="67"/>
  <c r="AD6" i="67" s="1"/>
  <c r="J6" i="67" s="1"/>
  <c r="K6" i="67" s="1"/>
  <c r="Y6" i="67"/>
  <c r="X6" i="67"/>
  <c r="P6" i="67"/>
  <c r="O6" i="67"/>
  <c r="M6" i="67"/>
  <c r="H6" i="67"/>
  <c r="C6" i="67"/>
  <c r="AB5" i="67"/>
  <c r="AD5" i="67" s="1"/>
  <c r="J5" i="67" s="1"/>
  <c r="Y5" i="67"/>
  <c r="X5" i="67"/>
  <c r="P5" i="67"/>
  <c r="O5" i="67"/>
  <c r="M5" i="67"/>
  <c r="H5" i="67"/>
  <c r="C5" i="67"/>
  <c r="AB4" i="67"/>
  <c r="AD4" i="67" s="1"/>
  <c r="Y4" i="67"/>
  <c r="X4" i="67"/>
  <c r="P4" i="67"/>
  <c r="O4" i="67"/>
  <c r="Q4" i="67" s="1"/>
  <c r="M4" i="67"/>
  <c r="H4" i="67"/>
  <c r="C4" i="67"/>
  <c r="AF3" i="67"/>
  <c r="W3" i="67"/>
  <c r="V3" i="67"/>
  <c r="U3" i="67"/>
  <c r="T3" i="67"/>
  <c r="O3" i="67"/>
  <c r="G3" i="67"/>
  <c r="F3" i="67"/>
  <c r="D3" i="67"/>
  <c r="A2" i="67"/>
  <c r="A1" i="67"/>
  <c r="AB31" i="66"/>
  <c r="AD31" i="66" s="1"/>
  <c r="J31" i="66" s="1"/>
  <c r="Y31" i="66"/>
  <c r="X31" i="66"/>
  <c r="P31" i="66"/>
  <c r="O31" i="66"/>
  <c r="M31" i="66"/>
  <c r="H31" i="66"/>
  <c r="C31" i="66"/>
  <c r="AD30" i="66"/>
  <c r="J30" i="66" s="1"/>
  <c r="I30" i="66" s="1"/>
  <c r="AB30" i="66"/>
  <c r="Y30" i="66"/>
  <c r="X30" i="66"/>
  <c r="P30" i="66"/>
  <c r="O30" i="66"/>
  <c r="M30" i="66"/>
  <c r="H30" i="66"/>
  <c r="C30" i="66"/>
  <c r="AB29" i="66"/>
  <c r="AD29" i="66" s="1"/>
  <c r="J29" i="66" s="1"/>
  <c r="Y29" i="66"/>
  <c r="X29" i="66"/>
  <c r="P29" i="66"/>
  <c r="O29" i="66"/>
  <c r="Q29" i="66" s="1"/>
  <c r="M29" i="66"/>
  <c r="H29" i="66"/>
  <c r="C29" i="66"/>
  <c r="AB28" i="66"/>
  <c r="AD28" i="66" s="1"/>
  <c r="J28" i="66" s="1"/>
  <c r="Y28" i="66"/>
  <c r="X28" i="66"/>
  <c r="P28" i="66"/>
  <c r="O28" i="66"/>
  <c r="Q28" i="66" s="1"/>
  <c r="M28" i="66"/>
  <c r="H28" i="66"/>
  <c r="C28" i="66"/>
  <c r="AB27" i="66"/>
  <c r="AD27" i="66" s="1"/>
  <c r="J27" i="66" s="1"/>
  <c r="Y27" i="66"/>
  <c r="X27" i="66"/>
  <c r="P27" i="66"/>
  <c r="O27" i="66"/>
  <c r="Q27" i="66" s="1"/>
  <c r="M27" i="66"/>
  <c r="H27" i="66"/>
  <c r="C27" i="66"/>
  <c r="AB26" i="66"/>
  <c r="AD26" i="66" s="1"/>
  <c r="J26" i="66" s="1"/>
  <c r="Y26" i="66"/>
  <c r="X26" i="66"/>
  <c r="Q26" i="66"/>
  <c r="P26" i="66"/>
  <c r="O26" i="66"/>
  <c r="M26" i="66"/>
  <c r="H26" i="66"/>
  <c r="C26" i="66"/>
  <c r="AB25" i="66"/>
  <c r="AD25" i="66" s="1"/>
  <c r="J25" i="66" s="1"/>
  <c r="Y25" i="66"/>
  <c r="X25" i="66"/>
  <c r="P25" i="66"/>
  <c r="O25" i="66"/>
  <c r="Q25" i="66" s="1"/>
  <c r="M25" i="66"/>
  <c r="H25" i="66"/>
  <c r="C25" i="66"/>
  <c r="AB24" i="66"/>
  <c r="AD24" i="66" s="1"/>
  <c r="J24" i="66" s="1"/>
  <c r="K24" i="66" s="1"/>
  <c r="Y24" i="66"/>
  <c r="X24" i="66"/>
  <c r="P24" i="66"/>
  <c r="O24" i="66"/>
  <c r="Q24" i="66" s="1"/>
  <c r="M24" i="66"/>
  <c r="H24" i="66"/>
  <c r="C24" i="66"/>
  <c r="AB23" i="66"/>
  <c r="AD23" i="66" s="1"/>
  <c r="J23" i="66" s="1"/>
  <c r="K23" i="66" s="1"/>
  <c r="Y23" i="66"/>
  <c r="X23" i="66"/>
  <c r="P23" i="66"/>
  <c r="O23" i="66"/>
  <c r="M23" i="66"/>
  <c r="I23" i="66"/>
  <c r="H23" i="66"/>
  <c r="C23" i="66"/>
  <c r="AB22" i="66"/>
  <c r="AD22" i="66" s="1"/>
  <c r="J22" i="66" s="1"/>
  <c r="Y22" i="66"/>
  <c r="X22" i="66"/>
  <c r="P22" i="66"/>
  <c r="Q22" i="66" s="1"/>
  <c r="O22" i="66"/>
  <c r="M22" i="66"/>
  <c r="H22" i="66"/>
  <c r="C22" i="66"/>
  <c r="AB21" i="66"/>
  <c r="AD21" i="66" s="1"/>
  <c r="J21" i="66" s="1"/>
  <c r="I21" i="66" s="1"/>
  <c r="Y21" i="66"/>
  <c r="X21" i="66"/>
  <c r="P21" i="66"/>
  <c r="O21" i="66"/>
  <c r="M21" i="66"/>
  <c r="H21" i="66"/>
  <c r="C21" i="66"/>
  <c r="AB20" i="66"/>
  <c r="AD20" i="66" s="1"/>
  <c r="J20" i="66" s="1"/>
  <c r="Y20" i="66"/>
  <c r="X20" i="66"/>
  <c r="P20" i="66"/>
  <c r="O20" i="66"/>
  <c r="M20" i="66"/>
  <c r="H20" i="66"/>
  <c r="C20" i="66"/>
  <c r="AB19" i="66"/>
  <c r="AD19" i="66" s="1"/>
  <c r="J19" i="66" s="1"/>
  <c r="I19" i="66" s="1"/>
  <c r="Y19" i="66"/>
  <c r="X19" i="66"/>
  <c r="P19" i="66"/>
  <c r="O19" i="66"/>
  <c r="Q19" i="66" s="1"/>
  <c r="M19" i="66"/>
  <c r="H19" i="66"/>
  <c r="C19" i="66"/>
  <c r="AB18" i="66"/>
  <c r="AD18" i="66" s="1"/>
  <c r="J18" i="66" s="1"/>
  <c r="Y18" i="66"/>
  <c r="X18" i="66"/>
  <c r="P18" i="66"/>
  <c r="O18" i="66"/>
  <c r="Q18" i="66" s="1"/>
  <c r="M18" i="66"/>
  <c r="H18" i="66"/>
  <c r="C18" i="66"/>
  <c r="AD17" i="66"/>
  <c r="J17" i="66" s="1"/>
  <c r="AB17" i="66"/>
  <c r="Y17" i="66"/>
  <c r="X17" i="66"/>
  <c r="P17" i="66"/>
  <c r="O17" i="66"/>
  <c r="Q17" i="66" s="1"/>
  <c r="M17" i="66"/>
  <c r="H17" i="66"/>
  <c r="C17" i="66"/>
  <c r="AB16" i="66"/>
  <c r="AD16" i="66" s="1"/>
  <c r="Y16" i="66"/>
  <c r="X16" i="66"/>
  <c r="P16" i="66"/>
  <c r="O16" i="66"/>
  <c r="Q16" i="66" s="1"/>
  <c r="M16" i="66"/>
  <c r="J16" i="66"/>
  <c r="H16" i="66"/>
  <c r="C16" i="66"/>
  <c r="AB15" i="66"/>
  <c r="AD15" i="66" s="1"/>
  <c r="J15" i="66" s="1"/>
  <c r="Y15" i="66"/>
  <c r="X15" i="66"/>
  <c r="P15" i="66"/>
  <c r="O15" i="66"/>
  <c r="Q15" i="66" s="1"/>
  <c r="M15" i="66"/>
  <c r="H15" i="66"/>
  <c r="C15" i="66"/>
  <c r="AB14" i="66"/>
  <c r="AD14" i="66" s="1"/>
  <c r="J14" i="66" s="1"/>
  <c r="Y14" i="66"/>
  <c r="X14" i="66"/>
  <c r="P14" i="66"/>
  <c r="O14" i="66"/>
  <c r="M14" i="66"/>
  <c r="H14" i="66"/>
  <c r="C14" i="66"/>
  <c r="AB13" i="66"/>
  <c r="AD13" i="66" s="1"/>
  <c r="J13" i="66" s="1"/>
  <c r="K13" i="66" s="1"/>
  <c r="Y13" i="66"/>
  <c r="X13" i="66"/>
  <c r="Q13" i="66"/>
  <c r="P13" i="66"/>
  <c r="O13" i="66"/>
  <c r="M13" i="66"/>
  <c r="H13" i="66"/>
  <c r="C13" i="66"/>
  <c r="AB12" i="66"/>
  <c r="AD12" i="66" s="1"/>
  <c r="J12" i="66" s="1"/>
  <c r="Y12" i="66"/>
  <c r="X12" i="66"/>
  <c r="P12" i="66"/>
  <c r="Q12" i="66" s="1"/>
  <c r="O12" i="66"/>
  <c r="M12" i="66"/>
  <c r="H12" i="66"/>
  <c r="C12" i="66"/>
  <c r="AB11" i="66"/>
  <c r="AD11" i="66" s="1"/>
  <c r="J11" i="66" s="1"/>
  <c r="I11" i="66" s="1"/>
  <c r="Y11" i="66"/>
  <c r="X11" i="66"/>
  <c r="P11" i="66"/>
  <c r="O11" i="66"/>
  <c r="M11" i="66"/>
  <c r="H11" i="66"/>
  <c r="C11" i="66"/>
  <c r="AD10" i="66"/>
  <c r="J10" i="66" s="1"/>
  <c r="AB10" i="66"/>
  <c r="Y10" i="66"/>
  <c r="X10" i="66"/>
  <c r="P10" i="66"/>
  <c r="O10" i="66"/>
  <c r="Q10" i="66" s="1"/>
  <c r="M10" i="66"/>
  <c r="H10" i="66"/>
  <c r="C10" i="66"/>
  <c r="AD9" i="66"/>
  <c r="J9" i="66" s="1"/>
  <c r="AB9" i="66"/>
  <c r="Y9" i="66"/>
  <c r="X9" i="66"/>
  <c r="P9" i="66"/>
  <c r="O9" i="66"/>
  <c r="Q9" i="66" s="1"/>
  <c r="M9" i="66"/>
  <c r="H9" i="66"/>
  <c r="C9" i="66"/>
  <c r="AB8" i="66"/>
  <c r="AD8" i="66" s="1"/>
  <c r="J8" i="66" s="1"/>
  <c r="Y8" i="66"/>
  <c r="X8" i="66"/>
  <c r="P8" i="66"/>
  <c r="O8" i="66"/>
  <c r="Q8" i="66" s="1"/>
  <c r="M8" i="66"/>
  <c r="H8" i="66"/>
  <c r="C8" i="66"/>
  <c r="AB7" i="66"/>
  <c r="AD7" i="66" s="1"/>
  <c r="J7" i="66" s="1"/>
  <c r="Y7" i="66"/>
  <c r="X7" i="66"/>
  <c r="P7" i="66"/>
  <c r="O7" i="66"/>
  <c r="Q7" i="66" s="1"/>
  <c r="M7" i="66"/>
  <c r="H7" i="66"/>
  <c r="C7" i="66"/>
  <c r="AB6" i="66"/>
  <c r="AD6" i="66" s="1"/>
  <c r="J6" i="66" s="1"/>
  <c r="Y6" i="66"/>
  <c r="X6" i="66"/>
  <c r="P6" i="66"/>
  <c r="O6" i="66"/>
  <c r="M6" i="66"/>
  <c r="H6" i="66"/>
  <c r="C6" i="66"/>
  <c r="AB5" i="66"/>
  <c r="AD5" i="66" s="1"/>
  <c r="Y5" i="66"/>
  <c r="X5" i="66"/>
  <c r="Q5" i="66"/>
  <c r="P5" i="66"/>
  <c r="O5" i="66"/>
  <c r="M5" i="66"/>
  <c r="H5" i="66"/>
  <c r="C5" i="66"/>
  <c r="AB4" i="66"/>
  <c r="AD4" i="66" s="1"/>
  <c r="J4" i="66" s="1"/>
  <c r="Y4" i="66"/>
  <c r="X4" i="66"/>
  <c r="P4" i="66"/>
  <c r="Q4" i="66" s="1"/>
  <c r="O4" i="66"/>
  <c r="M4" i="66"/>
  <c r="H4" i="66"/>
  <c r="C4" i="66"/>
  <c r="AG3" i="66"/>
  <c r="AF3" i="66"/>
  <c r="W3" i="66"/>
  <c r="X3" i="66" s="1"/>
  <c r="V3" i="66"/>
  <c r="U3" i="66"/>
  <c r="T3" i="66"/>
  <c r="O3" i="66"/>
  <c r="G3" i="66"/>
  <c r="F3" i="66"/>
  <c r="D3" i="66"/>
  <c r="A2" i="66"/>
  <c r="A1" i="66"/>
  <c r="AB31" i="65"/>
  <c r="AD31" i="65" s="1"/>
  <c r="J31" i="65" s="1"/>
  <c r="K31" i="65" s="1"/>
  <c r="Y31" i="65"/>
  <c r="X31" i="65"/>
  <c r="Q31" i="65"/>
  <c r="P31" i="65"/>
  <c r="O31" i="65"/>
  <c r="M31" i="65"/>
  <c r="H31" i="65"/>
  <c r="C31" i="65"/>
  <c r="AB30" i="65"/>
  <c r="AD30" i="65" s="1"/>
  <c r="J30" i="65" s="1"/>
  <c r="Y30" i="65"/>
  <c r="X30" i="65"/>
  <c r="P30" i="65"/>
  <c r="Q30" i="65" s="1"/>
  <c r="O30" i="65"/>
  <c r="M30" i="65"/>
  <c r="H30" i="65"/>
  <c r="C30" i="65"/>
  <c r="AB29" i="65"/>
  <c r="AD29" i="65" s="1"/>
  <c r="J29" i="65" s="1"/>
  <c r="I29" i="65" s="1"/>
  <c r="Y29" i="65"/>
  <c r="X29" i="65"/>
  <c r="P29" i="65"/>
  <c r="O29" i="65"/>
  <c r="M29" i="65"/>
  <c r="H29" i="65"/>
  <c r="C29" i="65"/>
  <c r="AB28" i="65"/>
  <c r="AD28" i="65" s="1"/>
  <c r="J28" i="65" s="1"/>
  <c r="Y28" i="65"/>
  <c r="X28" i="65"/>
  <c r="P28" i="65"/>
  <c r="O28" i="65"/>
  <c r="Q28" i="65" s="1"/>
  <c r="M28" i="65"/>
  <c r="H28" i="65"/>
  <c r="C28" i="65"/>
  <c r="AD27" i="65"/>
  <c r="J27" i="65" s="1"/>
  <c r="AB27" i="65"/>
  <c r="Y27" i="65"/>
  <c r="X27" i="65"/>
  <c r="P27" i="65"/>
  <c r="O27" i="65"/>
  <c r="Q27" i="65" s="1"/>
  <c r="M27" i="65"/>
  <c r="H27" i="65"/>
  <c r="C27" i="65"/>
  <c r="AB26" i="65"/>
  <c r="AD26" i="65" s="1"/>
  <c r="Y26" i="65"/>
  <c r="X26" i="65"/>
  <c r="P26" i="65"/>
  <c r="O26" i="65"/>
  <c r="Q26" i="65" s="1"/>
  <c r="M26" i="65"/>
  <c r="J26" i="65"/>
  <c r="H26" i="65"/>
  <c r="C26" i="65"/>
  <c r="AB25" i="65"/>
  <c r="AD25" i="65" s="1"/>
  <c r="J25" i="65" s="1"/>
  <c r="Y25" i="65"/>
  <c r="X25" i="65"/>
  <c r="P25" i="65"/>
  <c r="O25" i="65"/>
  <c r="Q25" i="65" s="1"/>
  <c r="M25" i="65"/>
  <c r="H25" i="65"/>
  <c r="C25" i="65"/>
  <c r="AB24" i="65"/>
  <c r="AD24" i="65" s="1"/>
  <c r="J24" i="65" s="1"/>
  <c r="Y24" i="65"/>
  <c r="X24" i="65"/>
  <c r="P24" i="65"/>
  <c r="O24" i="65"/>
  <c r="M24" i="65"/>
  <c r="H24" i="65"/>
  <c r="C24" i="65"/>
  <c r="AB23" i="65"/>
  <c r="AD23" i="65" s="1"/>
  <c r="J23" i="65" s="1"/>
  <c r="K23" i="65" s="1"/>
  <c r="Y23" i="65"/>
  <c r="X23" i="65"/>
  <c r="Q23" i="65"/>
  <c r="P23" i="65"/>
  <c r="O23" i="65"/>
  <c r="M23" i="65"/>
  <c r="H23" i="65"/>
  <c r="C23" i="65"/>
  <c r="AB22" i="65"/>
  <c r="AD22" i="65" s="1"/>
  <c r="J22" i="65" s="1"/>
  <c r="Y22" i="65"/>
  <c r="X22" i="65"/>
  <c r="P22" i="65"/>
  <c r="Q22" i="65" s="1"/>
  <c r="O22" i="65"/>
  <c r="M22" i="65"/>
  <c r="H22" i="65"/>
  <c r="C22" i="65"/>
  <c r="AB21" i="65"/>
  <c r="AD21" i="65" s="1"/>
  <c r="J21" i="65" s="1"/>
  <c r="Y21" i="65"/>
  <c r="X21" i="65"/>
  <c r="P21" i="65"/>
  <c r="O21" i="65"/>
  <c r="M21" i="65"/>
  <c r="H21" i="65"/>
  <c r="C21" i="65"/>
  <c r="AD20" i="65"/>
  <c r="J20" i="65" s="1"/>
  <c r="AB20" i="65"/>
  <c r="Y20" i="65"/>
  <c r="X20" i="65"/>
  <c r="P20" i="65"/>
  <c r="O20" i="65"/>
  <c r="Q20" i="65" s="1"/>
  <c r="M20" i="65"/>
  <c r="H20" i="65"/>
  <c r="C20" i="65"/>
  <c r="AD19" i="65"/>
  <c r="J19" i="65" s="1"/>
  <c r="AB19" i="65"/>
  <c r="Y19" i="65"/>
  <c r="X19" i="65"/>
  <c r="P19" i="65"/>
  <c r="O19" i="65"/>
  <c r="Q19" i="65" s="1"/>
  <c r="M19" i="65"/>
  <c r="H19" i="65"/>
  <c r="C19" i="65"/>
  <c r="AB18" i="65"/>
  <c r="AD18" i="65" s="1"/>
  <c r="J18" i="65" s="1"/>
  <c r="Y18" i="65"/>
  <c r="X18" i="65"/>
  <c r="P18" i="65"/>
  <c r="O18" i="65"/>
  <c r="Q18" i="65" s="1"/>
  <c r="M18" i="65"/>
  <c r="H18" i="65"/>
  <c r="C18" i="65"/>
  <c r="AB17" i="65"/>
  <c r="AD17" i="65" s="1"/>
  <c r="J17" i="65" s="1"/>
  <c r="Y17" i="65"/>
  <c r="X17" i="65"/>
  <c r="P17" i="65"/>
  <c r="O17" i="65"/>
  <c r="Q17" i="65" s="1"/>
  <c r="M17" i="65"/>
  <c r="H17" i="65"/>
  <c r="C17" i="65"/>
  <c r="AB16" i="65"/>
  <c r="AD16" i="65" s="1"/>
  <c r="J16" i="65" s="1"/>
  <c r="Y16" i="65"/>
  <c r="X16" i="65"/>
  <c r="P16" i="65"/>
  <c r="O16" i="65"/>
  <c r="M16" i="65"/>
  <c r="H16" i="65"/>
  <c r="C16" i="65"/>
  <c r="AB15" i="65"/>
  <c r="AD15" i="65" s="1"/>
  <c r="J15" i="65" s="1"/>
  <c r="K15" i="65" s="1"/>
  <c r="Y15" i="65"/>
  <c r="X15" i="65"/>
  <c r="Q15" i="65"/>
  <c r="P15" i="65"/>
  <c r="O15" i="65"/>
  <c r="M15" i="65"/>
  <c r="H15" i="65"/>
  <c r="C15" i="65"/>
  <c r="AB14" i="65"/>
  <c r="AD14" i="65" s="1"/>
  <c r="J14" i="65" s="1"/>
  <c r="Y14" i="65"/>
  <c r="X14" i="65"/>
  <c r="P14" i="65"/>
  <c r="Q14" i="65" s="1"/>
  <c r="O14" i="65"/>
  <c r="M14" i="65"/>
  <c r="H14" i="65"/>
  <c r="C14" i="65"/>
  <c r="AD13" i="65"/>
  <c r="J13" i="65" s="1"/>
  <c r="AB13" i="65"/>
  <c r="Y13" i="65"/>
  <c r="X13" i="65"/>
  <c r="P13" i="65"/>
  <c r="O13" i="65"/>
  <c r="Q13" i="65" s="1"/>
  <c r="M13" i="65"/>
  <c r="H13" i="65"/>
  <c r="C13" i="65"/>
  <c r="AD12" i="65"/>
  <c r="J12" i="65" s="1"/>
  <c r="AB12" i="65"/>
  <c r="Y12" i="65"/>
  <c r="X12" i="65"/>
  <c r="P12" i="65"/>
  <c r="O12" i="65"/>
  <c r="Q12" i="65" s="1"/>
  <c r="M12" i="65"/>
  <c r="H12" i="65"/>
  <c r="C12" i="65"/>
  <c r="AB11" i="65"/>
  <c r="AD11" i="65" s="1"/>
  <c r="J11" i="65" s="1"/>
  <c r="Y11" i="65"/>
  <c r="X11" i="65"/>
  <c r="P11" i="65"/>
  <c r="O11" i="65"/>
  <c r="Q11" i="65" s="1"/>
  <c r="M11" i="65"/>
  <c r="H11" i="65"/>
  <c r="C11" i="65"/>
  <c r="AB10" i="65"/>
  <c r="AD10" i="65" s="1"/>
  <c r="J10" i="65" s="1"/>
  <c r="Y10" i="65"/>
  <c r="X10" i="65"/>
  <c r="P10" i="65"/>
  <c r="O10" i="65"/>
  <c r="Q10" i="65" s="1"/>
  <c r="M10" i="65"/>
  <c r="H10" i="65"/>
  <c r="C10" i="65"/>
  <c r="AB9" i="65"/>
  <c r="AD9" i="65" s="1"/>
  <c r="J9" i="65" s="1"/>
  <c r="Y9" i="65"/>
  <c r="X9" i="65"/>
  <c r="P9" i="65"/>
  <c r="Q9" i="65" s="1"/>
  <c r="O9" i="65"/>
  <c r="M9" i="65"/>
  <c r="H9" i="65"/>
  <c r="C9" i="65"/>
  <c r="AB8" i="65"/>
  <c r="AD8" i="65" s="1"/>
  <c r="J8" i="65" s="1"/>
  <c r="Y8" i="65"/>
  <c r="X8" i="65"/>
  <c r="P8" i="65"/>
  <c r="O8" i="65"/>
  <c r="M8" i="65"/>
  <c r="H8" i="65"/>
  <c r="C8" i="65"/>
  <c r="AB7" i="65"/>
  <c r="AD7" i="65" s="1"/>
  <c r="J7" i="65" s="1"/>
  <c r="K7" i="65" s="1"/>
  <c r="Y7" i="65"/>
  <c r="X7" i="65"/>
  <c r="Q7" i="65"/>
  <c r="P7" i="65"/>
  <c r="O7" i="65"/>
  <c r="M7" i="65"/>
  <c r="H7" i="65"/>
  <c r="C7" i="65"/>
  <c r="AB6" i="65"/>
  <c r="AD6" i="65" s="1"/>
  <c r="J6" i="65" s="1"/>
  <c r="Y6" i="65"/>
  <c r="X6" i="65"/>
  <c r="P6" i="65"/>
  <c r="O6" i="65"/>
  <c r="M6" i="65"/>
  <c r="H6" i="65"/>
  <c r="C6" i="65"/>
  <c r="AD5" i="65"/>
  <c r="J5" i="65" s="1"/>
  <c r="I5" i="65" s="1"/>
  <c r="AB5" i="65"/>
  <c r="Y5" i="65"/>
  <c r="X5" i="65"/>
  <c r="P5" i="65"/>
  <c r="O5" i="65"/>
  <c r="Q5" i="65" s="1"/>
  <c r="M5" i="65"/>
  <c r="H5" i="65"/>
  <c r="C5" i="65"/>
  <c r="AD4" i="65"/>
  <c r="AB4" i="65"/>
  <c r="Y4" i="65"/>
  <c r="X4" i="65"/>
  <c r="P4" i="65"/>
  <c r="O4" i="65"/>
  <c r="Q4" i="65" s="1"/>
  <c r="M4" i="65"/>
  <c r="H4" i="65"/>
  <c r="C4" i="65"/>
  <c r="AG3" i="65"/>
  <c r="AF3" i="65"/>
  <c r="W3" i="65"/>
  <c r="V3" i="65"/>
  <c r="U3" i="65"/>
  <c r="T3" i="65"/>
  <c r="O3" i="65"/>
  <c r="G3" i="65"/>
  <c r="F3" i="65"/>
  <c r="D3" i="65"/>
  <c r="A2" i="65"/>
  <c r="A1" i="65"/>
  <c r="AB31" i="64"/>
  <c r="AD31" i="64" s="1"/>
  <c r="J31" i="64" s="1"/>
  <c r="I31" i="64" s="1"/>
  <c r="Y31" i="64"/>
  <c r="X31" i="64"/>
  <c r="P31" i="64"/>
  <c r="O31" i="64"/>
  <c r="Q31" i="64" s="1"/>
  <c r="M31" i="64"/>
  <c r="K31" i="64"/>
  <c r="H31" i="64"/>
  <c r="C31" i="64"/>
  <c r="AB30" i="64"/>
  <c r="AD30" i="64" s="1"/>
  <c r="J30" i="64" s="1"/>
  <c r="K30" i="64" s="1"/>
  <c r="Y30" i="64"/>
  <c r="X30" i="64"/>
  <c r="P30" i="64"/>
  <c r="O30" i="64"/>
  <c r="Q30" i="64" s="1"/>
  <c r="M30" i="64"/>
  <c r="H30" i="64"/>
  <c r="C30" i="64"/>
  <c r="AB29" i="64"/>
  <c r="AD29" i="64" s="1"/>
  <c r="J29" i="64" s="1"/>
  <c r="Y29" i="64"/>
  <c r="X29" i="64"/>
  <c r="P29" i="64"/>
  <c r="O29" i="64"/>
  <c r="M29" i="64"/>
  <c r="H29" i="64"/>
  <c r="C29" i="64"/>
  <c r="AB28" i="64"/>
  <c r="AD28" i="64" s="1"/>
  <c r="J28" i="64" s="1"/>
  <c r="I28" i="64" s="1"/>
  <c r="Y28" i="64"/>
  <c r="X28" i="64"/>
  <c r="P28" i="64"/>
  <c r="O28" i="64"/>
  <c r="M28" i="64"/>
  <c r="H28" i="64"/>
  <c r="C28" i="64"/>
  <c r="AB27" i="64"/>
  <c r="AD27" i="64" s="1"/>
  <c r="J27" i="64" s="1"/>
  <c r="Y27" i="64"/>
  <c r="X27" i="64"/>
  <c r="P27" i="64"/>
  <c r="O27" i="64"/>
  <c r="Q27" i="64" s="1"/>
  <c r="M27" i="64"/>
  <c r="H27" i="64"/>
  <c r="C27" i="64"/>
  <c r="AD26" i="64"/>
  <c r="J26" i="64" s="1"/>
  <c r="AB26" i="64"/>
  <c r="Y26" i="64"/>
  <c r="X26" i="64"/>
  <c r="P26" i="64"/>
  <c r="O26" i="64"/>
  <c r="Q26" i="64" s="1"/>
  <c r="M26" i="64"/>
  <c r="H26" i="64"/>
  <c r="C26" i="64"/>
  <c r="AB25" i="64"/>
  <c r="AD25" i="64" s="1"/>
  <c r="J25" i="64" s="1"/>
  <c r="Y25" i="64"/>
  <c r="X25" i="64"/>
  <c r="P25" i="64"/>
  <c r="O25" i="64"/>
  <c r="Q25" i="64" s="1"/>
  <c r="M25" i="64"/>
  <c r="H25" i="64"/>
  <c r="C25" i="64"/>
  <c r="AB24" i="64"/>
  <c r="AD24" i="64" s="1"/>
  <c r="J24" i="64" s="1"/>
  <c r="Y24" i="64"/>
  <c r="X24" i="64"/>
  <c r="P24" i="64"/>
  <c r="O24" i="64"/>
  <c r="Q24" i="64" s="1"/>
  <c r="M24" i="64"/>
  <c r="H24" i="64"/>
  <c r="C24" i="64"/>
  <c r="AB23" i="64"/>
  <c r="AD23" i="64" s="1"/>
  <c r="J23" i="64" s="1"/>
  <c r="Y23" i="64"/>
  <c r="X23" i="64"/>
  <c r="P23" i="64"/>
  <c r="O23" i="64"/>
  <c r="Q23" i="64" s="1"/>
  <c r="M23" i="64"/>
  <c r="H23" i="64"/>
  <c r="C23" i="64"/>
  <c r="AB22" i="64"/>
  <c r="AD22" i="64" s="1"/>
  <c r="J22" i="64" s="1"/>
  <c r="Y22" i="64"/>
  <c r="X22" i="64"/>
  <c r="Q22" i="64"/>
  <c r="P22" i="64"/>
  <c r="O22" i="64"/>
  <c r="M22" i="64"/>
  <c r="H22" i="64"/>
  <c r="C22" i="64"/>
  <c r="AB21" i="64"/>
  <c r="AD21" i="64" s="1"/>
  <c r="J21" i="64" s="1"/>
  <c r="Y21" i="64"/>
  <c r="X21" i="64"/>
  <c r="P21" i="64"/>
  <c r="O21" i="64"/>
  <c r="Q21" i="64" s="1"/>
  <c r="M21" i="64"/>
  <c r="H21" i="64"/>
  <c r="C21" i="64"/>
  <c r="AD20" i="64"/>
  <c r="J20" i="64" s="1"/>
  <c r="AB20" i="64"/>
  <c r="Y20" i="64"/>
  <c r="X20" i="64"/>
  <c r="P20" i="64"/>
  <c r="O20" i="64"/>
  <c r="Q20" i="64" s="1"/>
  <c r="M20" i="64"/>
  <c r="H20" i="64"/>
  <c r="C20" i="64"/>
  <c r="AB19" i="64"/>
  <c r="AD19" i="64" s="1"/>
  <c r="J19" i="64" s="1"/>
  <c r="Y19" i="64"/>
  <c r="X19" i="64"/>
  <c r="P19" i="64"/>
  <c r="O19" i="64"/>
  <c r="Q19" i="64" s="1"/>
  <c r="M19" i="64"/>
  <c r="H19" i="64"/>
  <c r="C19" i="64"/>
  <c r="AB18" i="64"/>
  <c r="AD18" i="64" s="1"/>
  <c r="J18" i="64" s="1"/>
  <c r="Y18" i="64"/>
  <c r="X18" i="64"/>
  <c r="P18" i="64"/>
  <c r="O18" i="64"/>
  <c r="Q18" i="64" s="1"/>
  <c r="M18" i="64"/>
  <c r="H18" i="64"/>
  <c r="C18" i="64"/>
  <c r="AB17" i="64"/>
  <c r="AD17" i="64" s="1"/>
  <c r="J17" i="64" s="1"/>
  <c r="K17" i="64" s="1"/>
  <c r="Y17" i="64"/>
  <c r="X17" i="64"/>
  <c r="P17" i="64"/>
  <c r="Q17" i="64" s="1"/>
  <c r="O17" i="64"/>
  <c r="M17" i="64"/>
  <c r="H17" i="64"/>
  <c r="C17" i="64"/>
  <c r="AB16" i="64"/>
  <c r="AD16" i="64" s="1"/>
  <c r="J16" i="64" s="1"/>
  <c r="Y16" i="64"/>
  <c r="X16" i="64"/>
  <c r="P16" i="64"/>
  <c r="Q16" i="64" s="1"/>
  <c r="O16" i="64"/>
  <c r="M16" i="64"/>
  <c r="H16" i="64"/>
  <c r="C16" i="64"/>
  <c r="AB15" i="64"/>
  <c r="AD15" i="64" s="1"/>
  <c r="J15" i="64" s="1"/>
  <c r="Y15" i="64"/>
  <c r="X15" i="64"/>
  <c r="P15" i="64"/>
  <c r="O15" i="64"/>
  <c r="Q15" i="64" s="1"/>
  <c r="M15" i="64"/>
  <c r="H15" i="64"/>
  <c r="C15" i="64"/>
  <c r="AB14" i="64"/>
  <c r="AD14" i="64" s="1"/>
  <c r="J14" i="64" s="1"/>
  <c r="K14" i="64" s="1"/>
  <c r="Y14" i="64"/>
  <c r="X14" i="64"/>
  <c r="P14" i="64"/>
  <c r="O14" i="64"/>
  <c r="Q14" i="64" s="1"/>
  <c r="M14" i="64"/>
  <c r="H14" i="64"/>
  <c r="C14" i="64"/>
  <c r="AD13" i="64"/>
  <c r="J13" i="64" s="1"/>
  <c r="AB13" i="64"/>
  <c r="Y13" i="64"/>
  <c r="X13" i="64"/>
  <c r="P13" i="64"/>
  <c r="O13" i="64"/>
  <c r="Q13" i="64" s="1"/>
  <c r="M13" i="64"/>
  <c r="H13" i="64"/>
  <c r="C13" i="64"/>
  <c r="AB12" i="64"/>
  <c r="AD12" i="64" s="1"/>
  <c r="J12" i="64" s="1"/>
  <c r="I12" i="64" s="1"/>
  <c r="Y12" i="64"/>
  <c r="X12" i="64"/>
  <c r="P12" i="64"/>
  <c r="O12" i="64"/>
  <c r="Q12" i="64" s="1"/>
  <c r="M12" i="64"/>
  <c r="K12" i="64"/>
  <c r="H12" i="64"/>
  <c r="C12" i="64"/>
  <c r="AB11" i="64"/>
  <c r="AD11" i="64" s="1"/>
  <c r="J11" i="64" s="1"/>
  <c r="Y11" i="64"/>
  <c r="X11" i="64"/>
  <c r="P11" i="64"/>
  <c r="O11" i="64"/>
  <c r="M11" i="64"/>
  <c r="H11" i="64"/>
  <c r="C11" i="64"/>
  <c r="AB10" i="64"/>
  <c r="AD10" i="64" s="1"/>
  <c r="J10" i="64" s="1"/>
  <c r="Y10" i="64"/>
  <c r="X10" i="64"/>
  <c r="P10" i="64"/>
  <c r="O10" i="64"/>
  <c r="M10" i="64"/>
  <c r="H10" i="64"/>
  <c r="C10" i="64"/>
  <c r="AB9" i="64"/>
  <c r="AD9" i="64" s="1"/>
  <c r="J9" i="64" s="1"/>
  <c r="Y9" i="64"/>
  <c r="X9" i="64"/>
  <c r="Q9" i="64"/>
  <c r="P9" i="64"/>
  <c r="O9" i="64"/>
  <c r="M9" i="64"/>
  <c r="H9" i="64"/>
  <c r="C9" i="64"/>
  <c r="AB8" i="64"/>
  <c r="AD8" i="64" s="1"/>
  <c r="J8" i="64" s="1"/>
  <c r="Y8" i="64"/>
  <c r="X8" i="64"/>
  <c r="P8" i="64"/>
  <c r="Q8" i="64" s="1"/>
  <c r="O8" i="64"/>
  <c r="M8" i="64"/>
  <c r="H8" i="64"/>
  <c r="C8" i="64"/>
  <c r="AB7" i="64"/>
  <c r="AD7" i="64" s="1"/>
  <c r="J7" i="64" s="1"/>
  <c r="I7" i="64" s="1"/>
  <c r="Y7" i="64"/>
  <c r="X7" i="64"/>
  <c r="P7" i="64"/>
  <c r="O7" i="64"/>
  <c r="Q7" i="64" s="1"/>
  <c r="M7" i="64"/>
  <c r="H7" i="64"/>
  <c r="C7" i="64"/>
  <c r="AB6" i="64"/>
  <c r="AD6" i="64" s="1"/>
  <c r="J6" i="64" s="1"/>
  <c r="K6" i="64" s="1"/>
  <c r="Y6" i="64"/>
  <c r="X6" i="64"/>
  <c r="P6" i="64"/>
  <c r="O6" i="64"/>
  <c r="Q6" i="64" s="1"/>
  <c r="M6" i="64"/>
  <c r="H6" i="64"/>
  <c r="C6" i="64"/>
  <c r="AD5" i="64"/>
  <c r="J5" i="64" s="1"/>
  <c r="AB5" i="64"/>
  <c r="Y5" i="64"/>
  <c r="X5" i="64"/>
  <c r="P5" i="64"/>
  <c r="O5" i="64"/>
  <c r="M5" i="64"/>
  <c r="H5" i="64"/>
  <c r="C5" i="64"/>
  <c r="AB4" i="64"/>
  <c r="AD4" i="64" s="1"/>
  <c r="Y4" i="64"/>
  <c r="X4" i="64"/>
  <c r="P4" i="64"/>
  <c r="O4" i="64"/>
  <c r="Q4" i="64" s="1"/>
  <c r="M4" i="64"/>
  <c r="H4" i="64"/>
  <c r="C4" i="64"/>
  <c r="AG3" i="64"/>
  <c r="AF3" i="64"/>
  <c r="W3" i="64"/>
  <c r="V3" i="64"/>
  <c r="U3" i="64"/>
  <c r="T3" i="64"/>
  <c r="O3" i="64"/>
  <c r="G3" i="64"/>
  <c r="F3" i="64"/>
  <c r="D3" i="64"/>
  <c r="A2" i="64"/>
  <c r="A1" i="64"/>
  <c r="AB31" i="63"/>
  <c r="AD31" i="63" s="1"/>
  <c r="J31" i="63" s="1"/>
  <c r="Y31" i="63"/>
  <c r="X31" i="63"/>
  <c r="P31" i="63"/>
  <c r="O31" i="63"/>
  <c r="Q31" i="63" s="1"/>
  <c r="M31" i="63"/>
  <c r="H31" i="63"/>
  <c r="C31" i="63"/>
  <c r="AB30" i="63"/>
  <c r="AD30" i="63" s="1"/>
  <c r="J30" i="63" s="1"/>
  <c r="Y30" i="63"/>
  <c r="X30" i="63"/>
  <c r="P30" i="63"/>
  <c r="O30" i="63"/>
  <c r="Q30" i="63" s="1"/>
  <c r="M30" i="63"/>
  <c r="H30" i="63"/>
  <c r="C30" i="63"/>
  <c r="AB29" i="63"/>
  <c r="AD29" i="63" s="1"/>
  <c r="J29" i="63" s="1"/>
  <c r="Y29" i="63"/>
  <c r="X29" i="63"/>
  <c r="Q29" i="63"/>
  <c r="P29" i="63"/>
  <c r="O29" i="63"/>
  <c r="M29" i="63"/>
  <c r="H29" i="63"/>
  <c r="C29" i="63"/>
  <c r="AB28" i="63"/>
  <c r="AD28" i="63" s="1"/>
  <c r="J28" i="63" s="1"/>
  <c r="Y28" i="63"/>
  <c r="X28" i="63"/>
  <c r="P28" i="63"/>
  <c r="O28" i="63"/>
  <c r="Q28" i="63" s="1"/>
  <c r="M28" i="63"/>
  <c r="H28" i="63"/>
  <c r="C28" i="63"/>
  <c r="AB27" i="63"/>
  <c r="AD27" i="63" s="1"/>
  <c r="J27" i="63" s="1"/>
  <c r="K27" i="63" s="1"/>
  <c r="Y27" i="63"/>
  <c r="X27" i="63"/>
  <c r="P27" i="63"/>
  <c r="O27" i="63"/>
  <c r="Q27" i="63" s="1"/>
  <c r="M27" i="63"/>
  <c r="H27" i="63"/>
  <c r="C27" i="63"/>
  <c r="AB26" i="63"/>
  <c r="AD26" i="63" s="1"/>
  <c r="J26" i="63" s="1"/>
  <c r="Y26" i="63"/>
  <c r="X26" i="63"/>
  <c r="P26" i="63"/>
  <c r="O26" i="63"/>
  <c r="M26" i="63"/>
  <c r="H26" i="63"/>
  <c r="C26" i="63"/>
  <c r="AD25" i="63"/>
  <c r="J25" i="63" s="1"/>
  <c r="I25" i="63" s="1"/>
  <c r="AB25" i="63"/>
  <c r="Y25" i="63"/>
  <c r="X25" i="63"/>
  <c r="P25" i="63"/>
  <c r="O25" i="63"/>
  <c r="Q25" i="63" s="1"/>
  <c r="M25" i="63"/>
  <c r="K25" i="63"/>
  <c r="H25" i="63"/>
  <c r="C25" i="63"/>
  <c r="AB24" i="63"/>
  <c r="AD24" i="63" s="1"/>
  <c r="J24" i="63" s="1"/>
  <c r="K24" i="63" s="1"/>
  <c r="Y24" i="63"/>
  <c r="X24" i="63"/>
  <c r="P24" i="63"/>
  <c r="O24" i="63"/>
  <c r="Q24" i="63" s="1"/>
  <c r="M24" i="63"/>
  <c r="H24" i="63"/>
  <c r="C24" i="63"/>
  <c r="AB23" i="63"/>
  <c r="AD23" i="63" s="1"/>
  <c r="J23" i="63" s="1"/>
  <c r="Y23" i="63"/>
  <c r="X23" i="63"/>
  <c r="P23" i="63"/>
  <c r="O23" i="63"/>
  <c r="M23" i="63"/>
  <c r="H23" i="63"/>
  <c r="C23" i="63"/>
  <c r="AB22" i="63"/>
  <c r="AD22" i="63" s="1"/>
  <c r="J22" i="63" s="1"/>
  <c r="Y22" i="63"/>
  <c r="X22" i="63"/>
  <c r="P22" i="63"/>
  <c r="O22" i="63"/>
  <c r="M22" i="63"/>
  <c r="H22" i="63"/>
  <c r="C22" i="63"/>
  <c r="AB21" i="63"/>
  <c r="AD21" i="63" s="1"/>
  <c r="J21" i="63" s="1"/>
  <c r="Y21" i="63"/>
  <c r="X21" i="63"/>
  <c r="Q21" i="63"/>
  <c r="P21" i="63"/>
  <c r="O21" i="63"/>
  <c r="M21" i="63"/>
  <c r="H21" i="63"/>
  <c r="C21" i="63"/>
  <c r="AD20" i="63"/>
  <c r="J20" i="63" s="1"/>
  <c r="AB20" i="63"/>
  <c r="Y20" i="63"/>
  <c r="X20" i="63"/>
  <c r="P20" i="63"/>
  <c r="O20" i="63"/>
  <c r="M20" i="63"/>
  <c r="H20" i="63"/>
  <c r="C20" i="63"/>
  <c r="AB19" i="63"/>
  <c r="AD19" i="63" s="1"/>
  <c r="Y19" i="63"/>
  <c r="X19" i="63"/>
  <c r="P19" i="63"/>
  <c r="O19" i="63"/>
  <c r="Q19" i="63" s="1"/>
  <c r="M19" i="63"/>
  <c r="J19" i="63"/>
  <c r="H19" i="63"/>
  <c r="C19" i="63"/>
  <c r="AB18" i="63"/>
  <c r="AD18" i="63" s="1"/>
  <c r="J18" i="63" s="1"/>
  <c r="Y18" i="63"/>
  <c r="X18" i="63"/>
  <c r="P18" i="63"/>
  <c r="O18" i="63"/>
  <c r="M18" i="63"/>
  <c r="H18" i="63"/>
  <c r="C18" i="63"/>
  <c r="AB17" i="63"/>
  <c r="AD17" i="63" s="1"/>
  <c r="J17" i="63" s="1"/>
  <c r="I17" i="63" s="1"/>
  <c r="Y17" i="63"/>
  <c r="X17" i="63"/>
  <c r="P17" i="63"/>
  <c r="O17" i="63"/>
  <c r="M17" i="63"/>
  <c r="H17" i="63"/>
  <c r="C17" i="63"/>
  <c r="AB16" i="63"/>
  <c r="AD16" i="63" s="1"/>
  <c r="J16" i="63" s="1"/>
  <c r="K16" i="63" s="1"/>
  <c r="Y16" i="63"/>
  <c r="X16" i="63"/>
  <c r="Q16" i="63"/>
  <c r="P16" i="63"/>
  <c r="O16" i="63"/>
  <c r="M16" i="63"/>
  <c r="H16" i="63"/>
  <c r="C16" i="63"/>
  <c r="AB15" i="63"/>
  <c r="AD15" i="63" s="1"/>
  <c r="J15" i="63" s="1"/>
  <c r="Y15" i="63"/>
  <c r="X15" i="63"/>
  <c r="P15" i="63"/>
  <c r="O15" i="63"/>
  <c r="M15" i="63"/>
  <c r="H15" i="63"/>
  <c r="C15" i="63"/>
  <c r="AB14" i="63"/>
  <c r="AD14" i="63" s="1"/>
  <c r="J14" i="63" s="1"/>
  <c r="I14" i="63" s="1"/>
  <c r="Y14" i="63"/>
  <c r="X14" i="63"/>
  <c r="P14" i="63"/>
  <c r="O14" i="63"/>
  <c r="M14" i="63"/>
  <c r="H14" i="63"/>
  <c r="C14" i="63"/>
  <c r="AB13" i="63"/>
  <c r="AD13" i="63" s="1"/>
  <c r="J13" i="63" s="1"/>
  <c r="Y13" i="63"/>
  <c r="X13" i="63"/>
  <c r="P13" i="63"/>
  <c r="Q13" i="63" s="1"/>
  <c r="O13" i="63"/>
  <c r="M13" i="63"/>
  <c r="H13" i="63"/>
  <c r="C13" i="63"/>
  <c r="AD12" i="63"/>
  <c r="J12" i="63" s="1"/>
  <c r="AB12" i="63"/>
  <c r="Y12" i="63"/>
  <c r="X12" i="63"/>
  <c r="P12" i="63"/>
  <c r="O12" i="63"/>
  <c r="Q12" i="63" s="1"/>
  <c r="M12" i="63"/>
  <c r="H12" i="63"/>
  <c r="C12" i="63"/>
  <c r="AB11" i="63"/>
  <c r="AD11" i="63" s="1"/>
  <c r="J11" i="63" s="1"/>
  <c r="Y11" i="63"/>
  <c r="X11" i="63"/>
  <c r="P11" i="63"/>
  <c r="O11" i="63"/>
  <c r="Q11" i="63" s="1"/>
  <c r="M11" i="63"/>
  <c r="H11" i="63"/>
  <c r="C11" i="63"/>
  <c r="AB10" i="63"/>
  <c r="AD10" i="63" s="1"/>
  <c r="J10" i="63" s="1"/>
  <c r="Y10" i="63"/>
  <c r="X10" i="63"/>
  <c r="P10" i="63"/>
  <c r="O10" i="63"/>
  <c r="Q10" i="63" s="1"/>
  <c r="M10" i="63"/>
  <c r="H10" i="63"/>
  <c r="C10" i="63"/>
  <c r="AB9" i="63"/>
  <c r="AD9" i="63" s="1"/>
  <c r="J9" i="63" s="1"/>
  <c r="Y9" i="63"/>
  <c r="X9" i="63"/>
  <c r="P9" i="63"/>
  <c r="O9" i="63"/>
  <c r="Q9" i="63" s="1"/>
  <c r="M9" i="63"/>
  <c r="H9" i="63"/>
  <c r="C9" i="63"/>
  <c r="AB8" i="63"/>
  <c r="AD8" i="63" s="1"/>
  <c r="J8" i="63" s="1"/>
  <c r="K8" i="63" s="1"/>
  <c r="Y8" i="63"/>
  <c r="X8" i="63"/>
  <c r="P8" i="63"/>
  <c r="O8" i="63"/>
  <c r="Q8" i="63" s="1"/>
  <c r="M8" i="63"/>
  <c r="I8" i="63"/>
  <c r="H8" i="63"/>
  <c r="C8" i="63"/>
  <c r="AB7" i="63"/>
  <c r="AD7" i="63" s="1"/>
  <c r="J7" i="63" s="1"/>
  <c r="Y7" i="63"/>
  <c r="X7" i="63"/>
  <c r="P7" i="63"/>
  <c r="O7" i="63"/>
  <c r="M7" i="63"/>
  <c r="H7" i="63"/>
  <c r="C7" i="63"/>
  <c r="AB6" i="63"/>
  <c r="AD6" i="63" s="1"/>
  <c r="J6" i="63" s="1"/>
  <c r="I6" i="63" s="1"/>
  <c r="Y6" i="63"/>
  <c r="X6" i="63"/>
  <c r="P6" i="63"/>
  <c r="O6" i="63"/>
  <c r="M6" i="63"/>
  <c r="H6" i="63"/>
  <c r="C6" i="63"/>
  <c r="AB5" i="63"/>
  <c r="AD5" i="63" s="1"/>
  <c r="J5" i="63" s="1"/>
  <c r="Y5" i="63"/>
  <c r="X5" i="63"/>
  <c r="Q5" i="63"/>
  <c r="P5" i="63"/>
  <c r="O5" i="63"/>
  <c r="M5" i="63"/>
  <c r="H5" i="63"/>
  <c r="C5" i="63"/>
  <c r="AB4" i="63"/>
  <c r="AD4" i="63" s="1"/>
  <c r="Y4" i="63"/>
  <c r="X4" i="63"/>
  <c r="P4" i="63"/>
  <c r="O4" i="63"/>
  <c r="M4" i="63"/>
  <c r="H4" i="63"/>
  <c r="C4" i="63"/>
  <c r="AG3" i="63"/>
  <c r="AF3" i="63"/>
  <c r="W3" i="63"/>
  <c r="X3" i="63" s="1"/>
  <c r="V3" i="63"/>
  <c r="U3" i="63"/>
  <c r="T3" i="63"/>
  <c r="O3" i="63"/>
  <c r="G3" i="63"/>
  <c r="F3" i="63"/>
  <c r="D3" i="63"/>
  <c r="A2" i="63"/>
  <c r="A1" i="63"/>
  <c r="AB31" i="62"/>
  <c r="AD31" i="62" s="1"/>
  <c r="J31" i="62" s="1"/>
  <c r="K31" i="62" s="1"/>
  <c r="Y31" i="62"/>
  <c r="X31" i="62"/>
  <c r="P31" i="62"/>
  <c r="O31" i="62"/>
  <c r="M31" i="62"/>
  <c r="H31" i="62"/>
  <c r="C31" i="62"/>
  <c r="AB30" i="62"/>
  <c r="AD30" i="62" s="1"/>
  <c r="J30" i="62" s="1"/>
  <c r="Y30" i="62"/>
  <c r="X30" i="62"/>
  <c r="P30" i="62"/>
  <c r="O30" i="62"/>
  <c r="M30" i="62"/>
  <c r="H30" i="62"/>
  <c r="C30" i="62"/>
  <c r="AB29" i="62"/>
  <c r="AD29" i="62" s="1"/>
  <c r="J29" i="62" s="1"/>
  <c r="Y29" i="62"/>
  <c r="X29" i="62"/>
  <c r="P29" i="62"/>
  <c r="O29" i="62"/>
  <c r="Q29" i="62" s="1"/>
  <c r="M29" i="62"/>
  <c r="H29" i="62"/>
  <c r="C29" i="62"/>
  <c r="AB28" i="62"/>
  <c r="AD28" i="62" s="1"/>
  <c r="J28" i="62" s="1"/>
  <c r="K28" i="62" s="1"/>
  <c r="Y28" i="62"/>
  <c r="X28" i="62"/>
  <c r="P28" i="62"/>
  <c r="O28" i="62"/>
  <c r="M28" i="62"/>
  <c r="H28" i="62"/>
  <c r="C28" i="62"/>
  <c r="AB27" i="62"/>
  <c r="AD27" i="62" s="1"/>
  <c r="J27" i="62" s="1"/>
  <c r="Y27" i="62"/>
  <c r="X27" i="62"/>
  <c r="P27" i="62"/>
  <c r="O27" i="62"/>
  <c r="Q27" i="62" s="1"/>
  <c r="M27" i="62"/>
  <c r="H27" i="62"/>
  <c r="C27" i="62"/>
  <c r="AB26" i="62"/>
  <c r="AD26" i="62" s="1"/>
  <c r="J26" i="62" s="1"/>
  <c r="Y26" i="62"/>
  <c r="X26" i="62"/>
  <c r="P26" i="62"/>
  <c r="O26" i="62"/>
  <c r="Q26" i="62" s="1"/>
  <c r="M26" i="62"/>
  <c r="H26" i="62"/>
  <c r="C26" i="62"/>
  <c r="AB25" i="62"/>
  <c r="AD25" i="62" s="1"/>
  <c r="J25" i="62" s="1"/>
  <c r="Y25" i="62"/>
  <c r="X25" i="62"/>
  <c r="P25" i="62"/>
  <c r="O25" i="62"/>
  <c r="Q25" i="62" s="1"/>
  <c r="M25" i="62"/>
  <c r="H25" i="62"/>
  <c r="C25" i="62"/>
  <c r="AB24" i="62"/>
  <c r="AD24" i="62" s="1"/>
  <c r="J24" i="62" s="1"/>
  <c r="K24" i="62" s="1"/>
  <c r="Y24" i="62"/>
  <c r="X24" i="62"/>
  <c r="P24" i="62"/>
  <c r="O24" i="62"/>
  <c r="Q24" i="62" s="1"/>
  <c r="M24" i="62"/>
  <c r="H24" i="62"/>
  <c r="C24" i="62"/>
  <c r="AB23" i="62"/>
  <c r="AD23" i="62" s="1"/>
  <c r="J23" i="62" s="1"/>
  <c r="Y23" i="62"/>
  <c r="X23" i="62"/>
  <c r="P23" i="62"/>
  <c r="O23" i="62"/>
  <c r="Q23" i="62" s="1"/>
  <c r="M23" i="62"/>
  <c r="H23" i="62"/>
  <c r="C23" i="62"/>
  <c r="AD22" i="62"/>
  <c r="J22" i="62" s="1"/>
  <c r="AB22" i="62"/>
  <c r="Y22" i="62"/>
  <c r="X22" i="62"/>
  <c r="P22" i="62"/>
  <c r="O22" i="62"/>
  <c r="Q22" i="62" s="1"/>
  <c r="M22" i="62"/>
  <c r="H22" i="62"/>
  <c r="C22" i="62"/>
  <c r="AD21" i="62"/>
  <c r="J21" i="62" s="1"/>
  <c r="AB21" i="62"/>
  <c r="Y21" i="62"/>
  <c r="X21" i="62"/>
  <c r="P21" i="62"/>
  <c r="O21" i="62"/>
  <c r="M21" i="62"/>
  <c r="H21" i="62"/>
  <c r="C21" i="62"/>
  <c r="AB20" i="62"/>
  <c r="AD20" i="62" s="1"/>
  <c r="Y20" i="62"/>
  <c r="X20" i="62"/>
  <c r="Q20" i="62"/>
  <c r="P20" i="62"/>
  <c r="O20" i="62"/>
  <c r="M20" i="62"/>
  <c r="J20" i="62"/>
  <c r="K20" i="62" s="1"/>
  <c r="H20" i="62"/>
  <c r="C20" i="62"/>
  <c r="AB19" i="62"/>
  <c r="AD19" i="62" s="1"/>
  <c r="J19" i="62" s="1"/>
  <c r="I19" i="62" s="1"/>
  <c r="Y19" i="62"/>
  <c r="X19" i="62"/>
  <c r="P19" i="62"/>
  <c r="O19" i="62"/>
  <c r="Q19" i="62" s="1"/>
  <c r="M19" i="62"/>
  <c r="H19" i="62"/>
  <c r="C19" i="62"/>
  <c r="AB18" i="62"/>
  <c r="AD18" i="62" s="1"/>
  <c r="J18" i="62" s="1"/>
  <c r="Y18" i="62"/>
  <c r="X18" i="62"/>
  <c r="P18" i="62"/>
  <c r="O18" i="62"/>
  <c r="Q18" i="62" s="1"/>
  <c r="M18" i="62"/>
  <c r="H18" i="62"/>
  <c r="C18" i="62"/>
  <c r="AB17" i="62"/>
  <c r="AD17" i="62" s="1"/>
  <c r="J17" i="62" s="1"/>
  <c r="Y17" i="62"/>
  <c r="X17" i="62"/>
  <c r="P17" i="62"/>
  <c r="O17" i="62"/>
  <c r="Q17" i="62" s="1"/>
  <c r="M17" i="62"/>
  <c r="H17" i="62"/>
  <c r="C17" i="62"/>
  <c r="AB16" i="62"/>
  <c r="AD16" i="62" s="1"/>
  <c r="J16" i="62" s="1"/>
  <c r="Y16" i="62"/>
  <c r="X16" i="62"/>
  <c r="P16" i="62"/>
  <c r="O16" i="62"/>
  <c r="Q16" i="62" s="1"/>
  <c r="M16" i="62"/>
  <c r="H16" i="62"/>
  <c r="C16" i="62"/>
  <c r="AD15" i="62"/>
  <c r="J15" i="62" s="1"/>
  <c r="AB15" i="62"/>
  <c r="Y15" i="62"/>
  <c r="X15" i="62"/>
  <c r="P15" i="62"/>
  <c r="O15" i="62"/>
  <c r="Q15" i="62" s="1"/>
  <c r="M15" i="62"/>
  <c r="H15" i="62"/>
  <c r="C15" i="62"/>
  <c r="AB14" i="62"/>
  <c r="AD14" i="62" s="1"/>
  <c r="J14" i="62" s="1"/>
  <c r="Y14" i="62"/>
  <c r="X14" i="62"/>
  <c r="P14" i="62"/>
  <c r="O14" i="62"/>
  <c r="M14" i="62"/>
  <c r="H14" i="62"/>
  <c r="C14" i="62"/>
  <c r="AD13" i="62"/>
  <c r="J13" i="62" s="1"/>
  <c r="K13" i="62" s="1"/>
  <c r="AB13" i="62"/>
  <c r="Y13" i="62"/>
  <c r="X13" i="62"/>
  <c r="P13" i="62"/>
  <c r="O13" i="62"/>
  <c r="M13" i="62"/>
  <c r="H13" i="62"/>
  <c r="C13" i="62"/>
  <c r="AD12" i="62"/>
  <c r="J12" i="62" s="1"/>
  <c r="AB12" i="62"/>
  <c r="Y12" i="62"/>
  <c r="X12" i="62"/>
  <c r="P12" i="62"/>
  <c r="Q12" i="62" s="1"/>
  <c r="O12" i="62"/>
  <c r="M12" i="62"/>
  <c r="H12" i="62"/>
  <c r="C12" i="62"/>
  <c r="AB11" i="62"/>
  <c r="AD11" i="62" s="1"/>
  <c r="J11" i="62" s="1"/>
  <c r="Y11" i="62"/>
  <c r="X11" i="62"/>
  <c r="P11" i="62"/>
  <c r="O11" i="62"/>
  <c r="Q11" i="62" s="1"/>
  <c r="M11" i="62"/>
  <c r="H11" i="62"/>
  <c r="C11" i="62"/>
  <c r="AB10" i="62"/>
  <c r="AD10" i="62" s="1"/>
  <c r="J10" i="62" s="1"/>
  <c r="Y10" i="62"/>
  <c r="X10" i="62"/>
  <c r="P10" i="62"/>
  <c r="O10" i="62"/>
  <c r="M10" i="62"/>
  <c r="H10" i="62"/>
  <c r="C10" i="62"/>
  <c r="AB9" i="62"/>
  <c r="AD9" i="62" s="1"/>
  <c r="J9" i="62" s="1"/>
  <c r="Y9" i="62"/>
  <c r="X9" i="62"/>
  <c r="P9" i="62"/>
  <c r="O9" i="62"/>
  <c r="Q9" i="62" s="1"/>
  <c r="M9" i="62"/>
  <c r="H9" i="62"/>
  <c r="C9" i="62"/>
  <c r="AB8" i="62"/>
  <c r="AD8" i="62" s="1"/>
  <c r="J8" i="62" s="1"/>
  <c r="Y8" i="62"/>
  <c r="X8" i="62"/>
  <c r="P8" i="62"/>
  <c r="O8" i="62"/>
  <c r="Q8" i="62" s="1"/>
  <c r="M8" i="62"/>
  <c r="H8" i="62"/>
  <c r="C8" i="62"/>
  <c r="AB7" i="62"/>
  <c r="AD7" i="62" s="1"/>
  <c r="J7" i="62" s="1"/>
  <c r="K7" i="62" s="1"/>
  <c r="Y7" i="62"/>
  <c r="X7" i="62"/>
  <c r="P7" i="62"/>
  <c r="O7" i="62"/>
  <c r="Q7" i="62" s="1"/>
  <c r="M7" i="62"/>
  <c r="H7" i="62"/>
  <c r="C7" i="62"/>
  <c r="AB6" i="62"/>
  <c r="AD6" i="62" s="1"/>
  <c r="J6" i="62" s="1"/>
  <c r="Y6" i="62"/>
  <c r="X6" i="62"/>
  <c r="P6" i="62"/>
  <c r="O6" i="62"/>
  <c r="M6" i="62"/>
  <c r="H6" i="62"/>
  <c r="C6" i="62"/>
  <c r="AD5" i="62"/>
  <c r="J5" i="62" s="1"/>
  <c r="K5" i="62" s="1"/>
  <c r="AB5" i="62"/>
  <c r="Y5" i="62"/>
  <c r="X5" i="62"/>
  <c r="P5" i="62"/>
  <c r="O5" i="62"/>
  <c r="M5" i="62"/>
  <c r="I5" i="62"/>
  <c r="H5" i="62"/>
  <c r="C5" i="62"/>
  <c r="AB4" i="62"/>
  <c r="AD4" i="62" s="1"/>
  <c r="Y4" i="62"/>
  <c r="X4" i="62"/>
  <c r="P4" i="62"/>
  <c r="O4" i="62"/>
  <c r="M4" i="62"/>
  <c r="H4" i="62"/>
  <c r="C4" i="62"/>
  <c r="AG3" i="62"/>
  <c r="AF3" i="62"/>
  <c r="W3" i="62"/>
  <c r="V3" i="62"/>
  <c r="U3" i="62"/>
  <c r="T3" i="62"/>
  <c r="O3" i="62"/>
  <c r="G3" i="62"/>
  <c r="F3" i="62"/>
  <c r="H3" i="62" s="1"/>
  <c r="D3" i="62"/>
  <c r="A2" i="62"/>
  <c r="A1" i="62"/>
  <c r="AB31" i="61"/>
  <c r="AD31" i="61" s="1"/>
  <c r="J31" i="61" s="1"/>
  <c r="I31" i="61" s="1"/>
  <c r="Y31" i="61"/>
  <c r="X31" i="61"/>
  <c r="P31" i="61"/>
  <c r="O31" i="61"/>
  <c r="M31" i="61"/>
  <c r="K31" i="61"/>
  <c r="H31" i="61"/>
  <c r="C31" i="61"/>
  <c r="AD30" i="61"/>
  <c r="J30" i="61" s="1"/>
  <c r="AB30" i="61"/>
  <c r="Y30" i="61"/>
  <c r="X30" i="61"/>
  <c r="P30" i="61"/>
  <c r="Q30" i="61" s="1"/>
  <c r="O30" i="61"/>
  <c r="M30" i="61"/>
  <c r="H30" i="61"/>
  <c r="C30" i="61"/>
  <c r="AD29" i="61"/>
  <c r="J29" i="61" s="1"/>
  <c r="I29" i="61" s="1"/>
  <c r="AB29" i="61"/>
  <c r="Y29" i="61"/>
  <c r="X29" i="61"/>
  <c r="P29" i="61"/>
  <c r="O29" i="61"/>
  <c r="Q29" i="61" s="1"/>
  <c r="M29" i="61"/>
  <c r="H29" i="61"/>
  <c r="C29" i="61"/>
  <c r="AB28" i="61"/>
  <c r="AD28" i="61" s="1"/>
  <c r="J28" i="61" s="1"/>
  <c r="Y28" i="61"/>
  <c r="X28" i="61"/>
  <c r="P28" i="61"/>
  <c r="O28" i="61"/>
  <c r="Q28" i="61" s="1"/>
  <c r="M28" i="61"/>
  <c r="H28" i="61"/>
  <c r="C28" i="61"/>
  <c r="AB27" i="61"/>
  <c r="AD27" i="61" s="1"/>
  <c r="J27" i="61" s="1"/>
  <c r="Y27" i="61"/>
  <c r="X27" i="61"/>
  <c r="P27" i="61"/>
  <c r="O27" i="61"/>
  <c r="Q27" i="61" s="1"/>
  <c r="M27" i="61"/>
  <c r="H27" i="61"/>
  <c r="C27" i="61"/>
  <c r="AB26" i="61"/>
  <c r="AD26" i="61" s="1"/>
  <c r="J26" i="61" s="1"/>
  <c r="Y26" i="61"/>
  <c r="X26" i="61"/>
  <c r="P26" i="61"/>
  <c r="Q26" i="61" s="1"/>
  <c r="O26" i="61"/>
  <c r="M26" i="61"/>
  <c r="H26" i="61"/>
  <c r="C26" i="61"/>
  <c r="AD25" i="61"/>
  <c r="J25" i="61" s="1"/>
  <c r="AB25" i="61"/>
  <c r="Y25" i="61"/>
  <c r="X25" i="61"/>
  <c r="P25" i="61"/>
  <c r="O25" i="61"/>
  <c r="Q25" i="61" s="1"/>
  <c r="M25" i="61"/>
  <c r="H25" i="61"/>
  <c r="C25" i="61"/>
  <c r="AB24" i="61"/>
  <c r="AD24" i="61" s="1"/>
  <c r="J24" i="61" s="1"/>
  <c r="Y24" i="61"/>
  <c r="X24" i="61"/>
  <c r="P24" i="61"/>
  <c r="O24" i="61"/>
  <c r="M24" i="61"/>
  <c r="H24" i="61"/>
  <c r="C24" i="61"/>
  <c r="AD23" i="61"/>
  <c r="J23" i="61" s="1"/>
  <c r="K23" i="61" s="1"/>
  <c r="AB23" i="61"/>
  <c r="Y23" i="61"/>
  <c r="X23" i="61"/>
  <c r="P23" i="61"/>
  <c r="O23" i="61"/>
  <c r="M23" i="61"/>
  <c r="H23" i="61"/>
  <c r="C23" i="61"/>
  <c r="AB22" i="61"/>
  <c r="AD22" i="61" s="1"/>
  <c r="J22" i="61" s="1"/>
  <c r="Y22" i="61"/>
  <c r="X22" i="61"/>
  <c r="P22" i="61"/>
  <c r="O22" i="61"/>
  <c r="M22" i="61"/>
  <c r="H22" i="61"/>
  <c r="C22" i="61"/>
  <c r="AB21" i="61"/>
  <c r="AD21" i="61" s="1"/>
  <c r="J21" i="61" s="1"/>
  <c r="I21" i="61" s="1"/>
  <c r="Y21" i="61"/>
  <c r="X21" i="61"/>
  <c r="P21" i="61"/>
  <c r="O21" i="61"/>
  <c r="M21" i="61"/>
  <c r="H21" i="61"/>
  <c r="C21" i="61"/>
  <c r="AB20" i="61"/>
  <c r="AD20" i="61" s="1"/>
  <c r="J20" i="61" s="1"/>
  <c r="Y20" i="61"/>
  <c r="X20" i="61"/>
  <c r="P20" i="61"/>
  <c r="O20" i="61"/>
  <c r="M20" i="61"/>
  <c r="H20" i="61"/>
  <c r="C20" i="61"/>
  <c r="AB19" i="61"/>
  <c r="AD19" i="61" s="1"/>
  <c r="J19" i="61" s="1"/>
  <c r="Y19" i="61"/>
  <c r="X19" i="61"/>
  <c r="P19" i="61"/>
  <c r="O19" i="61"/>
  <c r="M19" i="61"/>
  <c r="H19" i="61"/>
  <c r="C19" i="61"/>
  <c r="AB18" i="61"/>
  <c r="AD18" i="61" s="1"/>
  <c r="J18" i="61" s="1"/>
  <c r="Y18" i="61"/>
  <c r="X18" i="61"/>
  <c r="Q18" i="61"/>
  <c r="P18" i="61"/>
  <c r="O18" i="61"/>
  <c r="M18" i="61"/>
  <c r="H18" i="61"/>
  <c r="C18" i="61"/>
  <c r="AD17" i="61"/>
  <c r="J17" i="61" s="1"/>
  <c r="K17" i="61" s="1"/>
  <c r="AB17" i="61"/>
  <c r="Y17" i="61"/>
  <c r="X17" i="61"/>
  <c r="P17" i="61"/>
  <c r="O17" i="61"/>
  <c r="Q17" i="61" s="1"/>
  <c r="M17" i="61"/>
  <c r="H17" i="61"/>
  <c r="C17" i="61"/>
  <c r="AB16" i="61"/>
  <c r="AD16" i="61" s="1"/>
  <c r="J16" i="61" s="1"/>
  <c r="Y16" i="61"/>
  <c r="X16" i="61"/>
  <c r="P16" i="61"/>
  <c r="Q16" i="61" s="1"/>
  <c r="O16" i="61"/>
  <c r="M16" i="61"/>
  <c r="H16" i="61"/>
  <c r="C16" i="61"/>
  <c r="AD15" i="61"/>
  <c r="J15" i="61" s="1"/>
  <c r="K15" i="61" s="1"/>
  <c r="AB15" i="61"/>
  <c r="Y15" i="61"/>
  <c r="X15" i="61"/>
  <c r="P15" i="61"/>
  <c r="O15" i="61"/>
  <c r="Q15" i="61" s="1"/>
  <c r="M15" i="61"/>
  <c r="H15" i="61"/>
  <c r="C15" i="61"/>
  <c r="AB14" i="61"/>
  <c r="AD14" i="61" s="1"/>
  <c r="J14" i="61" s="1"/>
  <c r="Y14" i="61"/>
  <c r="X14" i="61"/>
  <c r="P14" i="61"/>
  <c r="O14" i="61"/>
  <c r="M14" i="61"/>
  <c r="H14" i="61"/>
  <c r="C14" i="61"/>
  <c r="AB13" i="61"/>
  <c r="AD13" i="61" s="1"/>
  <c r="J13" i="61" s="1"/>
  <c r="I13" i="61" s="1"/>
  <c r="Y13" i="61"/>
  <c r="X13" i="61"/>
  <c r="P13" i="61"/>
  <c r="O13" i="61"/>
  <c r="Q13" i="61" s="1"/>
  <c r="M13" i="61"/>
  <c r="H13" i="61"/>
  <c r="C13" i="61"/>
  <c r="AB12" i="61"/>
  <c r="AD12" i="61" s="1"/>
  <c r="J12" i="61" s="1"/>
  <c r="Y12" i="61"/>
  <c r="X12" i="61"/>
  <c r="P12" i="61"/>
  <c r="O12" i="61"/>
  <c r="Q12" i="61" s="1"/>
  <c r="M12" i="61"/>
  <c r="H12" i="61"/>
  <c r="C12" i="61"/>
  <c r="AB11" i="61"/>
  <c r="AD11" i="61" s="1"/>
  <c r="J11" i="61" s="1"/>
  <c r="Y11" i="61"/>
  <c r="X11" i="61"/>
  <c r="P11" i="61"/>
  <c r="O11" i="61"/>
  <c r="Q11" i="61" s="1"/>
  <c r="M11" i="61"/>
  <c r="H11" i="61"/>
  <c r="C11" i="61"/>
  <c r="AB10" i="61"/>
  <c r="AD10" i="61" s="1"/>
  <c r="J10" i="61" s="1"/>
  <c r="Y10" i="61"/>
  <c r="X10" i="61"/>
  <c r="P10" i="61"/>
  <c r="Q10" i="61" s="1"/>
  <c r="O10" i="61"/>
  <c r="M10" i="61"/>
  <c r="H10" i="61"/>
  <c r="C10" i="61"/>
  <c r="AD9" i="61"/>
  <c r="J9" i="61" s="1"/>
  <c r="K9" i="61" s="1"/>
  <c r="AB9" i="61"/>
  <c r="Y9" i="61"/>
  <c r="X9" i="61"/>
  <c r="Q9" i="61"/>
  <c r="P9" i="61"/>
  <c r="O9" i="61"/>
  <c r="M9" i="61"/>
  <c r="I9" i="61"/>
  <c r="H9" i="61"/>
  <c r="C9" i="61"/>
  <c r="AB8" i="61"/>
  <c r="AD8" i="61" s="1"/>
  <c r="J8" i="61" s="1"/>
  <c r="Y8" i="61"/>
  <c r="X8" i="61"/>
  <c r="P8" i="61"/>
  <c r="O8" i="61"/>
  <c r="M8" i="61"/>
  <c r="H8" i="61"/>
  <c r="C8" i="61"/>
  <c r="AD7" i="61"/>
  <c r="J7" i="61" s="1"/>
  <c r="K7" i="61" s="1"/>
  <c r="AB7" i="61"/>
  <c r="Y7" i="61"/>
  <c r="X7" i="61"/>
  <c r="P7" i="61"/>
  <c r="O7" i="61"/>
  <c r="Q7" i="61" s="1"/>
  <c r="M7" i="61"/>
  <c r="H7" i="61"/>
  <c r="C7" i="61"/>
  <c r="AD6" i="61"/>
  <c r="J6" i="61" s="1"/>
  <c r="AB6" i="61"/>
  <c r="Y6" i="61"/>
  <c r="X6" i="61"/>
  <c r="P6" i="61"/>
  <c r="O6" i="61"/>
  <c r="M6" i="61"/>
  <c r="H6" i="61"/>
  <c r="C6" i="61"/>
  <c r="AB5" i="61"/>
  <c r="AD5" i="61" s="1"/>
  <c r="J5" i="61" s="1"/>
  <c r="Y5" i="61"/>
  <c r="X5" i="61"/>
  <c r="P5" i="61"/>
  <c r="O5" i="61"/>
  <c r="Q5" i="61" s="1"/>
  <c r="M5" i="61"/>
  <c r="H5" i="61"/>
  <c r="C5" i="61"/>
  <c r="AB4" i="61"/>
  <c r="AD4" i="61" s="1"/>
  <c r="Y4" i="61"/>
  <c r="X4" i="61"/>
  <c r="P4" i="61"/>
  <c r="O4" i="61"/>
  <c r="M4" i="61"/>
  <c r="H4" i="61"/>
  <c r="C4" i="61"/>
  <c r="AG3" i="61"/>
  <c r="AF3" i="61"/>
  <c r="W3" i="61"/>
  <c r="X3" i="61" s="1"/>
  <c r="V3" i="61"/>
  <c r="U3" i="61"/>
  <c r="T3" i="61"/>
  <c r="O3" i="61"/>
  <c r="G3" i="61"/>
  <c r="F3" i="61"/>
  <c r="H3" i="61" s="1"/>
  <c r="D3" i="61"/>
  <c r="A2" i="61"/>
  <c r="A1" i="61"/>
  <c r="AB31" i="60"/>
  <c r="AD31" i="60" s="1"/>
  <c r="J31" i="60" s="1"/>
  <c r="I31" i="60" s="1"/>
  <c r="Y31" i="60"/>
  <c r="X31" i="60"/>
  <c r="P31" i="60"/>
  <c r="O31" i="60"/>
  <c r="Q31" i="60" s="1"/>
  <c r="M31" i="60"/>
  <c r="K31" i="60"/>
  <c r="H31" i="60"/>
  <c r="C31" i="60"/>
  <c r="AB30" i="60"/>
  <c r="AD30" i="60" s="1"/>
  <c r="J30" i="60" s="1"/>
  <c r="Y30" i="60"/>
  <c r="X30" i="60"/>
  <c r="P30" i="60"/>
  <c r="O30" i="60"/>
  <c r="M30" i="60"/>
  <c r="H30" i="60"/>
  <c r="C30" i="60"/>
  <c r="AB29" i="60"/>
  <c r="AD29" i="60" s="1"/>
  <c r="J29" i="60" s="1"/>
  <c r="Y29" i="60"/>
  <c r="X29" i="60"/>
  <c r="P29" i="60"/>
  <c r="O29" i="60"/>
  <c r="M29" i="60"/>
  <c r="H29" i="60"/>
  <c r="C29" i="60"/>
  <c r="AB28" i="60"/>
  <c r="AD28" i="60" s="1"/>
  <c r="J28" i="60" s="1"/>
  <c r="Y28" i="60"/>
  <c r="X28" i="60"/>
  <c r="P28" i="60"/>
  <c r="Q28" i="60" s="1"/>
  <c r="O28" i="60"/>
  <c r="M28" i="60"/>
  <c r="H28" i="60"/>
  <c r="C28" i="60"/>
  <c r="AD27" i="60"/>
  <c r="J27" i="60" s="1"/>
  <c r="K27" i="60" s="1"/>
  <c r="AB27" i="60"/>
  <c r="Y27" i="60"/>
  <c r="X27" i="60"/>
  <c r="P27" i="60"/>
  <c r="Q27" i="60" s="1"/>
  <c r="O27" i="60"/>
  <c r="M27" i="60"/>
  <c r="I27" i="60"/>
  <c r="H27" i="60"/>
  <c r="C27" i="60"/>
  <c r="AB26" i="60"/>
  <c r="AD26" i="60" s="1"/>
  <c r="J26" i="60" s="1"/>
  <c r="Y26" i="60"/>
  <c r="X26" i="60"/>
  <c r="P26" i="60"/>
  <c r="O26" i="60"/>
  <c r="Q26" i="60" s="1"/>
  <c r="M26" i="60"/>
  <c r="H26" i="60"/>
  <c r="C26" i="60"/>
  <c r="AD25" i="60"/>
  <c r="J25" i="60" s="1"/>
  <c r="K25" i="60" s="1"/>
  <c r="AB25" i="60"/>
  <c r="Y25" i="60"/>
  <c r="X25" i="60"/>
  <c r="P25" i="60"/>
  <c r="O25" i="60"/>
  <c r="Q25" i="60" s="1"/>
  <c r="M25" i="60"/>
  <c r="H25" i="60"/>
  <c r="C25" i="60"/>
  <c r="AB24" i="60"/>
  <c r="AD24" i="60" s="1"/>
  <c r="J24" i="60" s="1"/>
  <c r="Y24" i="60"/>
  <c r="X24" i="60"/>
  <c r="P24" i="60"/>
  <c r="Q24" i="60" s="1"/>
  <c r="O24" i="60"/>
  <c r="M24" i="60"/>
  <c r="H24" i="60"/>
  <c r="C24" i="60"/>
  <c r="AD23" i="60"/>
  <c r="J23" i="60" s="1"/>
  <c r="I23" i="60" s="1"/>
  <c r="AB23" i="60"/>
  <c r="Y23" i="60"/>
  <c r="X23" i="60"/>
  <c r="P23" i="60"/>
  <c r="O23" i="60"/>
  <c r="Q23" i="60" s="1"/>
  <c r="M23" i="60"/>
  <c r="H23" i="60"/>
  <c r="C23" i="60"/>
  <c r="AB22" i="60"/>
  <c r="AD22" i="60" s="1"/>
  <c r="Y22" i="60"/>
  <c r="X22" i="60"/>
  <c r="P22" i="60"/>
  <c r="O22" i="60"/>
  <c r="Q22" i="60" s="1"/>
  <c r="M22" i="60"/>
  <c r="J22" i="60"/>
  <c r="H22" i="60"/>
  <c r="C22" i="60"/>
  <c r="AB21" i="60"/>
  <c r="AD21" i="60" s="1"/>
  <c r="J21" i="60" s="1"/>
  <c r="Y21" i="60"/>
  <c r="X21" i="60"/>
  <c r="P21" i="60"/>
  <c r="O21" i="60"/>
  <c r="Q21" i="60" s="1"/>
  <c r="M21" i="60"/>
  <c r="H21" i="60"/>
  <c r="C21" i="60"/>
  <c r="AB20" i="60"/>
  <c r="AD20" i="60" s="1"/>
  <c r="J20" i="60" s="1"/>
  <c r="Y20" i="60"/>
  <c r="X20" i="60"/>
  <c r="P20" i="60"/>
  <c r="O20" i="60"/>
  <c r="M20" i="60"/>
  <c r="H20" i="60"/>
  <c r="C20" i="60"/>
  <c r="AB19" i="60"/>
  <c r="AD19" i="60" s="1"/>
  <c r="J19" i="60" s="1"/>
  <c r="Y19" i="60"/>
  <c r="X19" i="60"/>
  <c r="P19" i="60"/>
  <c r="O19" i="60"/>
  <c r="Q19" i="60" s="1"/>
  <c r="M19" i="60"/>
  <c r="H19" i="60"/>
  <c r="C19" i="60"/>
  <c r="AB18" i="60"/>
  <c r="AD18" i="60" s="1"/>
  <c r="J18" i="60" s="1"/>
  <c r="Y18" i="60"/>
  <c r="X18" i="60"/>
  <c r="P18" i="60"/>
  <c r="O18" i="60"/>
  <c r="M18" i="60"/>
  <c r="H18" i="60"/>
  <c r="C18" i="60"/>
  <c r="AB17" i="60"/>
  <c r="AD17" i="60" s="1"/>
  <c r="J17" i="60" s="1"/>
  <c r="Y17" i="60"/>
  <c r="X17" i="60"/>
  <c r="P17" i="60"/>
  <c r="O17" i="60"/>
  <c r="Q17" i="60" s="1"/>
  <c r="M17" i="60"/>
  <c r="H17" i="60"/>
  <c r="C17" i="60"/>
  <c r="AB16" i="60"/>
  <c r="AD16" i="60" s="1"/>
  <c r="J16" i="60" s="1"/>
  <c r="Y16" i="60"/>
  <c r="X16" i="60"/>
  <c r="P16" i="60"/>
  <c r="O16" i="60"/>
  <c r="M16" i="60"/>
  <c r="H16" i="60"/>
  <c r="C16" i="60"/>
  <c r="AB15" i="60"/>
  <c r="AD15" i="60" s="1"/>
  <c r="J15" i="60" s="1"/>
  <c r="I15" i="60" s="1"/>
  <c r="Y15" i="60"/>
  <c r="X15" i="60"/>
  <c r="P15" i="60"/>
  <c r="O15" i="60"/>
  <c r="M15" i="60"/>
  <c r="H15" i="60"/>
  <c r="C15" i="60"/>
  <c r="AB14" i="60"/>
  <c r="AD14" i="60" s="1"/>
  <c r="J14" i="60" s="1"/>
  <c r="Y14" i="60"/>
  <c r="X14" i="60"/>
  <c r="P14" i="60"/>
  <c r="O14" i="60"/>
  <c r="M14" i="60"/>
  <c r="H14" i="60"/>
  <c r="C14" i="60"/>
  <c r="AB13" i="60"/>
  <c r="AD13" i="60" s="1"/>
  <c r="J13" i="60" s="1"/>
  <c r="Y13" i="60"/>
  <c r="X13" i="60"/>
  <c r="Q13" i="60"/>
  <c r="P13" i="60"/>
  <c r="O13" i="60"/>
  <c r="M13" i="60"/>
  <c r="H13" i="60"/>
  <c r="C13" i="60"/>
  <c r="AB12" i="60"/>
  <c r="AD12" i="60" s="1"/>
  <c r="J12" i="60" s="1"/>
  <c r="Y12" i="60"/>
  <c r="X12" i="60"/>
  <c r="P12" i="60"/>
  <c r="O12" i="60"/>
  <c r="M12" i="60"/>
  <c r="H12" i="60"/>
  <c r="C12" i="60"/>
  <c r="AB11" i="60"/>
  <c r="AD11" i="60" s="1"/>
  <c r="J11" i="60" s="1"/>
  <c r="Y11" i="60"/>
  <c r="X11" i="60"/>
  <c r="P11" i="60"/>
  <c r="Q11" i="60" s="1"/>
  <c r="O11" i="60"/>
  <c r="M11" i="60"/>
  <c r="H11" i="60"/>
  <c r="C11" i="60"/>
  <c r="AB10" i="60"/>
  <c r="AD10" i="60" s="1"/>
  <c r="J10" i="60" s="1"/>
  <c r="Y10" i="60"/>
  <c r="X10" i="60"/>
  <c r="P10" i="60"/>
  <c r="O10" i="60"/>
  <c r="Q10" i="60" s="1"/>
  <c r="M10" i="60"/>
  <c r="H10" i="60"/>
  <c r="C10" i="60"/>
  <c r="AB9" i="60"/>
  <c r="AD9" i="60" s="1"/>
  <c r="J9" i="60" s="1"/>
  <c r="Y9" i="60"/>
  <c r="X9" i="60"/>
  <c r="P9" i="60"/>
  <c r="O9" i="60"/>
  <c r="M9" i="60"/>
  <c r="H9" i="60"/>
  <c r="C9" i="60"/>
  <c r="AB8" i="60"/>
  <c r="AD8" i="60" s="1"/>
  <c r="J8" i="60" s="1"/>
  <c r="Y8" i="60"/>
  <c r="X8" i="60"/>
  <c r="P8" i="60"/>
  <c r="O8" i="60"/>
  <c r="M8" i="60"/>
  <c r="H8" i="60"/>
  <c r="C8" i="60"/>
  <c r="AD7" i="60"/>
  <c r="J7" i="60" s="1"/>
  <c r="I7" i="60" s="1"/>
  <c r="AB7" i="60"/>
  <c r="Y7" i="60"/>
  <c r="X7" i="60"/>
  <c r="P7" i="60"/>
  <c r="O7" i="60"/>
  <c r="Q7" i="60" s="1"/>
  <c r="M7" i="60"/>
  <c r="H7" i="60"/>
  <c r="C7" i="60"/>
  <c r="AB6" i="60"/>
  <c r="AD6" i="60" s="1"/>
  <c r="J6" i="60" s="1"/>
  <c r="Y6" i="60"/>
  <c r="X6" i="60"/>
  <c r="P6" i="60"/>
  <c r="O6" i="60"/>
  <c r="Q6" i="60" s="1"/>
  <c r="M6" i="60"/>
  <c r="H6" i="60"/>
  <c r="C6" i="60"/>
  <c r="AB5" i="60"/>
  <c r="AD5" i="60" s="1"/>
  <c r="Y5" i="60"/>
  <c r="X5" i="60"/>
  <c r="P5" i="60"/>
  <c r="Q5" i="60" s="1"/>
  <c r="O5" i="60"/>
  <c r="M5" i="60"/>
  <c r="H5" i="60"/>
  <c r="C5" i="60"/>
  <c r="AB4" i="60"/>
  <c r="AD4" i="60" s="1"/>
  <c r="J4" i="60" s="1"/>
  <c r="Y4" i="60"/>
  <c r="X4" i="60"/>
  <c r="P4" i="60"/>
  <c r="Q4" i="60" s="1"/>
  <c r="O4" i="60"/>
  <c r="M4" i="60"/>
  <c r="H4" i="60"/>
  <c r="C4" i="60"/>
  <c r="AG3" i="60"/>
  <c r="AF3" i="60"/>
  <c r="W3" i="60"/>
  <c r="V3" i="60"/>
  <c r="U3" i="60"/>
  <c r="T3" i="60"/>
  <c r="O3" i="60"/>
  <c r="G3" i="60"/>
  <c r="F3" i="60"/>
  <c r="H3" i="60" s="1"/>
  <c r="D3" i="60"/>
  <c r="A2" i="60"/>
  <c r="A1" i="60"/>
  <c r="AB31" i="59"/>
  <c r="AD31" i="59" s="1"/>
  <c r="J31" i="59" s="1"/>
  <c r="K31" i="59" s="1"/>
  <c r="Y31" i="59"/>
  <c r="X31" i="59"/>
  <c r="P31" i="59"/>
  <c r="O31" i="59"/>
  <c r="Q31" i="59" s="1"/>
  <c r="M31" i="59"/>
  <c r="I31" i="59"/>
  <c r="H31" i="59"/>
  <c r="C31" i="59"/>
  <c r="AB30" i="59"/>
  <c r="AD30" i="59" s="1"/>
  <c r="J30" i="59" s="1"/>
  <c r="Y30" i="59"/>
  <c r="X30" i="59"/>
  <c r="P30" i="59"/>
  <c r="Q30" i="59" s="1"/>
  <c r="O30" i="59"/>
  <c r="M30" i="59"/>
  <c r="H30" i="59"/>
  <c r="C30" i="59"/>
  <c r="AD29" i="59"/>
  <c r="J29" i="59" s="1"/>
  <c r="I29" i="59" s="1"/>
  <c r="AB29" i="59"/>
  <c r="Y29" i="59"/>
  <c r="X29" i="59"/>
  <c r="P29" i="59"/>
  <c r="O29" i="59"/>
  <c r="M29" i="59"/>
  <c r="K29" i="59"/>
  <c r="H29" i="59"/>
  <c r="C29" i="59"/>
  <c r="AB28" i="59"/>
  <c r="AD28" i="59" s="1"/>
  <c r="J28" i="59" s="1"/>
  <c r="K28" i="59" s="1"/>
  <c r="Y28" i="59"/>
  <c r="X28" i="59"/>
  <c r="P28" i="59"/>
  <c r="O28" i="59"/>
  <c r="M28" i="59"/>
  <c r="H28" i="59"/>
  <c r="C28" i="59"/>
  <c r="AD27" i="59"/>
  <c r="J27" i="59" s="1"/>
  <c r="K27" i="59" s="1"/>
  <c r="AB27" i="59"/>
  <c r="Y27" i="59"/>
  <c r="X27" i="59"/>
  <c r="P27" i="59"/>
  <c r="O27" i="59"/>
  <c r="Q27" i="59" s="1"/>
  <c r="M27" i="59"/>
  <c r="H27" i="59"/>
  <c r="C27" i="59"/>
  <c r="AD26" i="59"/>
  <c r="J26" i="59" s="1"/>
  <c r="I26" i="59" s="1"/>
  <c r="AB26" i="59"/>
  <c r="Y26" i="59"/>
  <c r="X26" i="59"/>
  <c r="P26" i="59"/>
  <c r="O26" i="59"/>
  <c r="M26" i="59"/>
  <c r="H26" i="59"/>
  <c r="C26" i="59"/>
  <c r="AB25" i="59"/>
  <c r="AD25" i="59" s="1"/>
  <c r="J25" i="59" s="1"/>
  <c r="Y25" i="59"/>
  <c r="X25" i="59"/>
  <c r="P25" i="59"/>
  <c r="O25" i="59"/>
  <c r="Q25" i="59" s="1"/>
  <c r="M25" i="59"/>
  <c r="H25" i="59"/>
  <c r="C25" i="59"/>
  <c r="AB24" i="59"/>
  <c r="AD24" i="59" s="1"/>
  <c r="J24" i="59" s="1"/>
  <c r="Y24" i="59"/>
  <c r="X24" i="59"/>
  <c r="P24" i="59"/>
  <c r="O24" i="59"/>
  <c r="M24" i="59"/>
  <c r="H24" i="59"/>
  <c r="C24" i="59"/>
  <c r="AB23" i="59"/>
  <c r="AD23" i="59" s="1"/>
  <c r="J23" i="59" s="1"/>
  <c r="Y23" i="59"/>
  <c r="X23" i="59"/>
  <c r="P23" i="59"/>
  <c r="O23" i="59"/>
  <c r="M23" i="59"/>
  <c r="H23" i="59"/>
  <c r="C23" i="59"/>
  <c r="AB22" i="59"/>
  <c r="AD22" i="59" s="1"/>
  <c r="J22" i="59" s="1"/>
  <c r="Y22" i="59"/>
  <c r="X22" i="59"/>
  <c r="Q22" i="59"/>
  <c r="P22" i="59"/>
  <c r="O22" i="59"/>
  <c r="M22" i="59"/>
  <c r="H22" i="59"/>
  <c r="C22" i="59"/>
  <c r="AD21" i="59"/>
  <c r="J21" i="59" s="1"/>
  <c r="I21" i="59" s="1"/>
  <c r="AB21" i="59"/>
  <c r="Y21" i="59"/>
  <c r="X21" i="59"/>
  <c r="P21" i="59"/>
  <c r="Q21" i="59" s="1"/>
  <c r="O21" i="59"/>
  <c r="M21" i="59"/>
  <c r="K21" i="59"/>
  <c r="H21" i="59"/>
  <c r="C21" i="59"/>
  <c r="AB20" i="59"/>
  <c r="AD20" i="59" s="1"/>
  <c r="J20" i="59" s="1"/>
  <c r="Y20" i="59"/>
  <c r="X20" i="59"/>
  <c r="P20" i="59"/>
  <c r="O20" i="59"/>
  <c r="M20" i="59"/>
  <c r="H20" i="59"/>
  <c r="C20" i="59"/>
  <c r="AB19" i="59"/>
  <c r="AD19" i="59" s="1"/>
  <c r="J19" i="59" s="1"/>
  <c r="Y19" i="59"/>
  <c r="X19" i="59"/>
  <c r="P19" i="59"/>
  <c r="O19" i="59"/>
  <c r="M19" i="59"/>
  <c r="H19" i="59"/>
  <c r="C19" i="59"/>
  <c r="AB18" i="59"/>
  <c r="AD18" i="59" s="1"/>
  <c r="J18" i="59" s="1"/>
  <c r="Y18" i="59"/>
  <c r="X18" i="59"/>
  <c r="P18" i="59"/>
  <c r="Q18" i="59" s="1"/>
  <c r="O18" i="59"/>
  <c r="M18" i="59"/>
  <c r="H18" i="59"/>
  <c r="C18" i="59"/>
  <c r="AB17" i="59"/>
  <c r="AD17" i="59" s="1"/>
  <c r="J17" i="59" s="1"/>
  <c r="Y17" i="59"/>
  <c r="X17" i="59"/>
  <c r="P17" i="59"/>
  <c r="O17" i="59"/>
  <c r="Q17" i="59" s="1"/>
  <c r="M17" i="59"/>
  <c r="H17" i="59"/>
  <c r="C17" i="59"/>
  <c r="AB16" i="59"/>
  <c r="AD16" i="59" s="1"/>
  <c r="J16" i="59" s="1"/>
  <c r="Y16" i="59"/>
  <c r="X16" i="59"/>
  <c r="P16" i="59"/>
  <c r="O16" i="59"/>
  <c r="M16" i="59"/>
  <c r="H16" i="59"/>
  <c r="C16" i="59"/>
  <c r="AB15" i="59"/>
  <c r="AD15" i="59" s="1"/>
  <c r="J15" i="59" s="1"/>
  <c r="Y15" i="59"/>
  <c r="X15" i="59"/>
  <c r="P15" i="59"/>
  <c r="O15" i="59"/>
  <c r="Q15" i="59" s="1"/>
  <c r="M15" i="59"/>
  <c r="H15" i="59"/>
  <c r="C15" i="59"/>
  <c r="AB14" i="59"/>
  <c r="AD14" i="59" s="1"/>
  <c r="J14" i="59" s="1"/>
  <c r="Y14" i="59"/>
  <c r="X14" i="59"/>
  <c r="P14" i="59"/>
  <c r="O14" i="59"/>
  <c r="M14" i="59"/>
  <c r="H14" i="59"/>
  <c r="C14" i="59"/>
  <c r="AB13" i="59"/>
  <c r="AD13" i="59" s="1"/>
  <c r="J13" i="59" s="1"/>
  <c r="Y13" i="59"/>
  <c r="X13" i="59"/>
  <c r="P13" i="59"/>
  <c r="O13" i="59"/>
  <c r="Q13" i="59" s="1"/>
  <c r="M13" i="59"/>
  <c r="H13" i="59"/>
  <c r="C13" i="59"/>
  <c r="AB12" i="59"/>
  <c r="AD12" i="59" s="1"/>
  <c r="J12" i="59" s="1"/>
  <c r="K12" i="59" s="1"/>
  <c r="Y12" i="59"/>
  <c r="X12" i="59"/>
  <c r="P12" i="59"/>
  <c r="Q12" i="59" s="1"/>
  <c r="O12" i="59"/>
  <c r="M12" i="59"/>
  <c r="H12" i="59"/>
  <c r="C12" i="59"/>
  <c r="AB11" i="59"/>
  <c r="AD11" i="59" s="1"/>
  <c r="J11" i="59" s="1"/>
  <c r="Y11" i="59"/>
  <c r="X11" i="59"/>
  <c r="P11" i="59"/>
  <c r="O11" i="59"/>
  <c r="Q11" i="59" s="1"/>
  <c r="M11" i="59"/>
  <c r="H11" i="59"/>
  <c r="C11" i="59"/>
  <c r="AB10" i="59"/>
  <c r="AD10" i="59" s="1"/>
  <c r="J10" i="59" s="1"/>
  <c r="Y10" i="59"/>
  <c r="X10" i="59"/>
  <c r="P10" i="59"/>
  <c r="Q10" i="59" s="1"/>
  <c r="O10" i="59"/>
  <c r="M10" i="59"/>
  <c r="H10" i="59"/>
  <c r="C10" i="59"/>
  <c r="AB9" i="59"/>
  <c r="AD9" i="59" s="1"/>
  <c r="J9" i="59" s="1"/>
  <c r="Y9" i="59"/>
  <c r="X9" i="59"/>
  <c r="P9" i="59"/>
  <c r="O9" i="59"/>
  <c r="Q9" i="59" s="1"/>
  <c r="M9" i="59"/>
  <c r="H9" i="59"/>
  <c r="C9" i="59"/>
  <c r="AB8" i="59"/>
  <c r="AD8" i="59" s="1"/>
  <c r="J8" i="59" s="1"/>
  <c r="Y8" i="59"/>
  <c r="X8" i="59"/>
  <c r="P8" i="59"/>
  <c r="O8" i="59"/>
  <c r="M8" i="59"/>
  <c r="H8" i="59"/>
  <c r="C8" i="59"/>
  <c r="AB7" i="59"/>
  <c r="AD7" i="59" s="1"/>
  <c r="J7" i="59" s="1"/>
  <c r="Y7" i="59"/>
  <c r="X7" i="59"/>
  <c r="P7" i="59"/>
  <c r="O7" i="59"/>
  <c r="M7" i="59"/>
  <c r="H7" i="59"/>
  <c r="C7" i="59"/>
  <c r="AB6" i="59"/>
  <c r="AD6" i="59" s="1"/>
  <c r="Y6" i="59"/>
  <c r="X6" i="59"/>
  <c r="P6" i="59"/>
  <c r="O6" i="59"/>
  <c r="M6" i="59"/>
  <c r="J6" i="59"/>
  <c r="H6" i="59"/>
  <c r="C6" i="59"/>
  <c r="AB5" i="59"/>
  <c r="AD5" i="59" s="1"/>
  <c r="J5" i="59" s="1"/>
  <c r="Y5" i="59"/>
  <c r="X5" i="59"/>
  <c r="P5" i="59"/>
  <c r="O5" i="59"/>
  <c r="Q5" i="59" s="1"/>
  <c r="M5" i="59"/>
  <c r="H5" i="59"/>
  <c r="C5" i="59"/>
  <c r="AB4" i="59"/>
  <c r="AD4" i="59" s="1"/>
  <c r="Y4" i="59"/>
  <c r="X4" i="59"/>
  <c r="P4" i="59"/>
  <c r="O4" i="59"/>
  <c r="Q4" i="59" s="1"/>
  <c r="M4" i="59"/>
  <c r="H4" i="59"/>
  <c r="C4" i="59"/>
  <c r="AG3" i="59"/>
  <c r="AF3" i="59"/>
  <c r="W3" i="59"/>
  <c r="V3" i="59"/>
  <c r="U3" i="59"/>
  <c r="T3" i="59"/>
  <c r="O3" i="59"/>
  <c r="G3" i="59"/>
  <c r="F3" i="59"/>
  <c r="D3" i="59"/>
  <c r="A2" i="59"/>
  <c r="A1" i="59"/>
  <c r="AB31" i="58"/>
  <c r="AD31" i="58" s="1"/>
  <c r="J31" i="58" s="1"/>
  <c r="Y31" i="58"/>
  <c r="X31" i="58"/>
  <c r="P31" i="58"/>
  <c r="O31" i="58"/>
  <c r="Q31" i="58" s="1"/>
  <c r="M31" i="58"/>
  <c r="H31" i="58"/>
  <c r="C31" i="58"/>
  <c r="AB30" i="58"/>
  <c r="AD30" i="58" s="1"/>
  <c r="J30" i="58" s="1"/>
  <c r="K30" i="58" s="1"/>
  <c r="Y30" i="58"/>
  <c r="X30" i="58"/>
  <c r="P30" i="58"/>
  <c r="Q30" i="58" s="1"/>
  <c r="O30" i="58"/>
  <c r="M30" i="58"/>
  <c r="H30" i="58"/>
  <c r="C30" i="58"/>
  <c r="AB29" i="58"/>
  <c r="AD29" i="58" s="1"/>
  <c r="J29" i="58" s="1"/>
  <c r="Y29" i="58"/>
  <c r="X29" i="58"/>
  <c r="P29" i="58"/>
  <c r="O29" i="58"/>
  <c r="M29" i="58"/>
  <c r="H29" i="58"/>
  <c r="C29" i="58"/>
  <c r="AB28" i="58"/>
  <c r="AD28" i="58" s="1"/>
  <c r="J28" i="58" s="1"/>
  <c r="K28" i="58" s="1"/>
  <c r="Y28" i="58"/>
  <c r="X28" i="58"/>
  <c r="P28" i="58"/>
  <c r="Q28" i="58" s="1"/>
  <c r="O28" i="58"/>
  <c r="M28" i="58"/>
  <c r="H28" i="58"/>
  <c r="C28" i="58"/>
  <c r="AB27" i="58"/>
  <c r="AD27" i="58" s="1"/>
  <c r="J27" i="58" s="1"/>
  <c r="Y27" i="58"/>
  <c r="X27" i="58"/>
  <c r="Q27" i="58"/>
  <c r="P27" i="58"/>
  <c r="O27" i="58"/>
  <c r="M27" i="58"/>
  <c r="H27" i="58"/>
  <c r="C27" i="58"/>
  <c r="AB26" i="58"/>
  <c r="AD26" i="58" s="1"/>
  <c r="Y26" i="58"/>
  <c r="X26" i="58"/>
  <c r="P26" i="58"/>
  <c r="O26" i="58"/>
  <c r="M26" i="58"/>
  <c r="J26" i="58"/>
  <c r="H26" i="58"/>
  <c r="C26" i="58"/>
  <c r="AD25" i="58"/>
  <c r="J25" i="58" s="1"/>
  <c r="AB25" i="58"/>
  <c r="Y25" i="58"/>
  <c r="X25" i="58"/>
  <c r="P25" i="58"/>
  <c r="O25" i="58"/>
  <c r="Q25" i="58" s="1"/>
  <c r="M25" i="58"/>
  <c r="H25" i="58"/>
  <c r="C25" i="58"/>
  <c r="AB24" i="58"/>
  <c r="AD24" i="58" s="1"/>
  <c r="J24" i="58" s="1"/>
  <c r="I24" i="58" s="1"/>
  <c r="Y24" i="58"/>
  <c r="X24" i="58"/>
  <c r="P24" i="58"/>
  <c r="O24" i="58"/>
  <c r="M24" i="58"/>
  <c r="H24" i="58"/>
  <c r="C24" i="58"/>
  <c r="AD23" i="58"/>
  <c r="J23" i="58" s="1"/>
  <c r="AB23" i="58"/>
  <c r="Y23" i="58"/>
  <c r="X23" i="58"/>
  <c r="P23" i="58"/>
  <c r="O23" i="58"/>
  <c r="Q23" i="58" s="1"/>
  <c r="M23" i="58"/>
  <c r="H23" i="58"/>
  <c r="C23" i="58"/>
  <c r="AB22" i="58"/>
  <c r="AD22" i="58" s="1"/>
  <c r="J22" i="58" s="1"/>
  <c r="Y22" i="58"/>
  <c r="X22" i="58"/>
  <c r="P22" i="58"/>
  <c r="O22" i="58"/>
  <c r="Q22" i="58" s="1"/>
  <c r="M22" i="58"/>
  <c r="H22" i="58"/>
  <c r="C22" i="58"/>
  <c r="AB21" i="58"/>
  <c r="AD21" i="58" s="1"/>
  <c r="J21" i="58" s="1"/>
  <c r="Y21" i="58"/>
  <c r="X21" i="58"/>
  <c r="Q21" i="58"/>
  <c r="P21" i="58"/>
  <c r="O21" i="58"/>
  <c r="M21" i="58"/>
  <c r="H21" i="58"/>
  <c r="C21" i="58"/>
  <c r="AB20" i="58"/>
  <c r="AD20" i="58" s="1"/>
  <c r="J20" i="58" s="1"/>
  <c r="Y20" i="58"/>
  <c r="X20" i="58"/>
  <c r="P20" i="58"/>
  <c r="O20" i="58"/>
  <c r="Q20" i="58" s="1"/>
  <c r="M20" i="58"/>
  <c r="H20" i="58"/>
  <c r="C20" i="58"/>
  <c r="AB19" i="58"/>
  <c r="AD19" i="58" s="1"/>
  <c r="J19" i="58" s="1"/>
  <c r="Y19" i="58"/>
  <c r="X19" i="58"/>
  <c r="P19" i="58"/>
  <c r="O19" i="58"/>
  <c r="Q19" i="58" s="1"/>
  <c r="M19" i="58"/>
  <c r="H19" i="58"/>
  <c r="C19" i="58"/>
  <c r="AB18" i="58"/>
  <c r="AD18" i="58" s="1"/>
  <c r="J18" i="58" s="1"/>
  <c r="Y18" i="58"/>
  <c r="X18" i="58"/>
  <c r="P18" i="58"/>
  <c r="O18" i="58"/>
  <c r="Q18" i="58" s="1"/>
  <c r="M18" i="58"/>
  <c r="H18" i="58"/>
  <c r="C18" i="58"/>
  <c r="AB17" i="58"/>
  <c r="AD17" i="58" s="1"/>
  <c r="J17" i="58" s="1"/>
  <c r="Y17" i="58"/>
  <c r="X17" i="58"/>
  <c r="P17" i="58"/>
  <c r="Q17" i="58" s="1"/>
  <c r="O17" i="58"/>
  <c r="M17" i="58"/>
  <c r="H17" i="58"/>
  <c r="C17" i="58"/>
  <c r="AD16" i="58"/>
  <c r="J16" i="58" s="1"/>
  <c r="AB16" i="58"/>
  <c r="Y16" i="58"/>
  <c r="X16" i="58"/>
  <c r="P16" i="58"/>
  <c r="O16" i="58"/>
  <c r="Q16" i="58" s="1"/>
  <c r="M16" i="58"/>
  <c r="H16" i="58"/>
  <c r="C16" i="58"/>
  <c r="AB15" i="58"/>
  <c r="AD15" i="58" s="1"/>
  <c r="J15" i="58" s="1"/>
  <c r="K15" i="58" s="1"/>
  <c r="Y15" i="58"/>
  <c r="X15" i="58"/>
  <c r="P15" i="58"/>
  <c r="O15" i="58"/>
  <c r="M15" i="58"/>
  <c r="H15" i="58"/>
  <c r="C15" i="58"/>
  <c r="AB14" i="58"/>
  <c r="AD14" i="58" s="1"/>
  <c r="J14" i="58" s="1"/>
  <c r="Y14" i="58"/>
  <c r="X14" i="58"/>
  <c r="P14" i="58"/>
  <c r="O14" i="58"/>
  <c r="M14" i="58"/>
  <c r="H14" i="58"/>
  <c r="C14" i="58"/>
  <c r="AB13" i="58"/>
  <c r="AD13" i="58" s="1"/>
  <c r="J13" i="58" s="1"/>
  <c r="Y13" i="58"/>
  <c r="X13" i="58"/>
  <c r="P13" i="58"/>
  <c r="O13" i="58"/>
  <c r="Q13" i="58" s="1"/>
  <c r="M13" i="58"/>
  <c r="H13" i="58"/>
  <c r="C13" i="58"/>
  <c r="AB12" i="58"/>
  <c r="AD12" i="58" s="1"/>
  <c r="J12" i="58" s="1"/>
  <c r="Y12" i="58"/>
  <c r="X12" i="58"/>
  <c r="P12" i="58"/>
  <c r="Q12" i="58" s="1"/>
  <c r="O12" i="58"/>
  <c r="M12" i="58"/>
  <c r="H12" i="58"/>
  <c r="C12" i="58"/>
  <c r="AB11" i="58"/>
  <c r="AD11" i="58" s="1"/>
  <c r="J11" i="58" s="1"/>
  <c r="Y11" i="58"/>
  <c r="X11" i="58"/>
  <c r="P11" i="58"/>
  <c r="O11" i="58"/>
  <c r="M11" i="58"/>
  <c r="H11" i="58"/>
  <c r="C11" i="58"/>
  <c r="AB10" i="58"/>
  <c r="AD10" i="58" s="1"/>
  <c r="Y10" i="58"/>
  <c r="X10" i="58"/>
  <c r="P10" i="58"/>
  <c r="O10" i="58"/>
  <c r="M10" i="58"/>
  <c r="J10" i="58"/>
  <c r="K10" i="58" s="1"/>
  <c r="H10" i="58"/>
  <c r="C10" i="58"/>
  <c r="AD9" i="58"/>
  <c r="J9" i="58" s="1"/>
  <c r="AB9" i="58"/>
  <c r="Y9" i="58"/>
  <c r="X9" i="58"/>
  <c r="P9" i="58"/>
  <c r="Q9" i="58" s="1"/>
  <c r="O9" i="58"/>
  <c r="M9" i="58"/>
  <c r="H9" i="58"/>
  <c r="C9" i="58"/>
  <c r="AD8" i="58"/>
  <c r="J8" i="58" s="1"/>
  <c r="AB8" i="58"/>
  <c r="Y8" i="58"/>
  <c r="X8" i="58"/>
  <c r="P8" i="58"/>
  <c r="O8" i="58"/>
  <c r="Q8" i="58" s="1"/>
  <c r="M8" i="58"/>
  <c r="H8" i="58"/>
  <c r="C8" i="58"/>
  <c r="AB7" i="58"/>
  <c r="AD7" i="58" s="1"/>
  <c r="J7" i="58" s="1"/>
  <c r="K7" i="58" s="1"/>
  <c r="Y7" i="58"/>
  <c r="X7" i="58"/>
  <c r="P7" i="58"/>
  <c r="O7" i="58"/>
  <c r="Q7" i="58" s="1"/>
  <c r="M7" i="58"/>
  <c r="H7" i="58"/>
  <c r="C7" i="58"/>
  <c r="AB6" i="58"/>
  <c r="AD6" i="58" s="1"/>
  <c r="J6" i="58" s="1"/>
  <c r="Y6" i="58"/>
  <c r="X6" i="58"/>
  <c r="P6" i="58"/>
  <c r="O6" i="58"/>
  <c r="Q6" i="58" s="1"/>
  <c r="M6" i="58"/>
  <c r="H6" i="58"/>
  <c r="C6" i="58"/>
  <c r="AB5" i="58"/>
  <c r="AD5" i="58" s="1"/>
  <c r="J5" i="58" s="1"/>
  <c r="Y5" i="58"/>
  <c r="X5" i="58"/>
  <c r="P5" i="58"/>
  <c r="O5" i="58"/>
  <c r="Q5" i="58" s="1"/>
  <c r="M5" i="58"/>
  <c r="H5" i="58"/>
  <c r="C5" i="58"/>
  <c r="AB4" i="58"/>
  <c r="AD4" i="58" s="1"/>
  <c r="Y4" i="58"/>
  <c r="X4" i="58"/>
  <c r="P4" i="58"/>
  <c r="Q4" i="58" s="1"/>
  <c r="O4" i="58"/>
  <c r="M4" i="58"/>
  <c r="H4" i="58"/>
  <c r="C4" i="58"/>
  <c r="AG3" i="58"/>
  <c r="AF3" i="58"/>
  <c r="W3" i="58"/>
  <c r="V3" i="58"/>
  <c r="U3" i="58"/>
  <c r="T3" i="58"/>
  <c r="O3" i="58"/>
  <c r="G3" i="58"/>
  <c r="F3" i="58"/>
  <c r="H3" i="58" s="1"/>
  <c r="D3" i="58"/>
  <c r="A2" i="58"/>
  <c r="A1" i="58"/>
  <c r="AB31" i="57"/>
  <c r="AD31" i="57" s="1"/>
  <c r="J31" i="57" s="1"/>
  <c r="I31" i="57" s="1"/>
  <c r="Y31" i="57"/>
  <c r="X31" i="57"/>
  <c r="P31" i="57"/>
  <c r="Q31" i="57" s="1"/>
  <c r="O31" i="57"/>
  <c r="M31" i="57"/>
  <c r="K31" i="57"/>
  <c r="H31" i="57"/>
  <c r="C31" i="57"/>
  <c r="AB30" i="57"/>
  <c r="AD30" i="57" s="1"/>
  <c r="J30" i="57" s="1"/>
  <c r="Y30" i="57"/>
  <c r="X30" i="57"/>
  <c r="P30" i="57"/>
  <c r="O30" i="57"/>
  <c r="Q30" i="57" s="1"/>
  <c r="M30" i="57"/>
  <c r="H30" i="57"/>
  <c r="C30" i="57"/>
  <c r="AB29" i="57"/>
  <c r="AD29" i="57" s="1"/>
  <c r="J29" i="57" s="1"/>
  <c r="Y29" i="57"/>
  <c r="X29" i="57"/>
  <c r="P29" i="57"/>
  <c r="O29" i="57"/>
  <c r="M29" i="57"/>
  <c r="H29" i="57"/>
  <c r="C29" i="57"/>
  <c r="AB28" i="57"/>
  <c r="AD28" i="57" s="1"/>
  <c r="J28" i="57" s="1"/>
  <c r="Y28" i="57"/>
  <c r="X28" i="57"/>
  <c r="P28" i="57"/>
  <c r="O28" i="57"/>
  <c r="M28" i="57"/>
  <c r="H28" i="57"/>
  <c r="C28" i="57"/>
  <c r="AD27" i="57"/>
  <c r="J27" i="57" s="1"/>
  <c r="AB27" i="57"/>
  <c r="Y27" i="57"/>
  <c r="X27" i="57"/>
  <c r="P27" i="57"/>
  <c r="O27" i="57"/>
  <c r="M27" i="57"/>
  <c r="H27" i="57"/>
  <c r="C27" i="57"/>
  <c r="AB26" i="57"/>
  <c r="AD26" i="57" s="1"/>
  <c r="J26" i="57" s="1"/>
  <c r="I26" i="57" s="1"/>
  <c r="Y26" i="57"/>
  <c r="X26" i="57"/>
  <c r="P26" i="57"/>
  <c r="O26" i="57"/>
  <c r="M26" i="57"/>
  <c r="H26" i="57"/>
  <c r="C26" i="57"/>
  <c r="AB25" i="57"/>
  <c r="AD25" i="57" s="1"/>
  <c r="J25" i="57" s="1"/>
  <c r="Y25" i="57"/>
  <c r="X25" i="57"/>
  <c r="P25" i="57"/>
  <c r="O25" i="57"/>
  <c r="Q25" i="57" s="1"/>
  <c r="M25" i="57"/>
  <c r="H25" i="57"/>
  <c r="C25" i="57"/>
  <c r="AB24" i="57"/>
  <c r="AD24" i="57" s="1"/>
  <c r="J24" i="57" s="1"/>
  <c r="Y24" i="57"/>
  <c r="X24" i="57"/>
  <c r="P24" i="57"/>
  <c r="O24" i="57"/>
  <c r="Q24" i="57" s="1"/>
  <c r="M24" i="57"/>
  <c r="H24" i="57"/>
  <c r="C24" i="57"/>
  <c r="AB23" i="57"/>
  <c r="AD23" i="57" s="1"/>
  <c r="J23" i="57" s="1"/>
  <c r="Y23" i="57"/>
  <c r="X23" i="57"/>
  <c r="P23" i="57"/>
  <c r="Q23" i="57" s="1"/>
  <c r="O23" i="57"/>
  <c r="M23" i="57"/>
  <c r="H23" i="57"/>
  <c r="C23" i="57"/>
  <c r="AB22" i="57"/>
  <c r="AD22" i="57" s="1"/>
  <c r="J22" i="57" s="1"/>
  <c r="Y22" i="57"/>
  <c r="X22" i="57"/>
  <c r="Q22" i="57"/>
  <c r="P22" i="57"/>
  <c r="O22" i="57"/>
  <c r="M22" i="57"/>
  <c r="H22" i="57"/>
  <c r="C22" i="57"/>
  <c r="AB21" i="57"/>
  <c r="AD21" i="57" s="1"/>
  <c r="J21" i="57" s="1"/>
  <c r="Y21" i="57"/>
  <c r="X21" i="57"/>
  <c r="P21" i="57"/>
  <c r="O21" i="57"/>
  <c r="Q21" i="57" s="1"/>
  <c r="M21" i="57"/>
  <c r="H21" i="57"/>
  <c r="C21" i="57"/>
  <c r="AB20" i="57"/>
  <c r="AD20" i="57" s="1"/>
  <c r="Y20" i="57"/>
  <c r="X20" i="57"/>
  <c r="P20" i="57"/>
  <c r="O20" i="57"/>
  <c r="Q20" i="57" s="1"/>
  <c r="M20" i="57"/>
  <c r="J20" i="57"/>
  <c r="K20" i="57" s="1"/>
  <c r="H20" i="57"/>
  <c r="C20" i="57"/>
  <c r="AD19" i="57"/>
  <c r="J19" i="57" s="1"/>
  <c r="AB19" i="57"/>
  <c r="Y19" i="57"/>
  <c r="X19" i="57"/>
  <c r="P19" i="57"/>
  <c r="O19" i="57"/>
  <c r="Q19" i="57" s="1"/>
  <c r="M19" i="57"/>
  <c r="H19" i="57"/>
  <c r="C19" i="57"/>
  <c r="AB18" i="57"/>
  <c r="AD18" i="57" s="1"/>
  <c r="J18" i="57" s="1"/>
  <c r="Y18" i="57"/>
  <c r="X18" i="57"/>
  <c r="P18" i="57"/>
  <c r="O18" i="57"/>
  <c r="Q18" i="57" s="1"/>
  <c r="M18" i="57"/>
  <c r="H18" i="57"/>
  <c r="C18" i="57"/>
  <c r="AD17" i="57"/>
  <c r="AB17" i="57"/>
  <c r="Y17" i="57"/>
  <c r="X17" i="57"/>
  <c r="P17" i="57"/>
  <c r="O17" i="57"/>
  <c r="Q17" i="57" s="1"/>
  <c r="M17" i="57"/>
  <c r="H17" i="57"/>
  <c r="C17" i="57"/>
  <c r="AG3" i="57"/>
  <c r="AF3" i="57"/>
  <c r="W3" i="57"/>
  <c r="V3" i="57"/>
  <c r="U3" i="57"/>
  <c r="T3" i="57"/>
  <c r="O3" i="57"/>
  <c r="G3" i="57"/>
  <c r="F3" i="57"/>
  <c r="D3" i="57"/>
  <c r="A2" i="57"/>
  <c r="A1" i="57"/>
  <c r="AB31" i="56"/>
  <c r="AD31" i="56" s="1"/>
  <c r="J31" i="56" s="1"/>
  <c r="I31" i="56" s="1"/>
  <c r="Y31" i="56"/>
  <c r="X31" i="56"/>
  <c r="P31" i="56"/>
  <c r="O31" i="56"/>
  <c r="M31" i="56"/>
  <c r="H31" i="56"/>
  <c r="C31" i="56"/>
  <c r="AD30" i="56"/>
  <c r="J30" i="56" s="1"/>
  <c r="K30" i="56" s="1"/>
  <c r="AB30" i="56"/>
  <c r="Y30" i="56"/>
  <c r="X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O29" i="56"/>
  <c r="M29" i="56"/>
  <c r="H29" i="56"/>
  <c r="C29" i="56"/>
  <c r="AB28" i="56"/>
  <c r="AD28" i="56" s="1"/>
  <c r="J28" i="56" s="1"/>
  <c r="Y28" i="56"/>
  <c r="X28" i="56"/>
  <c r="Q28" i="56"/>
  <c r="P28" i="56"/>
  <c r="O28" i="56"/>
  <c r="M28" i="56"/>
  <c r="H28" i="56"/>
  <c r="C28" i="56"/>
  <c r="AB27" i="56"/>
  <c r="AD27" i="56" s="1"/>
  <c r="J27" i="56" s="1"/>
  <c r="Y27" i="56"/>
  <c r="X27" i="56"/>
  <c r="P27" i="56"/>
  <c r="O27" i="56"/>
  <c r="Q27" i="56" s="1"/>
  <c r="M27" i="56"/>
  <c r="H27" i="56"/>
  <c r="C27" i="56"/>
  <c r="AB26" i="56"/>
  <c r="AD26" i="56" s="1"/>
  <c r="J26" i="56" s="1"/>
  <c r="K26" i="56" s="1"/>
  <c r="Y26" i="56"/>
  <c r="X26" i="56"/>
  <c r="P26" i="56"/>
  <c r="O26" i="56"/>
  <c r="M26" i="56"/>
  <c r="H26" i="56"/>
  <c r="C26" i="56"/>
  <c r="AB25" i="56"/>
  <c r="AD25" i="56" s="1"/>
  <c r="J25" i="56" s="1"/>
  <c r="Y25" i="56"/>
  <c r="X25" i="56"/>
  <c r="P25" i="56"/>
  <c r="O25" i="56"/>
  <c r="M25" i="56"/>
  <c r="H25" i="56"/>
  <c r="C25" i="56"/>
  <c r="AB24" i="56"/>
  <c r="AD24" i="56" s="1"/>
  <c r="J24" i="56" s="1"/>
  <c r="Y24" i="56"/>
  <c r="X24" i="56"/>
  <c r="P24" i="56"/>
  <c r="O24" i="56"/>
  <c r="M24" i="56"/>
  <c r="H24" i="56"/>
  <c r="C24" i="56"/>
  <c r="AB23" i="56"/>
  <c r="AD23" i="56" s="1"/>
  <c r="J23" i="56" s="1"/>
  <c r="I23" i="56" s="1"/>
  <c r="Y23" i="56"/>
  <c r="X23" i="56"/>
  <c r="P23" i="56"/>
  <c r="O23" i="56"/>
  <c r="M23" i="56"/>
  <c r="H23" i="56"/>
  <c r="C23" i="56"/>
  <c r="AB22" i="56"/>
  <c r="AD22" i="56" s="1"/>
  <c r="J22" i="56" s="1"/>
  <c r="K22" i="56" s="1"/>
  <c r="Y22" i="56"/>
  <c r="X22" i="56"/>
  <c r="P22" i="56"/>
  <c r="O22" i="56"/>
  <c r="Q22" i="56" s="1"/>
  <c r="M22" i="56"/>
  <c r="H22" i="56"/>
  <c r="C22" i="56"/>
  <c r="AB21" i="56"/>
  <c r="AD21" i="56" s="1"/>
  <c r="J21" i="56" s="1"/>
  <c r="Y21" i="56"/>
  <c r="X21" i="56"/>
  <c r="P21" i="56"/>
  <c r="O21" i="56"/>
  <c r="M21" i="56"/>
  <c r="H21" i="56"/>
  <c r="C21" i="56"/>
  <c r="AD20" i="56"/>
  <c r="J20" i="56" s="1"/>
  <c r="AB20" i="56"/>
  <c r="Y20" i="56"/>
  <c r="X20" i="56"/>
  <c r="P20" i="56"/>
  <c r="O20" i="56"/>
  <c r="Q20" i="56" s="1"/>
  <c r="M20" i="56"/>
  <c r="H20" i="56"/>
  <c r="C20" i="56"/>
  <c r="AG3" i="56"/>
  <c r="AF3" i="56"/>
  <c r="W3" i="56"/>
  <c r="V3" i="56"/>
  <c r="U3" i="56"/>
  <c r="T3" i="56"/>
  <c r="O3" i="56"/>
  <c r="G3" i="56"/>
  <c r="F3" i="56"/>
  <c r="D3" i="56"/>
  <c r="A2" i="56"/>
  <c r="A1" i="56"/>
  <c r="AB31" i="55"/>
  <c r="AD31" i="55" s="1"/>
  <c r="J31" i="55" s="1"/>
  <c r="Y31" i="55"/>
  <c r="X31" i="55"/>
  <c r="P31" i="55"/>
  <c r="O31" i="55"/>
  <c r="Q31" i="55" s="1"/>
  <c r="M31" i="55"/>
  <c r="H31" i="55"/>
  <c r="C31" i="55"/>
  <c r="AB30" i="55"/>
  <c r="AD30" i="55" s="1"/>
  <c r="J30" i="55" s="1"/>
  <c r="Y30" i="55"/>
  <c r="X30" i="55"/>
  <c r="Q30" i="55"/>
  <c r="P30" i="55"/>
  <c r="O30" i="55"/>
  <c r="M30" i="55"/>
  <c r="H30" i="55"/>
  <c r="C30" i="55"/>
  <c r="AB29" i="55"/>
  <c r="AD29" i="55" s="1"/>
  <c r="J29" i="55" s="1"/>
  <c r="Y29" i="55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P28" i="55"/>
  <c r="O28" i="55"/>
  <c r="Q28" i="55" s="1"/>
  <c r="M28" i="55"/>
  <c r="H28" i="55"/>
  <c r="C28" i="55"/>
  <c r="AB27" i="55"/>
  <c r="AD27" i="55" s="1"/>
  <c r="Y27" i="55"/>
  <c r="X27" i="55"/>
  <c r="P27" i="55"/>
  <c r="O27" i="55"/>
  <c r="M27" i="55"/>
  <c r="J27" i="55"/>
  <c r="K27" i="55" s="1"/>
  <c r="H27" i="55"/>
  <c r="C27" i="55"/>
  <c r="AB26" i="55"/>
  <c r="AD26" i="55" s="1"/>
  <c r="J26" i="55" s="1"/>
  <c r="I26" i="55" s="1"/>
  <c r="Y26" i="55"/>
  <c r="X26" i="55"/>
  <c r="P26" i="55"/>
  <c r="Q26" i="55" s="1"/>
  <c r="O26" i="55"/>
  <c r="M26" i="55"/>
  <c r="K26" i="55"/>
  <c r="H26" i="55"/>
  <c r="C26" i="55"/>
  <c r="AD25" i="55"/>
  <c r="J25" i="55" s="1"/>
  <c r="I25" i="55" s="1"/>
  <c r="AB25" i="55"/>
  <c r="Y25" i="55"/>
  <c r="X25" i="55"/>
  <c r="P25" i="55"/>
  <c r="O25" i="55"/>
  <c r="Q25" i="55" s="1"/>
  <c r="M25" i="55"/>
  <c r="H25" i="55"/>
  <c r="C25" i="55"/>
  <c r="AB24" i="55"/>
  <c r="AD24" i="55" s="1"/>
  <c r="J24" i="55" s="1"/>
  <c r="Y24" i="55"/>
  <c r="X24" i="55"/>
  <c r="P24" i="55"/>
  <c r="O24" i="55"/>
  <c r="M24" i="55"/>
  <c r="H24" i="55"/>
  <c r="C24" i="55"/>
  <c r="AB23" i="55"/>
  <c r="AD23" i="55" s="1"/>
  <c r="Y23" i="55"/>
  <c r="X23" i="55"/>
  <c r="P23" i="55"/>
  <c r="O23" i="55"/>
  <c r="M23" i="55"/>
  <c r="J23" i="55"/>
  <c r="H23" i="55"/>
  <c r="C23" i="55"/>
  <c r="AB22" i="55"/>
  <c r="AD22" i="55" s="1"/>
  <c r="J22" i="55" s="1"/>
  <c r="Y22" i="55"/>
  <c r="X22" i="55"/>
  <c r="P22" i="55"/>
  <c r="Q22" i="55" s="1"/>
  <c r="O22" i="55"/>
  <c r="M22" i="55"/>
  <c r="H22" i="55"/>
  <c r="C22" i="55"/>
  <c r="AB21" i="55"/>
  <c r="AD21" i="55" s="1"/>
  <c r="J21" i="55" s="1"/>
  <c r="Y21" i="55"/>
  <c r="X21" i="55"/>
  <c r="Q21" i="55"/>
  <c r="P21" i="55"/>
  <c r="O21" i="55"/>
  <c r="M21" i="55"/>
  <c r="H21" i="55"/>
  <c r="C21" i="55"/>
  <c r="AB20" i="55"/>
  <c r="AD20" i="55" s="1"/>
  <c r="J20" i="55" s="1"/>
  <c r="Y20" i="55"/>
  <c r="X20" i="55"/>
  <c r="P20" i="55"/>
  <c r="O20" i="55"/>
  <c r="Q20" i="55" s="1"/>
  <c r="M20" i="55"/>
  <c r="H20" i="55"/>
  <c r="C20" i="55"/>
  <c r="AB19" i="55"/>
  <c r="AD19" i="55" s="1"/>
  <c r="Y19" i="55"/>
  <c r="X19" i="55"/>
  <c r="P19" i="55"/>
  <c r="O19" i="55"/>
  <c r="M19" i="55"/>
  <c r="J19" i="55"/>
  <c r="I19" i="55"/>
  <c r="H19" i="55"/>
  <c r="C19" i="55"/>
  <c r="AG3" i="55"/>
  <c r="AF3" i="55"/>
  <c r="W3" i="55"/>
  <c r="V3" i="55"/>
  <c r="U3" i="55"/>
  <c r="T3" i="55"/>
  <c r="O3" i="55"/>
  <c r="G3" i="55"/>
  <c r="F3" i="55"/>
  <c r="D3" i="55"/>
  <c r="A2" i="55"/>
  <c r="A1" i="55"/>
  <c r="AB31" i="54"/>
  <c r="AD31" i="54" s="1"/>
  <c r="J31" i="54" s="1"/>
  <c r="Y31" i="54"/>
  <c r="X31" i="54"/>
  <c r="P31" i="54"/>
  <c r="O31" i="54"/>
  <c r="Q31" i="54" s="1"/>
  <c r="M31" i="54"/>
  <c r="H31" i="54"/>
  <c r="C31" i="54"/>
  <c r="AB30" i="54"/>
  <c r="AD30" i="54" s="1"/>
  <c r="Y30" i="54"/>
  <c r="X30" i="54"/>
  <c r="P30" i="54"/>
  <c r="O30" i="54"/>
  <c r="M30" i="54"/>
  <c r="J30" i="54"/>
  <c r="K30" i="54" s="1"/>
  <c r="H30" i="54"/>
  <c r="C30" i="54"/>
  <c r="AD29" i="54"/>
  <c r="J29" i="54" s="1"/>
  <c r="I29" i="54" s="1"/>
  <c r="AB29" i="54"/>
  <c r="Y29" i="54"/>
  <c r="X29" i="54"/>
  <c r="P29" i="54"/>
  <c r="O29" i="54"/>
  <c r="Q29" i="54" s="1"/>
  <c r="M29" i="54"/>
  <c r="K29" i="54"/>
  <c r="H29" i="54"/>
  <c r="C29" i="54"/>
  <c r="AD28" i="54"/>
  <c r="J28" i="54" s="1"/>
  <c r="I28" i="54" s="1"/>
  <c r="AB28" i="54"/>
  <c r="Y28" i="54"/>
  <c r="X28" i="54"/>
  <c r="P28" i="54"/>
  <c r="O28" i="54"/>
  <c r="Q28" i="54" s="1"/>
  <c r="M28" i="54"/>
  <c r="H28" i="54"/>
  <c r="C28" i="54"/>
  <c r="AB27" i="54"/>
  <c r="AD27" i="54" s="1"/>
  <c r="J27" i="54" s="1"/>
  <c r="K27" i="54" s="1"/>
  <c r="Y27" i="54"/>
  <c r="X27" i="54"/>
  <c r="P27" i="54"/>
  <c r="O27" i="54"/>
  <c r="M27" i="54"/>
  <c r="H27" i="54"/>
  <c r="C27" i="54"/>
  <c r="AB26" i="54"/>
  <c r="AD26" i="54" s="1"/>
  <c r="J26" i="54" s="1"/>
  <c r="Y26" i="54"/>
  <c r="X26" i="54"/>
  <c r="P26" i="54"/>
  <c r="O26" i="54"/>
  <c r="Q26" i="54" s="1"/>
  <c r="M26" i="54"/>
  <c r="H26" i="54"/>
  <c r="C26" i="54"/>
  <c r="AB25" i="54"/>
  <c r="AD25" i="54" s="1"/>
  <c r="J25" i="54" s="1"/>
  <c r="Y25" i="54"/>
  <c r="X25" i="54"/>
  <c r="P25" i="54"/>
  <c r="O25" i="54"/>
  <c r="Q25" i="54" s="1"/>
  <c r="M25" i="54"/>
  <c r="H25" i="54"/>
  <c r="C25" i="54"/>
  <c r="AB24" i="54"/>
  <c r="AD24" i="54" s="1"/>
  <c r="J24" i="54" s="1"/>
  <c r="Y24" i="54"/>
  <c r="X24" i="54"/>
  <c r="Q24" i="54"/>
  <c r="P24" i="54"/>
  <c r="O24" i="54"/>
  <c r="M24" i="54"/>
  <c r="H24" i="54"/>
  <c r="C24" i="54"/>
  <c r="AB23" i="54"/>
  <c r="AD23" i="54" s="1"/>
  <c r="J23" i="54" s="1"/>
  <c r="Y23" i="54"/>
  <c r="X23" i="54"/>
  <c r="P23" i="54"/>
  <c r="O23" i="54"/>
  <c r="Q23" i="54" s="1"/>
  <c r="M23" i="54"/>
  <c r="H23" i="54"/>
  <c r="C23" i="54"/>
  <c r="AB22" i="54"/>
  <c r="AD22" i="54" s="1"/>
  <c r="J22" i="54" s="1"/>
  <c r="Y22" i="54"/>
  <c r="X22" i="54"/>
  <c r="P22" i="54"/>
  <c r="O22" i="54"/>
  <c r="M22" i="54"/>
  <c r="H22" i="54"/>
  <c r="C22" i="54"/>
  <c r="AD21" i="54"/>
  <c r="J21" i="54" s="1"/>
  <c r="AB21" i="54"/>
  <c r="Y21" i="54"/>
  <c r="X21" i="54"/>
  <c r="P21" i="54"/>
  <c r="O21" i="54"/>
  <c r="M21" i="54"/>
  <c r="H21" i="54"/>
  <c r="C21" i="54"/>
  <c r="AB20" i="54"/>
  <c r="AD20" i="54" s="1"/>
  <c r="J20" i="54" s="1"/>
  <c r="I20" i="54" s="1"/>
  <c r="Y20" i="54"/>
  <c r="X20" i="54"/>
  <c r="P20" i="54"/>
  <c r="O20" i="54"/>
  <c r="M20" i="54"/>
  <c r="H20" i="54"/>
  <c r="C20" i="54"/>
  <c r="AD19" i="54"/>
  <c r="J19" i="54" s="1"/>
  <c r="K19" i="54" s="1"/>
  <c r="AB19" i="54"/>
  <c r="Y19" i="54"/>
  <c r="X19" i="54"/>
  <c r="P19" i="54"/>
  <c r="O19" i="54"/>
  <c r="Q19" i="54" s="1"/>
  <c r="M19" i="54"/>
  <c r="H19" i="54"/>
  <c r="C19" i="54"/>
  <c r="AB18" i="54"/>
  <c r="AD18" i="54" s="1"/>
  <c r="J18" i="54" s="1"/>
  <c r="Y18" i="54"/>
  <c r="X18" i="54"/>
  <c r="P18" i="54"/>
  <c r="O18" i="54"/>
  <c r="M18" i="54"/>
  <c r="H18" i="54"/>
  <c r="C18" i="54"/>
  <c r="AB17" i="54"/>
  <c r="AD17" i="54" s="1"/>
  <c r="Y17" i="54"/>
  <c r="X17" i="54"/>
  <c r="Q17" i="54"/>
  <c r="P17" i="54"/>
  <c r="O17" i="54"/>
  <c r="M17" i="54"/>
  <c r="H17" i="54"/>
  <c r="C17" i="54"/>
  <c r="AG3" i="54"/>
  <c r="AF3" i="54"/>
  <c r="W3" i="54"/>
  <c r="V3" i="54"/>
  <c r="U3" i="54"/>
  <c r="T3" i="54"/>
  <c r="O3" i="54"/>
  <c r="G3" i="54"/>
  <c r="F3" i="54"/>
  <c r="H3" i="54" s="1"/>
  <c r="D3" i="54"/>
  <c r="A2" i="54"/>
  <c r="A1" i="54"/>
  <c r="AB31" i="53"/>
  <c r="AD31" i="53" s="1"/>
  <c r="J31" i="53" s="1"/>
  <c r="Y31" i="53"/>
  <c r="X31" i="53"/>
  <c r="P31" i="53"/>
  <c r="O31" i="53"/>
  <c r="Q31" i="53" s="1"/>
  <c r="M31" i="53"/>
  <c r="H31" i="53"/>
  <c r="C31" i="53"/>
  <c r="AD30" i="53"/>
  <c r="J30" i="53" s="1"/>
  <c r="AB30" i="53"/>
  <c r="Y30" i="53"/>
  <c r="X30" i="53"/>
  <c r="P30" i="53"/>
  <c r="O30" i="53"/>
  <c r="Q30" i="53" s="1"/>
  <c r="M30" i="53"/>
  <c r="H30" i="53"/>
  <c r="C30" i="53"/>
  <c r="AB29" i="53"/>
  <c r="AD29" i="53" s="1"/>
  <c r="J29" i="53" s="1"/>
  <c r="Y29" i="53"/>
  <c r="X29" i="53"/>
  <c r="P29" i="53"/>
  <c r="Q29" i="53" s="1"/>
  <c r="O29" i="53"/>
  <c r="M29" i="53"/>
  <c r="H29" i="53"/>
  <c r="C29" i="53"/>
  <c r="AD28" i="53"/>
  <c r="J28" i="53" s="1"/>
  <c r="AB28" i="53"/>
  <c r="Y28" i="53"/>
  <c r="X28" i="53"/>
  <c r="P28" i="53"/>
  <c r="O28" i="53"/>
  <c r="Q28" i="53" s="1"/>
  <c r="M28" i="53"/>
  <c r="H28" i="53"/>
  <c r="C28" i="53"/>
  <c r="AB27" i="53"/>
  <c r="AD27" i="53" s="1"/>
  <c r="Y27" i="53"/>
  <c r="X27" i="53"/>
  <c r="P27" i="53"/>
  <c r="O27" i="53"/>
  <c r="M27" i="53"/>
  <c r="J27" i="53"/>
  <c r="H27" i="53"/>
  <c r="C27" i="53"/>
  <c r="AB26" i="53"/>
  <c r="AD26" i="53" s="1"/>
  <c r="J26" i="53" s="1"/>
  <c r="I26" i="53" s="1"/>
  <c r="Y26" i="53"/>
  <c r="X26" i="53"/>
  <c r="P26" i="53"/>
  <c r="Q26" i="53" s="1"/>
  <c r="O26" i="53"/>
  <c r="M26" i="53"/>
  <c r="H26" i="53"/>
  <c r="C26" i="53"/>
  <c r="AB25" i="53"/>
  <c r="AD25" i="53" s="1"/>
  <c r="J25" i="53" s="1"/>
  <c r="Y25" i="53"/>
  <c r="X25" i="53"/>
  <c r="P25" i="53"/>
  <c r="O25" i="53"/>
  <c r="M25" i="53"/>
  <c r="H25" i="53"/>
  <c r="C25" i="53"/>
  <c r="AB24" i="53"/>
  <c r="AD24" i="53" s="1"/>
  <c r="J24" i="53" s="1"/>
  <c r="I24" i="53" s="1"/>
  <c r="Y24" i="53"/>
  <c r="X24" i="53"/>
  <c r="P24" i="53"/>
  <c r="O24" i="53"/>
  <c r="M24" i="53"/>
  <c r="K24" i="53"/>
  <c r="H24" i="53"/>
  <c r="C24" i="53"/>
  <c r="AB23" i="53"/>
  <c r="AD23" i="53" s="1"/>
  <c r="J23" i="53" s="1"/>
  <c r="Y23" i="53"/>
  <c r="X23" i="53"/>
  <c r="P23" i="53"/>
  <c r="O23" i="53"/>
  <c r="Q23" i="53" s="1"/>
  <c r="M23" i="53"/>
  <c r="H23" i="53"/>
  <c r="C23" i="53"/>
  <c r="AB22" i="53"/>
  <c r="AD22" i="53" s="1"/>
  <c r="J22" i="53" s="1"/>
  <c r="Y22" i="53"/>
  <c r="X22" i="53"/>
  <c r="P22" i="53"/>
  <c r="Q22" i="53" s="1"/>
  <c r="O22" i="53"/>
  <c r="M22" i="53"/>
  <c r="H22" i="53"/>
  <c r="C22" i="53"/>
  <c r="AB21" i="53"/>
  <c r="AD21" i="53" s="1"/>
  <c r="J21" i="53" s="1"/>
  <c r="Y21" i="53"/>
  <c r="X21" i="53"/>
  <c r="Q21" i="53"/>
  <c r="P21" i="53"/>
  <c r="O21" i="53"/>
  <c r="M21" i="53"/>
  <c r="H21" i="53"/>
  <c r="C21" i="53"/>
  <c r="AB20" i="53"/>
  <c r="AD20" i="53" s="1"/>
  <c r="J20" i="53" s="1"/>
  <c r="Y20" i="53"/>
  <c r="X20" i="53"/>
  <c r="Q20" i="53"/>
  <c r="P20" i="53"/>
  <c r="O20" i="53"/>
  <c r="M20" i="53"/>
  <c r="H20" i="53"/>
  <c r="C20" i="53"/>
  <c r="AB19" i="53"/>
  <c r="AD19" i="53" s="1"/>
  <c r="J19" i="53" s="1"/>
  <c r="Y19" i="53"/>
  <c r="X19" i="53"/>
  <c r="P19" i="53"/>
  <c r="O19" i="53"/>
  <c r="M19" i="53"/>
  <c r="H19" i="53"/>
  <c r="C19" i="53"/>
  <c r="AB18" i="53"/>
  <c r="AD18" i="53" s="1"/>
  <c r="J18" i="53" s="1"/>
  <c r="Y18" i="53"/>
  <c r="X18" i="53"/>
  <c r="P18" i="53"/>
  <c r="Q18" i="53" s="1"/>
  <c r="O18" i="53"/>
  <c r="M18" i="53"/>
  <c r="H18" i="53"/>
  <c r="C18" i="53"/>
  <c r="AB17" i="53"/>
  <c r="AD17" i="53" s="1"/>
  <c r="J17" i="53" s="1"/>
  <c r="I17" i="53" s="1"/>
  <c r="Y17" i="53"/>
  <c r="X17" i="53"/>
  <c r="P17" i="53"/>
  <c r="O17" i="53"/>
  <c r="M17" i="53"/>
  <c r="H17" i="53"/>
  <c r="C17" i="53"/>
  <c r="AD16" i="53"/>
  <c r="J16" i="53" s="1"/>
  <c r="K16" i="53" s="1"/>
  <c r="AB16" i="53"/>
  <c r="Y16" i="53"/>
  <c r="X16" i="53"/>
  <c r="P16" i="53"/>
  <c r="O16" i="53"/>
  <c r="Q16" i="53" s="1"/>
  <c r="M16" i="53"/>
  <c r="H16" i="53"/>
  <c r="C16" i="53"/>
  <c r="AB15" i="53"/>
  <c r="AD15" i="53" s="1"/>
  <c r="Y15" i="53"/>
  <c r="X15" i="53"/>
  <c r="P15" i="53"/>
  <c r="O15" i="53"/>
  <c r="Q15" i="53" s="1"/>
  <c r="M15" i="53"/>
  <c r="J15" i="53"/>
  <c r="H15" i="53"/>
  <c r="C15" i="53"/>
  <c r="AB14" i="53"/>
  <c r="AD14" i="53" s="1"/>
  <c r="J14" i="53" s="1"/>
  <c r="Y14" i="53"/>
  <c r="X14" i="53"/>
  <c r="Q14" i="53"/>
  <c r="P14" i="53"/>
  <c r="O14" i="53"/>
  <c r="M14" i="53"/>
  <c r="H14" i="53"/>
  <c r="C14" i="53"/>
  <c r="AB13" i="53"/>
  <c r="AD13" i="53" s="1"/>
  <c r="J13" i="53" s="1"/>
  <c r="K13" i="53" s="1"/>
  <c r="Y13" i="53"/>
  <c r="X13" i="53"/>
  <c r="P13" i="53"/>
  <c r="O13" i="53"/>
  <c r="Q13" i="53" s="1"/>
  <c r="M13" i="53"/>
  <c r="H13" i="53"/>
  <c r="C13" i="53"/>
  <c r="AB12" i="53"/>
  <c r="AD12" i="53" s="1"/>
  <c r="J12" i="53" s="1"/>
  <c r="Y12" i="53"/>
  <c r="X12" i="53"/>
  <c r="P12" i="53"/>
  <c r="Q12" i="53" s="1"/>
  <c r="O12" i="53"/>
  <c r="M12" i="53"/>
  <c r="H12" i="53"/>
  <c r="C12" i="53"/>
  <c r="AB11" i="53"/>
  <c r="AD11" i="53" s="1"/>
  <c r="J11" i="53" s="1"/>
  <c r="Y11" i="53"/>
  <c r="X11" i="53"/>
  <c r="P11" i="53"/>
  <c r="O11" i="53"/>
  <c r="M11" i="53"/>
  <c r="H11" i="53"/>
  <c r="C11" i="53"/>
  <c r="AB10" i="53"/>
  <c r="AD10" i="53" s="1"/>
  <c r="J10" i="53" s="1"/>
  <c r="I10" i="53" s="1"/>
  <c r="Y10" i="53"/>
  <c r="X10" i="53"/>
  <c r="P10" i="53"/>
  <c r="O10" i="53"/>
  <c r="M10" i="53"/>
  <c r="H10" i="53"/>
  <c r="C10" i="53"/>
  <c r="AB9" i="53"/>
  <c r="AD9" i="53" s="1"/>
  <c r="J9" i="53" s="1"/>
  <c r="Y9" i="53"/>
  <c r="X9" i="53"/>
  <c r="P9" i="53"/>
  <c r="O9" i="53"/>
  <c r="M9" i="53"/>
  <c r="H9" i="53"/>
  <c r="C9" i="53"/>
  <c r="AB8" i="53"/>
  <c r="AD8" i="53" s="1"/>
  <c r="J8" i="53" s="1"/>
  <c r="Y8" i="53"/>
  <c r="X8" i="53"/>
  <c r="P8" i="53"/>
  <c r="O8" i="53"/>
  <c r="Q8" i="53" s="1"/>
  <c r="M8" i="53"/>
  <c r="H8" i="53"/>
  <c r="C8" i="53"/>
  <c r="AB7" i="53"/>
  <c r="AD7" i="53" s="1"/>
  <c r="J7" i="53" s="1"/>
  <c r="Y7" i="53"/>
  <c r="X7" i="53"/>
  <c r="P7" i="53"/>
  <c r="O7" i="53"/>
  <c r="M7" i="53"/>
  <c r="H7" i="53"/>
  <c r="C7" i="53"/>
  <c r="AD6" i="53"/>
  <c r="J6" i="53" s="1"/>
  <c r="I6" i="53" s="1"/>
  <c r="AB6" i="53"/>
  <c r="Y6" i="53"/>
  <c r="X6" i="53"/>
  <c r="P6" i="53"/>
  <c r="O6" i="53"/>
  <c r="Q6" i="53" s="1"/>
  <c r="M6" i="53"/>
  <c r="K6" i="53"/>
  <c r="H6" i="53"/>
  <c r="C6" i="53"/>
  <c r="AB5" i="53"/>
  <c r="AD5" i="53" s="1"/>
  <c r="J5" i="53" s="1"/>
  <c r="Y5" i="53"/>
  <c r="X5" i="53"/>
  <c r="Q5" i="53"/>
  <c r="P5" i="53"/>
  <c r="O5" i="53"/>
  <c r="M5" i="53"/>
  <c r="H5" i="53"/>
  <c r="C5" i="53"/>
  <c r="AB4" i="53"/>
  <c r="AD4" i="53" s="1"/>
  <c r="Y4" i="53"/>
  <c r="X4" i="53"/>
  <c r="P4" i="53"/>
  <c r="O4" i="53"/>
  <c r="M4" i="53"/>
  <c r="H4" i="53"/>
  <c r="C4" i="53"/>
  <c r="AG3" i="53"/>
  <c r="AF3" i="53"/>
  <c r="W3" i="53"/>
  <c r="V3" i="53"/>
  <c r="U3" i="53"/>
  <c r="T3" i="53"/>
  <c r="O3" i="53"/>
  <c r="G3" i="53"/>
  <c r="F3" i="53"/>
  <c r="D3" i="53"/>
  <c r="A2" i="53"/>
  <c r="A1" i="53"/>
  <c r="AB31" i="52"/>
  <c r="AD31" i="52" s="1"/>
  <c r="J31" i="52" s="1"/>
  <c r="K31" i="52" s="1"/>
  <c r="Y31" i="52"/>
  <c r="X31" i="52"/>
  <c r="P31" i="52"/>
  <c r="Q31" i="52" s="1"/>
  <c r="O31" i="52"/>
  <c r="M31" i="52"/>
  <c r="H31" i="52"/>
  <c r="C31" i="52"/>
  <c r="AB30" i="52"/>
  <c r="AD30" i="52" s="1"/>
  <c r="J30" i="52" s="1"/>
  <c r="K30" i="52" s="1"/>
  <c r="Y30" i="52"/>
  <c r="X30" i="52"/>
  <c r="Q30" i="52"/>
  <c r="P30" i="52"/>
  <c r="O30" i="52"/>
  <c r="M30" i="52"/>
  <c r="I30" i="52"/>
  <c r="H30" i="52"/>
  <c r="C30" i="52"/>
  <c r="AD29" i="52"/>
  <c r="J29" i="52" s="1"/>
  <c r="K29" i="52" s="1"/>
  <c r="AB29" i="52"/>
  <c r="Y29" i="52"/>
  <c r="X29" i="52"/>
  <c r="P29" i="52"/>
  <c r="O29" i="52"/>
  <c r="Q29" i="52" s="1"/>
  <c r="M29" i="52"/>
  <c r="H29" i="52"/>
  <c r="C29" i="52"/>
  <c r="AB28" i="52"/>
  <c r="AD28" i="52" s="1"/>
  <c r="J28" i="52" s="1"/>
  <c r="K28" i="52" s="1"/>
  <c r="Y28" i="52"/>
  <c r="X28" i="52"/>
  <c r="Q28" i="52"/>
  <c r="P28" i="52"/>
  <c r="O28" i="52"/>
  <c r="M28" i="52"/>
  <c r="H28" i="52"/>
  <c r="C28" i="52"/>
  <c r="AB27" i="52"/>
  <c r="AD27" i="52" s="1"/>
  <c r="J27" i="52" s="1"/>
  <c r="Y27" i="52"/>
  <c r="X27" i="52"/>
  <c r="P27" i="52"/>
  <c r="Q27" i="52" s="1"/>
  <c r="O27" i="52"/>
  <c r="M27" i="52"/>
  <c r="H27" i="52"/>
  <c r="C27" i="52"/>
  <c r="AB26" i="52"/>
  <c r="AD26" i="52" s="1"/>
  <c r="J26" i="52" s="1"/>
  <c r="Y26" i="52"/>
  <c r="X26" i="52"/>
  <c r="Q26" i="52"/>
  <c r="P26" i="52"/>
  <c r="O26" i="52"/>
  <c r="M26" i="52"/>
  <c r="H26" i="52"/>
  <c r="C26" i="52"/>
  <c r="AB25" i="52"/>
  <c r="AD25" i="52" s="1"/>
  <c r="Y25" i="52"/>
  <c r="X25" i="52"/>
  <c r="P25" i="52"/>
  <c r="O25" i="52"/>
  <c r="M25" i="52"/>
  <c r="K25" i="52"/>
  <c r="J25" i="52"/>
  <c r="I25" i="52" s="1"/>
  <c r="H25" i="52"/>
  <c r="C25" i="52"/>
  <c r="AB24" i="52"/>
  <c r="AD24" i="52" s="1"/>
  <c r="J24" i="52" s="1"/>
  <c r="Y24" i="52"/>
  <c r="X24" i="52"/>
  <c r="P24" i="52"/>
  <c r="O24" i="52"/>
  <c r="M24" i="52"/>
  <c r="H24" i="52"/>
  <c r="C24" i="52"/>
  <c r="AB23" i="52"/>
  <c r="AD23" i="52" s="1"/>
  <c r="J23" i="52" s="1"/>
  <c r="Y23" i="52"/>
  <c r="X23" i="52"/>
  <c r="P23" i="52"/>
  <c r="O23" i="52"/>
  <c r="M23" i="52"/>
  <c r="H23" i="52"/>
  <c r="C23" i="52"/>
  <c r="AB22" i="52"/>
  <c r="AD22" i="52" s="1"/>
  <c r="J22" i="52" s="1"/>
  <c r="Y22" i="52"/>
  <c r="X22" i="52"/>
  <c r="P22" i="52"/>
  <c r="O22" i="52"/>
  <c r="M22" i="52"/>
  <c r="H22" i="52"/>
  <c r="C22" i="52"/>
  <c r="AB21" i="52"/>
  <c r="AD21" i="52" s="1"/>
  <c r="J21" i="52" s="1"/>
  <c r="Y21" i="52"/>
  <c r="X21" i="52"/>
  <c r="Q21" i="52"/>
  <c r="P21" i="52"/>
  <c r="O21" i="52"/>
  <c r="M21" i="52"/>
  <c r="H21" i="52"/>
  <c r="C21" i="52"/>
  <c r="AB20" i="52"/>
  <c r="AD20" i="52" s="1"/>
  <c r="J20" i="52" s="1"/>
  <c r="Y20" i="52"/>
  <c r="X20" i="52"/>
  <c r="P20" i="52"/>
  <c r="Q20" i="52" s="1"/>
  <c r="O20" i="52"/>
  <c r="M20" i="52"/>
  <c r="H20" i="52"/>
  <c r="C20" i="52"/>
  <c r="AB19" i="52"/>
  <c r="AD19" i="52" s="1"/>
  <c r="J19" i="52" s="1"/>
  <c r="Y19" i="52"/>
  <c r="X19" i="52"/>
  <c r="P19" i="52"/>
  <c r="O19" i="52"/>
  <c r="M19" i="52"/>
  <c r="H19" i="52"/>
  <c r="C19" i="52"/>
  <c r="AB18" i="52"/>
  <c r="AD18" i="52" s="1"/>
  <c r="J18" i="52" s="1"/>
  <c r="Y18" i="52"/>
  <c r="X18" i="52"/>
  <c r="P18" i="52"/>
  <c r="O18" i="52"/>
  <c r="Q18" i="52" s="1"/>
  <c r="M18" i="52"/>
  <c r="H18" i="52"/>
  <c r="C18" i="52"/>
  <c r="AB17" i="52"/>
  <c r="AD17" i="52" s="1"/>
  <c r="J17" i="52" s="1"/>
  <c r="Y17" i="52"/>
  <c r="X17" i="52"/>
  <c r="P17" i="52"/>
  <c r="Q17" i="52" s="1"/>
  <c r="O17" i="52"/>
  <c r="M17" i="52"/>
  <c r="H17" i="52"/>
  <c r="C17" i="52"/>
  <c r="AD16" i="52"/>
  <c r="J16" i="52" s="1"/>
  <c r="AB16" i="52"/>
  <c r="Y16" i="52"/>
  <c r="X16" i="52"/>
  <c r="P16" i="52"/>
  <c r="O16" i="52"/>
  <c r="Q16" i="52" s="1"/>
  <c r="M16" i="52"/>
  <c r="H16" i="52"/>
  <c r="C16" i="52"/>
  <c r="AB15" i="52"/>
  <c r="AD15" i="52" s="1"/>
  <c r="J15" i="52" s="1"/>
  <c r="Y15" i="52"/>
  <c r="X15" i="52"/>
  <c r="P15" i="52"/>
  <c r="O15" i="52"/>
  <c r="M15" i="52"/>
  <c r="H15" i="52"/>
  <c r="C15" i="52"/>
  <c r="AB14" i="52"/>
  <c r="AD14" i="52" s="1"/>
  <c r="J14" i="52" s="1"/>
  <c r="Y14" i="52"/>
  <c r="X14" i="52"/>
  <c r="P14" i="52"/>
  <c r="O14" i="52"/>
  <c r="M14" i="52"/>
  <c r="H14" i="52"/>
  <c r="C14" i="52"/>
  <c r="AB13" i="52"/>
  <c r="AD13" i="52" s="1"/>
  <c r="J13" i="52" s="1"/>
  <c r="Y13" i="52"/>
  <c r="X13" i="52"/>
  <c r="Q13" i="52"/>
  <c r="P13" i="52"/>
  <c r="O13" i="52"/>
  <c r="M13" i="52"/>
  <c r="H13" i="52"/>
  <c r="C13" i="52"/>
  <c r="AB12" i="52"/>
  <c r="AD12" i="52" s="1"/>
  <c r="J12" i="52" s="1"/>
  <c r="Y12" i="52"/>
  <c r="X12" i="52"/>
  <c r="P12" i="52"/>
  <c r="O12" i="52"/>
  <c r="Q12" i="52" s="1"/>
  <c r="M12" i="52"/>
  <c r="H12" i="52"/>
  <c r="C12" i="52"/>
  <c r="AB11" i="52"/>
  <c r="AD11" i="52" s="1"/>
  <c r="J11" i="52" s="1"/>
  <c r="Y11" i="52"/>
  <c r="X11" i="52"/>
  <c r="P11" i="52"/>
  <c r="O11" i="52"/>
  <c r="Q11" i="52" s="1"/>
  <c r="M11" i="52"/>
  <c r="H11" i="52"/>
  <c r="C11" i="52"/>
  <c r="AB10" i="52"/>
  <c r="AD10" i="52" s="1"/>
  <c r="J10" i="52" s="1"/>
  <c r="Y10" i="52"/>
  <c r="X10" i="52"/>
  <c r="P10" i="52"/>
  <c r="Q10" i="52" s="1"/>
  <c r="O10" i="52"/>
  <c r="M10" i="52"/>
  <c r="H10" i="52"/>
  <c r="C10" i="52"/>
  <c r="AD9" i="52"/>
  <c r="J9" i="52" s="1"/>
  <c r="AB9" i="52"/>
  <c r="Y9" i="52"/>
  <c r="X9" i="52"/>
  <c r="P9" i="52"/>
  <c r="O9" i="52"/>
  <c r="M9" i="52"/>
  <c r="H9" i="52"/>
  <c r="C9" i="52"/>
  <c r="AB8" i="52"/>
  <c r="AD8" i="52" s="1"/>
  <c r="J8" i="52" s="1"/>
  <c r="I8" i="52" s="1"/>
  <c r="Y8" i="52"/>
  <c r="X8" i="52"/>
  <c r="P8" i="52"/>
  <c r="O8" i="52"/>
  <c r="M8" i="52"/>
  <c r="K8" i="52"/>
  <c r="H8" i="52"/>
  <c r="C8" i="52"/>
  <c r="AB7" i="52"/>
  <c r="AD7" i="52" s="1"/>
  <c r="J7" i="52" s="1"/>
  <c r="K7" i="52" s="1"/>
  <c r="Y7" i="52"/>
  <c r="X7" i="52"/>
  <c r="P7" i="52"/>
  <c r="O7" i="52"/>
  <c r="Q7" i="52" s="1"/>
  <c r="M7" i="52"/>
  <c r="H7" i="52"/>
  <c r="C7" i="52"/>
  <c r="AD6" i="52"/>
  <c r="J6" i="52" s="1"/>
  <c r="AB6" i="52"/>
  <c r="Y6" i="52"/>
  <c r="X6" i="52"/>
  <c r="P6" i="52"/>
  <c r="O6" i="52"/>
  <c r="M6" i="52"/>
  <c r="H6" i="52"/>
  <c r="C6" i="52"/>
  <c r="AB5" i="52"/>
  <c r="AD5" i="52" s="1"/>
  <c r="J5" i="52" s="1"/>
  <c r="Y5" i="52"/>
  <c r="X5" i="52"/>
  <c r="P5" i="52"/>
  <c r="Q5" i="52" s="1"/>
  <c r="O5" i="52"/>
  <c r="M5" i="52"/>
  <c r="H5" i="52"/>
  <c r="C5" i="52"/>
  <c r="AB4" i="52"/>
  <c r="AD4" i="52" s="1"/>
  <c r="Y4" i="52"/>
  <c r="X4" i="52"/>
  <c r="Q4" i="52"/>
  <c r="P4" i="52"/>
  <c r="O4" i="52"/>
  <c r="M4" i="52"/>
  <c r="H4" i="52"/>
  <c r="C4" i="52"/>
  <c r="AG3" i="52"/>
  <c r="AF3" i="52"/>
  <c r="W3" i="52"/>
  <c r="X3" i="52" s="1"/>
  <c r="V3" i="52"/>
  <c r="U3" i="52"/>
  <c r="T3" i="52"/>
  <c r="O3" i="52"/>
  <c r="G3" i="52"/>
  <c r="F3" i="52"/>
  <c r="D3" i="52"/>
  <c r="A2" i="52"/>
  <c r="A1" i="52"/>
  <c r="AB31" i="51"/>
  <c r="AD31" i="51" s="1"/>
  <c r="J31" i="51" s="1"/>
  <c r="Y31" i="51"/>
  <c r="X31" i="51"/>
  <c r="Q31" i="51"/>
  <c r="P31" i="51"/>
  <c r="O31" i="51"/>
  <c r="M31" i="51"/>
  <c r="H31" i="51"/>
  <c r="C31" i="51"/>
  <c r="AB30" i="51"/>
  <c r="AD30" i="51" s="1"/>
  <c r="J30" i="51" s="1"/>
  <c r="Y30" i="51"/>
  <c r="X30" i="51"/>
  <c r="P30" i="51"/>
  <c r="O30" i="51"/>
  <c r="Q30" i="51" s="1"/>
  <c r="M30" i="51"/>
  <c r="H30" i="51"/>
  <c r="C30" i="51"/>
  <c r="AB29" i="51"/>
  <c r="AD29" i="51" s="1"/>
  <c r="J29" i="51" s="1"/>
  <c r="Y29" i="51"/>
  <c r="X29" i="51"/>
  <c r="P29" i="51"/>
  <c r="O29" i="51"/>
  <c r="Q29" i="51" s="1"/>
  <c r="M29" i="51"/>
  <c r="H29" i="51"/>
  <c r="C29" i="51"/>
  <c r="AB28" i="51"/>
  <c r="AD28" i="51" s="1"/>
  <c r="J28" i="51" s="1"/>
  <c r="K28" i="51" s="1"/>
  <c r="Y28" i="51"/>
  <c r="X28" i="51"/>
  <c r="P28" i="51"/>
  <c r="Q28" i="51" s="1"/>
  <c r="O28" i="51"/>
  <c r="M28" i="51"/>
  <c r="I28" i="51"/>
  <c r="H28" i="51"/>
  <c r="C28" i="51"/>
  <c r="AB27" i="51"/>
  <c r="AD27" i="51" s="1"/>
  <c r="J27" i="51" s="1"/>
  <c r="Y27" i="51"/>
  <c r="X27" i="51"/>
  <c r="P27" i="51"/>
  <c r="Q27" i="51" s="1"/>
  <c r="O27" i="51"/>
  <c r="M27" i="51"/>
  <c r="H27" i="51"/>
  <c r="C27" i="51"/>
  <c r="AB26" i="51"/>
  <c r="AD26" i="51" s="1"/>
  <c r="J26" i="51" s="1"/>
  <c r="I26" i="51" s="1"/>
  <c r="Y26" i="51"/>
  <c r="X26" i="51"/>
  <c r="P26" i="51"/>
  <c r="O26" i="51"/>
  <c r="Q26" i="51" s="1"/>
  <c r="M26" i="51"/>
  <c r="H26" i="51"/>
  <c r="C26" i="51"/>
  <c r="AB25" i="51"/>
  <c r="AD25" i="51" s="1"/>
  <c r="J25" i="51" s="1"/>
  <c r="K25" i="51" s="1"/>
  <c r="Y25" i="51"/>
  <c r="X25" i="51"/>
  <c r="P25" i="51"/>
  <c r="O25" i="51"/>
  <c r="M25" i="51"/>
  <c r="H25" i="51"/>
  <c r="C25" i="51"/>
  <c r="AD24" i="51"/>
  <c r="J24" i="51" s="1"/>
  <c r="AB24" i="51"/>
  <c r="Y24" i="51"/>
  <c r="X24" i="51"/>
  <c r="P24" i="51"/>
  <c r="O24" i="51"/>
  <c r="M24" i="51"/>
  <c r="H24" i="51"/>
  <c r="C24" i="51"/>
  <c r="AB23" i="51"/>
  <c r="AD23" i="51" s="1"/>
  <c r="J23" i="51" s="1"/>
  <c r="Y23" i="51"/>
  <c r="X23" i="51"/>
  <c r="Q23" i="51"/>
  <c r="P23" i="51"/>
  <c r="O23" i="51"/>
  <c r="M23" i="51"/>
  <c r="H23" i="51"/>
  <c r="C23" i="51"/>
  <c r="AB22" i="51"/>
  <c r="AD22" i="51" s="1"/>
  <c r="J22" i="51" s="1"/>
  <c r="Y22" i="51"/>
  <c r="X22" i="51"/>
  <c r="P22" i="51"/>
  <c r="O22" i="51"/>
  <c r="Q22" i="51" s="1"/>
  <c r="M22" i="51"/>
  <c r="H22" i="51"/>
  <c r="C22" i="51"/>
  <c r="AB21" i="51"/>
  <c r="AD21" i="51" s="1"/>
  <c r="J21" i="51" s="1"/>
  <c r="Y21" i="51"/>
  <c r="X21" i="51"/>
  <c r="P21" i="51"/>
  <c r="O21" i="51"/>
  <c r="Q21" i="51" s="1"/>
  <c r="M21" i="51"/>
  <c r="H21" i="51"/>
  <c r="C21" i="51"/>
  <c r="AB20" i="51"/>
  <c r="AD20" i="51" s="1"/>
  <c r="J20" i="51" s="1"/>
  <c r="Y20" i="51"/>
  <c r="X20" i="51"/>
  <c r="P20" i="51"/>
  <c r="O20" i="51"/>
  <c r="M20" i="51"/>
  <c r="H20" i="51"/>
  <c r="C20" i="51"/>
  <c r="AB19" i="51"/>
  <c r="AD19" i="51" s="1"/>
  <c r="J19" i="51" s="1"/>
  <c r="Y19" i="51"/>
  <c r="X19" i="51"/>
  <c r="P19" i="51"/>
  <c r="Q19" i="51" s="1"/>
  <c r="O19" i="51"/>
  <c r="M19" i="51"/>
  <c r="H19" i="51"/>
  <c r="C19" i="51"/>
  <c r="AD18" i="51"/>
  <c r="J18" i="51" s="1"/>
  <c r="I18" i="51" s="1"/>
  <c r="AB18" i="51"/>
  <c r="Y18" i="51"/>
  <c r="X18" i="51"/>
  <c r="P18" i="51"/>
  <c r="O18" i="51"/>
  <c r="Q18" i="51" s="1"/>
  <c r="M18" i="51"/>
  <c r="H18" i="51"/>
  <c r="C18" i="51"/>
  <c r="AB17" i="51"/>
  <c r="AD17" i="51" s="1"/>
  <c r="J17" i="51" s="1"/>
  <c r="K17" i="51" s="1"/>
  <c r="Y17" i="51"/>
  <c r="X17" i="51"/>
  <c r="P17" i="51"/>
  <c r="Q17" i="51" s="1"/>
  <c r="O17" i="51"/>
  <c r="M17" i="51"/>
  <c r="H17" i="51"/>
  <c r="C17" i="51"/>
  <c r="AD16" i="51"/>
  <c r="J16" i="51" s="1"/>
  <c r="AB16" i="51"/>
  <c r="Y16" i="51"/>
  <c r="X16" i="51"/>
  <c r="P16" i="51"/>
  <c r="O16" i="51"/>
  <c r="M16" i="51"/>
  <c r="H16" i="51"/>
  <c r="C16" i="51"/>
  <c r="AB15" i="51"/>
  <c r="AD15" i="51" s="1"/>
  <c r="J15" i="51" s="1"/>
  <c r="Y15" i="51"/>
  <c r="X15" i="51"/>
  <c r="P15" i="51"/>
  <c r="O15" i="51"/>
  <c r="Q15" i="51" s="1"/>
  <c r="M15" i="51"/>
  <c r="H15" i="51"/>
  <c r="C15" i="51"/>
  <c r="AB14" i="51"/>
  <c r="AD14" i="51" s="1"/>
  <c r="J14" i="51" s="1"/>
  <c r="Y14" i="51"/>
  <c r="X14" i="51"/>
  <c r="P14" i="51"/>
  <c r="Q14" i="51" s="1"/>
  <c r="O14" i="51"/>
  <c r="M14" i="51"/>
  <c r="H14" i="51"/>
  <c r="C14" i="51"/>
  <c r="AB13" i="51"/>
  <c r="AD13" i="51" s="1"/>
  <c r="J13" i="51" s="1"/>
  <c r="Y13" i="51"/>
  <c r="X13" i="51"/>
  <c r="P13" i="51"/>
  <c r="O13" i="51"/>
  <c r="M13" i="51"/>
  <c r="H13" i="51"/>
  <c r="C13" i="51"/>
  <c r="AB12" i="51"/>
  <c r="AD12" i="51" s="1"/>
  <c r="J12" i="51" s="1"/>
  <c r="K12" i="51" s="1"/>
  <c r="Y12" i="51"/>
  <c r="X12" i="51"/>
  <c r="Q12" i="51"/>
  <c r="P12" i="51"/>
  <c r="O12" i="51"/>
  <c r="M12" i="51"/>
  <c r="H12" i="51"/>
  <c r="C12" i="51"/>
  <c r="AB11" i="51"/>
  <c r="AD11" i="51" s="1"/>
  <c r="J11" i="51" s="1"/>
  <c r="Y11" i="51"/>
  <c r="X11" i="51"/>
  <c r="P11" i="51"/>
  <c r="O11" i="51"/>
  <c r="Q11" i="51" s="1"/>
  <c r="M11" i="51"/>
  <c r="H11" i="51"/>
  <c r="C11" i="51"/>
  <c r="AB10" i="51"/>
  <c r="AD10" i="51" s="1"/>
  <c r="J10" i="51" s="1"/>
  <c r="I10" i="51" s="1"/>
  <c r="Y10" i="51"/>
  <c r="X10" i="51"/>
  <c r="P10" i="51"/>
  <c r="O10" i="51"/>
  <c r="Q10" i="51" s="1"/>
  <c r="M10" i="51"/>
  <c r="H10" i="51"/>
  <c r="C10" i="51"/>
  <c r="AB9" i="51"/>
  <c r="AD9" i="51" s="1"/>
  <c r="J9" i="51" s="1"/>
  <c r="Y9" i="51"/>
  <c r="X9" i="51"/>
  <c r="P9" i="51"/>
  <c r="O9" i="51"/>
  <c r="M9" i="51"/>
  <c r="H9" i="51"/>
  <c r="C9" i="51"/>
  <c r="AB8" i="51"/>
  <c r="AD8" i="51" s="1"/>
  <c r="J8" i="51" s="1"/>
  <c r="Y8" i="51"/>
  <c r="X8" i="51"/>
  <c r="P8" i="51"/>
  <c r="O8" i="51"/>
  <c r="M8" i="51"/>
  <c r="H8" i="51"/>
  <c r="C8" i="51"/>
  <c r="AB7" i="51"/>
  <c r="AD7" i="51" s="1"/>
  <c r="J7" i="51" s="1"/>
  <c r="Y7" i="51"/>
  <c r="X7" i="51"/>
  <c r="Q7" i="51"/>
  <c r="P7" i="51"/>
  <c r="O7" i="51"/>
  <c r="M7" i="51"/>
  <c r="H7" i="51"/>
  <c r="C7" i="51"/>
  <c r="AB6" i="51"/>
  <c r="AD6" i="51" s="1"/>
  <c r="J6" i="51" s="1"/>
  <c r="Y6" i="51"/>
  <c r="X6" i="51"/>
  <c r="P6" i="51"/>
  <c r="O6" i="51"/>
  <c r="M6" i="51"/>
  <c r="H6" i="51"/>
  <c r="C6" i="51"/>
  <c r="AB5" i="51"/>
  <c r="AD5" i="51" s="1"/>
  <c r="Y5" i="51"/>
  <c r="X5" i="51"/>
  <c r="P5" i="51"/>
  <c r="O5" i="51"/>
  <c r="M5" i="51"/>
  <c r="J5" i="51"/>
  <c r="H5" i="51"/>
  <c r="C5" i="51"/>
  <c r="AB4" i="51"/>
  <c r="AD4" i="51" s="1"/>
  <c r="Y4" i="51"/>
  <c r="X4" i="51"/>
  <c r="P4" i="51"/>
  <c r="O4" i="51"/>
  <c r="Q4" i="51" s="1"/>
  <c r="M4" i="51"/>
  <c r="J4" i="51"/>
  <c r="H4" i="51"/>
  <c r="C4" i="51"/>
  <c r="AG3" i="51"/>
  <c r="AF3" i="51"/>
  <c r="W3" i="51"/>
  <c r="V3" i="51"/>
  <c r="U3" i="51"/>
  <c r="T3" i="51"/>
  <c r="O3" i="51"/>
  <c r="G3" i="51"/>
  <c r="F3" i="51"/>
  <c r="D3" i="51"/>
  <c r="A2" i="51"/>
  <c r="A1" i="51"/>
  <c r="AB31" i="50"/>
  <c r="AD31" i="50" s="1"/>
  <c r="Y31" i="50"/>
  <c r="X31" i="50"/>
  <c r="P31" i="50"/>
  <c r="O31" i="50"/>
  <c r="Q31" i="50" s="1"/>
  <c r="M31" i="50"/>
  <c r="J31" i="50"/>
  <c r="H31" i="50"/>
  <c r="C31" i="50"/>
  <c r="AB30" i="50"/>
  <c r="AD30" i="50" s="1"/>
  <c r="J30" i="50" s="1"/>
  <c r="K30" i="50" s="1"/>
  <c r="Y30" i="50"/>
  <c r="X30" i="50"/>
  <c r="Q30" i="50"/>
  <c r="P30" i="50"/>
  <c r="O30" i="50"/>
  <c r="M30" i="50"/>
  <c r="H30" i="50"/>
  <c r="C30" i="50"/>
  <c r="AD29" i="50"/>
  <c r="J29" i="50" s="1"/>
  <c r="AB29" i="50"/>
  <c r="Y29" i="50"/>
  <c r="X29" i="50"/>
  <c r="P29" i="50"/>
  <c r="Q29" i="50" s="1"/>
  <c r="O29" i="50"/>
  <c r="M29" i="50"/>
  <c r="H29" i="50"/>
  <c r="C29" i="50"/>
  <c r="AB28" i="50"/>
  <c r="AD28" i="50" s="1"/>
  <c r="J28" i="50" s="1"/>
  <c r="Y28" i="50"/>
  <c r="X28" i="50"/>
  <c r="P28" i="50"/>
  <c r="O28" i="50"/>
  <c r="M28" i="50"/>
  <c r="H28" i="50"/>
  <c r="C28" i="50"/>
  <c r="AB27" i="50"/>
  <c r="AD27" i="50" s="1"/>
  <c r="J27" i="50" s="1"/>
  <c r="Y27" i="50"/>
  <c r="X27" i="50"/>
  <c r="P27" i="50"/>
  <c r="O27" i="50"/>
  <c r="M27" i="50"/>
  <c r="H27" i="50"/>
  <c r="C27" i="50"/>
  <c r="AB26" i="50"/>
  <c r="AD26" i="50" s="1"/>
  <c r="J26" i="50" s="1"/>
  <c r="Y26" i="50"/>
  <c r="X26" i="50"/>
  <c r="P26" i="50"/>
  <c r="O26" i="50"/>
  <c r="M26" i="50"/>
  <c r="H26" i="50"/>
  <c r="C26" i="50"/>
  <c r="AD25" i="50"/>
  <c r="J25" i="50" s="1"/>
  <c r="AB25" i="50"/>
  <c r="Y25" i="50"/>
  <c r="X25" i="50"/>
  <c r="P25" i="50"/>
  <c r="O25" i="50"/>
  <c r="Q25" i="50" s="1"/>
  <c r="M25" i="50"/>
  <c r="H25" i="50"/>
  <c r="C25" i="50"/>
  <c r="AB24" i="50"/>
  <c r="AD24" i="50" s="1"/>
  <c r="J24" i="50" s="1"/>
  <c r="Y24" i="50"/>
  <c r="X24" i="50"/>
  <c r="Q24" i="50"/>
  <c r="P24" i="50"/>
  <c r="O24" i="50"/>
  <c r="M24" i="50"/>
  <c r="H24" i="50"/>
  <c r="C24" i="50"/>
  <c r="AB23" i="50"/>
  <c r="AD23" i="50" s="1"/>
  <c r="J23" i="50" s="1"/>
  <c r="Y23" i="50"/>
  <c r="X23" i="50"/>
  <c r="P23" i="50"/>
  <c r="O23" i="50"/>
  <c r="Q23" i="50" s="1"/>
  <c r="M23" i="50"/>
  <c r="H23" i="50"/>
  <c r="C23" i="50"/>
  <c r="AB22" i="50"/>
  <c r="AD22" i="50" s="1"/>
  <c r="Y22" i="50"/>
  <c r="X22" i="50"/>
  <c r="P22" i="50"/>
  <c r="O22" i="50"/>
  <c r="Q22" i="50" s="1"/>
  <c r="M22" i="50"/>
  <c r="J22" i="50"/>
  <c r="H22" i="50"/>
  <c r="C22" i="50"/>
  <c r="AD21" i="50"/>
  <c r="J21" i="50" s="1"/>
  <c r="AB21" i="50"/>
  <c r="Y21" i="50"/>
  <c r="X21" i="50"/>
  <c r="P21" i="50"/>
  <c r="O21" i="50"/>
  <c r="Q21" i="50" s="1"/>
  <c r="M21" i="50"/>
  <c r="H21" i="50"/>
  <c r="C21" i="50"/>
  <c r="AB20" i="50"/>
  <c r="AD20" i="50" s="1"/>
  <c r="J20" i="50" s="1"/>
  <c r="Y20" i="50"/>
  <c r="X20" i="50"/>
  <c r="P20" i="50"/>
  <c r="O20" i="50"/>
  <c r="M20" i="50"/>
  <c r="H20" i="50"/>
  <c r="C20" i="50"/>
  <c r="AB19" i="50"/>
  <c r="AD19" i="50" s="1"/>
  <c r="J19" i="50" s="1"/>
  <c r="K19" i="50" s="1"/>
  <c r="Y19" i="50"/>
  <c r="X19" i="50"/>
  <c r="P19" i="50"/>
  <c r="O19" i="50"/>
  <c r="M19" i="50"/>
  <c r="H19" i="50"/>
  <c r="C19" i="50"/>
  <c r="AB18" i="50"/>
  <c r="AD18" i="50" s="1"/>
  <c r="J18" i="50" s="1"/>
  <c r="Y18" i="50"/>
  <c r="X18" i="50"/>
  <c r="P18" i="50"/>
  <c r="O18" i="50"/>
  <c r="M18" i="50"/>
  <c r="H18" i="50"/>
  <c r="C18" i="50"/>
  <c r="AB17" i="50"/>
  <c r="AD17" i="50" s="1"/>
  <c r="J17" i="50" s="1"/>
  <c r="Y17" i="50"/>
  <c r="X17" i="50"/>
  <c r="Q17" i="50"/>
  <c r="P17" i="50"/>
  <c r="O17" i="50"/>
  <c r="M17" i="50"/>
  <c r="H17" i="50"/>
  <c r="C17" i="50"/>
  <c r="AB16" i="50"/>
  <c r="AD16" i="50" s="1"/>
  <c r="J16" i="50" s="1"/>
  <c r="Y16" i="50"/>
  <c r="X16" i="50"/>
  <c r="P16" i="50"/>
  <c r="O16" i="50"/>
  <c r="Q16" i="50" s="1"/>
  <c r="M16" i="50"/>
  <c r="H16" i="50"/>
  <c r="C16" i="50"/>
  <c r="AB15" i="50"/>
  <c r="AD15" i="50" s="1"/>
  <c r="Y15" i="50"/>
  <c r="X15" i="50"/>
  <c r="P15" i="50"/>
  <c r="O15" i="50"/>
  <c r="Q15" i="50" s="1"/>
  <c r="M15" i="50"/>
  <c r="J15" i="50"/>
  <c r="H15" i="50"/>
  <c r="C15" i="50"/>
  <c r="AB14" i="50"/>
  <c r="AD14" i="50" s="1"/>
  <c r="J14" i="50" s="1"/>
  <c r="Y14" i="50"/>
  <c r="X14" i="50"/>
  <c r="P14" i="50"/>
  <c r="O14" i="50"/>
  <c r="Q14" i="50" s="1"/>
  <c r="M14" i="50"/>
  <c r="H14" i="50"/>
  <c r="C14" i="50"/>
  <c r="AB13" i="50"/>
  <c r="AD13" i="50" s="1"/>
  <c r="J13" i="50" s="1"/>
  <c r="Y13" i="50"/>
  <c r="X13" i="50"/>
  <c r="P13" i="50"/>
  <c r="Q13" i="50" s="1"/>
  <c r="O13" i="50"/>
  <c r="M13" i="50"/>
  <c r="H13" i="50"/>
  <c r="C13" i="50"/>
  <c r="AD12" i="50"/>
  <c r="J12" i="50" s="1"/>
  <c r="K12" i="50" s="1"/>
  <c r="AB12" i="50"/>
  <c r="Y12" i="50"/>
  <c r="X12" i="50"/>
  <c r="P12" i="50"/>
  <c r="O12" i="50"/>
  <c r="M12" i="50"/>
  <c r="H12" i="50"/>
  <c r="C12" i="50"/>
  <c r="AB11" i="50"/>
  <c r="AD11" i="50" s="1"/>
  <c r="J11" i="50" s="1"/>
  <c r="Y11" i="50"/>
  <c r="X11" i="50"/>
  <c r="P11" i="50"/>
  <c r="O11" i="50"/>
  <c r="M11" i="50"/>
  <c r="H11" i="50"/>
  <c r="C11" i="50"/>
  <c r="AB10" i="50"/>
  <c r="AD10" i="50" s="1"/>
  <c r="J10" i="50" s="1"/>
  <c r="Y10" i="50"/>
  <c r="X10" i="50"/>
  <c r="P10" i="50"/>
  <c r="O10" i="50"/>
  <c r="M10" i="50"/>
  <c r="H10" i="50"/>
  <c r="C10" i="50"/>
  <c r="AB9" i="50"/>
  <c r="AD9" i="50" s="1"/>
  <c r="J9" i="50" s="1"/>
  <c r="Y9" i="50"/>
  <c r="X9" i="50"/>
  <c r="P9" i="50"/>
  <c r="O9" i="50"/>
  <c r="Q9" i="50" s="1"/>
  <c r="M9" i="50"/>
  <c r="H9" i="50"/>
  <c r="C9" i="50"/>
  <c r="AB8" i="50"/>
  <c r="AD8" i="50" s="1"/>
  <c r="J8" i="50" s="1"/>
  <c r="K8" i="50" s="1"/>
  <c r="Y8" i="50"/>
  <c r="X8" i="50"/>
  <c r="Q8" i="50"/>
  <c r="P8" i="50"/>
  <c r="O8" i="50"/>
  <c r="M8" i="50"/>
  <c r="H8" i="50"/>
  <c r="C8" i="50"/>
  <c r="AB7" i="50"/>
  <c r="AD7" i="50" s="1"/>
  <c r="Y7" i="50"/>
  <c r="X7" i="50"/>
  <c r="P7" i="50"/>
  <c r="O7" i="50"/>
  <c r="Q7" i="50" s="1"/>
  <c r="M7" i="50"/>
  <c r="J7" i="50"/>
  <c r="K7" i="50" s="1"/>
  <c r="I7" i="50"/>
  <c r="H7" i="50"/>
  <c r="C7" i="50"/>
  <c r="AB6" i="50"/>
  <c r="AD6" i="50" s="1"/>
  <c r="J6" i="50" s="1"/>
  <c r="Y6" i="50"/>
  <c r="X6" i="50"/>
  <c r="P6" i="50"/>
  <c r="O6" i="50"/>
  <c r="M6" i="50"/>
  <c r="H6" i="50"/>
  <c r="C6" i="50"/>
  <c r="AD5" i="50"/>
  <c r="AB5" i="50"/>
  <c r="Y5" i="50"/>
  <c r="X5" i="50"/>
  <c r="P5" i="50"/>
  <c r="O5" i="50"/>
  <c r="M5" i="50"/>
  <c r="H5" i="50"/>
  <c r="C5" i="50"/>
  <c r="AB4" i="50"/>
  <c r="AD4" i="50" s="1"/>
  <c r="J4" i="50" s="1"/>
  <c r="Y4" i="50"/>
  <c r="X4" i="50"/>
  <c r="P4" i="50"/>
  <c r="O4" i="50"/>
  <c r="M4" i="50"/>
  <c r="H4" i="50"/>
  <c r="C4" i="50"/>
  <c r="AG3" i="50"/>
  <c r="AF3" i="50"/>
  <c r="W3" i="50"/>
  <c r="X3" i="50" s="1"/>
  <c r="V3" i="50"/>
  <c r="U3" i="50"/>
  <c r="T3" i="50"/>
  <c r="O3" i="50"/>
  <c r="G3" i="50"/>
  <c r="F3" i="50"/>
  <c r="D3" i="50"/>
  <c r="A2" i="50"/>
  <c r="A1" i="50"/>
  <c r="AB31" i="49"/>
  <c r="AD31" i="49" s="1"/>
  <c r="J31" i="49" s="1"/>
  <c r="Y31" i="49"/>
  <c r="X31" i="49"/>
  <c r="P31" i="49"/>
  <c r="Q31" i="49" s="1"/>
  <c r="O31" i="49"/>
  <c r="M31" i="49"/>
  <c r="H31" i="49"/>
  <c r="C31" i="49"/>
  <c r="AD30" i="49"/>
  <c r="J30" i="49" s="1"/>
  <c r="AB30" i="49"/>
  <c r="Y30" i="49"/>
  <c r="X30" i="49"/>
  <c r="P30" i="49"/>
  <c r="O30" i="49"/>
  <c r="Q30" i="49" s="1"/>
  <c r="M30" i="49"/>
  <c r="H30" i="49"/>
  <c r="C30" i="49"/>
  <c r="AB29" i="49"/>
  <c r="AD29" i="49" s="1"/>
  <c r="J29" i="49" s="1"/>
  <c r="Y29" i="49"/>
  <c r="X29" i="49"/>
  <c r="P29" i="49"/>
  <c r="O29" i="49"/>
  <c r="M29" i="49"/>
  <c r="H29" i="49"/>
  <c r="C29" i="49"/>
  <c r="AB28" i="49"/>
  <c r="AD28" i="49" s="1"/>
  <c r="Y28" i="49"/>
  <c r="X28" i="49"/>
  <c r="P28" i="49"/>
  <c r="O28" i="49"/>
  <c r="Q28" i="49" s="1"/>
  <c r="M28" i="49"/>
  <c r="J28" i="49"/>
  <c r="H28" i="49"/>
  <c r="C28" i="49"/>
  <c r="AB27" i="49"/>
  <c r="AD27" i="49" s="1"/>
  <c r="J27" i="49" s="1"/>
  <c r="Y27" i="49"/>
  <c r="X27" i="49"/>
  <c r="P27" i="49"/>
  <c r="O27" i="49"/>
  <c r="Q27" i="49" s="1"/>
  <c r="M27" i="49"/>
  <c r="H27" i="49"/>
  <c r="C27" i="49"/>
  <c r="AB26" i="49"/>
  <c r="AD26" i="49" s="1"/>
  <c r="J26" i="49" s="1"/>
  <c r="Y26" i="49"/>
  <c r="X26" i="49"/>
  <c r="P26" i="49"/>
  <c r="O26" i="49"/>
  <c r="Q26" i="49" s="1"/>
  <c r="M26" i="49"/>
  <c r="H26" i="49"/>
  <c r="C26" i="49"/>
  <c r="AD25" i="49"/>
  <c r="J25" i="49" s="1"/>
  <c r="AB25" i="49"/>
  <c r="Y25" i="49"/>
  <c r="X25" i="49"/>
  <c r="P25" i="49"/>
  <c r="O25" i="49"/>
  <c r="Q25" i="49" s="1"/>
  <c r="M25" i="49"/>
  <c r="H25" i="49"/>
  <c r="C25" i="49"/>
  <c r="AB24" i="49"/>
  <c r="AD24" i="49" s="1"/>
  <c r="J24" i="49" s="1"/>
  <c r="K24" i="49" s="1"/>
  <c r="Y24" i="49"/>
  <c r="X24" i="49"/>
  <c r="P24" i="49"/>
  <c r="Q24" i="49" s="1"/>
  <c r="O24" i="49"/>
  <c r="M24" i="49"/>
  <c r="I24" i="49"/>
  <c r="H24" i="49"/>
  <c r="C24" i="49"/>
  <c r="AB23" i="49"/>
  <c r="AD23" i="49" s="1"/>
  <c r="J23" i="49" s="1"/>
  <c r="Y23" i="49"/>
  <c r="X23" i="49"/>
  <c r="P23" i="49"/>
  <c r="O23" i="49"/>
  <c r="M23" i="49"/>
  <c r="H23" i="49"/>
  <c r="C23" i="49"/>
  <c r="AB22" i="49"/>
  <c r="AD22" i="49" s="1"/>
  <c r="J22" i="49" s="1"/>
  <c r="Y22" i="49"/>
  <c r="X22" i="49"/>
  <c r="P22" i="49"/>
  <c r="O22" i="49"/>
  <c r="M22" i="49"/>
  <c r="H22" i="49"/>
  <c r="C22" i="49"/>
  <c r="AB21" i="49"/>
  <c r="AD21" i="49" s="1"/>
  <c r="J21" i="49" s="1"/>
  <c r="Y21" i="49"/>
  <c r="X21" i="49"/>
  <c r="P21" i="49"/>
  <c r="O21" i="49"/>
  <c r="M21" i="49"/>
  <c r="H21" i="49"/>
  <c r="C21" i="49"/>
  <c r="AB20" i="49"/>
  <c r="AD20" i="49" s="1"/>
  <c r="J20" i="49" s="1"/>
  <c r="K20" i="49" s="1"/>
  <c r="Y20" i="49"/>
  <c r="X20" i="49"/>
  <c r="P20" i="49"/>
  <c r="O20" i="49"/>
  <c r="Q20" i="49" s="1"/>
  <c r="M20" i="49"/>
  <c r="I20" i="49"/>
  <c r="H20" i="49"/>
  <c r="C20" i="49"/>
  <c r="AD19" i="49"/>
  <c r="J19" i="49" s="1"/>
  <c r="AB19" i="49"/>
  <c r="Y19" i="49"/>
  <c r="X19" i="49"/>
  <c r="P19" i="49"/>
  <c r="O19" i="49"/>
  <c r="M19" i="49"/>
  <c r="H19" i="49"/>
  <c r="C19" i="49"/>
  <c r="AB18" i="49"/>
  <c r="AD18" i="49" s="1"/>
  <c r="J18" i="49" s="1"/>
  <c r="Y18" i="49"/>
  <c r="X18" i="49"/>
  <c r="P18" i="49"/>
  <c r="O18" i="49"/>
  <c r="Q18" i="49" s="1"/>
  <c r="M18" i="49"/>
  <c r="H18" i="49"/>
  <c r="C18" i="49"/>
  <c r="AB17" i="49"/>
  <c r="AD17" i="49" s="1"/>
  <c r="J17" i="49" s="1"/>
  <c r="Y17" i="49"/>
  <c r="X17" i="49"/>
  <c r="P17" i="49"/>
  <c r="Q17" i="49" s="1"/>
  <c r="O17" i="49"/>
  <c r="M17" i="49"/>
  <c r="H17" i="49"/>
  <c r="C17" i="49"/>
  <c r="AD16" i="49"/>
  <c r="J16" i="49" s="1"/>
  <c r="AB16" i="49"/>
  <c r="Y16" i="49"/>
  <c r="X16" i="49"/>
  <c r="P16" i="49"/>
  <c r="O16" i="49"/>
  <c r="Q16" i="49" s="1"/>
  <c r="M16" i="49"/>
  <c r="H16" i="49"/>
  <c r="C16" i="49"/>
  <c r="AB15" i="49"/>
  <c r="AD15" i="49" s="1"/>
  <c r="J15" i="49" s="1"/>
  <c r="Y15" i="49"/>
  <c r="X15" i="49"/>
  <c r="P15" i="49"/>
  <c r="O15" i="49"/>
  <c r="M15" i="49"/>
  <c r="H15" i="49"/>
  <c r="C15" i="49"/>
  <c r="AB14" i="49"/>
  <c r="AD14" i="49" s="1"/>
  <c r="J14" i="49" s="1"/>
  <c r="Y14" i="49"/>
  <c r="X14" i="49"/>
  <c r="P14" i="49"/>
  <c r="O14" i="49"/>
  <c r="Q14" i="49" s="1"/>
  <c r="M14" i="49"/>
  <c r="H14" i="49"/>
  <c r="C14" i="49"/>
  <c r="AB13" i="49"/>
  <c r="AD13" i="49" s="1"/>
  <c r="J13" i="49" s="1"/>
  <c r="Y13" i="49"/>
  <c r="X13" i="49"/>
  <c r="P13" i="49"/>
  <c r="O13" i="49"/>
  <c r="Q13" i="49" s="1"/>
  <c r="M13" i="49"/>
  <c r="H13" i="49"/>
  <c r="C13" i="49"/>
  <c r="AB12" i="49"/>
  <c r="AD12" i="49" s="1"/>
  <c r="J12" i="49" s="1"/>
  <c r="K12" i="49" s="1"/>
  <c r="Y12" i="49"/>
  <c r="X12" i="49"/>
  <c r="P12" i="49"/>
  <c r="O12" i="49"/>
  <c r="Q12" i="49" s="1"/>
  <c r="M12" i="49"/>
  <c r="H12" i="49"/>
  <c r="C12" i="49"/>
  <c r="AB11" i="49"/>
  <c r="AD11" i="49" s="1"/>
  <c r="J11" i="49" s="1"/>
  <c r="Y11" i="49"/>
  <c r="X11" i="49"/>
  <c r="P11" i="49"/>
  <c r="O11" i="49"/>
  <c r="M11" i="49"/>
  <c r="H11" i="49"/>
  <c r="C11" i="49"/>
  <c r="AB10" i="49"/>
  <c r="AD10" i="49" s="1"/>
  <c r="J10" i="49" s="1"/>
  <c r="Y10" i="49"/>
  <c r="X10" i="49"/>
  <c r="P10" i="49"/>
  <c r="O10" i="49"/>
  <c r="M10" i="49"/>
  <c r="H10" i="49"/>
  <c r="C10" i="49"/>
  <c r="AB9" i="49"/>
  <c r="AD9" i="49" s="1"/>
  <c r="J9" i="49" s="1"/>
  <c r="Y9" i="49"/>
  <c r="X9" i="49"/>
  <c r="P9" i="49"/>
  <c r="O9" i="49"/>
  <c r="M9" i="49"/>
  <c r="H9" i="49"/>
  <c r="C9" i="49"/>
  <c r="AB8" i="49"/>
  <c r="AD8" i="49" s="1"/>
  <c r="J8" i="49" s="1"/>
  <c r="I8" i="49" s="1"/>
  <c r="Y8" i="49"/>
  <c r="X8" i="49"/>
  <c r="P8" i="49"/>
  <c r="O8" i="49"/>
  <c r="M8" i="49"/>
  <c r="H8" i="49"/>
  <c r="C8" i="49"/>
  <c r="AB7" i="49"/>
  <c r="AD7" i="49" s="1"/>
  <c r="J7" i="49" s="1"/>
  <c r="Y7" i="49"/>
  <c r="X7" i="49"/>
  <c r="P7" i="49"/>
  <c r="O7" i="49"/>
  <c r="M7" i="49"/>
  <c r="H7" i="49"/>
  <c r="C7" i="49"/>
  <c r="AB6" i="49"/>
  <c r="AD6" i="49" s="1"/>
  <c r="J6" i="49" s="1"/>
  <c r="Y6" i="49"/>
  <c r="X6" i="49"/>
  <c r="P6" i="49"/>
  <c r="O6" i="49"/>
  <c r="M6" i="49"/>
  <c r="H6" i="49"/>
  <c r="C6" i="49"/>
  <c r="AB5" i="49"/>
  <c r="AD5" i="49" s="1"/>
  <c r="J5" i="49" s="1"/>
  <c r="Y5" i="49"/>
  <c r="X5" i="49"/>
  <c r="P5" i="49"/>
  <c r="O5" i="49"/>
  <c r="M5" i="49"/>
  <c r="H5" i="49"/>
  <c r="C5" i="49"/>
  <c r="AB4" i="49"/>
  <c r="AD4" i="49" s="1"/>
  <c r="Y4" i="49"/>
  <c r="X4" i="49"/>
  <c r="Q4" i="49"/>
  <c r="P4" i="49"/>
  <c r="O4" i="49"/>
  <c r="M4" i="49"/>
  <c r="H4" i="49"/>
  <c r="C4" i="49"/>
  <c r="AG3" i="49"/>
  <c r="AF3" i="49"/>
  <c r="W3" i="49"/>
  <c r="V3" i="49"/>
  <c r="U3" i="49"/>
  <c r="T3" i="49"/>
  <c r="O3" i="49"/>
  <c r="G3" i="49"/>
  <c r="F3" i="49"/>
  <c r="D3" i="49"/>
  <c r="A2" i="49"/>
  <c r="A1" i="49"/>
  <c r="AB31" i="48"/>
  <c r="AD31" i="48" s="1"/>
  <c r="J31" i="48" s="1"/>
  <c r="Y31" i="48"/>
  <c r="X31" i="48"/>
  <c r="P31" i="48"/>
  <c r="O31" i="48"/>
  <c r="M31" i="48"/>
  <c r="H31" i="48"/>
  <c r="C31" i="48"/>
  <c r="AB30" i="48"/>
  <c r="AD30" i="48" s="1"/>
  <c r="J30" i="48" s="1"/>
  <c r="K30" i="48" s="1"/>
  <c r="Y30" i="48"/>
  <c r="X30" i="48"/>
  <c r="Q30" i="48"/>
  <c r="P30" i="48"/>
  <c r="O30" i="48"/>
  <c r="M30" i="48"/>
  <c r="H30" i="48"/>
  <c r="C30" i="48"/>
  <c r="AD29" i="48"/>
  <c r="J29" i="48" s="1"/>
  <c r="AB29" i="48"/>
  <c r="Y29" i="48"/>
  <c r="X29" i="48"/>
  <c r="P29" i="48"/>
  <c r="Q29" i="48" s="1"/>
  <c r="O29" i="48"/>
  <c r="M29" i="48"/>
  <c r="H29" i="48"/>
  <c r="C29" i="48"/>
  <c r="AB28" i="48"/>
  <c r="AD28" i="48" s="1"/>
  <c r="J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M27" i="48"/>
  <c r="H27" i="48"/>
  <c r="C27" i="48"/>
  <c r="AB26" i="48"/>
  <c r="AD26" i="48" s="1"/>
  <c r="J26" i="48" s="1"/>
  <c r="Y26" i="48"/>
  <c r="X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O23" i="48"/>
  <c r="Q23" i="48" s="1"/>
  <c r="M23" i="48"/>
  <c r="H23" i="48"/>
  <c r="C23" i="48"/>
  <c r="AB22" i="48"/>
  <c r="AD22" i="48" s="1"/>
  <c r="J22" i="48" s="1"/>
  <c r="K22" i="48" s="1"/>
  <c r="Y22" i="48"/>
  <c r="X22" i="48"/>
  <c r="P22" i="48"/>
  <c r="O22" i="48"/>
  <c r="Q22" i="48" s="1"/>
  <c r="M22" i="48"/>
  <c r="H22" i="48"/>
  <c r="C22" i="48"/>
  <c r="AB21" i="48"/>
  <c r="AD21" i="48" s="1"/>
  <c r="J21" i="48" s="1"/>
  <c r="Y21" i="48"/>
  <c r="X21" i="48"/>
  <c r="P21" i="48"/>
  <c r="Q21" i="48" s="1"/>
  <c r="O21" i="48"/>
  <c r="M21" i="48"/>
  <c r="H21" i="48"/>
  <c r="C21" i="48"/>
  <c r="AD20" i="48"/>
  <c r="J20" i="48" s="1"/>
  <c r="K20" i="48" s="1"/>
  <c r="AB20" i="48"/>
  <c r="Y20" i="48"/>
  <c r="X20" i="48"/>
  <c r="P20" i="48"/>
  <c r="O20" i="48"/>
  <c r="Q20" i="48" s="1"/>
  <c r="M20" i="48"/>
  <c r="H20" i="48"/>
  <c r="C20" i="48"/>
  <c r="AB19" i="48"/>
  <c r="AD19" i="48" s="1"/>
  <c r="J19" i="48" s="1"/>
  <c r="Y19" i="48"/>
  <c r="X19" i="48"/>
  <c r="P19" i="48"/>
  <c r="O19" i="48"/>
  <c r="M19" i="48"/>
  <c r="H19" i="48"/>
  <c r="C19" i="48"/>
  <c r="AD18" i="48"/>
  <c r="J18" i="48" s="1"/>
  <c r="I18" i="48" s="1"/>
  <c r="AB18" i="48"/>
  <c r="Y18" i="48"/>
  <c r="X18" i="48"/>
  <c r="P18" i="48"/>
  <c r="O18" i="48"/>
  <c r="Q18" i="48" s="1"/>
  <c r="M18" i="48"/>
  <c r="H18" i="48"/>
  <c r="C18" i="48"/>
  <c r="AB17" i="48"/>
  <c r="AD17" i="48" s="1"/>
  <c r="J17" i="48" s="1"/>
  <c r="Y17" i="48"/>
  <c r="X17" i="48"/>
  <c r="P17" i="48"/>
  <c r="O17" i="48"/>
  <c r="Q17" i="48" s="1"/>
  <c r="M17" i="48"/>
  <c r="H17" i="48"/>
  <c r="C17" i="48"/>
  <c r="AB16" i="48"/>
  <c r="AD16" i="48" s="1"/>
  <c r="J16" i="48" s="1"/>
  <c r="Y16" i="48"/>
  <c r="X16" i="48"/>
  <c r="P16" i="48"/>
  <c r="O16" i="48"/>
  <c r="Q16" i="48" s="1"/>
  <c r="M16" i="48"/>
  <c r="H16" i="48"/>
  <c r="C16" i="48"/>
  <c r="AB15" i="48"/>
  <c r="AD15" i="48" s="1"/>
  <c r="J15" i="48" s="1"/>
  <c r="Y15" i="48"/>
  <c r="X15" i="48"/>
  <c r="P15" i="48"/>
  <c r="O15" i="48"/>
  <c r="Q15" i="48" s="1"/>
  <c r="M15" i="48"/>
  <c r="H15" i="48"/>
  <c r="C15" i="48"/>
  <c r="AB14" i="48"/>
  <c r="AD14" i="48" s="1"/>
  <c r="J14" i="48" s="1"/>
  <c r="K14" i="48" s="1"/>
  <c r="Y14" i="48"/>
  <c r="X14" i="48"/>
  <c r="P14" i="48"/>
  <c r="Q14" i="48" s="1"/>
  <c r="O14" i="48"/>
  <c r="M14" i="48"/>
  <c r="I14" i="48"/>
  <c r="H14" i="48"/>
  <c r="C14" i="48"/>
  <c r="AB13" i="48"/>
  <c r="AD13" i="48" s="1"/>
  <c r="J13" i="48" s="1"/>
  <c r="Y13" i="48"/>
  <c r="X13" i="48"/>
  <c r="P13" i="48"/>
  <c r="Q13" i="48" s="1"/>
  <c r="O13" i="48"/>
  <c r="M13" i="48"/>
  <c r="H13" i="48"/>
  <c r="C13" i="48"/>
  <c r="AB12" i="48"/>
  <c r="AD12" i="48" s="1"/>
  <c r="J12" i="48" s="1"/>
  <c r="Y12" i="48"/>
  <c r="X12" i="48"/>
  <c r="P12" i="48"/>
  <c r="O12" i="48"/>
  <c r="Q12" i="48" s="1"/>
  <c r="M12" i="48"/>
  <c r="H12" i="48"/>
  <c r="C12" i="48"/>
  <c r="AB11" i="48"/>
  <c r="AD11" i="48" s="1"/>
  <c r="J11" i="48" s="1"/>
  <c r="Y11" i="48"/>
  <c r="X11" i="48"/>
  <c r="P11" i="48"/>
  <c r="Q11" i="48" s="1"/>
  <c r="O11" i="48"/>
  <c r="M11" i="48"/>
  <c r="H11" i="48"/>
  <c r="C11" i="48"/>
  <c r="AD10" i="48"/>
  <c r="J10" i="48" s="1"/>
  <c r="I10" i="48" s="1"/>
  <c r="AB10" i="48"/>
  <c r="Y10" i="48"/>
  <c r="X10" i="48"/>
  <c r="P10" i="48"/>
  <c r="O10" i="48"/>
  <c r="Q10" i="48" s="1"/>
  <c r="M10" i="48"/>
  <c r="H10" i="48"/>
  <c r="C10" i="48"/>
  <c r="AB9" i="48"/>
  <c r="AD9" i="48" s="1"/>
  <c r="J9" i="48" s="1"/>
  <c r="Y9" i="48"/>
  <c r="X9" i="48"/>
  <c r="P9" i="48"/>
  <c r="O9" i="48"/>
  <c r="Q9" i="48" s="1"/>
  <c r="M9" i="48"/>
  <c r="H9" i="48"/>
  <c r="C9" i="48"/>
  <c r="AB8" i="48"/>
  <c r="AD8" i="48" s="1"/>
  <c r="J8" i="48" s="1"/>
  <c r="Y8" i="48"/>
  <c r="X8" i="48"/>
  <c r="P8" i="48"/>
  <c r="O8" i="48"/>
  <c r="Q8" i="48" s="1"/>
  <c r="M8" i="48"/>
  <c r="H8" i="48"/>
  <c r="C8" i="48"/>
  <c r="AB7" i="48"/>
  <c r="AD7" i="48" s="1"/>
  <c r="Y7" i="48"/>
  <c r="X7" i="48"/>
  <c r="P7" i="48"/>
  <c r="O7" i="48"/>
  <c r="Q7" i="48" s="1"/>
  <c r="M7" i="48"/>
  <c r="J7" i="48"/>
  <c r="H7" i="48"/>
  <c r="C7" i="48"/>
  <c r="AB6" i="48"/>
  <c r="AD6" i="48" s="1"/>
  <c r="J6" i="48" s="1"/>
  <c r="K6" i="48" s="1"/>
  <c r="Y6" i="48"/>
  <c r="X6" i="48"/>
  <c r="P6" i="48"/>
  <c r="O6" i="48"/>
  <c r="Q6" i="48" s="1"/>
  <c r="M6" i="48"/>
  <c r="H6" i="48"/>
  <c r="C6" i="48"/>
  <c r="AB5" i="48"/>
  <c r="AD5" i="48" s="1"/>
  <c r="J5" i="48" s="1"/>
  <c r="Y5" i="48"/>
  <c r="X5" i="48"/>
  <c r="P5" i="48"/>
  <c r="O5" i="48"/>
  <c r="M5" i="48"/>
  <c r="H5" i="48"/>
  <c r="C5" i="48"/>
  <c r="AD4" i="48"/>
  <c r="AB4" i="48"/>
  <c r="Y4" i="48"/>
  <c r="X4" i="48"/>
  <c r="P4" i="48"/>
  <c r="O4" i="48"/>
  <c r="Q4" i="48" s="1"/>
  <c r="M4" i="48"/>
  <c r="H4" i="48"/>
  <c r="C4" i="48"/>
  <c r="AG3" i="48"/>
  <c r="AF3" i="48"/>
  <c r="W3" i="48"/>
  <c r="X3" i="48" s="1"/>
  <c r="V3" i="48"/>
  <c r="U3" i="48"/>
  <c r="T3" i="48"/>
  <c r="O3" i="48"/>
  <c r="G3" i="48"/>
  <c r="F3" i="48"/>
  <c r="D3" i="48"/>
  <c r="A2" i="48"/>
  <c r="AB31" i="47"/>
  <c r="AD31" i="47" s="1"/>
  <c r="J31" i="47" s="1"/>
  <c r="Y31" i="47"/>
  <c r="X31" i="47"/>
  <c r="P31" i="47"/>
  <c r="O31" i="47"/>
  <c r="Q31" i="47" s="1"/>
  <c r="M31" i="47"/>
  <c r="H31" i="47"/>
  <c r="C31" i="47"/>
  <c r="AB30" i="47"/>
  <c r="AD30" i="47" s="1"/>
  <c r="J30" i="47" s="1"/>
  <c r="Y30" i="47"/>
  <c r="X30" i="47"/>
  <c r="P30" i="47"/>
  <c r="O30" i="47"/>
  <c r="Q30" i="47" s="1"/>
  <c r="M30" i="47"/>
  <c r="H30" i="47"/>
  <c r="C30" i="47"/>
  <c r="AB29" i="47"/>
  <c r="AD29" i="47" s="1"/>
  <c r="J29" i="47" s="1"/>
  <c r="Y29" i="47"/>
  <c r="X29" i="47"/>
  <c r="P29" i="47"/>
  <c r="O29" i="47"/>
  <c r="M29" i="47"/>
  <c r="H29" i="47"/>
  <c r="C29" i="47"/>
  <c r="AB28" i="47"/>
  <c r="AD28" i="47" s="1"/>
  <c r="J28" i="47" s="1"/>
  <c r="Y28" i="47"/>
  <c r="X28" i="47"/>
  <c r="P28" i="47"/>
  <c r="O28" i="47"/>
  <c r="M28" i="47"/>
  <c r="H28" i="47"/>
  <c r="C28" i="47"/>
  <c r="AB27" i="47"/>
  <c r="AD27" i="47" s="1"/>
  <c r="J27" i="47" s="1"/>
  <c r="K27" i="47" s="1"/>
  <c r="Y27" i="47"/>
  <c r="X27" i="47"/>
  <c r="Q27" i="47"/>
  <c r="P27" i="47"/>
  <c r="O27" i="47"/>
  <c r="M27" i="47"/>
  <c r="H27" i="47"/>
  <c r="C27" i="47"/>
  <c r="AB26" i="47"/>
  <c r="AD26" i="47" s="1"/>
  <c r="J26" i="47" s="1"/>
  <c r="Y26" i="47"/>
  <c r="X26" i="47"/>
  <c r="P26" i="47"/>
  <c r="O26" i="47"/>
  <c r="M26" i="47"/>
  <c r="H26" i="47"/>
  <c r="C26" i="47"/>
  <c r="AB25" i="47"/>
  <c r="AD25" i="47" s="1"/>
  <c r="J25" i="47" s="1"/>
  <c r="Y25" i="47"/>
  <c r="X25" i="47"/>
  <c r="P25" i="47"/>
  <c r="O25" i="47"/>
  <c r="M25" i="47"/>
  <c r="H25" i="47"/>
  <c r="C25" i="47"/>
  <c r="AB24" i="47"/>
  <c r="AD24" i="47" s="1"/>
  <c r="J24" i="47" s="1"/>
  <c r="Y24" i="47"/>
  <c r="X24" i="47"/>
  <c r="P24" i="47"/>
  <c r="O24" i="47"/>
  <c r="M24" i="47"/>
  <c r="H24" i="47"/>
  <c r="C24" i="47"/>
  <c r="AD23" i="47"/>
  <c r="J23" i="47" s="1"/>
  <c r="I23" i="47" s="1"/>
  <c r="AB23" i="47"/>
  <c r="Y23" i="47"/>
  <c r="X23" i="47"/>
  <c r="P23" i="47"/>
  <c r="O23" i="47"/>
  <c r="M23" i="47"/>
  <c r="K23" i="47"/>
  <c r="H23" i="47"/>
  <c r="C23" i="47"/>
  <c r="AB22" i="47"/>
  <c r="AD22" i="47" s="1"/>
  <c r="J22" i="47" s="1"/>
  <c r="Y22" i="47"/>
  <c r="X22" i="47"/>
  <c r="P22" i="47"/>
  <c r="O22" i="47"/>
  <c r="Q22" i="47" s="1"/>
  <c r="M22" i="47"/>
  <c r="H22" i="47"/>
  <c r="C22" i="47"/>
  <c r="AB21" i="47"/>
  <c r="AD21" i="47" s="1"/>
  <c r="J21" i="47" s="1"/>
  <c r="Y21" i="47"/>
  <c r="X21" i="47"/>
  <c r="P21" i="47"/>
  <c r="O21" i="47"/>
  <c r="Q21" i="47" s="1"/>
  <c r="M21" i="47"/>
  <c r="H21" i="47"/>
  <c r="C21" i="47"/>
  <c r="AB20" i="47"/>
  <c r="AD20" i="47" s="1"/>
  <c r="J20" i="47" s="1"/>
  <c r="Y20" i="47"/>
  <c r="X20" i="47"/>
  <c r="P20" i="47"/>
  <c r="O20" i="47"/>
  <c r="Q20" i="47" s="1"/>
  <c r="M20" i="47"/>
  <c r="H20" i="47"/>
  <c r="C20" i="47"/>
  <c r="AB19" i="47"/>
  <c r="AD19" i="47" s="1"/>
  <c r="J19" i="47" s="1"/>
  <c r="K19" i="47" s="1"/>
  <c r="Y19" i="47"/>
  <c r="X19" i="47"/>
  <c r="P19" i="47"/>
  <c r="Q19" i="47" s="1"/>
  <c r="O19" i="47"/>
  <c r="M19" i="47"/>
  <c r="H19" i="47"/>
  <c r="C19" i="47"/>
  <c r="AB18" i="47"/>
  <c r="AD18" i="47" s="1"/>
  <c r="J18" i="47" s="1"/>
  <c r="Y18" i="47"/>
  <c r="X18" i="47"/>
  <c r="P18" i="47"/>
  <c r="Q18" i="47" s="1"/>
  <c r="O18" i="47"/>
  <c r="M18" i="47"/>
  <c r="H18" i="47"/>
  <c r="C18" i="47"/>
  <c r="AD17" i="47"/>
  <c r="J17" i="47" s="1"/>
  <c r="K17" i="47" s="1"/>
  <c r="AB17" i="47"/>
  <c r="Y17" i="47"/>
  <c r="X17" i="47"/>
  <c r="P17" i="47"/>
  <c r="O17" i="47"/>
  <c r="M17" i="47"/>
  <c r="I17" i="47"/>
  <c r="H17" i="47"/>
  <c r="C17" i="47"/>
  <c r="AB16" i="47"/>
  <c r="AD16" i="47" s="1"/>
  <c r="J16" i="47" s="1"/>
  <c r="Y16" i="47"/>
  <c r="X16" i="47"/>
  <c r="P16" i="47"/>
  <c r="Q16" i="47" s="1"/>
  <c r="O16" i="47"/>
  <c r="M16" i="47"/>
  <c r="H16" i="47"/>
  <c r="C16" i="47"/>
  <c r="AD15" i="47"/>
  <c r="J15" i="47" s="1"/>
  <c r="AB15" i="47"/>
  <c r="Y15" i="47"/>
  <c r="X15" i="47"/>
  <c r="P15" i="47"/>
  <c r="O15" i="47"/>
  <c r="Q15" i="47" s="1"/>
  <c r="M15" i="47"/>
  <c r="H15" i="47"/>
  <c r="C15" i="47"/>
  <c r="AB14" i="47"/>
  <c r="AD14" i="47" s="1"/>
  <c r="J14" i="47" s="1"/>
  <c r="Y14" i="47"/>
  <c r="X14" i="47"/>
  <c r="P14" i="47"/>
  <c r="O14" i="47"/>
  <c r="M14" i="47"/>
  <c r="H14" i="47"/>
  <c r="C14" i="47"/>
  <c r="AB13" i="47"/>
  <c r="AD13" i="47" s="1"/>
  <c r="J13" i="47" s="1"/>
  <c r="Y13" i="47"/>
  <c r="X13" i="47"/>
  <c r="P13" i="47"/>
  <c r="O13" i="47"/>
  <c r="M13" i="47"/>
  <c r="H13" i="47"/>
  <c r="C13" i="47"/>
  <c r="AB12" i="47"/>
  <c r="AD12" i="47" s="1"/>
  <c r="J12" i="47" s="1"/>
  <c r="Y12" i="47"/>
  <c r="X12" i="47"/>
  <c r="P12" i="47"/>
  <c r="O12" i="47"/>
  <c r="M12" i="47"/>
  <c r="H12" i="47"/>
  <c r="C12" i="47"/>
  <c r="AB11" i="47"/>
  <c r="AD11" i="47" s="1"/>
  <c r="J11" i="47" s="1"/>
  <c r="K11" i="47" s="1"/>
  <c r="Y11" i="47"/>
  <c r="X11" i="47"/>
  <c r="P11" i="47"/>
  <c r="O11" i="47"/>
  <c r="Q11" i="47" s="1"/>
  <c r="M11" i="47"/>
  <c r="H11" i="47"/>
  <c r="C11" i="47"/>
  <c r="AB10" i="47"/>
  <c r="AD10" i="47" s="1"/>
  <c r="J10" i="47" s="1"/>
  <c r="Y10" i="47"/>
  <c r="X10" i="47"/>
  <c r="P10" i="47"/>
  <c r="O10" i="47"/>
  <c r="M10" i="47"/>
  <c r="H10" i="47"/>
  <c r="C10" i="47"/>
  <c r="AB9" i="47"/>
  <c r="AD9" i="47" s="1"/>
  <c r="J9" i="47" s="1"/>
  <c r="Y9" i="47"/>
  <c r="X9" i="47"/>
  <c r="P9" i="47"/>
  <c r="O9" i="47"/>
  <c r="M9" i="47"/>
  <c r="H9" i="47"/>
  <c r="C9" i="47"/>
  <c r="AB8" i="47"/>
  <c r="AD8" i="47" s="1"/>
  <c r="J8" i="47" s="1"/>
  <c r="Y8" i="47"/>
  <c r="X8" i="47"/>
  <c r="P8" i="47"/>
  <c r="O8" i="47"/>
  <c r="M8" i="47"/>
  <c r="H8" i="47"/>
  <c r="C8" i="47"/>
  <c r="AB7" i="47"/>
  <c r="AD7" i="47" s="1"/>
  <c r="J7" i="47" s="1"/>
  <c r="I7" i="47" s="1"/>
  <c r="Y7" i="47"/>
  <c r="X7" i="47"/>
  <c r="P7" i="47"/>
  <c r="O7" i="47"/>
  <c r="Q7" i="47" s="1"/>
  <c r="M7" i="47"/>
  <c r="H7" i="47"/>
  <c r="C7" i="47"/>
  <c r="AB6" i="47"/>
  <c r="AD6" i="47" s="1"/>
  <c r="J6" i="47" s="1"/>
  <c r="Y6" i="47"/>
  <c r="X6" i="47"/>
  <c r="P6" i="47"/>
  <c r="O6" i="47"/>
  <c r="Q6" i="47" s="1"/>
  <c r="M6" i="47"/>
  <c r="H6" i="47"/>
  <c r="C6" i="47"/>
  <c r="AB5" i="47"/>
  <c r="AD5" i="47" s="1"/>
  <c r="J5" i="47" s="1"/>
  <c r="Y5" i="47"/>
  <c r="X5" i="47"/>
  <c r="P5" i="47"/>
  <c r="O5" i="47"/>
  <c r="Q5" i="47" s="1"/>
  <c r="M5" i="47"/>
  <c r="H5" i="47"/>
  <c r="C5" i="47"/>
  <c r="AB4" i="47"/>
  <c r="AD4" i="47" s="1"/>
  <c r="Y4" i="47"/>
  <c r="X4" i="47"/>
  <c r="P4" i="47"/>
  <c r="O4" i="47"/>
  <c r="Q4" i="47" s="1"/>
  <c r="M4" i="47"/>
  <c r="H4" i="47"/>
  <c r="C4" i="47"/>
  <c r="AG3" i="47"/>
  <c r="AF3" i="47"/>
  <c r="W3" i="47"/>
  <c r="V3" i="47"/>
  <c r="U3" i="47"/>
  <c r="T3" i="47"/>
  <c r="O3" i="47"/>
  <c r="G3" i="47"/>
  <c r="F3" i="47"/>
  <c r="D3" i="47"/>
  <c r="A2" i="47"/>
  <c r="A1" i="47"/>
  <c r="AB31" i="46"/>
  <c r="AD31" i="46" s="1"/>
  <c r="J31" i="46" s="1"/>
  <c r="Y31" i="46"/>
  <c r="X31" i="46"/>
  <c r="P31" i="46"/>
  <c r="O31" i="46"/>
  <c r="M31" i="46"/>
  <c r="H31" i="46"/>
  <c r="C31" i="46"/>
  <c r="AB30" i="46"/>
  <c r="AD30" i="46" s="1"/>
  <c r="J30" i="46" s="1"/>
  <c r="Y30" i="46"/>
  <c r="X30" i="46"/>
  <c r="P30" i="46"/>
  <c r="O30" i="46"/>
  <c r="M30" i="46"/>
  <c r="H30" i="46"/>
  <c r="C30" i="46"/>
  <c r="AD29" i="46"/>
  <c r="J29" i="46" s="1"/>
  <c r="K29" i="46" s="1"/>
  <c r="AB29" i="46"/>
  <c r="Y29" i="46"/>
  <c r="X29" i="46"/>
  <c r="P29" i="46"/>
  <c r="Q29" i="46" s="1"/>
  <c r="O29" i="46"/>
  <c r="M29" i="46"/>
  <c r="H29" i="46"/>
  <c r="C29" i="46"/>
  <c r="AB28" i="46"/>
  <c r="AD28" i="46" s="1"/>
  <c r="J28" i="46" s="1"/>
  <c r="Y28" i="46"/>
  <c r="X28" i="46"/>
  <c r="P28" i="46"/>
  <c r="O28" i="46"/>
  <c r="M28" i="46"/>
  <c r="H28" i="46"/>
  <c r="C28" i="46"/>
  <c r="AD27" i="46"/>
  <c r="J27" i="46" s="1"/>
  <c r="K27" i="46" s="1"/>
  <c r="AB27" i="46"/>
  <c r="Y27" i="46"/>
  <c r="X27" i="46"/>
  <c r="P27" i="46"/>
  <c r="O27" i="46"/>
  <c r="Q27" i="46" s="1"/>
  <c r="M27" i="46"/>
  <c r="H27" i="46"/>
  <c r="C27" i="46"/>
  <c r="AB26" i="46"/>
  <c r="AD26" i="46" s="1"/>
  <c r="J26" i="46" s="1"/>
  <c r="Y26" i="46"/>
  <c r="X26" i="46"/>
  <c r="P26" i="46"/>
  <c r="O26" i="46"/>
  <c r="M26" i="46"/>
  <c r="H26" i="46"/>
  <c r="C26" i="46"/>
  <c r="AD25" i="46"/>
  <c r="J25" i="46" s="1"/>
  <c r="I25" i="46" s="1"/>
  <c r="AB25" i="46"/>
  <c r="Y25" i="46"/>
  <c r="X25" i="46"/>
  <c r="P25" i="46"/>
  <c r="O25" i="46"/>
  <c r="Q25" i="46" s="1"/>
  <c r="M25" i="46"/>
  <c r="H25" i="46"/>
  <c r="C25" i="46"/>
  <c r="AB24" i="46"/>
  <c r="AD24" i="46" s="1"/>
  <c r="J24" i="46" s="1"/>
  <c r="Y24" i="46"/>
  <c r="X24" i="46"/>
  <c r="P24" i="46"/>
  <c r="O24" i="46"/>
  <c r="Q24" i="46" s="1"/>
  <c r="M24" i="46"/>
  <c r="H24" i="46"/>
  <c r="C24" i="46"/>
  <c r="AB23" i="46"/>
  <c r="AD23" i="46" s="1"/>
  <c r="J23" i="46" s="1"/>
  <c r="Y23" i="46"/>
  <c r="X23" i="46"/>
  <c r="P23" i="46"/>
  <c r="O23" i="46"/>
  <c r="Q23" i="46" s="1"/>
  <c r="M23" i="46"/>
  <c r="H23" i="46"/>
  <c r="C23" i="46"/>
  <c r="AB22" i="46"/>
  <c r="AD22" i="46" s="1"/>
  <c r="Y22" i="46"/>
  <c r="X22" i="46"/>
  <c r="P22" i="46"/>
  <c r="O22" i="46"/>
  <c r="Q22" i="46" s="1"/>
  <c r="M22" i="46"/>
  <c r="J22" i="46"/>
  <c r="H22" i="46"/>
  <c r="C22" i="46"/>
  <c r="AB21" i="46"/>
  <c r="AD21" i="46" s="1"/>
  <c r="J21" i="46" s="1"/>
  <c r="Y21" i="46"/>
  <c r="X21" i="46"/>
  <c r="Q21" i="46"/>
  <c r="P21" i="46"/>
  <c r="O21" i="46"/>
  <c r="M21" i="46"/>
  <c r="H21" i="46"/>
  <c r="C21" i="46"/>
  <c r="AB20" i="46"/>
  <c r="AD20" i="46" s="1"/>
  <c r="J20" i="46" s="1"/>
  <c r="Y20" i="46"/>
  <c r="X20" i="46"/>
  <c r="P20" i="46"/>
  <c r="Q20" i="46" s="1"/>
  <c r="O20" i="46"/>
  <c r="M20" i="46"/>
  <c r="H20" i="46"/>
  <c r="C20" i="46"/>
  <c r="AB19" i="46"/>
  <c r="AD19" i="46" s="1"/>
  <c r="J19" i="46" s="1"/>
  <c r="Y19" i="46"/>
  <c r="X19" i="46"/>
  <c r="P19" i="46"/>
  <c r="O19" i="46"/>
  <c r="Q19" i="46" s="1"/>
  <c r="M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B17" i="46"/>
  <c r="AD17" i="46" s="1"/>
  <c r="Y17" i="46"/>
  <c r="X17" i="46"/>
  <c r="P17" i="46"/>
  <c r="O17" i="46"/>
  <c r="M17" i="46"/>
  <c r="H17" i="46"/>
  <c r="C17" i="46"/>
  <c r="AG3" i="46"/>
  <c r="AF3" i="46"/>
  <c r="W3" i="46"/>
  <c r="X3" i="46" s="1"/>
  <c r="V3" i="46"/>
  <c r="U3" i="46"/>
  <c r="T3" i="46"/>
  <c r="O3" i="46"/>
  <c r="G3" i="46"/>
  <c r="F3" i="46"/>
  <c r="D3" i="46"/>
  <c r="A2" i="46"/>
  <c r="A1" i="46"/>
  <c r="AD31" i="45"/>
  <c r="J31" i="45" s="1"/>
  <c r="AB31" i="45"/>
  <c r="Y31" i="45"/>
  <c r="X31" i="45"/>
  <c r="P31" i="45"/>
  <c r="O31" i="45"/>
  <c r="M31" i="45"/>
  <c r="H31" i="45"/>
  <c r="C31" i="45"/>
  <c r="AB30" i="45"/>
  <c r="AD30" i="45" s="1"/>
  <c r="J30" i="45" s="1"/>
  <c r="Y30" i="45"/>
  <c r="X30" i="45"/>
  <c r="P30" i="45"/>
  <c r="O30" i="45"/>
  <c r="M30" i="45"/>
  <c r="H30" i="45"/>
  <c r="C30" i="45"/>
  <c r="AB29" i="45"/>
  <c r="AD29" i="45" s="1"/>
  <c r="J29" i="45" s="1"/>
  <c r="Y29" i="45"/>
  <c r="X29" i="45"/>
  <c r="Q29" i="45"/>
  <c r="P29" i="45"/>
  <c r="O29" i="45"/>
  <c r="M29" i="45"/>
  <c r="H29" i="45"/>
  <c r="C29" i="45"/>
  <c r="AB28" i="45"/>
  <c r="AD28" i="45" s="1"/>
  <c r="J28" i="45" s="1"/>
  <c r="Y28" i="45"/>
  <c r="X28" i="45"/>
  <c r="P28" i="45"/>
  <c r="O28" i="45"/>
  <c r="Q28" i="45" s="1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K26" i="45" s="1"/>
  <c r="Y26" i="45"/>
  <c r="X26" i="45"/>
  <c r="P26" i="45"/>
  <c r="Q26" i="45" s="1"/>
  <c r="O26" i="45"/>
  <c r="M26" i="45"/>
  <c r="H26" i="45"/>
  <c r="C26" i="45"/>
  <c r="AD25" i="45"/>
  <c r="J25" i="45" s="1"/>
  <c r="AB25" i="45"/>
  <c r="Y25" i="45"/>
  <c r="X25" i="45"/>
  <c r="P25" i="45"/>
  <c r="O25" i="45"/>
  <c r="M25" i="45"/>
  <c r="H25" i="45"/>
  <c r="C25" i="45"/>
  <c r="AB24" i="45"/>
  <c r="AD24" i="45" s="1"/>
  <c r="J24" i="45" s="1"/>
  <c r="Y24" i="45"/>
  <c r="X24" i="45"/>
  <c r="P24" i="45"/>
  <c r="O24" i="45"/>
  <c r="Q24" i="45" s="1"/>
  <c r="M24" i="45"/>
  <c r="H24" i="45"/>
  <c r="C24" i="45"/>
  <c r="AB23" i="45"/>
  <c r="AD23" i="45" s="1"/>
  <c r="J23" i="45" s="1"/>
  <c r="Y23" i="45"/>
  <c r="X23" i="45"/>
  <c r="P23" i="45"/>
  <c r="O23" i="45"/>
  <c r="Q23" i="45" s="1"/>
  <c r="M23" i="45"/>
  <c r="H23" i="45"/>
  <c r="C23" i="45"/>
  <c r="AB22" i="45"/>
  <c r="AD22" i="45" s="1"/>
  <c r="J22" i="45" s="1"/>
  <c r="I22" i="45" s="1"/>
  <c r="Y22" i="45"/>
  <c r="X22" i="45"/>
  <c r="P22" i="45"/>
  <c r="O22" i="45"/>
  <c r="M22" i="45"/>
  <c r="H22" i="45"/>
  <c r="C22" i="45"/>
  <c r="AB21" i="45"/>
  <c r="AD21" i="45" s="1"/>
  <c r="J21" i="45" s="1"/>
  <c r="Y21" i="45"/>
  <c r="X21" i="45"/>
  <c r="P21" i="45"/>
  <c r="O21" i="45"/>
  <c r="Q21" i="45" s="1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B19" i="45"/>
  <c r="AD19" i="45" s="1"/>
  <c r="Y19" i="45"/>
  <c r="X19" i="45"/>
  <c r="P19" i="45"/>
  <c r="O19" i="45"/>
  <c r="M19" i="45"/>
  <c r="J19" i="45"/>
  <c r="H19" i="45"/>
  <c r="C19" i="45"/>
  <c r="AB18" i="45"/>
  <c r="AD18" i="45" s="1"/>
  <c r="J18" i="45" s="1"/>
  <c r="K18" i="45" s="1"/>
  <c r="Y18" i="45"/>
  <c r="X18" i="45"/>
  <c r="P18" i="45"/>
  <c r="O18" i="45"/>
  <c r="Q18" i="45" s="1"/>
  <c r="M18" i="45"/>
  <c r="H18" i="45"/>
  <c r="C18" i="45"/>
  <c r="AB17" i="45"/>
  <c r="AD17" i="45" s="1"/>
  <c r="Y17" i="45"/>
  <c r="X17" i="45"/>
  <c r="P17" i="45"/>
  <c r="Q17" i="45" s="1"/>
  <c r="O17" i="45"/>
  <c r="M17" i="45"/>
  <c r="H17" i="45"/>
  <c r="C17" i="45"/>
  <c r="AG3" i="45"/>
  <c r="AF3" i="45"/>
  <c r="W3" i="45"/>
  <c r="V3" i="45"/>
  <c r="U3" i="45"/>
  <c r="T3" i="45"/>
  <c r="O3" i="45"/>
  <c r="G3" i="45"/>
  <c r="F3" i="45"/>
  <c r="D3" i="45"/>
  <c r="A2" i="45"/>
  <c r="A1" i="45"/>
  <c r="AB31" i="44"/>
  <c r="AD31" i="44" s="1"/>
  <c r="J31" i="44" s="1"/>
  <c r="K31" i="44" s="1"/>
  <c r="Y31" i="44"/>
  <c r="X31" i="44"/>
  <c r="Q31" i="44"/>
  <c r="P31" i="44"/>
  <c r="O31" i="44"/>
  <c r="M31" i="44"/>
  <c r="I31" i="44"/>
  <c r="H31" i="44"/>
  <c r="C31" i="44"/>
  <c r="AB30" i="44"/>
  <c r="AD30" i="44" s="1"/>
  <c r="J30" i="44" s="1"/>
  <c r="Y30" i="44"/>
  <c r="X30" i="44"/>
  <c r="P30" i="44"/>
  <c r="Q30" i="44" s="1"/>
  <c r="O30" i="44"/>
  <c r="M30" i="44"/>
  <c r="H30" i="44"/>
  <c r="C30" i="44"/>
  <c r="AB29" i="44"/>
  <c r="AD29" i="44" s="1"/>
  <c r="J29" i="44" s="1"/>
  <c r="Y29" i="44"/>
  <c r="X29" i="44"/>
  <c r="P29" i="44"/>
  <c r="O29" i="44"/>
  <c r="Q29" i="44" s="1"/>
  <c r="M29" i="44"/>
  <c r="H29" i="44"/>
  <c r="C29" i="44"/>
  <c r="AB28" i="44"/>
  <c r="AD28" i="44" s="1"/>
  <c r="J28" i="44" s="1"/>
  <c r="Y28" i="44"/>
  <c r="X28" i="44"/>
  <c r="P28" i="44"/>
  <c r="O28" i="44"/>
  <c r="M28" i="44"/>
  <c r="H28" i="44"/>
  <c r="C28" i="44"/>
  <c r="AD27" i="44"/>
  <c r="J27" i="44" s="1"/>
  <c r="I27" i="44" s="1"/>
  <c r="AB27" i="44"/>
  <c r="Y27" i="44"/>
  <c r="X27" i="44"/>
  <c r="P27" i="44"/>
  <c r="O27" i="44"/>
  <c r="Q27" i="44" s="1"/>
  <c r="M27" i="44"/>
  <c r="H27" i="44"/>
  <c r="C27" i="44"/>
  <c r="AB26" i="44"/>
  <c r="AD26" i="44" s="1"/>
  <c r="J26" i="44" s="1"/>
  <c r="Y26" i="44"/>
  <c r="X26" i="44"/>
  <c r="P26" i="44"/>
  <c r="O26" i="44"/>
  <c r="Q26" i="44" s="1"/>
  <c r="M26" i="44"/>
  <c r="H26" i="44"/>
  <c r="C26" i="44"/>
  <c r="AB25" i="44"/>
  <c r="AD25" i="44" s="1"/>
  <c r="J25" i="44" s="1"/>
  <c r="Y25" i="44"/>
  <c r="X25" i="44"/>
  <c r="P25" i="44"/>
  <c r="O25" i="44"/>
  <c r="M25" i="44"/>
  <c r="H25" i="44"/>
  <c r="C25" i="44"/>
  <c r="AB24" i="44"/>
  <c r="AD24" i="44" s="1"/>
  <c r="J24" i="44" s="1"/>
  <c r="Y24" i="44"/>
  <c r="X24" i="44"/>
  <c r="P24" i="44"/>
  <c r="O24" i="44"/>
  <c r="M24" i="44"/>
  <c r="H24" i="44"/>
  <c r="C24" i="44"/>
  <c r="AB23" i="44"/>
  <c r="AD23" i="44" s="1"/>
  <c r="Y23" i="44"/>
  <c r="X23" i="44"/>
  <c r="P23" i="44"/>
  <c r="Q23" i="44" s="1"/>
  <c r="O23" i="44"/>
  <c r="M23" i="44"/>
  <c r="H23" i="44"/>
  <c r="C23" i="44"/>
  <c r="AG3" i="44"/>
  <c r="AF3" i="44"/>
  <c r="W3" i="44"/>
  <c r="V3" i="44"/>
  <c r="U3" i="44"/>
  <c r="T3" i="44"/>
  <c r="O3" i="44"/>
  <c r="G3" i="44"/>
  <c r="F3" i="44"/>
  <c r="D3" i="44"/>
  <c r="A2" i="44"/>
  <c r="A1" i="44"/>
  <c r="AB31" i="43"/>
  <c r="AD31" i="43" s="1"/>
  <c r="Y31" i="43"/>
  <c r="X31" i="43"/>
  <c r="P31" i="43"/>
  <c r="O31" i="43"/>
  <c r="Q31" i="43" s="1"/>
  <c r="M31" i="43"/>
  <c r="J31" i="43"/>
  <c r="H31" i="43"/>
  <c r="C31" i="43"/>
  <c r="AB30" i="43"/>
  <c r="AD30" i="43" s="1"/>
  <c r="J30" i="43" s="1"/>
  <c r="K30" i="43" s="1"/>
  <c r="Y30" i="43"/>
  <c r="X30" i="43"/>
  <c r="P30" i="43"/>
  <c r="O30" i="43"/>
  <c r="Q30" i="43" s="1"/>
  <c r="M30" i="43"/>
  <c r="H30" i="43"/>
  <c r="C30" i="43"/>
  <c r="AB29" i="43"/>
  <c r="AD29" i="43" s="1"/>
  <c r="J29" i="43" s="1"/>
  <c r="Y29" i="43"/>
  <c r="X29" i="43"/>
  <c r="P29" i="43"/>
  <c r="O29" i="43"/>
  <c r="M29" i="43"/>
  <c r="H29" i="43"/>
  <c r="C29" i="43"/>
  <c r="AD28" i="43"/>
  <c r="J28" i="43" s="1"/>
  <c r="K28" i="43" s="1"/>
  <c r="AB28" i="43"/>
  <c r="Y28" i="43"/>
  <c r="X28" i="43"/>
  <c r="P28" i="43"/>
  <c r="O28" i="43"/>
  <c r="Q28" i="43" s="1"/>
  <c r="M28" i="43"/>
  <c r="H28" i="43"/>
  <c r="C28" i="43"/>
  <c r="AB27" i="43"/>
  <c r="AD27" i="43" s="1"/>
  <c r="J27" i="43" s="1"/>
  <c r="Y27" i="43"/>
  <c r="X27" i="43"/>
  <c r="P27" i="43"/>
  <c r="O27" i="43"/>
  <c r="M27" i="43"/>
  <c r="H27" i="43"/>
  <c r="C27" i="43"/>
  <c r="AD26" i="43"/>
  <c r="J26" i="43" s="1"/>
  <c r="I26" i="43" s="1"/>
  <c r="AB26" i="43"/>
  <c r="Y26" i="43"/>
  <c r="X26" i="43"/>
  <c r="P26" i="43"/>
  <c r="O26" i="43"/>
  <c r="Q26" i="43" s="1"/>
  <c r="M26" i="43"/>
  <c r="H26" i="43"/>
  <c r="C26" i="43"/>
  <c r="AB25" i="43"/>
  <c r="AD25" i="43" s="1"/>
  <c r="Y25" i="43"/>
  <c r="X25" i="43"/>
  <c r="P25" i="43"/>
  <c r="O25" i="43"/>
  <c r="M25" i="43"/>
  <c r="J25" i="43"/>
  <c r="H25" i="43"/>
  <c r="C25" i="43"/>
  <c r="AB24" i="43"/>
  <c r="AD24" i="43" s="1"/>
  <c r="J24" i="43" s="1"/>
  <c r="Y24" i="43"/>
  <c r="X24" i="43"/>
  <c r="P24" i="43"/>
  <c r="O24" i="43"/>
  <c r="M24" i="43"/>
  <c r="H24" i="43"/>
  <c r="C24" i="43"/>
  <c r="AB23" i="43"/>
  <c r="AD23" i="43" s="1"/>
  <c r="J23" i="43" s="1"/>
  <c r="Y23" i="43"/>
  <c r="X23" i="43"/>
  <c r="P23" i="43"/>
  <c r="O23" i="43"/>
  <c r="M23" i="43"/>
  <c r="H23" i="43"/>
  <c r="C23" i="43"/>
  <c r="AB22" i="43"/>
  <c r="AD22" i="43" s="1"/>
  <c r="J22" i="43" s="1"/>
  <c r="Y22" i="43"/>
  <c r="X22" i="43"/>
  <c r="Q22" i="43"/>
  <c r="P22" i="43"/>
  <c r="O22" i="43"/>
  <c r="M22" i="43"/>
  <c r="H22" i="43"/>
  <c r="C22" i="43"/>
  <c r="AB21" i="43"/>
  <c r="AD21" i="43" s="1"/>
  <c r="J21" i="43" s="1"/>
  <c r="Y21" i="43"/>
  <c r="X21" i="43"/>
  <c r="P21" i="43"/>
  <c r="Q21" i="43" s="1"/>
  <c r="O21" i="43"/>
  <c r="M21" i="43"/>
  <c r="H21" i="43"/>
  <c r="C21" i="43"/>
  <c r="AB20" i="43"/>
  <c r="AD20" i="43" s="1"/>
  <c r="J20" i="43" s="1"/>
  <c r="Y20" i="43"/>
  <c r="X20" i="43"/>
  <c r="P20" i="43"/>
  <c r="O20" i="43"/>
  <c r="Q20" i="43" s="1"/>
  <c r="M20" i="43"/>
  <c r="H20" i="43"/>
  <c r="C20" i="43"/>
  <c r="AB19" i="43"/>
  <c r="AD19" i="43" s="1"/>
  <c r="J19" i="43" s="1"/>
  <c r="Y19" i="43"/>
  <c r="X19" i="43"/>
  <c r="P19" i="43"/>
  <c r="O19" i="43"/>
  <c r="M19" i="43"/>
  <c r="H19" i="43"/>
  <c r="C19" i="43"/>
  <c r="AB18" i="43"/>
  <c r="AD18" i="43" s="1"/>
  <c r="J18" i="43" s="1"/>
  <c r="I18" i="43" s="1"/>
  <c r="Y18" i="43"/>
  <c r="X18" i="43"/>
  <c r="P18" i="43"/>
  <c r="O18" i="43"/>
  <c r="M18" i="43"/>
  <c r="H18" i="43"/>
  <c r="C18" i="43"/>
  <c r="AB17" i="43"/>
  <c r="AD17" i="43" s="1"/>
  <c r="J17" i="43" s="1"/>
  <c r="Y17" i="43"/>
  <c r="X17" i="43"/>
  <c r="P17" i="43"/>
  <c r="Q17" i="43" s="1"/>
  <c r="O17" i="43"/>
  <c r="M17" i="43"/>
  <c r="H17" i="43"/>
  <c r="C17" i="43"/>
  <c r="AB16" i="43"/>
  <c r="AD16" i="43" s="1"/>
  <c r="Y16" i="43"/>
  <c r="X16" i="43"/>
  <c r="P16" i="43"/>
  <c r="O16" i="43"/>
  <c r="M16" i="43"/>
  <c r="H16" i="43"/>
  <c r="C16" i="43"/>
  <c r="AG3" i="43"/>
  <c r="AF3" i="43"/>
  <c r="W3" i="43"/>
  <c r="V3" i="43"/>
  <c r="U3" i="43"/>
  <c r="T3" i="43"/>
  <c r="O3" i="43"/>
  <c r="G3" i="43"/>
  <c r="F3" i="43"/>
  <c r="D3" i="43"/>
  <c r="A2" i="43"/>
  <c r="A1" i="43"/>
  <c r="AB31" i="42"/>
  <c r="AD31" i="42" s="1"/>
  <c r="J31" i="42" s="1"/>
  <c r="Y31" i="42"/>
  <c r="X31" i="42"/>
  <c r="P31" i="42"/>
  <c r="O31" i="42"/>
  <c r="Q31" i="42" s="1"/>
  <c r="M31" i="42"/>
  <c r="H31" i="42"/>
  <c r="C31" i="42"/>
  <c r="AB30" i="42"/>
  <c r="AD30" i="42" s="1"/>
  <c r="J30" i="42" s="1"/>
  <c r="Y30" i="42"/>
  <c r="X30" i="42"/>
  <c r="P30" i="42"/>
  <c r="Q30" i="42" s="1"/>
  <c r="O30" i="42"/>
  <c r="M30" i="42"/>
  <c r="H30" i="42"/>
  <c r="C30" i="42"/>
  <c r="AB29" i="42"/>
  <c r="AD29" i="42" s="1"/>
  <c r="Y29" i="42"/>
  <c r="X29" i="42"/>
  <c r="P29" i="42"/>
  <c r="O29" i="42"/>
  <c r="M29" i="42"/>
  <c r="J29" i="42"/>
  <c r="H29" i="42"/>
  <c r="C29" i="42"/>
  <c r="AB28" i="42"/>
  <c r="AD28" i="42" s="1"/>
  <c r="J28" i="42" s="1"/>
  <c r="K28" i="42" s="1"/>
  <c r="Y28" i="42"/>
  <c r="X28" i="42"/>
  <c r="P28" i="42"/>
  <c r="O28" i="42"/>
  <c r="Q28" i="42" s="1"/>
  <c r="M28" i="42"/>
  <c r="H28" i="42"/>
  <c r="C28" i="42"/>
  <c r="AB27" i="42"/>
  <c r="AD27" i="42" s="1"/>
  <c r="J27" i="42" s="1"/>
  <c r="Y27" i="42"/>
  <c r="X27" i="42"/>
  <c r="P27" i="42"/>
  <c r="O27" i="42"/>
  <c r="M27" i="42"/>
  <c r="H27" i="42"/>
  <c r="C27" i="42"/>
  <c r="AB26" i="42"/>
  <c r="AD26" i="42" s="1"/>
  <c r="J26" i="42" s="1"/>
  <c r="K26" i="42" s="1"/>
  <c r="Y26" i="42"/>
  <c r="X26" i="42"/>
  <c r="P26" i="42"/>
  <c r="O26" i="42"/>
  <c r="M26" i="42"/>
  <c r="H26" i="42"/>
  <c r="C26" i="42"/>
  <c r="AB25" i="42"/>
  <c r="AD25" i="42" s="1"/>
  <c r="J25" i="42" s="1"/>
  <c r="Y25" i="42"/>
  <c r="X25" i="42"/>
  <c r="P25" i="42"/>
  <c r="Q25" i="42" s="1"/>
  <c r="O25" i="42"/>
  <c r="M25" i="42"/>
  <c r="H25" i="42"/>
  <c r="C25" i="42"/>
  <c r="AD24" i="42"/>
  <c r="J24" i="42" s="1"/>
  <c r="I24" i="42" s="1"/>
  <c r="AB24" i="42"/>
  <c r="Y24" i="42"/>
  <c r="X24" i="42"/>
  <c r="P24" i="42"/>
  <c r="O24" i="42"/>
  <c r="Q24" i="42" s="1"/>
  <c r="M24" i="42"/>
  <c r="H24" i="42"/>
  <c r="C24" i="42"/>
  <c r="AB23" i="42"/>
  <c r="AD23" i="42" s="1"/>
  <c r="Y23" i="42"/>
  <c r="X23" i="42"/>
  <c r="P23" i="42"/>
  <c r="O23" i="42"/>
  <c r="Q23" i="42" s="1"/>
  <c r="M23" i="42"/>
  <c r="J23" i="42"/>
  <c r="H23" i="42"/>
  <c r="C23" i="42"/>
  <c r="AB22" i="42"/>
  <c r="AD22" i="42" s="1"/>
  <c r="Y22" i="42"/>
  <c r="X22" i="42"/>
  <c r="P22" i="42"/>
  <c r="O22" i="42"/>
  <c r="M22" i="42"/>
  <c r="H22" i="42"/>
  <c r="C22" i="42"/>
  <c r="AG3" i="42"/>
  <c r="AF3" i="42"/>
  <c r="W3" i="42"/>
  <c r="V3" i="42"/>
  <c r="U3" i="42"/>
  <c r="T3" i="42"/>
  <c r="O3" i="42"/>
  <c r="G3" i="42"/>
  <c r="F3" i="42"/>
  <c r="D3" i="42"/>
  <c r="A2" i="42"/>
  <c r="A1" i="42"/>
  <c r="AB31" i="41"/>
  <c r="AD31" i="41" s="1"/>
  <c r="Y31" i="41"/>
  <c r="X31" i="41"/>
  <c r="P31" i="41"/>
  <c r="O31" i="41"/>
  <c r="Q31" i="41" s="1"/>
  <c r="M31" i="41"/>
  <c r="J31" i="41"/>
  <c r="H31" i="41"/>
  <c r="C31" i="41"/>
  <c r="AB30" i="41"/>
  <c r="AD30" i="41" s="1"/>
  <c r="J30" i="41" s="1"/>
  <c r="Y30" i="41"/>
  <c r="X30" i="41"/>
  <c r="P30" i="41"/>
  <c r="O30" i="41"/>
  <c r="M30" i="41"/>
  <c r="H30" i="41"/>
  <c r="C30" i="41"/>
  <c r="AB29" i="41"/>
  <c r="AD29" i="41" s="1"/>
  <c r="Y29" i="41"/>
  <c r="X29" i="41"/>
  <c r="P29" i="41"/>
  <c r="O29" i="41"/>
  <c r="M29" i="41"/>
  <c r="J29" i="41"/>
  <c r="H29" i="41"/>
  <c r="C29" i="41"/>
  <c r="AB28" i="41"/>
  <c r="AD28" i="41" s="1"/>
  <c r="J28" i="41" s="1"/>
  <c r="K28" i="41" s="1"/>
  <c r="Y28" i="41"/>
  <c r="X28" i="41"/>
  <c r="P28" i="41"/>
  <c r="O28" i="41"/>
  <c r="Q28" i="41" s="1"/>
  <c r="M28" i="41"/>
  <c r="H28" i="41"/>
  <c r="C28" i="41"/>
  <c r="AB27" i="41"/>
  <c r="AD27" i="41" s="1"/>
  <c r="J27" i="41" s="1"/>
  <c r="Y27" i="41"/>
  <c r="X27" i="41"/>
  <c r="P27" i="41"/>
  <c r="Q27" i="41" s="1"/>
  <c r="O27" i="41"/>
  <c r="M27" i="41"/>
  <c r="H27" i="41"/>
  <c r="C27" i="41"/>
  <c r="AD26" i="41"/>
  <c r="J26" i="41" s="1"/>
  <c r="K26" i="41" s="1"/>
  <c r="AB26" i="41"/>
  <c r="Y26" i="41"/>
  <c r="X26" i="41"/>
  <c r="P26" i="41"/>
  <c r="O26" i="41"/>
  <c r="Q26" i="41" s="1"/>
  <c r="M26" i="41"/>
  <c r="H26" i="41"/>
  <c r="C26" i="41"/>
  <c r="AB25" i="41"/>
  <c r="AD25" i="41" s="1"/>
  <c r="J25" i="41" s="1"/>
  <c r="Y25" i="41"/>
  <c r="X25" i="41"/>
  <c r="P25" i="41"/>
  <c r="Q25" i="41" s="1"/>
  <c r="O25" i="41"/>
  <c r="M25" i="41"/>
  <c r="H25" i="41"/>
  <c r="C25" i="41"/>
  <c r="AD24" i="41"/>
  <c r="J24" i="41" s="1"/>
  <c r="AB24" i="41"/>
  <c r="Y24" i="41"/>
  <c r="X24" i="41"/>
  <c r="P24" i="41"/>
  <c r="O24" i="41"/>
  <c r="Q24" i="41" s="1"/>
  <c r="M24" i="41"/>
  <c r="H24" i="41"/>
  <c r="C24" i="41"/>
  <c r="AB23" i="41"/>
  <c r="AD23" i="41" s="1"/>
  <c r="J23" i="41" s="1"/>
  <c r="Y23" i="41"/>
  <c r="X23" i="41"/>
  <c r="P23" i="41"/>
  <c r="O23" i="41"/>
  <c r="M23" i="41"/>
  <c r="H23" i="41"/>
  <c r="C23" i="41"/>
  <c r="AB22" i="41"/>
  <c r="AD22" i="41" s="1"/>
  <c r="J22" i="41" s="1"/>
  <c r="Y22" i="41"/>
  <c r="X22" i="41"/>
  <c r="P22" i="41"/>
  <c r="O22" i="41"/>
  <c r="Q22" i="41" s="1"/>
  <c r="M22" i="41"/>
  <c r="H22" i="41"/>
  <c r="C22" i="41"/>
  <c r="AB21" i="41"/>
  <c r="AD21" i="41" s="1"/>
  <c r="J21" i="41" s="1"/>
  <c r="Y21" i="41"/>
  <c r="X21" i="41"/>
  <c r="P21" i="41"/>
  <c r="O21" i="41"/>
  <c r="Q21" i="41" s="1"/>
  <c r="M21" i="41"/>
  <c r="H21" i="41"/>
  <c r="C21" i="41"/>
  <c r="AB20" i="41"/>
  <c r="AD20" i="41" s="1"/>
  <c r="J20" i="41" s="1"/>
  <c r="K20" i="41" s="1"/>
  <c r="Y20" i="41"/>
  <c r="X20" i="41"/>
  <c r="P20" i="41"/>
  <c r="O20" i="41"/>
  <c r="Q20" i="41" s="1"/>
  <c r="M20" i="41"/>
  <c r="H20" i="41"/>
  <c r="C20" i="41"/>
  <c r="AB19" i="41"/>
  <c r="AD19" i="41" s="1"/>
  <c r="J19" i="41" s="1"/>
  <c r="Y19" i="41"/>
  <c r="X19" i="41"/>
  <c r="P19" i="41"/>
  <c r="Q19" i="41" s="1"/>
  <c r="O19" i="41"/>
  <c r="M19" i="41"/>
  <c r="H19" i="41"/>
  <c r="C19" i="41"/>
  <c r="AD18" i="41"/>
  <c r="J18" i="41" s="1"/>
  <c r="K18" i="41" s="1"/>
  <c r="AB18" i="41"/>
  <c r="Y18" i="41"/>
  <c r="X18" i="41"/>
  <c r="P18" i="41"/>
  <c r="O18" i="41"/>
  <c r="Q18" i="41" s="1"/>
  <c r="M18" i="41"/>
  <c r="I18" i="41"/>
  <c r="H18" i="41"/>
  <c r="C18" i="41"/>
  <c r="AD17" i="41"/>
  <c r="J17" i="41" s="1"/>
  <c r="AB17" i="41"/>
  <c r="Y17" i="41"/>
  <c r="X17" i="41"/>
  <c r="P17" i="41"/>
  <c r="O17" i="41"/>
  <c r="M17" i="41"/>
  <c r="H17" i="41"/>
  <c r="C17" i="41"/>
  <c r="AB16" i="41"/>
  <c r="AD16" i="41" s="1"/>
  <c r="Y16" i="41"/>
  <c r="X16" i="41"/>
  <c r="P16" i="41"/>
  <c r="O16" i="41"/>
  <c r="M16" i="41"/>
  <c r="H16" i="41"/>
  <c r="C16" i="41"/>
  <c r="AG3" i="41"/>
  <c r="AF3" i="41"/>
  <c r="W3" i="41"/>
  <c r="V3" i="41"/>
  <c r="U3" i="41"/>
  <c r="T3" i="41"/>
  <c r="O3" i="41"/>
  <c r="G3" i="41"/>
  <c r="F3" i="41"/>
  <c r="D3" i="41"/>
  <c r="A2" i="41"/>
  <c r="A1" i="41"/>
  <c r="AB31" i="40"/>
  <c r="AD31" i="40" s="1"/>
  <c r="J31" i="40" s="1"/>
  <c r="Y31" i="40"/>
  <c r="X31" i="40"/>
  <c r="P31" i="40"/>
  <c r="O31" i="40"/>
  <c r="M31" i="40"/>
  <c r="H31" i="40"/>
  <c r="C31" i="40"/>
  <c r="AD30" i="40"/>
  <c r="J30" i="40" s="1"/>
  <c r="I30" i="40" s="1"/>
  <c r="AB30" i="40"/>
  <c r="Y30" i="40"/>
  <c r="X30" i="40"/>
  <c r="P30" i="40"/>
  <c r="O30" i="40"/>
  <c r="Q30" i="40" s="1"/>
  <c r="M30" i="40"/>
  <c r="K30" i="40"/>
  <c r="H30" i="40"/>
  <c r="C30" i="40"/>
  <c r="AB29" i="40"/>
  <c r="AD29" i="40" s="1"/>
  <c r="J29" i="40" s="1"/>
  <c r="Y29" i="40"/>
  <c r="X29" i="40"/>
  <c r="P29" i="40"/>
  <c r="O29" i="40"/>
  <c r="M29" i="40"/>
  <c r="H29" i="40"/>
  <c r="C29" i="40"/>
  <c r="AB28" i="40"/>
  <c r="AD28" i="40" s="1"/>
  <c r="J28" i="40" s="1"/>
  <c r="Y28" i="40"/>
  <c r="X28" i="40"/>
  <c r="P28" i="40"/>
  <c r="O28" i="40"/>
  <c r="M28" i="40"/>
  <c r="H28" i="40"/>
  <c r="C28" i="40"/>
  <c r="AB27" i="40"/>
  <c r="AD27" i="40" s="1"/>
  <c r="J27" i="40" s="1"/>
  <c r="Y27" i="40"/>
  <c r="X27" i="40"/>
  <c r="P27" i="40"/>
  <c r="O27" i="40"/>
  <c r="M27" i="40"/>
  <c r="H27" i="40"/>
  <c r="C27" i="40"/>
  <c r="AB26" i="40"/>
  <c r="AD26" i="40" s="1"/>
  <c r="J26" i="40" s="1"/>
  <c r="K26" i="40" s="1"/>
  <c r="Y26" i="40"/>
  <c r="X26" i="40"/>
  <c r="Q26" i="40"/>
  <c r="P26" i="40"/>
  <c r="O26" i="40"/>
  <c r="M26" i="40"/>
  <c r="H26" i="40"/>
  <c r="C26" i="40"/>
  <c r="AB25" i="40"/>
  <c r="AD25" i="40" s="1"/>
  <c r="J25" i="40" s="1"/>
  <c r="Y25" i="40"/>
  <c r="X25" i="40"/>
  <c r="P25" i="40"/>
  <c r="Q25" i="40" s="1"/>
  <c r="O25" i="40"/>
  <c r="M25" i="40"/>
  <c r="H25" i="40"/>
  <c r="C25" i="40"/>
  <c r="AB24" i="40"/>
  <c r="AD24" i="40" s="1"/>
  <c r="J24" i="40" s="1"/>
  <c r="Y24" i="40"/>
  <c r="X24" i="40"/>
  <c r="P24" i="40"/>
  <c r="O24" i="40"/>
  <c r="M24" i="40"/>
  <c r="H24" i="40"/>
  <c r="C24" i="40"/>
  <c r="AB23" i="40"/>
  <c r="AD23" i="40" s="1"/>
  <c r="Y23" i="40"/>
  <c r="X23" i="40"/>
  <c r="P23" i="40"/>
  <c r="O23" i="40"/>
  <c r="M23" i="40"/>
  <c r="H23" i="40"/>
  <c r="C23" i="40"/>
  <c r="AG3" i="40"/>
  <c r="AF3" i="40"/>
  <c r="W3" i="40"/>
  <c r="V3" i="40"/>
  <c r="U3" i="40"/>
  <c r="T3" i="40"/>
  <c r="O3" i="40"/>
  <c r="G3" i="40"/>
  <c r="F3" i="40"/>
  <c r="D3" i="40"/>
  <c r="A2" i="40"/>
  <c r="A1" i="40"/>
  <c r="AB31" i="39"/>
  <c r="AD31" i="39" s="1"/>
  <c r="J31" i="39" s="1"/>
  <c r="K31" i="39" s="1"/>
  <c r="Y31" i="39"/>
  <c r="X31" i="39"/>
  <c r="P31" i="39"/>
  <c r="O31" i="39"/>
  <c r="M31" i="39"/>
  <c r="H31" i="39"/>
  <c r="C31" i="39"/>
  <c r="AB30" i="39"/>
  <c r="AD30" i="39" s="1"/>
  <c r="J30" i="39" s="1"/>
  <c r="Y30" i="39"/>
  <c r="X30" i="39"/>
  <c r="P30" i="39"/>
  <c r="Q30" i="39" s="1"/>
  <c r="O30" i="39"/>
  <c r="M30" i="39"/>
  <c r="H30" i="39"/>
  <c r="C30" i="39"/>
  <c r="AD29" i="39"/>
  <c r="J29" i="39" s="1"/>
  <c r="AB29" i="39"/>
  <c r="Y29" i="39"/>
  <c r="X29" i="39"/>
  <c r="P29" i="39"/>
  <c r="O29" i="39"/>
  <c r="Q29" i="39" s="1"/>
  <c r="M29" i="39"/>
  <c r="H29" i="39"/>
  <c r="C29" i="39"/>
  <c r="AB28" i="39"/>
  <c r="AD28" i="39" s="1"/>
  <c r="Y28" i="39"/>
  <c r="X28" i="39"/>
  <c r="P28" i="39"/>
  <c r="O28" i="39"/>
  <c r="Q28" i="39" s="1"/>
  <c r="M28" i="39"/>
  <c r="J28" i="39"/>
  <c r="H28" i="39"/>
  <c r="C28" i="39"/>
  <c r="AB27" i="39"/>
  <c r="AD27" i="39" s="1"/>
  <c r="J27" i="39" s="1"/>
  <c r="Y27" i="39"/>
  <c r="X27" i="39"/>
  <c r="P27" i="39"/>
  <c r="O27" i="39"/>
  <c r="M27" i="39"/>
  <c r="H27" i="39"/>
  <c r="C27" i="39"/>
  <c r="AB26" i="39"/>
  <c r="AD26" i="39" s="1"/>
  <c r="J26" i="39" s="1"/>
  <c r="Y26" i="39"/>
  <c r="X26" i="39"/>
  <c r="P26" i="39"/>
  <c r="O26" i="39"/>
  <c r="M26" i="39"/>
  <c r="H26" i="39"/>
  <c r="C26" i="39"/>
  <c r="AB25" i="39"/>
  <c r="AD25" i="39" s="1"/>
  <c r="J25" i="39" s="1"/>
  <c r="Y25" i="39"/>
  <c r="X25" i="39"/>
  <c r="P25" i="39"/>
  <c r="O25" i="39"/>
  <c r="Q25" i="39" s="1"/>
  <c r="M25" i="39"/>
  <c r="H25" i="39"/>
  <c r="C25" i="39"/>
  <c r="AB24" i="39"/>
  <c r="AD24" i="39" s="1"/>
  <c r="J24" i="39" s="1"/>
  <c r="Y24" i="39"/>
  <c r="X24" i="39"/>
  <c r="P24" i="39"/>
  <c r="O24" i="39"/>
  <c r="M24" i="39"/>
  <c r="H24" i="39"/>
  <c r="C24" i="39"/>
  <c r="AD23" i="39"/>
  <c r="J23" i="39" s="1"/>
  <c r="K23" i="39" s="1"/>
  <c r="AB23" i="39"/>
  <c r="Y23" i="39"/>
  <c r="X23" i="39"/>
  <c r="P23" i="39"/>
  <c r="O23" i="39"/>
  <c r="Q23" i="39" s="1"/>
  <c r="M23" i="39"/>
  <c r="H23" i="39"/>
  <c r="C23" i="39"/>
  <c r="AB22" i="39"/>
  <c r="AD22" i="39" s="1"/>
  <c r="J22" i="39" s="1"/>
  <c r="Y22" i="39"/>
  <c r="X22" i="39"/>
  <c r="P22" i="39"/>
  <c r="O22" i="39"/>
  <c r="M22" i="39"/>
  <c r="H22" i="39"/>
  <c r="C22" i="39"/>
  <c r="AB21" i="39"/>
  <c r="AD21" i="39" s="1"/>
  <c r="J21" i="39" s="1"/>
  <c r="I21" i="39" s="1"/>
  <c r="Y21" i="39"/>
  <c r="X21" i="39"/>
  <c r="P21" i="39"/>
  <c r="O21" i="39"/>
  <c r="M21" i="39"/>
  <c r="H21" i="39"/>
  <c r="C21" i="39"/>
  <c r="AB20" i="39"/>
  <c r="AD20" i="39" s="1"/>
  <c r="J20" i="39" s="1"/>
  <c r="Y20" i="39"/>
  <c r="X20" i="39"/>
  <c r="P20" i="39"/>
  <c r="O20" i="39"/>
  <c r="M20" i="39"/>
  <c r="H20" i="39"/>
  <c r="C20" i="39"/>
  <c r="AB19" i="39"/>
  <c r="AD19" i="39" s="1"/>
  <c r="J19" i="39" s="1"/>
  <c r="Y19" i="39"/>
  <c r="X19" i="39"/>
  <c r="P19" i="39"/>
  <c r="O19" i="39"/>
  <c r="Q19" i="39" s="1"/>
  <c r="M19" i="39"/>
  <c r="H19" i="39"/>
  <c r="C19" i="39"/>
  <c r="AB18" i="39"/>
  <c r="AD18" i="39" s="1"/>
  <c r="J18" i="39" s="1"/>
  <c r="Y18" i="39"/>
  <c r="X18" i="39"/>
  <c r="P18" i="39"/>
  <c r="O18" i="39"/>
  <c r="Q18" i="39" s="1"/>
  <c r="M18" i="39"/>
  <c r="H18" i="39"/>
  <c r="C18" i="39"/>
  <c r="AB17" i="39"/>
  <c r="AD17" i="39" s="1"/>
  <c r="J17" i="39" s="1"/>
  <c r="I17" i="39" s="1"/>
  <c r="Y17" i="39"/>
  <c r="X17" i="39"/>
  <c r="Q17" i="39"/>
  <c r="P17" i="39"/>
  <c r="O17" i="39"/>
  <c r="M17" i="39"/>
  <c r="H17" i="39"/>
  <c r="C17" i="39"/>
  <c r="AB16" i="39"/>
  <c r="AD16" i="39" s="1"/>
  <c r="J16" i="39" s="1"/>
  <c r="Y16" i="39"/>
  <c r="X16" i="39"/>
  <c r="P16" i="39"/>
  <c r="O16" i="39"/>
  <c r="Q16" i="39" s="1"/>
  <c r="M16" i="39"/>
  <c r="H16" i="39"/>
  <c r="C16" i="39"/>
  <c r="AG3" i="39"/>
  <c r="AF3" i="39"/>
  <c r="W3" i="39"/>
  <c r="V3" i="39"/>
  <c r="U3" i="39"/>
  <c r="T3" i="39"/>
  <c r="O3" i="39"/>
  <c r="G3" i="39"/>
  <c r="F3" i="39"/>
  <c r="D3" i="39"/>
  <c r="A2" i="39"/>
  <c r="AB31" i="38"/>
  <c r="AD31" i="38" s="1"/>
  <c r="J31" i="38" s="1"/>
  <c r="Y31" i="38"/>
  <c r="X31" i="38"/>
  <c r="P31" i="38"/>
  <c r="O31" i="38"/>
  <c r="M31" i="38"/>
  <c r="H31" i="38"/>
  <c r="C31" i="38"/>
  <c r="AD30" i="38"/>
  <c r="J30" i="38" s="1"/>
  <c r="I30" i="38" s="1"/>
  <c r="AB30" i="38"/>
  <c r="Y30" i="38"/>
  <c r="X30" i="38"/>
  <c r="P30" i="38"/>
  <c r="O30" i="38"/>
  <c r="Q30" i="38" s="1"/>
  <c r="M30" i="38"/>
  <c r="H30" i="38"/>
  <c r="C30" i="38"/>
  <c r="AB29" i="38"/>
  <c r="AD29" i="38" s="1"/>
  <c r="J29" i="38" s="1"/>
  <c r="Y29" i="38"/>
  <c r="X29" i="38"/>
  <c r="P29" i="38"/>
  <c r="O29" i="38"/>
  <c r="M29" i="38"/>
  <c r="H29" i="38"/>
  <c r="C29" i="38"/>
  <c r="AB28" i="38"/>
  <c r="AD28" i="38" s="1"/>
  <c r="J28" i="38" s="1"/>
  <c r="Y28" i="38"/>
  <c r="X28" i="38"/>
  <c r="Q28" i="38"/>
  <c r="P28" i="38"/>
  <c r="O28" i="38"/>
  <c r="M28" i="38"/>
  <c r="H28" i="38"/>
  <c r="C28" i="38"/>
  <c r="AB27" i="38"/>
  <c r="AD27" i="38" s="1"/>
  <c r="Y27" i="38"/>
  <c r="X27" i="38"/>
  <c r="P27" i="38"/>
  <c r="O27" i="38"/>
  <c r="Q27" i="38" s="1"/>
  <c r="M27" i="38"/>
  <c r="J27" i="38"/>
  <c r="H27" i="38"/>
  <c r="C27" i="38"/>
  <c r="AB26" i="38"/>
  <c r="AD26" i="38" s="1"/>
  <c r="J26" i="38" s="1"/>
  <c r="K26" i="38" s="1"/>
  <c r="Y26" i="38"/>
  <c r="X26" i="38"/>
  <c r="P26" i="38"/>
  <c r="Q26" i="38" s="1"/>
  <c r="O26" i="38"/>
  <c r="M26" i="38"/>
  <c r="H26" i="38"/>
  <c r="C26" i="38"/>
  <c r="AB25" i="38"/>
  <c r="AD25" i="38" s="1"/>
  <c r="J25" i="38" s="1"/>
  <c r="Y25" i="38"/>
  <c r="X25" i="38"/>
  <c r="P25" i="38"/>
  <c r="O25" i="38"/>
  <c r="M25" i="38"/>
  <c r="H25" i="38"/>
  <c r="C25" i="38"/>
  <c r="AB24" i="38"/>
  <c r="AD24" i="38" s="1"/>
  <c r="J24" i="38" s="1"/>
  <c r="I24" i="38" s="1"/>
  <c r="Y24" i="38"/>
  <c r="X24" i="38"/>
  <c r="P24" i="38"/>
  <c r="O24" i="38"/>
  <c r="M24" i="38"/>
  <c r="K24" i="38"/>
  <c r="H24" i="38"/>
  <c r="C24" i="38"/>
  <c r="AB23" i="38"/>
  <c r="AD23" i="38" s="1"/>
  <c r="J23" i="38" s="1"/>
  <c r="Y23" i="38"/>
  <c r="X23" i="38"/>
  <c r="P23" i="38"/>
  <c r="O23" i="38"/>
  <c r="M23" i="38"/>
  <c r="H23" i="38"/>
  <c r="C23" i="38"/>
  <c r="AB22" i="38"/>
  <c r="AD22" i="38" s="1"/>
  <c r="J22" i="38" s="1"/>
  <c r="I22" i="38" s="1"/>
  <c r="Y22" i="38"/>
  <c r="X22" i="38"/>
  <c r="P22" i="38"/>
  <c r="O22" i="38"/>
  <c r="M22" i="38"/>
  <c r="H22" i="38"/>
  <c r="C22" i="38"/>
  <c r="AB21" i="38"/>
  <c r="AD21" i="38" s="1"/>
  <c r="J21" i="38" s="1"/>
  <c r="Y21" i="38"/>
  <c r="X21" i="38"/>
  <c r="P21" i="38"/>
  <c r="O21" i="38"/>
  <c r="M21" i="38"/>
  <c r="H21" i="38"/>
  <c r="C21" i="38"/>
  <c r="AB20" i="38"/>
  <c r="AD20" i="38" s="1"/>
  <c r="J20" i="38" s="1"/>
  <c r="Y20" i="38"/>
  <c r="X20" i="38"/>
  <c r="P20" i="38"/>
  <c r="O20" i="38"/>
  <c r="Q20" i="38" s="1"/>
  <c r="M20" i="38"/>
  <c r="H20" i="38"/>
  <c r="C20" i="38"/>
  <c r="AB19" i="38"/>
  <c r="AD19" i="38" s="1"/>
  <c r="J19" i="38" s="1"/>
  <c r="Y19" i="38"/>
  <c r="X19" i="38"/>
  <c r="P19" i="38"/>
  <c r="O19" i="38"/>
  <c r="Q19" i="38" s="1"/>
  <c r="M19" i="38"/>
  <c r="H19" i="38"/>
  <c r="C19" i="38"/>
  <c r="AB18" i="38"/>
  <c r="AD18" i="38" s="1"/>
  <c r="J18" i="38" s="1"/>
  <c r="K18" i="38" s="1"/>
  <c r="Y18" i="38"/>
  <c r="X18" i="38"/>
  <c r="P18" i="38"/>
  <c r="Q18" i="38" s="1"/>
  <c r="O18" i="38"/>
  <c r="M18" i="38"/>
  <c r="H18" i="38"/>
  <c r="C18" i="38"/>
  <c r="AB17" i="38"/>
  <c r="AD17" i="38" s="1"/>
  <c r="J17" i="38" s="1"/>
  <c r="Y17" i="38"/>
  <c r="X17" i="38"/>
  <c r="P17" i="38"/>
  <c r="O17" i="38"/>
  <c r="Q17" i="38" s="1"/>
  <c r="M17" i="38"/>
  <c r="H17" i="38"/>
  <c r="C17" i="38"/>
  <c r="AB16" i="38"/>
  <c r="AD16" i="38" s="1"/>
  <c r="J16" i="38" s="1"/>
  <c r="K16" i="38" s="1"/>
  <c r="Y16" i="38"/>
  <c r="X16" i="38"/>
  <c r="P16" i="38"/>
  <c r="O16" i="38"/>
  <c r="M16" i="38"/>
  <c r="H16" i="38"/>
  <c r="C16" i="38"/>
  <c r="AD15" i="38"/>
  <c r="AB15" i="38"/>
  <c r="Y15" i="38"/>
  <c r="X15" i="38"/>
  <c r="P15" i="38"/>
  <c r="O15" i="38"/>
  <c r="M15" i="38"/>
  <c r="H15" i="38"/>
  <c r="C15" i="38"/>
  <c r="AG3" i="38"/>
  <c r="AF3" i="38"/>
  <c r="W3" i="38"/>
  <c r="V3" i="38"/>
  <c r="U3" i="38"/>
  <c r="T3" i="38"/>
  <c r="O3" i="38"/>
  <c r="G3" i="38"/>
  <c r="F3" i="38"/>
  <c r="D3" i="38"/>
  <c r="A2" i="38"/>
  <c r="A1" i="38"/>
  <c r="AB31" i="37"/>
  <c r="AD31" i="37" s="1"/>
  <c r="J31" i="37" s="1"/>
  <c r="Y31" i="37"/>
  <c r="X31" i="37"/>
  <c r="P31" i="37"/>
  <c r="O31" i="37"/>
  <c r="M31" i="37"/>
  <c r="H31" i="37"/>
  <c r="C31" i="37"/>
  <c r="AB30" i="37"/>
  <c r="AD30" i="37" s="1"/>
  <c r="J30" i="37" s="1"/>
  <c r="Y30" i="37"/>
  <c r="X30" i="37"/>
  <c r="P30" i="37"/>
  <c r="Q30" i="37" s="1"/>
  <c r="O30" i="37"/>
  <c r="M30" i="37"/>
  <c r="H30" i="37"/>
  <c r="C30" i="37"/>
  <c r="AB29" i="37"/>
  <c r="AD29" i="37" s="1"/>
  <c r="J29" i="37" s="1"/>
  <c r="Y29" i="37"/>
  <c r="X29" i="37"/>
  <c r="P29" i="37"/>
  <c r="O29" i="37"/>
  <c r="Q29" i="37" s="1"/>
  <c r="M29" i="37"/>
  <c r="H29" i="37"/>
  <c r="C29" i="37"/>
  <c r="AB28" i="37"/>
  <c r="AD28" i="37" s="1"/>
  <c r="J28" i="37" s="1"/>
  <c r="Y28" i="37"/>
  <c r="X28" i="37"/>
  <c r="P28" i="37"/>
  <c r="O28" i="37"/>
  <c r="M28" i="37"/>
  <c r="H28" i="37"/>
  <c r="C28" i="37"/>
  <c r="AB27" i="37"/>
  <c r="AD27" i="37" s="1"/>
  <c r="J27" i="37" s="1"/>
  <c r="Y27" i="37"/>
  <c r="X27" i="37"/>
  <c r="Q27" i="37"/>
  <c r="P27" i="37"/>
  <c r="O27" i="37"/>
  <c r="M27" i="37"/>
  <c r="H27" i="37"/>
  <c r="C27" i="37"/>
  <c r="AB26" i="37"/>
  <c r="AD26" i="37" s="1"/>
  <c r="Y26" i="37"/>
  <c r="X26" i="37"/>
  <c r="P26" i="37"/>
  <c r="O26" i="37"/>
  <c r="Q26" i="37" s="1"/>
  <c r="M26" i="37"/>
  <c r="J26" i="37"/>
  <c r="H26" i="37"/>
  <c r="C26" i="37"/>
  <c r="AB25" i="37"/>
  <c r="AD25" i="37" s="1"/>
  <c r="J25" i="37" s="1"/>
  <c r="Y25" i="37"/>
  <c r="X25" i="37"/>
  <c r="P25" i="37"/>
  <c r="O25" i="37"/>
  <c r="Q25" i="37" s="1"/>
  <c r="M25" i="37"/>
  <c r="H25" i="37"/>
  <c r="C25" i="37"/>
  <c r="AB24" i="37"/>
  <c r="AD24" i="37" s="1"/>
  <c r="J24" i="37" s="1"/>
  <c r="Y24" i="37"/>
  <c r="X24" i="37"/>
  <c r="P24" i="37"/>
  <c r="O24" i="37"/>
  <c r="M24" i="37"/>
  <c r="H24" i="37"/>
  <c r="C24" i="37"/>
  <c r="AB23" i="37"/>
  <c r="AD23" i="37" s="1"/>
  <c r="J23" i="37" s="1"/>
  <c r="Y23" i="37"/>
  <c r="X23" i="37"/>
  <c r="P23" i="37"/>
  <c r="O23" i="37"/>
  <c r="M23" i="37"/>
  <c r="H23" i="37"/>
  <c r="C23" i="37"/>
  <c r="AB22" i="37"/>
  <c r="AD22" i="37" s="1"/>
  <c r="J22" i="37" s="1"/>
  <c r="Y22" i="37"/>
  <c r="X22" i="37"/>
  <c r="P22" i="37"/>
  <c r="Q22" i="37" s="1"/>
  <c r="O22" i="37"/>
  <c r="M22" i="37"/>
  <c r="H22" i="37"/>
  <c r="C22" i="37"/>
  <c r="AD21" i="37"/>
  <c r="J21" i="37" s="1"/>
  <c r="AB21" i="37"/>
  <c r="Y21" i="37"/>
  <c r="X21" i="37"/>
  <c r="P21" i="37"/>
  <c r="O21" i="37"/>
  <c r="Q21" i="37" s="1"/>
  <c r="M21" i="37"/>
  <c r="H21" i="37"/>
  <c r="C21" i="37"/>
  <c r="AB20" i="37"/>
  <c r="AD20" i="37" s="1"/>
  <c r="Y20" i="37"/>
  <c r="X20" i="37"/>
  <c r="P20" i="37"/>
  <c r="O20" i="37"/>
  <c r="Q20" i="37" s="1"/>
  <c r="M20" i="37"/>
  <c r="J20" i="37"/>
  <c r="H20" i="37"/>
  <c r="C20" i="37"/>
  <c r="AB19" i="37"/>
  <c r="AD19" i="37" s="1"/>
  <c r="J19" i="37" s="1"/>
  <c r="Y19" i="37"/>
  <c r="X19" i="37"/>
  <c r="P19" i="37"/>
  <c r="O19" i="37"/>
  <c r="Q19" i="37" s="1"/>
  <c r="M19" i="37"/>
  <c r="H19" i="37"/>
  <c r="C19" i="37"/>
  <c r="AB18" i="37"/>
  <c r="AD18" i="37" s="1"/>
  <c r="J18" i="37" s="1"/>
  <c r="Y18" i="37"/>
  <c r="X18" i="37"/>
  <c r="P18" i="37"/>
  <c r="O18" i="37"/>
  <c r="Q18" i="37" s="1"/>
  <c r="M18" i="37"/>
  <c r="H18" i="37"/>
  <c r="C18" i="37"/>
  <c r="AB17" i="37"/>
  <c r="AD17" i="37" s="1"/>
  <c r="J17" i="37" s="1"/>
  <c r="Y17" i="37"/>
  <c r="X17" i="37"/>
  <c r="P17" i="37"/>
  <c r="O17" i="37"/>
  <c r="Q17" i="37" s="1"/>
  <c r="M17" i="37"/>
  <c r="H17" i="37"/>
  <c r="C17" i="37"/>
  <c r="AB16" i="37"/>
  <c r="AD16" i="37" s="1"/>
  <c r="J16" i="37" s="1"/>
  <c r="Y16" i="37"/>
  <c r="X16" i="37"/>
  <c r="P16" i="37"/>
  <c r="O16" i="37"/>
  <c r="M16" i="37"/>
  <c r="H16" i="37"/>
  <c r="C16" i="37"/>
  <c r="AB15" i="37"/>
  <c r="AD15" i="37" s="1"/>
  <c r="J15" i="37" s="1"/>
  <c r="Y15" i="37"/>
  <c r="X15" i="37"/>
  <c r="P15" i="37"/>
  <c r="O15" i="37"/>
  <c r="M15" i="37"/>
  <c r="H15" i="37"/>
  <c r="C15" i="37"/>
  <c r="AB14" i="37"/>
  <c r="AD14" i="37" s="1"/>
  <c r="J14" i="37" s="1"/>
  <c r="Y14" i="37"/>
  <c r="X14" i="37"/>
  <c r="P14" i="37"/>
  <c r="O14" i="37"/>
  <c r="M14" i="37"/>
  <c r="H14" i="37"/>
  <c r="C14" i="37"/>
  <c r="AB13" i="37"/>
  <c r="AD13" i="37" s="1"/>
  <c r="J13" i="37" s="1"/>
  <c r="Y13" i="37"/>
  <c r="X13" i="37"/>
  <c r="P13" i="37"/>
  <c r="O13" i="37"/>
  <c r="M13" i="37"/>
  <c r="H13" i="37"/>
  <c r="C13" i="37"/>
  <c r="AB12" i="37"/>
  <c r="AD12" i="37" s="1"/>
  <c r="J12" i="37" s="1"/>
  <c r="Y12" i="37"/>
  <c r="X12" i="37"/>
  <c r="P12" i="37"/>
  <c r="O12" i="37"/>
  <c r="Q12" i="37" s="1"/>
  <c r="M12" i="37"/>
  <c r="H12" i="37"/>
  <c r="C12" i="37"/>
  <c r="AB11" i="37"/>
  <c r="AD11" i="37" s="1"/>
  <c r="J11" i="37" s="1"/>
  <c r="K11" i="37" s="1"/>
  <c r="Y11" i="37"/>
  <c r="X11" i="37"/>
  <c r="P11" i="37"/>
  <c r="O11" i="37"/>
  <c r="Q11" i="37" s="1"/>
  <c r="M11" i="37"/>
  <c r="I11" i="37"/>
  <c r="H11" i="37"/>
  <c r="C11" i="37"/>
  <c r="AB10" i="37"/>
  <c r="AD10" i="37" s="1"/>
  <c r="J10" i="37" s="1"/>
  <c r="I10" i="37" s="1"/>
  <c r="Y10" i="37"/>
  <c r="X10" i="37"/>
  <c r="P10" i="37"/>
  <c r="O10" i="37"/>
  <c r="Q10" i="37" s="1"/>
  <c r="M10" i="37"/>
  <c r="H10" i="37"/>
  <c r="C10" i="37"/>
  <c r="AB9" i="37"/>
  <c r="AD9" i="37" s="1"/>
  <c r="J9" i="37" s="1"/>
  <c r="Y9" i="37"/>
  <c r="X9" i="37"/>
  <c r="P9" i="37"/>
  <c r="Q9" i="37" s="1"/>
  <c r="O9" i="37"/>
  <c r="M9" i="37"/>
  <c r="H9" i="37"/>
  <c r="C9" i="37"/>
  <c r="AB8" i="37"/>
  <c r="AD8" i="37" s="1"/>
  <c r="J8" i="37" s="1"/>
  <c r="Y8" i="37"/>
  <c r="X8" i="37"/>
  <c r="P8" i="37"/>
  <c r="O8" i="37"/>
  <c r="M8" i="37"/>
  <c r="H8" i="37"/>
  <c r="C8" i="37"/>
  <c r="AB7" i="37"/>
  <c r="AD7" i="37" s="1"/>
  <c r="J7" i="37" s="1"/>
  <c r="Y7" i="37"/>
  <c r="X7" i="37"/>
  <c r="P7" i="37"/>
  <c r="O7" i="37"/>
  <c r="M7" i="37"/>
  <c r="H7" i="37"/>
  <c r="C7" i="37"/>
  <c r="AD6" i="37"/>
  <c r="AB6" i="37"/>
  <c r="Y6" i="37"/>
  <c r="X6" i="37"/>
  <c r="P6" i="37"/>
  <c r="O6" i="37"/>
  <c r="Q6" i="37" s="1"/>
  <c r="M6" i="37"/>
  <c r="H6" i="37"/>
  <c r="C6" i="37"/>
  <c r="AB5" i="37"/>
  <c r="AD5" i="37" s="1"/>
  <c r="J5" i="37" s="1"/>
  <c r="Y5" i="37"/>
  <c r="X5" i="37"/>
  <c r="P5" i="37"/>
  <c r="O5" i="37"/>
  <c r="Q5" i="37" s="1"/>
  <c r="M5" i="37"/>
  <c r="H5" i="37"/>
  <c r="C5" i="37"/>
  <c r="AB4" i="37"/>
  <c r="AD4" i="37" s="1"/>
  <c r="J4" i="37" s="1"/>
  <c r="Y4" i="37"/>
  <c r="X4" i="37"/>
  <c r="P4" i="37"/>
  <c r="O4" i="37"/>
  <c r="M4" i="37"/>
  <c r="H4" i="37"/>
  <c r="C4" i="37"/>
  <c r="AG3" i="37"/>
  <c r="AF3" i="37"/>
  <c r="W3" i="37"/>
  <c r="V3" i="37"/>
  <c r="U3" i="37"/>
  <c r="T3" i="37"/>
  <c r="O3" i="37"/>
  <c r="G3" i="37"/>
  <c r="F3" i="37"/>
  <c r="D3" i="37"/>
  <c r="A2" i="37"/>
  <c r="A1" i="37"/>
  <c r="AB31" i="36"/>
  <c r="AD31" i="36" s="1"/>
  <c r="J31" i="36" s="1"/>
  <c r="Y31" i="36"/>
  <c r="X31" i="36"/>
  <c r="P31" i="36"/>
  <c r="O31" i="36"/>
  <c r="M31" i="36"/>
  <c r="H31" i="36"/>
  <c r="C31" i="36"/>
  <c r="AD30" i="36"/>
  <c r="J30" i="36" s="1"/>
  <c r="I30" i="36" s="1"/>
  <c r="AB30" i="36"/>
  <c r="Y30" i="36"/>
  <c r="X30" i="36"/>
  <c r="P30" i="36"/>
  <c r="O30" i="36"/>
  <c r="Q30" i="36" s="1"/>
  <c r="M30" i="36"/>
  <c r="K30" i="36"/>
  <c r="H30" i="36"/>
  <c r="C30" i="36"/>
  <c r="AB29" i="36"/>
  <c r="AD29" i="36" s="1"/>
  <c r="J29" i="36" s="1"/>
  <c r="Y29" i="36"/>
  <c r="X29" i="36"/>
  <c r="P29" i="36"/>
  <c r="O29" i="36"/>
  <c r="Q29" i="36" s="1"/>
  <c r="M29" i="36"/>
  <c r="H29" i="36"/>
  <c r="C29" i="36"/>
  <c r="AB28" i="36"/>
  <c r="AD28" i="36" s="1"/>
  <c r="J28" i="36" s="1"/>
  <c r="Y28" i="36"/>
  <c r="X28" i="36"/>
  <c r="P28" i="36"/>
  <c r="O28" i="36"/>
  <c r="Q28" i="36" s="1"/>
  <c r="M28" i="36"/>
  <c r="H28" i="36"/>
  <c r="C28" i="36"/>
  <c r="AB27" i="36"/>
  <c r="AD27" i="36" s="1"/>
  <c r="J27" i="36" s="1"/>
  <c r="Y27" i="36"/>
  <c r="X27" i="36"/>
  <c r="P27" i="36"/>
  <c r="O27" i="36"/>
  <c r="Q27" i="36" s="1"/>
  <c r="M27" i="36"/>
  <c r="H27" i="36"/>
  <c r="C27" i="36"/>
  <c r="AB26" i="36"/>
  <c r="AD26" i="36" s="1"/>
  <c r="J26" i="36" s="1"/>
  <c r="Y26" i="36"/>
  <c r="X26" i="36"/>
  <c r="P26" i="36"/>
  <c r="O26" i="36"/>
  <c r="Q26" i="36" s="1"/>
  <c r="M26" i="36"/>
  <c r="H26" i="36"/>
  <c r="C26" i="36"/>
  <c r="AB25" i="36"/>
  <c r="AD25" i="36" s="1"/>
  <c r="J25" i="36" s="1"/>
  <c r="Y25" i="36"/>
  <c r="X25" i="36"/>
  <c r="P25" i="36"/>
  <c r="O25" i="36"/>
  <c r="M25" i="36"/>
  <c r="H25" i="36"/>
  <c r="C25" i="36"/>
  <c r="AB24" i="36"/>
  <c r="AD24" i="36" s="1"/>
  <c r="J24" i="36" s="1"/>
  <c r="Y24" i="36"/>
  <c r="X24" i="36"/>
  <c r="P24" i="36"/>
  <c r="O24" i="36"/>
  <c r="M24" i="36"/>
  <c r="H24" i="36"/>
  <c r="C24" i="36"/>
  <c r="AD23" i="36"/>
  <c r="J23" i="36" s="1"/>
  <c r="AB23" i="36"/>
  <c r="Y23" i="36"/>
  <c r="X23" i="36"/>
  <c r="P23" i="36"/>
  <c r="O23" i="36"/>
  <c r="M23" i="36"/>
  <c r="H23" i="36"/>
  <c r="C23" i="36"/>
  <c r="AD22" i="36"/>
  <c r="J22" i="36" s="1"/>
  <c r="I22" i="36" s="1"/>
  <c r="AB22" i="36"/>
  <c r="Y22" i="36"/>
  <c r="X22" i="36"/>
  <c r="P22" i="36"/>
  <c r="O22" i="36"/>
  <c r="Q22" i="36" s="1"/>
  <c r="M22" i="36"/>
  <c r="K22" i="36"/>
  <c r="H22" i="36"/>
  <c r="C22" i="36"/>
  <c r="AB21" i="36"/>
  <c r="AD21" i="36" s="1"/>
  <c r="J21" i="36" s="1"/>
  <c r="Y21" i="36"/>
  <c r="X21" i="36"/>
  <c r="P21" i="36"/>
  <c r="O21" i="36"/>
  <c r="Q21" i="36" s="1"/>
  <c r="M21" i="36"/>
  <c r="H21" i="36"/>
  <c r="C21" i="36"/>
  <c r="AB20" i="36"/>
  <c r="AD20" i="36" s="1"/>
  <c r="J20" i="36" s="1"/>
  <c r="Y20" i="36"/>
  <c r="X20" i="36"/>
  <c r="P20" i="36"/>
  <c r="O20" i="36"/>
  <c r="Q20" i="36" s="1"/>
  <c r="M20" i="36"/>
  <c r="H20" i="36"/>
  <c r="C20" i="36"/>
  <c r="AB19" i="36"/>
  <c r="AD19" i="36" s="1"/>
  <c r="J19" i="36" s="1"/>
  <c r="Y19" i="36"/>
  <c r="X19" i="36"/>
  <c r="P19" i="36"/>
  <c r="O19" i="36"/>
  <c r="Q19" i="36" s="1"/>
  <c r="M19" i="36"/>
  <c r="H19" i="36"/>
  <c r="C19" i="36"/>
  <c r="AB18" i="36"/>
  <c r="AD18" i="36" s="1"/>
  <c r="J18" i="36" s="1"/>
  <c r="Y18" i="36"/>
  <c r="X18" i="36"/>
  <c r="Q18" i="36"/>
  <c r="P18" i="36"/>
  <c r="O18" i="36"/>
  <c r="M18" i="36"/>
  <c r="H18" i="36"/>
  <c r="C18" i="36"/>
  <c r="AB17" i="36"/>
  <c r="AD17" i="36" s="1"/>
  <c r="J17" i="36" s="1"/>
  <c r="Y17" i="36"/>
  <c r="X17" i="36"/>
  <c r="P17" i="36"/>
  <c r="O17" i="36"/>
  <c r="Q17" i="36" s="1"/>
  <c r="M17" i="36"/>
  <c r="H17" i="36"/>
  <c r="C17" i="36"/>
  <c r="AB16" i="36"/>
  <c r="AD16" i="36" s="1"/>
  <c r="J16" i="36" s="1"/>
  <c r="K16" i="36" s="1"/>
  <c r="Y16" i="36"/>
  <c r="X16" i="36"/>
  <c r="P16" i="36"/>
  <c r="O16" i="36"/>
  <c r="Q16" i="36" s="1"/>
  <c r="M16" i="36"/>
  <c r="H16" i="36"/>
  <c r="C16" i="36"/>
  <c r="AD15" i="36"/>
  <c r="J15" i="36" s="1"/>
  <c r="AB15" i="36"/>
  <c r="Y15" i="36"/>
  <c r="X15" i="36"/>
  <c r="P15" i="36"/>
  <c r="O15" i="36"/>
  <c r="M15" i="36"/>
  <c r="H15" i="36"/>
  <c r="C15" i="36"/>
  <c r="AD14" i="36"/>
  <c r="AB14" i="36"/>
  <c r="Y14" i="36"/>
  <c r="X14" i="36"/>
  <c r="P14" i="36"/>
  <c r="O14" i="36"/>
  <c r="Q14" i="36" s="1"/>
  <c r="M14" i="36"/>
  <c r="H14" i="36"/>
  <c r="C14" i="36"/>
  <c r="AG3" i="36"/>
  <c r="AF3" i="36"/>
  <c r="W3" i="36"/>
  <c r="X3" i="36" s="1"/>
  <c r="V3" i="36"/>
  <c r="U3" i="36"/>
  <c r="T3" i="36"/>
  <c r="O3" i="36"/>
  <c r="G3" i="36"/>
  <c r="F3" i="36"/>
  <c r="D3" i="36"/>
  <c r="A2" i="36"/>
  <c r="A1" i="36"/>
  <c r="AB31" i="35"/>
  <c r="AD31" i="35" s="1"/>
  <c r="J31" i="35" s="1"/>
  <c r="Y31" i="35"/>
  <c r="X31" i="35"/>
  <c r="P31" i="35"/>
  <c r="O31" i="35"/>
  <c r="M31" i="35"/>
  <c r="H31" i="35"/>
  <c r="C31" i="35"/>
  <c r="AD30" i="35"/>
  <c r="J30" i="35" s="1"/>
  <c r="AB30" i="35"/>
  <c r="Y30" i="35"/>
  <c r="X30" i="35"/>
  <c r="P30" i="35"/>
  <c r="O30" i="35"/>
  <c r="Q30" i="35" s="1"/>
  <c r="M30" i="35"/>
  <c r="H30" i="35"/>
  <c r="C30" i="35"/>
  <c r="AB29" i="35"/>
  <c r="AD29" i="35" s="1"/>
  <c r="J29" i="35" s="1"/>
  <c r="Y29" i="35"/>
  <c r="X29" i="35"/>
  <c r="P29" i="35"/>
  <c r="O29" i="35"/>
  <c r="Q29" i="35" s="1"/>
  <c r="M29" i="35"/>
  <c r="H29" i="35"/>
  <c r="C29" i="35"/>
  <c r="AB28" i="35"/>
  <c r="AD28" i="35" s="1"/>
  <c r="J28" i="35" s="1"/>
  <c r="Y28" i="35"/>
  <c r="X28" i="35"/>
  <c r="P28" i="35"/>
  <c r="O28" i="35"/>
  <c r="Q28" i="35" s="1"/>
  <c r="M28" i="35"/>
  <c r="H28" i="35"/>
  <c r="C28" i="35"/>
  <c r="AB27" i="35"/>
  <c r="AD27" i="35" s="1"/>
  <c r="J27" i="35" s="1"/>
  <c r="Y27" i="35"/>
  <c r="X27" i="35"/>
  <c r="P27" i="35"/>
  <c r="Q27" i="35" s="1"/>
  <c r="O27" i="35"/>
  <c r="M27" i="35"/>
  <c r="H27" i="35"/>
  <c r="C27" i="35"/>
  <c r="AD26" i="35"/>
  <c r="J26" i="35" s="1"/>
  <c r="AB26" i="35"/>
  <c r="Y26" i="35"/>
  <c r="X26" i="35"/>
  <c r="P26" i="35"/>
  <c r="O26" i="35"/>
  <c r="Q26" i="35" s="1"/>
  <c r="M26" i="35"/>
  <c r="H26" i="35"/>
  <c r="C26" i="35"/>
  <c r="AB25" i="35"/>
  <c r="AD25" i="35" s="1"/>
  <c r="J25" i="35" s="1"/>
  <c r="Y25" i="35"/>
  <c r="X25" i="35"/>
  <c r="P25" i="35"/>
  <c r="O25" i="35"/>
  <c r="M25" i="35"/>
  <c r="H25" i="35"/>
  <c r="C25" i="35"/>
  <c r="AB24" i="35"/>
  <c r="AD24" i="35" s="1"/>
  <c r="J24" i="35" s="1"/>
  <c r="K24" i="35" s="1"/>
  <c r="Y24" i="35"/>
  <c r="X24" i="35"/>
  <c r="P24" i="35"/>
  <c r="O24" i="35"/>
  <c r="M24" i="35"/>
  <c r="H24" i="35"/>
  <c r="C24" i="35"/>
  <c r="AD23" i="35"/>
  <c r="J23" i="35" s="1"/>
  <c r="AB23" i="35"/>
  <c r="Y23" i="35"/>
  <c r="X23" i="35"/>
  <c r="P23" i="35"/>
  <c r="O23" i="35"/>
  <c r="M23" i="35"/>
  <c r="H23" i="35"/>
  <c r="C23" i="35"/>
  <c r="AB22" i="35"/>
  <c r="AD22" i="35" s="1"/>
  <c r="J22" i="35" s="1"/>
  <c r="Y22" i="35"/>
  <c r="X22" i="35"/>
  <c r="P22" i="35"/>
  <c r="O22" i="35"/>
  <c r="M22" i="35"/>
  <c r="H22" i="35"/>
  <c r="C22" i="35"/>
  <c r="AB21" i="35"/>
  <c r="AD21" i="35" s="1"/>
  <c r="J21" i="35" s="1"/>
  <c r="Y21" i="35"/>
  <c r="X21" i="35"/>
  <c r="P21" i="35"/>
  <c r="O21" i="35"/>
  <c r="Q21" i="35" s="1"/>
  <c r="M21" i="35"/>
  <c r="H21" i="35"/>
  <c r="C21" i="35"/>
  <c r="AB20" i="35"/>
  <c r="AD20" i="35" s="1"/>
  <c r="J20" i="35" s="1"/>
  <c r="Y20" i="35"/>
  <c r="X20" i="35"/>
  <c r="P20" i="35"/>
  <c r="O20" i="35"/>
  <c r="Q20" i="35" s="1"/>
  <c r="M20" i="35"/>
  <c r="H20" i="35"/>
  <c r="C20" i="35"/>
  <c r="AB19" i="35"/>
  <c r="AD19" i="35" s="1"/>
  <c r="J19" i="35" s="1"/>
  <c r="Y19" i="35"/>
  <c r="X19" i="35"/>
  <c r="P19" i="35"/>
  <c r="O19" i="35"/>
  <c r="Q19" i="35" s="1"/>
  <c r="M19" i="35"/>
  <c r="H19" i="35"/>
  <c r="C19" i="35"/>
  <c r="AD18" i="35"/>
  <c r="J18" i="35" s="1"/>
  <c r="AB18" i="35"/>
  <c r="Y18" i="35"/>
  <c r="X18" i="35"/>
  <c r="P18" i="35"/>
  <c r="O18" i="35"/>
  <c r="Q18" i="35" s="1"/>
  <c r="M18" i="35"/>
  <c r="H18" i="35"/>
  <c r="C18" i="35"/>
  <c r="AB17" i="35"/>
  <c r="AD17" i="35" s="1"/>
  <c r="J17" i="35" s="1"/>
  <c r="Y17" i="35"/>
  <c r="X17" i="35"/>
  <c r="P17" i="35"/>
  <c r="O17" i="35"/>
  <c r="M17" i="35"/>
  <c r="H17" i="35"/>
  <c r="C17" i="35"/>
  <c r="AB16" i="35"/>
  <c r="AD16" i="35" s="1"/>
  <c r="J16" i="35" s="1"/>
  <c r="Y16" i="35"/>
  <c r="X16" i="35"/>
  <c r="P16" i="35"/>
  <c r="O16" i="35"/>
  <c r="M16" i="35"/>
  <c r="H16" i="35"/>
  <c r="C16" i="35"/>
  <c r="AD15" i="35"/>
  <c r="AB15" i="35"/>
  <c r="Y15" i="35"/>
  <c r="X15" i="35"/>
  <c r="P15" i="35"/>
  <c r="O15" i="35"/>
  <c r="M15" i="35"/>
  <c r="H15" i="35"/>
  <c r="C15" i="35"/>
  <c r="AG3" i="35"/>
  <c r="AF3" i="35"/>
  <c r="W3" i="35"/>
  <c r="V3" i="35"/>
  <c r="U3" i="35"/>
  <c r="T3" i="35"/>
  <c r="O3" i="35"/>
  <c r="G3" i="35"/>
  <c r="F3" i="35"/>
  <c r="D3" i="35"/>
  <c r="A2" i="35"/>
  <c r="A1" i="35"/>
  <c r="AD31" i="34"/>
  <c r="J31" i="34" s="1"/>
  <c r="AB31" i="34"/>
  <c r="Y31" i="34"/>
  <c r="X31" i="34"/>
  <c r="P31" i="34"/>
  <c r="O31" i="34"/>
  <c r="Q31" i="34" s="1"/>
  <c r="M31" i="34"/>
  <c r="H31" i="34"/>
  <c r="C31" i="34"/>
  <c r="AD30" i="34"/>
  <c r="J30" i="34" s="1"/>
  <c r="AB30" i="34"/>
  <c r="Y30" i="34"/>
  <c r="X30" i="34"/>
  <c r="P30" i="34"/>
  <c r="O30" i="34"/>
  <c r="M30" i="34"/>
  <c r="H30" i="34"/>
  <c r="C30" i="34"/>
  <c r="AB29" i="34"/>
  <c r="AD29" i="34" s="1"/>
  <c r="J29" i="34" s="1"/>
  <c r="I29" i="34" s="1"/>
  <c r="Y29" i="34"/>
  <c r="X29" i="34"/>
  <c r="P29" i="34"/>
  <c r="O29" i="34"/>
  <c r="M29" i="34"/>
  <c r="H29" i="34"/>
  <c r="C29" i="34"/>
  <c r="AB28" i="34"/>
  <c r="AD28" i="34" s="1"/>
  <c r="J28" i="34" s="1"/>
  <c r="Y28" i="34"/>
  <c r="X28" i="34"/>
  <c r="P28" i="34"/>
  <c r="O28" i="34"/>
  <c r="M28" i="34"/>
  <c r="H28" i="34"/>
  <c r="C28" i="34"/>
  <c r="AB27" i="34"/>
  <c r="AD27" i="34" s="1"/>
  <c r="J27" i="34" s="1"/>
  <c r="Y27" i="34"/>
  <c r="X27" i="34"/>
  <c r="P27" i="34"/>
  <c r="O27" i="34"/>
  <c r="M27" i="34"/>
  <c r="H27" i="34"/>
  <c r="C27" i="34"/>
  <c r="AB26" i="34"/>
  <c r="AD26" i="34" s="1"/>
  <c r="J26" i="34" s="1"/>
  <c r="Y26" i="34"/>
  <c r="X26" i="34"/>
  <c r="Q26" i="34"/>
  <c r="P26" i="34"/>
  <c r="O26" i="34"/>
  <c r="M26" i="34"/>
  <c r="H26" i="34"/>
  <c r="C26" i="34"/>
  <c r="AB25" i="34"/>
  <c r="AD25" i="34" s="1"/>
  <c r="J25" i="34" s="1"/>
  <c r="Y25" i="34"/>
  <c r="X25" i="34"/>
  <c r="P25" i="34"/>
  <c r="Q25" i="34" s="1"/>
  <c r="O25" i="34"/>
  <c r="M25" i="34"/>
  <c r="H25" i="34"/>
  <c r="C25" i="34"/>
  <c r="AD24" i="34"/>
  <c r="J24" i="34" s="1"/>
  <c r="AB24" i="34"/>
  <c r="Y24" i="34"/>
  <c r="X24" i="34"/>
  <c r="P24" i="34"/>
  <c r="O24" i="34"/>
  <c r="Q24" i="34" s="1"/>
  <c r="M24" i="34"/>
  <c r="H24" i="34"/>
  <c r="C24" i="34"/>
  <c r="AB23" i="34"/>
  <c r="AD23" i="34" s="1"/>
  <c r="J23" i="34" s="1"/>
  <c r="K23" i="34" s="1"/>
  <c r="Y23" i="34"/>
  <c r="X23" i="34"/>
  <c r="P23" i="34"/>
  <c r="O23" i="34"/>
  <c r="Q23" i="34" s="1"/>
  <c r="M23" i="34"/>
  <c r="H23" i="34"/>
  <c r="C23" i="34"/>
  <c r="AD22" i="34"/>
  <c r="J22" i="34" s="1"/>
  <c r="AB22" i="34"/>
  <c r="Y22" i="34"/>
  <c r="X22" i="34"/>
  <c r="P22" i="34"/>
  <c r="Q22" i="34" s="1"/>
  <c r="O22" i="34"/>
  <c r="M22" i="34"/>
  <c r="H22" i="34"/>
  <c r="C22" i="34"/>
  <c r="AB21" i="34"/>
  <c r="AD21" i="34" s="1"/>
  <c r="J21" i="34" s="1"/>
  <c r="Y21" i="34"/>
  <c r="X21" i="34"/>
  <c r="P21" i="34"/>
  <c r="O21" i="34"/>
  <c r="Q21" i="34" s="1"/>
  <c r="M21" i="34"/>
  <c r="H21" i="34"/>
  <c r="C21" i="34"/>
  <c r="AB20" i="34"/>
  <c r="AD20" i="34" s="1"/>
  <c r="J20" i="34" s="1"/>
  <c r="Y20" i="34"/>
  <c r="X20" i="34"/>
  <c r="P20" i="34"/>
  <c r="O20" i="34"/>
  <c r="Q20" i="34" s="1"/>
  <c r="M20" i="34"/>
  <c r="H20" i="34"/>
  <c r="C20" i="34"/>
  <c r="AB19" i="34"/>
  <c r="AD19" i="34" s="1"/>
  <c r="J19" i="34" s="1"/>
  <c r="Y19" i="34"/>
  <c r="X19" i="34"/>
  <c r="P19" i="34"/>
  <c r="O19" i="34"/>
  <c r="Q19" i="34" s="1"/>
  <c r="M19" i="34"/>
  <c r="H19" i="34"/>
  <c r="C19" i="34"/>
  <c r="AB18" i="34"/>
  <c r="AD18" i="34" s="1"/>
  <c r="Y18" i="34"/>
  <c r="X18" i="34"/>
  <c r="P18" i="34"/>
  <c r="O18" i="34"/>
  <c r="Q18" i="34" s="1"/>
  <c r="M18" i="34"/>
  <c r="J18" i="34"/>
  <c r="H18" i="34"/>
  <c r="C18" i="34"/>
  <c r="AB17" i="34"/>
  <c r="AD17" i="34" s="1"/>
  <c r="J17" i="34" s="1"/>
  <c r="Y17" i="34"/>
  <c r="X17" i="34"/>
  <c r="P17" i="34"/>
  <c r="Q17" i="34" s="1"/>
  <c r="O17" i="34"/>
  <c r="M17" i="34"/>
  <c r="H17" i="34"/>
  <c r="C17" i="34"/>
  <c r="AD16" i="34"/>
  <c r="J16" i="34" s="1"/>
  <c r="AB16" i="34"/>
  <c r="Y16" i="34"/>
  <c r="X16" i="34"/>
  <c r="P16" i="34"/>
  <c r="O16" i="34"/>
  <c r="Q16" i="34" s="1"/>
  <c r="M16" i="34"/>
  <c r="H16" i="34"/>
  <c r="C16" i="34"/>
  <c r="AB15" i="34"/>
  <c r="AD15" i="34" s="1"/>
  <c r="J15" i="34" s="1"/>
  <c r="K15" i="34" s="1"/>
  <c r="Y15" i="34"/>
  <c r="X15" i="34"/>
  <c r="P15" i="34"/>
  <c r="O15" i="34"/>
  <c r="Q15" i="34" s="1"/>
  <c r="M15" i="34"/>
  <c r="H15" i="34"/>
  <c r="C15" i="34"/>
  <c r="AD14" i="34"/>
  <c r="J14" i="34" s="1"/>
  <c r="AB14" i="34"/>
  <c r="Y14" i="34"/>
  <c r="X14" i="34"/>
  <c r="P14" i="34"/>
  <c r="Q14" i="34" s="1"/>
  <c r="O14" i="34"/>
  <c r="M14" i="34"/>
  <c r="H14" i="34"/>
  <c r="C14" i="34"/>
  <c r="AB13" i="34"/>
  <c r="AD13" i="34" s="1"/>
  <c r="J13" i="34" s="1"/>
  <c r="Y13" i="34"/>
  <c r="X13" i="34"/>
  <c r="P13" i="34"/>
  <c r="O13" i="34"/>
  <c r="Q13" i="34" s="1"/>
  <c r="M13" i="34"/>
  <c r="H13" i="34"/>
  <c r="C13" i="34"/>
  <c r="AB12" i="34"/>
  <c r="AD12" i="34" s="1"/>
  <c r="J12" i="34" s="1"/>
  <c r="Y12" i="34"/>
  <c r="X12" i="34"/>
  <c r="P12" i="34"/>
  <c r="O12" i="34"/>
  <c r="Q12" i="34" s="1"/>
  <c r="M12" i="34"/>
  <c r="H12" i="34"/>
  <c r="C12" i="34"/>
  <c r="AB11" i="34"/>
  <c r="AD11" i="34" s="1"/>
  <c r="J11" i="34" s="1"/>
  <c r="Y11" i="34"/>
  <c r="X11" i="34"/>
  <c r="P11" i="34"/>
  <c r="O11" i="34"/>
  <c r="Q11" i="34" s="1"/>
  <c r="M11" i="34"/>
  <c r="H11" i="34"/>
  <c r="C11" i="34"/>
  <c r="AB10" i="34"/>
  <c r="AD10" i="34" s="1"/>
  <c r="J10" i="34" s="1"/>
  <c r="Y10" i="34"/>
  <c r="X10" i="34"/>
  <c r="P10" i="34"/>
  <c r="O10" i="34"/>
  <c r="Q10" i="34" s="1"/>
  <c r="M10" i="34"/>
  <c r="H10" i="34"/>
  <c r="C10" i="34"/>
  <c r="AB9" i="34"/>
  <c r="AD9" i="34" s="1"/>
  <c r="J9" i="34" s="1"/>
  <c r="Y9" i="34"/>
  <c r="X9" i="34"/>
  <c r="Q9" i="34"/>
  <c r="P9" i="34"/>
  <c r="O9" i="34"/>
  <c r="M9" i="34"/>
  <c r="H9" i="34"/>
  <c r="C9" i="34"/>
  <c r="AB8" i="34"/>
  <c r="AD8" i="34" s="1"/>
  <c r="J8" i="34" s="1"/>
  <c r="Y8" i="34"/>
  <c r="X8" i="34"/>
  <c r="P8" i="34"/>
  <c r="O8" i="34"/>
  <c r="Q8" i="34" s="1"/>
  <c r="M8" i="34"/>
  <c r="H8" i="34"/>
  <c r="C8" i="34"/>
  <c r="AB7" i="34"/>
  <c r="AD7" i="34" s="1"/>
  <c r="J7" i="34" s="1"/>
  <c r="K7" i="34" s="1"/>
  <c r="Y7" i="34"/>
  <c r="X7" i="34"/>
  <c r="P7" i="34"/>
  <c r="O7" i="34"/>
  <c r="Q7" i="34" s="1"/>
  <c r="M7" i="34"/>
  <c r="H7" i="34"/>
  <c r="C7" i="34"/>
  <c r="AB6" i="34"/>
  <c r="AD6" i="34" s="1"/>
  <c r="J6" i="34" s="1"/>
  <c r="Y6" i="34"/>
  <c r="X6" i="34"/>
  <c r="P6" i="34"/>
  <c r="Q6" i="34" s="1"/>
  <c r="O6" i="34"/>
  <c r="M6" i="34"/>
  <c r="H6" i="34"/>
  <c r="C6" i="34"/>
  <c r="AD5" i="34"/>
  <c r="J5" i="34" s="1"/>
  <c r="AB5" i="34"/>
  <c r="Y5" i="34"/>
  <c r="X5" i="34"/>
  <c r="P5" i="34"/>
  <c r="O5" i="34"/>
  <c r="Q5" i="34" s="1"/>
  <c r="M5" i="34"/>
  <c r="H5" i="34"/>
  <c r="C5" i="34"/>
  <c r="AB4" i="34"/>
  <c r="AD4" i="34" s="1"/>
  <c r="Y4" i="34"/>
  <c r="X4" i="34"/>
  <c r="P4" i="34"/>
  <c r="O4" i="34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A2" i="34"/>
  <c r="A1" i="34"/>
  <c r="AB31" i="33"/>
  <c r="AD31" i="33" s="1"/>
  <c r="J31" i="33" s="1"/>
  <c r="Y31" i="33"/>
  <c r="X31" i="33"/>
  <c r="P31" i="33"/>
  <c r="O31" i="33"/>
  <c r="Q31" i="33" s="1"/>
  <c r="M31" i="33"/>
  <c r="H31" i="33"/>
  <c r="C31" i="33"/>
  <c r="AB30" i="33"/>
  <c r="AD30" i="33" s="1"/>
  <c r="J30" i="33" s="1"/>
  <c r="Y30" i="33"/>
  <c r="X30" i="33"/>
  <c r="P30" i="33"/>
  <c r="O30" i="33"/>
  <c r="Q30" i="33" s="1"/>
  <c r="M30" i="33"/>
  <c r="H30" i="33"/>
  <c r="C30" i="33"/>
  <c r="AB29" i="33"/>
  <c r="AD29" i="33" s="1"/>
  <c r="J29" i="33" s="1"/>
  <c r="Y29" i="33"/>
  <c r="X29" i="33"/>
  <c r="P29" i="33"/>
  <c r="O29" i="33"/>
  <c r="Q29" i="33" s="1"/>
  <c r="M29" i="33"/>
  <c r="H29" i="33"/>
  <c r="C29" i="33"/>
  <c r="AB28" i="33"/>
  <c r="AD28" i="33" s="1"/>
  <c r="J28" i="33" s="1"/>
  <c r="Y28" i="33"/>
  <c r="X28" i="33"/>
  <c r="P28" i="33"/>
  <c r="Q28" i="33" s="1"/>
  <c r="O28" i="33"/>
  <c r="M28" i="33"/>
  <c r="H28" i="33"/>
  <c r="C28" i="33"/>
  <c r="AD27" i="33"/>
  <c r="J27" i="33" s="1"/>
  <c r="AB27" i="33"/>
  <c r="Y27" i="33"/>
  <c r="X27" i="33"/>
  <c r="P27" i="33"/>
  <c r="O27" i="33"/>
  <c r="Q27" i="33" s="1"/>
  <c r="M27" i="33"/>
  <c r="H27" i="33"/>
  <c r="C27" i="33"/>
  <c r="AB26" i="33"/>
  <c r="AD26" i="33" s="1"/>
  <c r="J26" i="33" s="1"/>
  <c r="Y26" i="33"/>
  <c r="X26" i="33"/>
  <c r="P26" i="33"/>
  <c r="O26" i="33"/>
  <c r="Q26" i="33" s="1"/>
  <c r="M26" i="33"/>
  <c r="H26" i="33"/>
  <c r="C26" i="33"/>
  <c r="AB25" i="33"/>
  <c r="AD25" i="33" s="1"/>
  <c r="J25" i="33" s="1"/>
  <c r="K25" i="33" s="1"/>
  <c r="Y25" i="33"/>
  <c r="X25" i="33"/>
  <c r="P25" i="33"/>
  <c r="O25" i="33"/>
  <c r="Q25" i="33" s="1"/>
  <c r="M25" i="33"/>
  <c r="H25" i="33"/>
  <c r="C25" i="33"/>
  <c r="AB24" i="33"/>
  <c r="AD24" i="33" s="1"/>
  <c r="J24" i="33" s="1"/>
  <c r="Y24" i="33"/>
  <c r="X24" i="33"/>
  <c r="P24" i="33"/>
  <c r="O24" i="33"/>
  <c r="M24" i="33"/>
  <c r="H24" i="33"/>
  <c r="C24" i="33"/>
  <c r="AB23" i="33"/>
  <c r="AD23" i="33" s="1"/>
  <c r="J23" i="33" s="1"/>
  <c r="Y23" i="33"/>
  <c r="X23" i="33"/>
  <c r="P23" i="33"/>
  <c r="O23" i="33"/>
  <c r="M23" i="33"/>
  <c r="H23" i="33"/>
  <c r="C23" i="33"/>
  <c r="AB22" i="33"/>
  <c r="AD22" i="33" s="1"/>
  <c r="J22" i="33" s="1"/>
  <c r="Y22" i="33"/>
  <c r="X22" i="33"/>
  <c r="P22" i="33"/>
  <c r="O22" i="33"/>
  <c r="Q22" i="33" s="1"/>
  <c r="M22" i="33"/>
  <c r="H22" i="33"/>
  <c r="C22" i="33"/>
  <c r="AB21" i="33"/>
  <c r="AD21" i="33" s="1"/>
  <c r="J21" i="33" s="1"/>
  <c r="Y21" i="33"/>
  <c r="X21" i="33"/>
  <c r="P21" i="33"/>
  <c r="O21" i="33"/>
  <c r="Q21" i="33" s="1"/>
  <c r="M21" i="33"/>
  <c r="H21" i="33"/>
  <c r="C21" i="33"/>
  <c r="AB20" i="33"/>
  <c r="AD20" i="33" s="1"/>
  <c r="J20" i="33" s="1"/>
  <c r="Y20" i="33"/>
  <c r="X20" i="33"/>
  <c r="P20" i="33"/>
  <c r="Q20" i="33" s="1"/>
  <c r="O20" i="33"/>
  <c r="M20" i="33"/>
  <c r="H20" i="33"/>
  <c r="C20" i="33"/>
  <c r="AD19" i="33"/>
  <c r="J19" i="33" s="1"/>
  <c r="AB19" i="33"/>
  <c r="Y19" i="33"/>
  <c r="X19" i="33"/>
  <c r="P19" i="33"/>
  <c r="O19" i="33"/>
  <c r="Q19" i="33" s="1"/>
  <c r="M19" i="33"/>
  <c r="H19" i="33"/>
  <c r="C19" i="33"/>
  <c r="AB18" i="33"/>
  <c r="AD18" i="33" s="1"/>
  <c r="J18" i="33" s="1"/>
  <c r="Y18" i="33"/>
  <c r="X18" i="33"/>
  <c r="P18" i="33"/>
  <c r="O18" i="33"/>
  <c r="Q18" i="33" s="1"/>
  <c r="M18" i="33"/>
  <c r="H18" i="33"/>
  <c r="C18" i="33"/>
  <c r="AB17" i="33"/>
  <c r="AD17" i="33" s="1"/>
  <c r="J17" i="33" s="1"/>
  <c r="K17" i="33" s="1"/>
  <c r="Y17" i="33"/>
  <c r="X17" i="33"/>
  <c r="P17" i="33"/>
  <c r="O17" i="33"/>
  <c r="Q17" i="33" s="1"/>
  <c r="M17" i="33"/>
  <c r="I17" i="33"/>
  <c r="H17" i="33"/>
  <c r="C17" i="33"/>
  <c r="AB16" i="33"/>
  <c r="AD16" i="33" s="1"/>
  <c r="J16" i="33" s="1"/>
  <c r="Y16" i="33"/>
  <c r="X16" i="33"/>
  <c r="P16" i="33"/>
  <c r="O16" i="33"/>
  <c r="M16" i="33"/>
  <c r="H16" i="33"/>
  <c r="C16" i="33"/>
  <c r="AB15" i="33"/>
  <c r="AD15" i="33" s="1"/>
  <c r="J15" i="33" s="1"/>
  <c r="Y15" i="33"/>
  <c r="X15" i="33"/>
  <c r="P15" i="33"/>
  <c r="O15" i="33"/>
  <c r="Q15" i="33" s="1"/>
  <c r="M15" i="33"/>
  <c r="H15" i="33"/>
  <c r="C15" i="33"/>
  <c r="AB14" i="33"/>
  <c r="AD14" i="33" s="1"/>
  <c r="Y14" i="33"/>
  <c r="X14" i="33"/>
  <c r="P14" i="33"/>
  <c r="O14" i="33"/>
  <c r="Q14" i="33" s="1"/>
  <c r="M14" i="33"/>
  <c r="H14" i="33"/>
  <c r="C14" i="33"/>
  <c r="AG3" i="33"/>
  <c r="AF3" i="33"/>
  <c r="W3" i="33"/>
  <c r="V3" i="33"/>
  <c r="U3" i="33"/>
  <c r="T3" i="33"/>
  <c r="O3" i="33"/>
  <c r="G3" i="33"/>
  <c r="F3" i="33"/>
  <c r="D3" i="33"/>
  <c r="A2" i="33"/>
  <c r="A1" i="33"/>
  <c r="AB31" i="32"/>
  <c r="AD31" i="32" s="1"/>
  <c r="J31" i="32" s="1"/>
  <c r="Y31" i="32"/>
  <c r="X31" i="32"/>
  <c r="P31" i="32"/>
  <c r="O31" i="32"/>
  <c r="Q31" i="32" s="1"/>
  <c r="M31" i="32"/>
  <c r="H31" i="32"/>
  <c r="C31" i="32"/>
  <c r="AB30" i="32"/>
  <c r="AD30" i="32" s="1"/>
  <c r="J30" i="32" s="1"/>
  <c r="Y30" i="32"/>
  <c r="X30" i="32"/>
  <c r="P30" i="32"/>
  <c r="O30" i="32"/>
  <c r="M30" i="32"/>
  <c r="H30" i="32"/>
  <c r="C30" i="32"/>
  <c r="AB29" i="32"/>
  <c r="AD29" i="32" s="1"/>
  <c r="J29" i="32" s="1"/>
  <c r="Y29" i="32"/>
  <c r="X29" i="32"/>
  <c r="P29" i="32"/>
  <c r="O29" i="32"/>
  <c r="M29" i="32"/>
  <c r="H29" i="32"/>
  <c r="C29" i="32"/>
  <c r="AB28" i="32"/>
  <c r="AD28" i="32" s="1"/>
  <c r="J28" i="32" s="1"/>
  <c r="Y28" i="32"/>
  <c r="X28" i="32"/>
  <c r="P28" i="32"/>
  <c r="Q28" i="32" s="1"/>
  <c r="O28" i="32"/>
  <c r="M28" i="32"/>
  <c r="H28" i="32"/>
  <c r="C28" i="32"/>
  <c r="AB27" i="32"/>
  <c r="AD27" i="32" s="1"/>
  <c r="J27" i="32" s="1"/>
  <c r="Y27" i="32"/>
  <c r="X27" i="32"/>
  <c r="Q27" i="32"/>
  <c r="P27" i="32"/>
  <c r="O27" i="32"/>
  <c r="M27" i="32"/>
  <c r="H27" i="32"/>
  <c r="C27" i="32"/>
  <c r="AB26" i="32"/>
  <c r="AD26" i="32" s="1"/>
  <c r="J26" i="32" s="1"/>
  <c r="Y26" i="32"/>
  <c r="X26" i="32"/>
  <c r="P26" i="32"/>
  <c r="O26" i="32"/>
  <c r="Q26" i="32" s="1"/>
  <c r="M26" i="32"/>
  <c r="H26" i="32"/>
  <c r="C26" i="32"/>
  <c r="AB25" i="32"/>
  <c r="AD25" i="32" s="1"/>
  <c r="Y25" i="32"/>
  <c r="X25" i="32"/>
  <c r="P25" i="32"/>
  <c r="O25" i="32"/>
  <c r="Q25" i="32" s="1"/>
  <c r="M25" i="32"/>
  <c r="J25" i="32"/>
  <c r="H25" i="32"/>
  <c r="C25" i="32"/>
  <c r="AB24" i="32"/>
  <c r="AD24" i="32" s="1"/>
  <c r="J24" i="32" s="1"/>
  <c r="Y24" i="32"/>
  <c r="X24" i="32"/>
  <c r="P24" i="32"/>
  <c r="O24" i="32"/>
  <c r="M24" i="32"/>
  <c r="H24" i="32"/>
  <c r="C24" i="32"/>
  <c r="AB23" i="32"/>
  <c r="AD23" i="32" s="1"/>
  <c r="J23" i="32" s="1"/>
  <c r="Y23" i="32"/>
  <c r="X23" i="32"/>
  <c r="P23" i="32"/>
  <c r="O23" i="32"/>
  <c r="Q23" i="32" s="1"/>
  <c r="M23" i="32"/>
  <c r="H23" i="32"/>
  <c r="C23" i="32"/>
  <c r="AB22" i="32"/>
  <c r="AD22" i="32" s="1"/>
  <c r="J22" i="32" s="1"/>
  <c r="K22" i="32" s="1"/>
  <c r="Y22" i="32"/>
  <c r="X22" i="32"/>
  <c r="Q22" i="32"/>
  <c r="P22" i="32"/>
  <c r="O22" i="32"/>
  <c r="M22" i="32"/>
  <c r="H22" i="32"/>
  <c r="C22" i="32"/>
  <c r="AB21" i="32"/>
  <c r="AD21" i="32" s="1"/>
  <c r="J21" i="32" s="1"/>
  <c r="Y21" i="32"/>
  <c r="X21" i="32"/>
  <c r="P21" i="32"/>
  <c r="O21" i="32"/>
  <c r="M21" i="32"/>
  <c r="H21" i="32"/>
  <c r="C21" i="32"/>
  <c r="AD20" i="32"/>
  <c r="J20" i="32" s="1"/>
  <c r="AB20" i="32"/>
  <c r="Y20" i="32"/>
  <c r="X20" i="32"/>
  <c r="P20" i="32"/>
  <c r="Q20" i="32" s="1"/>
  <c r="O20" i="32"/>
  <c r="M20" i="32"/>
  <c r="H20" i="32"/>
  <c r="C20" i="32"/>
  <c r="AD19" i="32"/>
  <c r="J19" i="32" s="1"/>
  <c r="AB19" i="32"/>
  <c r="Y19" i="32"/>
  <c r="X19" i="32"/>
  <c r="P19" i="32"/>
  <c r="O19" i="32"/>
  <c r="Q19" i="32" s="1"/>
  <c r="M19" i="32"/>
  <c r="H19" i="32"/>
  <c r="C19" i="32"/>
  <c r="AD18" i="32"/>
  <c r="J18" i="32" s="1"/>
  <c r="AB18" i="32"/>
  <c r="Y18" i="32"/>
  <c r="X18" i="32"/>
  <c r="P18" i="32"/>
  <c r="O18" i="32"/>
  <c r="M18" i="32"/>
  <c r="H18" i="32"/>
  <c r="C18" i="32"/>
  <c r="AB17" i="32"/>
  <c r="AD17" i="32" s="1"/>
  <c r="J17" i="32" s="1"/>
  <c r="Y17" i="32"/>
  <c r="X17" i="32"/>
  <c r="P17" i="32"/>
  <c r="O17" i="32"/>
  <c r="M17" i="32"/>
  <c r="H17" i="32"/>
  <c r="C17" i="32"/>
  <c r="AB16" i="32"/>
  <c r="AD16" i="32" s="1"/>
  <c r="J16" i="32" s="1"/>
  <c r="Y16" i="32"/>
  <c r="X16" i="32"/>
  <c r="Q16" i="32"/>
  <c r="P16" i="32"/>
  <c r="O16" i="32"/>
  <c r="M16" i="32"/>
  <c r="H16" i="32"/>
  <c r="C16" i="32"/>
  <c r="AB15" i="32"/>
  <c r="AD15" i="32" s="1"/>
  <c r="J15" i="32" s="1"/>
  <c r="Y15" i="32"/>
  <c r="X15" i="32"/>
  <c r="P15" i="32"/>
  <c r="O15" i="32"/>
  <c r="M15" i="32"/>
  <c r="H15" i="32"/>
  <c r="C15" i="32"/>
  <c r="AB14" i="32"/>
  <c r="AD14" i="32" s="1"/>
  <c r="J14" i="32" s="1"/>
  <c r="Y14" i="32"/>
  <c r="X14" i="32"/>
  <c r="Q14" i="32"/>
  <c r="P14" i="32"/>
  <c r="O14" i="32"/>
  <c r="M14" i="32"/>
  <c r="H14" i="32"/>
  <c r="C14" i="32"/>
  <c r="AB13" i="32"/>
  <c r="AD13" i="32" s="1"/>
  <c r="J13" i="32" s="1"/>
  <c r="Y13" i="32"/>
  <c r="X13" i="32"/>
  <c r="P13" i="32"/>
  <c r="O13" i="32"/>
  <c r="M13" i="32"/>
  <c r="H13" i="32"/>
  <c r="C13" i="32"/>
  <c r="AB12" i="32"/>
  <c r="AD12" i="32" s="1"/>
  <c r="J12" i="32" s="1"/>
  <c r="Y12" i="32"/>
  <c r="X12" i="32"/>
  <c r="P12" i="32"/>
  <c r="O12" i="32"/>
  <c r="Q12" i="32" s="1"/>
  <c r="M12" i="32"/>
  <c r="H12" i="32"/>
  <c r="C12" i="32"/>
  <c r="AD11" i="32"/>
  <c r="J11" i="32" s="1"/>
  <c r="AB11" i="32"/>
  <c r="Y11" i="32"/>
  <c r="X11" i="32"/>
  <c r="P11" i="32"/>
  <c r="O11" i="32"/>
  <c r="Q11" i="32" s="1"/>
  <c r="M11" i="32"/>
  <c r="H11" i="32"/>
  <c r="C11" i="32"/>
  <c r="AB10" i="32"/>
  <c r="AD10" i="32" s="1"/>
  <c r="J10" i="32" s="1"/>
  <c r="Y10" i="32"/>
  <c r="X10" i="32"/>
  <c r="P10" i="32"/>
  <c r="O10" i="32"/>
  <c r="Q10" i="32" s="1"/>
  <c r="M10" i="32"/>
  <c r="H10" i="32"/>
  <c r="C10" i="32"/>
  <c r="AB9" i="32"/>
  <c r="AD9" i="32" s="1"/>
  <c r="J9" i="32" s="1"/>
  <c r="K9" i="32" s="1"/>
  <c r="Y9" i="32"/>
  <c r="X9" i="32"/>
  <c r="P9" i="32"/>
  <c r="O9" i="32"/>
  <c r="Q9" i="32" s="1"/>
  <c r="M9" i="32"/>
  <c r="H9" i="32"/>
  <c r="C9" i="32"/>
  <c r="AB8" i="32"/>
  <c r="AD8" i="32" s="1"/>
  <c r="J8" i="32" s="1"/>
  <c r="Y8" i="32"/>
  <c r="X8" i="32"/>
  <c r="P8" i="32"/>
  <c r="Q8" i="32" s="1"/>
  <c r="O8" i="32"/>
  <c r="M8" i="32"/>
  <c r="H8" i="32"/>
  <c r="C8" i="32"/>
  <c r="AB7" i="32"/>
  <c r="AD7" i="32" s="1"/>
  <c r="J7" i="32" s="1"/>
  <c r="Y7" i="32"/>
  <c r="X7" i="32"/>
  <c r="P7" i="32"/>
  <c r="O7" i="32"/>
  <c r="M7" i="32"/>
  <c r="H7" i="32"/>
  <c r="C7" i="32"/>
  <c r="AB6" i="32"/>
  <c r="AD6" i="32" s="1"/>
  <c r="J6" i="32" s="1"/>
  <c r="K6" i="32" s="1"/>
  <c r="Y6" i="32"/>
  <c r="X6" i="32"/>
  <c r="P6" i="32"/>
  <c r="O6" i="32"/>
  <c r="Q6" i="32" s="1"/>
  <c r="M6" i="32"/>
  <c r="I6" i="32"/>
  <c r="H6" i="32"/>
  <c r="C6" i="32"/>
  <c r="AB5" i="32"/>
  <c r="AD5" i="32" s="1"/>
  <c r="J5" i="32" s="1"/>
  <c r="Y5" i="32"/>
  <c r="X5" i="32"/>
  <c r="P5" i="32"/>
  <c r="O5" i="32"/>
  <c r="M5" i="32"/>
  <c r="H5" i="32"/>
  <c r="C5" i="32"/>
  <c r="AD4" i="32"/>
  <c r="J4" i="32" s="1"/>
  <c r="AB4" i="32"/>
  <c r="Y4" i="32"/>
  <c r="X4" i="32"/>
  <c r="P4" i="32"/>
  <c r="O4" i="32"/>
  <c r="Q4" i="32" s="1"/>
  <c r="M4" i="32"/>
  <c r="H4" i="32"/>
  <c r="C4" i="32"/>
  <c r="AG3" i="32"/>
  <c r="AF3" i="32"/>
  <c r="W3" i="32"/>
  <c r="V3" i="32"/>
  <c r="U3" i="32"/>
  <c r="T3" i="32"/>
  <c r="O3" i="32"/>
  <c r="G3" i="32"/>
  <c r="F3" i="32"/>
  <c r="D3" i="32"/>
  <c r="A2" i="32"/>
  <c r="A1" i="32"/>
  <c r="AB31" i="31"/>
  <c r="AD31" i="31" s="1"/>
  <c r="J31" i="31" s="1"/>
  <c r="Y31" i="31"/>
  <c r="X31" i="31"/>
  <c r="P31" i="31"/>
  <c r="O31" i="31"/>
  <c r="M31" i="31"/>
  <c r="H31" i="31"/>
  <c r="C31" i="31"/>
  <c r="AB30" i="31"/>
  <c r="AD30" i="31" s="1"/>
  <c r="J30" i="31" s="1"/>
  <c r="Y30" i="31"/>
  <c r="X30" i="31"/>
  <c r="P30" i="31"/>
  <c r="O30" i="31"/>
  <c r="M30" i="31"/>
  <c r="H30" i="31"/>
  <c r="C30" i="31"/>
  <c r="AD29" i="31"/>
  <c r="J29" i="31" s="1"/>
  <c r="AB29" i="31"/>
  <c r="Y29" i="31"/>
  <c r="X29" i="31"/>
  <c r="P29" i="31"/>
  <c r="O29" i="31"/>
  <c r="Q29" i="31" s="1"/>
  <c r="M29" i="31"/>
  <c r="H29" i="31"/>
  <c r="C29" i="31"/>
  <c r="AD28" i="31"/>
  <c r="J28" i="31" s="1"/>
  <c r="AB28" i="31"/>
  <c r="Y28" i="31"/>
  <c r="X28" i="31"/>
  <c r="P28" i="31"/>
  <c r="O28" i="31"/>
  <c r="Q28" i="31" s="1"/>
  <c r="M28" i="31"/>
  <c r="H28" i="31"/>
  <c r="C28" i="31"/>
  <c r="AB27" i="31"/>
  <c r="AD27" i="31" s="1"/>
  <c r="Y27" i="31"/>
  <c r="X27" i="31"/>
  <c r="P27" i="31"/>
  <c r="O27" i="31"/>
  <c r="Q27" i="31" s="1"/>
  <c r="M27" i="31"/>
  <c r="J27" i="31"/>
  <c r="K27" i="31" s="1"/>
  <c r="I27" i="31"/>
  <c r="H27" i="31"/>
  <c r="C27" i="31"/>
  <c r="AB26" i="31"/>
  <c r="AD26" i="31" s="1"/>
  <c r="J26" i="31" s="1"/>
  <c r="Y26" i="31"/>
  <c r="X26" i="31"/>
  <c r="Q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M25" i="31"/>
  <c r="H25" i="31"/>
  <c r="C25" i="31"/>
  <c r="AB24" i="31"/>
  <c r="AD24" i="31" s="1"/>
  <c r="J24" i="31" s="1"/>
  <c r="K24" i="31" s="1"/>
  <c r="Y24" i="31"/>
  <c r="X24" i="31"/>
  <c r="P24" i="31"/>
  <c r="O24" i="31"/>
  <c r="Q24" i="31" s="1"/>
  <c r="M24" i="31"/>
  <c r="H24" i="31"/>
  <c r="C24" i="31"/>
  <c r="AB23" i="31"/>
  <c r="AD23" i="31" s="1"/>
  <c r="J23" i="31" s="1"/>
  <c r="Y23" i="31"/>
  <c r="X23" i="31"/>
  <c r="P23" i="31"/>
  <c r="O23" i="31"/>
  <c r="M23" i="31"/>
  <c r="H23" i="31"/>
  <c r="C23" i="31"/>
  <c r="AB22" i="31"/>
  <c r="AD22" i="31" s="1"/>
  <c r="J22" i="31" s="1"/>
  <c r="Y22" i="31"/>
  <c r="X22" i="31"/>
  <c r="P22" i="31"/>
  <c r="O22" i="31"/>
  <c r="M22" i="31"/>
  <c r="H22" i="31"/>
  <c r="C22" i="31"/>
  <c r="AD21" i="31"/>
  <c r="J21" i="31" s="1"/>
  <c r="AB21" i="31"/>
  <c r="Y21" i="31"/>
  <c r="X21" i="31"/>
  <c r="P21" i="31"/>
  <c r="O21" i="31"/>
  <c r="Q21" i="31" s="1"/>
  <c r="M21" i="31"/>
  <c r="H21" i="31"/>
  <c r="C21" i="31"/>
  <c r="AB20" i="31"/>
  <c r="AD20" i="31" s="1"/>
  <c r="J20" i="31" s="1"/>
  <c r="Y20" i="31"/>
  <c r="X20" i="31"/>
  <c r="P20" i="31"/>
  <c r="O20" i="31"/>
  <c r="M20" i="31"/>
  <c r="H20" i="31"/>
  <c r="C20" i="31"/>
  <c r="AB19" i="31"/>
  <c r="AD19" i="31" s="1"/>
  <c r="J19" i="31" s="1"/>
  <c r="Y19" i="31"/>
  <c r="X19" i="31"/>
  <c r="P19" i="31"/>
  <c r="O19" i="31"/>
  <c r="M19" i="31"/>
  <c r="H19" i="31"/>
  <c r="C19" i="31"/>
  <c r="AB18" i="31"/>
  <c r="AD18" i="31" s="1"/>
  <c r="J18" i="31" s="1"/>
  <c r="Y18" i="31"/>
  <c r="X18" i="31"/>
  <c r="Q18" i="31"/>
  <c r="P18" i="31"/>
  <c r="O18" i="31"/>
  <c r="M18" i="31"/>
  <c r="H18" i="31"/>
  <c r="C18" i="31"/>
  <c r="AB17" i="31"/>
  <c r="AD17" i="31" s="1"/>
  <c r="J17" i="31" s="1"/>
  <c r="Y17" i="31"/>
  <c r="X17" i="31"/>
  <c r="P17" i="31"/>
  <c r="O17" i="31"/>
  <c r="M17" i="31"/>
  <c r="H17" i="31"/>
  <c r="C17" i="31"/>
  <c r="AB16" i="31"/>
  <c r="AD16" i="31" s="1"/>
  <c r="J16" i="31" s="1"/>
  <c r="Y16" i="31"/>
  <c r="X16" i="31"/>
  <c r="P16" i="31"/>
  <c r="O16" i="31"/>
  <c r="Q16" i="31" s="1"/>
  <c r="M16" i="31"/>
  <c r="H16" i="31"/>
  <c r="C16" i="31"/>
  <c r="AB15" i="31"/>
  <c r="AD15" i="31" s="1"/>
  <c r="J15" i="31" s="1"/>
  <c r="Y15" i="31"/>
  <c r="X15" i="31"/>
  <c r="P15" i="31"/>
  <c r="O15" i="31"/>
  <c r="M15" i="31"/>
  <c r="H15" i="31"/>
  <c r="C15" i="31"/>
  <c r="AB14" i="31"/>
  <c r="AD14" i="31" s="1"/>
  <c r="J14" i="31" s="1"/>
  <c r="Y14" i="31"/>
  <c r="X14" i="31"/>
  <c r="P14" i="31"/>
  <c r="O14" i="31"/>
  <c r="M14" i="31"/>
  <c r="H14" i="31"/>
  <c r="C14" i="31"/>
  <c r="AD13" i="31"/>
  <c r="J13" i="31" s="1"/>
  <c r="AB13" i="31"/>
  <c r="Y13" i="31"/>
  <c r="X13" i="31"/>
  <c r="P13" i="31"/>
  <c r="O13" i="31"/>
  <c r="Q13" i="31" s="1"/>
  <c r="M13" i="31"/>
  <c r="H13" i="31"/>
  <c r="C13" i="31"/>
  <c r="AB12" i="31"/>
  <c r="AD12" i="31" s="1"/>
  <c r="J12" i="31" s="1"/>
  <c r="Y12" i="31"/>
  <c r="X12" i="31"/>
  <c r="P12" i="31"/>
  <c r="O12" i="31"/>
  <c r="M12" i="31"/>
  <c r="H12" i="31"/>
  <c r="C12" i="31"/>
  <c r="AB11" i="31"/>
  <c r="AD11" i="31" s="1"/>
  <c r="J11" i="31" s="1"/>
  <c r="Y11" i="31"/>
  <c r="X11" i="31"/>
  <c r="P11" i="31"/>
  <c r="O11" i="31"/>
  <c r="M11" i="31"/>
  <c r="H11" i="31"/>
  <c r="C11" i="31"/>
  <c r="AB10" i="31"/>
  <c r="AD10" i="31" s="1"/>
  <c r="J10" i="31" s="1"/>
  <c r="Y10" i="31"/>
  <c r="X10" i="31"/>
  <c r="Q10" i="31"/>
  <c r="P10" i="31"/>
  <c r="O10" i="31"/>
  <c r="M10" i="31"/>
  <c r="H10" i="31"/>
  <c r="C10" i="31"/>
  <c r="AD9" i="31"/>
  <c r="J9" i="31" s="1"/>
  <c r="I9" i="31" s="1"/>
  <c r="AB9" i="31"/>
  <c r="Y9" i="31"/>
  <c r="X9" i="31"/>
  <c r="P9" i="31"/>
  <c r="O9" i="31"/>
  <c r="Q9" i="31" s="1"/>
  <c r="M9" i="31"/>
  <c r="H9" i="31"/>
  <c r="C9" i="31"/>
  <c r="AB8" i="31"/>
  <c r="AD8" i="31" s="1"/>
  <c r="Y8" i="31"/>
  <c r="X8" i="31"/>
  <c r="P8" i="31"/>
  <c r="O8" i="31"/>
  <c r="Q8" i="31" s="1"/>
  <c r="M8" i="31"/>
  <c r="H8" i="31"/>
  <c r="C8" i="31"/>
  <c r="AB7" i="31"/>
  <c r="AD7" i="31" s="1"/>
  <c r="J7" i="31" s="1"/>
  <c r="Y7" i="31"/>
  <c r="X7" i="31"/>
  <c r="P7" i="31"/>
  <c r="O7" i="31"/>
  <c r="Q7" i="31" s="1"/>
  <c r="M7" i="31"/>
  <c r="H7" i="31"/>
  <c r="C7" i="31"/>
  <c r="AD6" i="31"/>
  <c r="J6" i="31" s="1"/>
  <c r="I6" i="31" s="1"/>
  <c r="AB6" i="31"/>
  <c r="Y6" i="31"/>
  <c r="X6" i="31"/>
  <c r="P6" i="31"/>
  <c r="O6" i="31"/>
  <c r="M6" i="31"/>
  <c r="H6" i="31"/>
  <c r="C6" i="31"/>
  <c r="AB5" i="31"/>
  <c r="AD5" i="31" s="1"/>
  <c r="J5" i="31" s="1"/>
  <c r="Y5" i="31"/>
  <c r="X5" i="31"/>
  <c r="Q5" i="31"/>
  <c r="P5" i="31"/>
  <c r="O5" i="31"/>
  <c r="M5" i="31"/>
  <c r="H5" i="31"/>
  <c r="C5" i="31"/>
  <c r="AB4" i="31"/>
  <c r="AD4" i="31" s="1"/>
  <c r="J4" i="31" s="1"/>
  <c r="Y4" i="31"/>
  <c r="X4" i="31"/>
  <c r="P4" i="31"/>
  <c r="O4" i="31"/>
  <c r="M4" i="31"/>
  <c r="H4" i="31"/>
  <c r="C4" i="31"/>
  <c r="AG3" i="31"/>
  <c r="AF3" i="31"/>
  <c r="W3" i="31"/>
  <c r="V3" i="31"/>
  <c r="U3" i="31"/>
  <c r="T3" i="31"/>
  <c r="O3" i="31"/>
  <c r="G3" i="31"/>
  <c r="F3" i="31"/>
  <c r="D3" i="31"/>
  <c r="A2" i="31"/>
  <c r="A1" i="31"/>
  <c r="AB31" i="30"/>
  <c r="AD31" i="30" s="1"/>
  <c r="J31" i="30" s="1"/>
  <c r="Y31" i="30"/>
  <c r="X31" i="30"/>
  <c r="P31" i="30"/>
  <c r="O31" i="30"/>
  <c r="Q31" i="30" s="1"/>
  <c r="M31" i="30"/>
  <c r="H31" i="30"/>
  <c r="C31" i="30"/>
  <c r="AB30" i="30"/>
  <c r="AD30" i="30" s="1"/>
  <c r="J30" i="30" s="1"/>
  <c r="Y30" i="30"/>
  <c r="X30" i="30"/>
  <c r="P30" i="30"/>
  <c r="O30" i="30"/>
  <c r="Q30" i="30" s="1"/>
  <c r="M30" i="30"/>
  <c r="H30" i="30"/>
  <c r="C30" i="30"/>
  <c r="AB29" i="30"/>
  <c r="AD29" i="30" s="1"/>
  <c r="J29" i="30" s="1"/>
  <c r="Y29" i="30"/>
  <c r="X29" i="30"/>
  <c r="P29" i="30"/>
  <c r="O29" i="30"/>
  <c r="Q29" i="30" s="1"/>
  <c r="M29" i="30"/>
  <c r="H29" i="30"/>
  <c r="C29" i="30"/>
  <c r="AB28" i="30"/>
  <c r="AD28" i="30" s="1"/>
  <c r="J28" i="30" s="1"/>
  <c r="Y28" i="30"/>
  <c r="X28" i="30"/>
  <c r="P28" i="30"/>
  <c r="O28" i="30"/>
  <c r="M28" i="30"/>
  <c r="H28" i="30"/>
  <c r="C28" i="30"/>
  <c r="AD27" i="30"/>
  <c r="J27" i="30" s="1"/>
  <c r="I27" i="30" s="1"/>
  <c r="AB27" i="30"/>
  <c r="Y27" i="30"/>
  <c r="X27" i="30"/>
  <c r="P27" i="30"/>
  <c r="O27" i="30"/>
  <c r="Q27" i="30" s="1"/>
  <c r="M27" i="30"/>
  <c r="H27" i="30"/>
  <c r="C27" i="30"/>
  <c r="AB26" i="30"/>
  <c r="AD26" i="30" s="1"/>
  <c r="J26" i="30" s="1"/>
  <c r="K26" i="30" s="1"/>
  <c r="Y26" i="30"/>
  <c r="X26" i="30"/>
  <c r="P26" i="30"/>
  <c r="O26" i="30"/>
  <c r="Q26" i="30" s="1"/>
  <c r="M26" i="30"/>
  <c r="I26" i="30"/>
  <c r="H26" i="30"/>
  <c r="C26" i="30"/>
  <c r="AB25" i="30"/>
  <c r="AD25" i="30" s="1"/>
  <c r="J25" i="30" s="1"/>
  <c r="Y25" i="30"/>
  <c r="X25" i="30"/>
  <c r="P25" i="30"/>
  <c r="O25" i="30"/>
  <c r="M25" i="30"/>
  <c r="H25" i="30"/>
  <c r="C25" i="30"/>
  <c r="AB24" i="30"/>
  <c r="AD24" i="30" s="1"/>
  <c r="J24" i="30" s="1"/>
  <c r="Y24" i="30"/>
  <c r="X24" i="30"/>
  <c r="P24" i="30"/>
  <c r="Q24" i="30" s="1"/>
  <c r="O24" i="30"/>
  <c r="M24" i="30"/>
  <c r="H24" i="30"/>
  <c r="C24" i="30"/>
  <c r="AB23" i="30"/>
  <c r="AD23" i="30" s="1"/>
  <c r="J23" i="30" s="1"/>
  <c r="Y23" i="30"/>
  <c r="X23" i="30"/>
  <c r="P23" i="30"/>
  <c r="Q23" i="30" s="1"/>
  <c r="O23" i="30"/>
  <c r="M23" i="30"/>
  <c r="H23" i="30"/>
  <c r="C23" i="30"/>
  <c r="AB22" i="30"/>
  <c r="AD22" i="30" s="1"/>
  <c r="J22" i="30" s="1"/>
  <c r="Y22" i="30"/>
  <c r="X22" i="30"/>
  <c r="P22" i="30"/>
  <c r="O22" i="30"/>
  <c r="M22" i="30"/>
  <c r="H22" i="30"/>
  <c r="C22" i="30"/>
  <c r="AB21" i="30"/>
  <c r="AD21" i="30" s="1"/>
  <c r="J21" i="30" s="1"/>
  <c r="K21" i="30" s="1"/>
  <c r="Y21" i="30"/>
  <c r="X21" i="30"/>
  <c r="P21" i="30"/>
  <c r="O21" i="30"/>
  <c r="M21" i="30"/>
  <c r="H21" i="30"/>
  <c r="C21" i="30"/>
  <c r="AB20" i="30"/>
  <c r="AD20" i="30" s="1"/>
  <c r="J20" i="30" s="1"/>
  <c r="Y20" i="30"/>
  <c r="X20" i="30"/>
  <c r="P20" i="30"/>
  <c r="O20" i="30"/>
  <c r="M20" i="30"/>
  <c r="H20" i="30"/>
  <c r="C20" i="30"/>
  <c r="AB19" i="30"/>
  <c r="AD19" i="30" s="1"/>
  <c r="J19" i="30" s="1"/>
  <c r="I19" i="30" s="1"/>
  <c r="Y19" i="30"/>
  <c r="X19" i="30"/>
  <c r="P19" i="30"/>
  <c r="O19" i="30"/>
  <c r="Q19" i="30" s="1"/>
  <c r="M19" i="30"/>
  <c r="H19" i="30"/>
  <c r="C19" i="30"/>
  <c r="AB18" i="30"/>
  <c r="AD18" i="30" s="1"/>
  <c r="Y18" i="30"/>
  <c r="X18" i="30"/>
  <c r="P18" i="30"/>
  <c r="O18" i="30"/>
  <c r="Q18" i="30" s="1"/>
  <c r="M18" i="30"/>
  <c r="J18" i="30"/>
  <c r="H18" i="30"/>
  <c r="C18" i="30"/>
  <c r="AB17" i="30"/>
  <c r="AD17" i="30" s="1"/>
  <c r="J17" i="30" s="1"/>
  <c r="Y17" i="30"/>
  <c r="X17" i="30"/>
  <c r="P17" i="30"/>
  <c r="Q17" i="30" s="1"/>
  <c r="O17" i="30"/>
  <c r="M17" i="30"/>
  <c r="H17" i="30"/>
  <c r="C17" i="30"/>
  <c r="AB16" i="30"/>
  <c r="AD16" i="30" s="1"/>
  <c r="J16" i="30" s="1"/>
  <c r="Y16" i="30"/>
  <c r="X16" i="30"/>
  <c r="P16" i="30"/>
  <c r="Q16" i="30" s="1"/>
  <c r="O16" i="30"/>
  <c r="M16" i="30"/>
  <c r="H16" i="30"/>
  <c r="C16" i="30"/>
  <c r="AB15" i="30"/>
  <c r="AD15" i="30" s="1"/>
  <c r="J15" i="30" s="1"/>
  <c r="Y15" i="30"/>
  <c r="X15" i="30"/>
  <c r="P15" i="30"/>
  <c r="O15" i="30"/>
  <c r="M15" i="30"/>
  <c r="H15" i="30"/>
  <c r="C15" i="30"/>
  <c r="AB14" i="30"/>
  <c r="AD14" i="30" s="1"/>
  <c r="J14" i="30" s="1"/>
  <c r="Y14" i="30"/>
  <c r="X14" i="30"/>
  <c r="P14" i="30"/>
  <c r="O14" i="30"/>
  <c r="M14" i="30"/>
  <c r="H14" i="30"/>
  <c r="C14" i="30"/>
  <c r="AB13" i="30"/>
  <c r="AD13" i="30" s="1"/>
  <c r="J13" i="30" s="1"/>
  <c r="K13" i="30" s="1"/>
  <c r="Y13" i="30"/>
  <c r="X13" i="30"/>
  <c r="P13" i="30"/>
  <c r="O13" i="30"/>
  <c r="Q13" i="30" s="1"/>
  <c r="M13" i="30"/>
  <c r="H13" i="30"/>
  <c r="C13" i="30"/>
  <c r="AB12" i="30"/>
  <c r="AD12" i="30" s="1"/>
  <c r="J12" i="30" s="1"/>
  <c r="Y12" i="30"/>
  <c r="X12" i="30"/>
  <c r="P12" i="30"/>
  <c r="O12" i="30"/>
  <c r="M12" i="30"/>
  <c r="H12" i="30"/>
  <c r="C12" i="30"/>
  <c r="AB11" i="30"/>
  <c r="AD11" i="30" s="1"/>
  <c r="J11" i="30" s="1"/>
  <c r="Y11" i="30"/>
  <c r="X11" i="30"/>
  <c r="P11" i="30"/>
  <c r="O11" i="30"/>
  <c r="Q11" i="30" s="1"/>
  <c r="M11" i="30"/>
  <c r="H11" i="30"/>
  <c r="C11" i="30"/>
  <c r="AB10" i="30"/>
  <c r="AD10" i="30" s="1"/>
  <c r="J10" i="30" s="1"/>
  <c r="K10" i="30" s="1"/>
  <c r="Y10" i="30"/>
  <c r="X10" i="30"/>
  <c r="P10" i="30"/>
  <c r="O10" i="30"/>
  <c r="Q10" i="30" s="1"/>
  <c r="M10" i="30"/>
  <c r="H10" i="30"/>
  <c r="C10" i="30"/>
  <c r="AB9" i="30"/>
  <c r="AD9" i="30" s="1"/>
  <c r="J9" i="30" s="1"/>
  <c r="Y9" i="30"/>
  <c r="X9" i="30"/>
  <c r="P9" i="30"/>
  <c r="O9" i="30"/>
  <c r="M9" i="30"/>
  <c r="H9" i="30"/>
  <c r="C9" i="30"/>
  <c r="AB8" i="30"/>
  <c r="AD8" i="30" s="1"/>
  <c r="J8" i="30" s="1"/>
  <c r="Y8" i="30"/>
  <c r="X8" i="30"/>
  <c r="P8" i="30"/>
  <c r="O8" i="30"/>
  <c r="M8" i="30"/>
  <c r="H8" i="30"/>
  <c r="C8" i="30"/>
  <c r="AD7" i="30"/>
  <c r="J7" i="30" s="1"/>
  <c r="I7" i="30" s="1"/>
  <c r="AB7" i="30"/>
  <c r="Y7" i="30"/>
  <c r="X7" i="30"/>
  <c r="P7" i="30"/>
  <c r="O7" i="30"/>
  <c r="Q7" i="30" s="1"/>
  <c r="M7" i="30"/>
  <c r="K7" i="30"/>
  <c r="H7" i="30"/>
  <c r="C7" i="30"/>
  <c r="AB6" i="30"/>
  <c r="AD6" i="30" s="1"/>
  <c r="J6" i="30" s="1"/>
  <c r="Y6" i="30"/>
  <c r="X6" i="30"/>
  <c r="P6" i="30"/>
  <c r="O6" i="30"/>
  <c r="M6" i="30"/>
  <c r="H6" i="30"/>
  <c r="C6" i="30"/>
  <c r="AB5" i="30"/>
  <c r="AD5" i="30" s="1"/>
  <c r="J5" i="30" s="1"/>
  <c r="Y5" i="30"/>
  <c r="X5" i="30"/>
  <c r="P5" i="30"/>
  <c r="O5" i="30"/>
  <c r="M5" i="30"/>
  <c r="H5" i="30"/>
  <c r="C5" i="30"/>
  <c r="AB4" i="30"/>
  <c r="AD4" i="30" s="1"/>
  <c r="Y4" i="30"/>
  <c r="X4" i="30"/>
  <c r="P4" i="30"/>
  <c r="O4" i="30"/>
  <c r="M4" i="30"/>
  <c r="H4" i="30"/>
  <c r="C4" i="30"/>
  <c r="AG3" i="30"/>
  <c r="AF3" i="30"/>
  <c r="W3" i="30"/>
  <c r="V3" i="30"/>
  <c r="U3" i="30"/>
  <c r="T3" i="30"/>
  <c r="O3" i="30"/>
  <c r="G3" i="30"/>
  <c r="F3" i="30"/>
  <c r="D3" i="30"/>
  <c r="A2" i="30"/>
  <c r="A1" i="30"/>
  <c r="AB31" i="29"/>
  <c r="AD31" i="29" s="1"/>
  <c r="J31" i="29" s="1"/>
  <c r="I31" i="29" s="1"/>
  <c r="Y31" i="29"/>
  <c r="X31" i="29"/>
  <c r="P31" i="29"/>
  <c r="O31" i="29"/>
  <c r="M31" i="29"/>
  <c r="H31" i="29"/>
  <c r="C31" i="29"/>
  <c r="AB30" i="29"/>
  <c r="AD30" i="29" s="1"/>
  <c r="J30" i="29" s="1"/>
  <c r="Y30" i="29"/>
  <c r="X30" i="29"/>
  <c r="P30" i="29"/>
  <c r="Q30" i="29" s="1"/>
  <c r="O30" i="29"/>
  <c r="M30" i="29"/>
  <c r="H30" i="29"/>
  <c r="C30" i="29"/>
  <c r="AB29" i="29"/>
  <c r="AD29" i="29" s="1"/>
  <c r="J29" i="29" s="1"/>
  <c r="Y29" i="29"/>
  <c r="X29" i="29"/>
  <c r="P29" i="29"/>
  <c r="O29" i="29"/>
  <c r="M29" i="29"/>
  <c r="H29" i="29"/>
  <c r="C29" i="29"/>
  <c r="AB28" i="29"/>
  <c r="AD28" i="29" s="1"/>
  <c r="J28" i="29" s="1"/>
  <c r="Y28" i="29"/>
  <c r="X28" i="29"/>
  <c r="P28" i="29"/>
  <c r="O28" i="29"/>
  <c r="Q28" i="29" s="1"/>
  <c r="M28" i="29"/>
  <c r="H28" i="29"/>
  <c r="C28" i="29"/>
  <c r="AB27" i="29"/>
  <c r="AD27" i="29" s="1"/>
  <c r="J27" i="29" s="1"/>
  <c r="K27" i="29" s="1"/>
  <c r="Y27" i="29"/>
  <c r="X27" i="29"/>
  <c r="P27" i="29"/>
  <c r="O27" i="29"/>
  <c r="Q27" i="29" s="1"/>
  <c r="M27" i="29"/>
  <c r="H27" i="29"/>
  <c r="C27" i="29"/>
  <c r="AB26" i="29"/>
  <c r="AD26" i="29" s="1"/>
  <c r="J26" i="29" s="1"/>
  <c r="Y26" i="29"/>
  <c r="X26" i="29"/>
  <c r="P26" i="29"/>
  <c r="O26" i="29"/>
  <c r="M26" i="29"/>
  <c r="H26" i="29"/>
  <c r="C26" i="29"/>
  <c r="AD25" i="29"/>
  <c r="J25" i="29" s="1"/>
  <c r="I25" i="29" s="1"/>
  <c r="AB25" i="29"/>
  <c r="Y25" i="29"/>
  <c r="X25" i="29"/>
  <c r="P25" i="29"/>
  <c r="O25" i="29"/>
  <c r="M25" i="29"/>
  <c r="H25" i="29"/>
  <c r="C25" i="29"/>
  <c r="AD24" i="29"/>
  <c r="J24" i="29" s="1"/>
  <c r="K24" i="29" s="1"/>
  <c r="AB24" i="29"/>
  <c r="Y24" i="29"/>
  <c r="X24" i="29"/>
  <c r="P24" i="29"/>
  <c r="O24" i="29"/>
  <c r="M24" i="29"/>
  <c r="I24" i="29"/>
  <c r="H24" i="29"/>
  <c r="C24" i="29"/>
  <c r="AB23" i="29"/>
  <c r="AD23" i="29" s="1"/>
  <c r="J23" i="29" s="1"/>
  <c r="K23" i="29" s="1"/>
  <c r="Y23" i="29"/>
  <c r="X23" i="29"/>
  <c r="P23" i="29"/>
  <c r="O23" i="29"/>
  <c r="M23" i="29"/>
  <c r="H23" i="29"/>
  <c r="C23" i="29"/>
  <c r="AB22" i="29"/>
  <c r="AD22" i="29" s="1"/>
  <c r="J22" i="29" s="1"/>
  <c r="Y22" i="29"/>
  <c r="X22" i="29"/>
  <c r="P22" i="29"/>
  <c r="Q22" i="29" s="1"/>
  <c r="O22" i="29"/>
  <c r="M22" i="29"/>
  <c r="H22" i="29"/>
  <c r="C22" i="29"/>
  <c r="AB21" i="29"/>
  <c r="AD21" i="29" s="1"/>
  <c r="J21" i="29" s="1"/>
  <c r="Y21" i="29"/>
  <c r="X21" i="29"/>
  <c r="P21" i="29"/>
  <c r="O21" i="29"/>
  <c r="M21" i="29"/>
  <c r="H21" i="29"/>
  <c r="C21" i="29"/>
  <c r="AB20" i="29"/>
  <c r="AD20" i="29" s="1"/>
  <c r="J20" i="29" s="1"/>
  <c r="K20" i="29" s="1"/>
  <c r="Y20" i="29"/>
  <c r="X20" i="29"/>
  <c r="P20" i="29"/>
  <c r="O20" i="29"/>
  <c r="M20" i="29"/>
  <c r="H20" i="29"/>
  <c r="C20" i="29"/>
  <c r="AB19" i="29"/>
  <c r="AD19" i="29" s="1"/>
  <c r="J19" i="29" s="1"/>
  <c r="Y19" i="29"/>
  <c r="X19" i="29"/>
  <c r="P19" i="29"/>
  <c r="O19" i="29"/>
  <c r="M19" i="29"/>
  <c r="H19" i="29"/>
  <c r="C19" i="29"/>
  <c r="AB18" i="29"/>
  <c r="AD18" i="29" s="1"/>
  <c r="J18" i="29" s="1"/>
  <c r="Y18" i="29"/>
  <c r="X18" i="29"/>
  <c r="P18" i="29"/>
  <c r="O18" i="29"/>
  <c r="M18" i="29"/>
  <c r="H18" i="29"/>
  <c r="C18" i="29"/>
  <c r="AB17" i="29"/>
  <c r="AD17" i="29" s="1"/>
  <c r="J17" i="29" s="1"/>
  <c r="Y17" i="29"/>
  <c r="X17" i="29"/>
  <c r="Q17" i="29"/>
  <c r="P17" i="29"/>
  <c r="O17" i="29"/>
  <c r="M17" i="29"/>
  <c r="H17" i="29"/>
  <c r="C17" i="29"/>
  <c r="AB16" i="29"/>
  <c r="AD16" i="29" s="1"/>
  <c r="J16" i="29" s="1"/>
  <c r="K16" i="29" s="1"/>
  <c r="Y16" i="29"/>
  <c r="X16" i="29"/>
  <c r="P16" i="29"/>
  <c r="O16" i="29"/>
  <c r="M16" i="29"/>
  <c r="H16" i="29"/>
  <c r="C16" i="29"/>
  <c r="AB15" i="29"/>
  <c r="AD15" i="29" s="1"/>
  <c r="J15" i="29" s="1"/>
  <c r="Y15" i="29"/>
  <c r="X15" i="29"/>
  <c r="P15" i="29"/>
  <c r="O15" i="29"/>
  <c r="Q15" i="29" s="1"/>
  <c r="M15" i="29"/>
  <c r="H15" i="29"/>
  <c r="C15" i="29"/>
  <c r="AB14" i="29"/>
  <c r="AD14" i="29" s="1"/>
  <c r="J14" i="29" s="1"/>
  <c r="Y14" i="29"/>
  <c r="X14" i="29"/>
  <c r="P14" i="29"/>
  <c r="O14" i="29"/>
  <c r="Q14" i="29" s="1"/>
  <c r="M14" i="29"/>
  <c r="H14" i="29"/>
  <c r="C14" i="29"/>
  <c r="AB13" i="29"/>
  <c r="AD13" i="29" s="1"/>
  <c r="J13" i="29" s="1"/>
  <c r="Y13" i="29"/>
  <c r="X13" i="29"/>
  <c r="P13" i="29"/>
  <c r="O13" i="29"/>
  <c r="Q13" i="29" s="1"/>
  <c r="M13" i="29"/>
  <c r="H13" i="29"/>
  <c r="C13" i="29"/>
  <c r="AB12" i="29"/>
  <c r="AD12" i="29" s="1"/>
  <c r="Y12" i="29"/>
  <c r="X12" i="29"/>
  <c r="P12" i="29"/>
  <c r="O12" i="29"/>
  <c r="Q12" i="29" s="1"/>
  <c r="M12" i="29"/>
  <c r="J12" i="29"/>
  <c r="H12" i="29"/>
  <c r="C12" i="29"/>
  <c r="AB11" i="29"/>
  <c r="AD11" i="29" s="1"/>
  <c r="J11" i="29" s="1"/>
  <c r="Y11" i="29"/>
  <c r="X11" i="29"/>
  <c r="P11" i="29"/>
  <c r="Q11" i="29" s="1"/>
  <c r="O11" i="29"/>
  <c r="M11" i="29"/>
  <c r="H11" i="29"/>
  <c r="C11" i="29"/>
  <c r="AB10" i="29"/>
  <c r="AD10" i="29" s="1"/>
  <c r="J10" i="29" s="1"/>
  <c r="Y10" i="29"/>
  <c r="X10" i="29"/>
  <c r="P10" i="29"/>
  <c r="Q10" i="29" s="1"/>
  <c r="O10" i="29"/>
  <c r="M10" i="29"/>
  <c r="H10" i="29"/>
  <c r="C10" i="29"/>
  <c r="AB9" i="29"/>
  <c r="AD9" i="29" s="1"/>
  <c r="J9" i="29" s="1"/>
  <c r="Y9" i="29"/>
  <c r="X9" i="29"/>
  <c r="P9" i="29"/>
  <c r="Q9" i="29" s="1"/>
  <c r="O9" i="29"/>
  <c r="M9" i="29"/>
  <c r="H9" i="29"/>
  <c r="C9" i="29"/>
  <c r="AB8" i="29"/>
  <c r="AD8" i="29" s="1"/>
  <c r="J8" i="29" s="1"/>
  <c r="K8" i="29" s="1"/>
  <c r="Y8" i="29"/>
  <c r="X8" i="29"/>
  <c r="P8" i="29"/>
  <c r="O8" i="29"/>
  <c r="Q8" i="29" s="1"/>
  <c r="M8" i="29"/>
  <c r="H8" i="29"/>
  <c r="C8" i="29"/>
  <c r="AB7" i="29"/>
  <c r="AD7" i="29" s="1"/>
  <c r="J7" i="29" s="1"/>
  <c r="Y7" i="29"/>
  <c r="X7" i="29"/>
  <c r="P7" i="29"/>
  <c r="O7" i="29"/>
  <c r="Q7" i="29" s="1"/>
  <c r="M7" i="29"/>
  <c r="H7" i="29"/>
  <c r="C7" i="29"/>
  <c r="AB6" i="29"/>
  <c r="AD6" i="29" s="1"/>
  <c r="J6" i="29" s="1"/>
  <c r="Y6" i="29"/>
  <c r="X6" i="29"/>
  <c r="P6" i="29"/>
  <c r="O6" i="29"/>
  <c r="Q6" i="29" s="1"/>
  <c r="M6" i="29"/>
  <c r="H6" i="29"/>
  <c r="C6" i="29"/>
  <c r="AB5" i="29"/>
  <c r="AD5" i="29" s="1"/>
  <c r="J5" i="29" s="1"/>
  <c r="Y5" i="29"/>
  <c r="X5" i="29"/>
  <c r="P5" i="29"/>
  <c r="O5" i="29"/>
  <c r="Q5" i="29" s="1"/>
  <c r="M5" i="29"/>
  <c r="H5" i="29"/>
  <c r="C5" i="29"/>
  <c r="AB4" i="29"/>
  <c r="AD4" i="29" s="1"/>
  <c r="Y4" i="29"/>
  <c r="X4" i="29"/>
  <c r="P4" i="29"/>
  <c r="O4" i="29"/>
  <c r="Q4" i="29" s="1"/>
  <c r="M4" i="29"/>
  <c r="J4" i="29"/>
  <c r="K4" i="29" s="1"/>
  <c r="H4" i="29"/>
  <c r="C4" i="29"/>
  <c r="AG3" i="29"/>
  <c r="AF3" i="29"/>
  <c r="W3" i="29"/>
  <c r="V3" i="29"/>
  <c r="U3" i="29"/>
  <c r="T3" i="29"/>
  <c r="O3" i="29"/>
  <c r="G3" i="29"/>
  <c r="F3" i="29"/>
  <c r="D3" i="29"/>
  <c r="A2" i="29"/>
  <c r="A1" i="29"/>
  <c r="AB31" i="28"/>
  <c r="AD31" i="28" s="1"/>
  <c r="J31" i="28" s="1"/>
  <c r="K31" i="28" s="1"/>
  <c r="Y31" i="28"/>
  <c r="X31" i="28"/>
  <c r="P31" i="28"/>
  <c r="O31" i="28"/>
  <c r="Q31" i="28" s="1"/>
  <c r="M31" i="28"/>
  <c r="H31" i="28"/>
  <c r="C31" i="28"/>
  <c r="AB30" i="28"/>
  <c r="AD30" i="28" s="1"/>
  <c r="J30" i="28" s="1"/>
  <c r="Y30" i="28"/>
  <c r="X30" i="28"/>
  <c r="P30" i="28"/>
  <c r="O30" i="28"/>
  <c r="Q30" i="28" s="1"/>
  <c r="M30" i="28"/>
  <c r="H30" i="28"/>
  <c r="C30" i="28"/>
  <c r="AB29" i="28"/>
  <c r="AD29" i="28" s="1"/>
  <c r="J29" i="28" s="1"/>
  <c r="Y29" i="28"/>
  <c r="X29" i="28"/>
  <c r="P29" i="28"/>
  <c r="O29" i="28"/>
  <c r="M29" i="28"/>
  <c r="H29" i="28"/>
  <c r="C29" i="28"/>
  <c r="AB28" i="28"/>
  <c r="AD28" i="28" s="1"/>
  <c r="J28" i="28" s="1"/>
  <c r="Y28" i="28"/>
  <c r="X28" i="28"/>
  <c r="Q28" i="28"/>
  <c r="P28" i="28"/>
  <c r="O28" i="28"/>
  <c r="M28" i="28"/>
  <c r="H28" i="28"/>
  <c r="C28" i="28"/>
  <c r="AD27" i="28"/>
  <c r="J27" i="28" s="1"/>
  <c r="K27" i="28" s="1"/>
  <c r="AB27" i="28"/>
  <c r="Y27" i="28"/>
  <c r="X27" i="28"/>
  <c r="P27" i="28"/>
  <c r="O27" i="28"/>
  <c r="Q27" i="28" s="1"/>
  <c r="M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B25" i="28"/>
  <c r="AD25" i="28" s="1"/>
  <c r="Y25" i="28"/>
  <c r="X25" i="28"/>
  <c r="P25" i="28"/>
  <c r="O25" i="28"/>
  <c r="Q25" i="28" s="1"/>
  <c r="M25" i="28"/>
  <c r="J25" i="28"/>
  <c r="H25" i="28"/>
  <c r="C25" i="28"/>
  <c r="AB24" i="28"/>
  <c r="AD24" i="28" s="1"/>
  <c r="J24" i="28" s="1"/>
  <c r="Y24" i="28"/>
  <c r="X24" i="28"/>
  <c r="P24" i="28"/>
  <c r="O24" i="28"/>
  <c r="M24" i="28"/>
  <c r="H24" i="28"/>
  <c r="C24" i="28"/>
  <c r="AB23" i="28"/>
  <c r="AD23" i="28" s="1"/>
  <c r="J23" i="28" s="1"/>
  <c r="Y23" i="28"/>
  <c r="X23" i="28"/>
  <c r="P23" i="28"/>
  <c r="O23" i="28"/>
  <c r="M23" i="28"/>
  <c r="H23" i="28"/>
  <c r="C23" i="28"/>
  <c r="AB22" i="28"/>
  <c r="AD22" i="28" s="1"/>
  <c r="J22" i="28" s="1"/>
  <c r="Y22" i="28"/>
  <c r="X22" i="28"/>
  <c r="P22" i="28"/>
  <c r="Q22" i="28" s="1"/>
  <c r="O22" i="28"/>
  <c r="M22" i="28"/>
  <c r="H22" i="28"/>
  <c r="C22" i="28"/>
  <c r="AB21" i="28"/>
  <c r="AD21" i="28" s="1"/>
  <c r="J21" i="28" s="1"/>
  <c r="Y21" i="28"/>
  <c r="X21" i="28"/>
  <c r="P21" i="28"/>
  <c r="O21" i="28"/>
  <c r="M21" i="28"/>
  <c r="H21" i="28"/>
  <c r="C21" i="28"/>
  <c r="AD20" i="28"/>
  <c r="J20" i="28" s="1"/>
  <c r="AB20" i="28"/>
  <c r="Y20" i="28"/>
  <c r="X20" i="28"/>
  <c r="P20" i="28"/>
  <c r="O20" i="28"/>
  <c r="Q20" i="28" s="1"/>
  <c r="M20" i="28"/>
  <c r="H20" i="28"/>
  <c r="C20" i="28"/>
  <c r="AB19" i="28"/>
  <c r="AD19" i="28" s="1"/>
  <c r="J19" i="28" s="1"/>
  <c r="Y19" i="28"/>
  <c r="X19" i="28"/>
  <c r="P19" i="28"/>
  <c r="O19" i="28"/>
  <c r="M19" i="28"/>
  <c r="H19" i="28"/>
  <c r="C19" i="28"/>
  <c r="AD18" i="28"/>
  <c r="J18" i="28" s="1"/>
  <c r="AB18" i="28"/>
  <c r="Y18" i="28"/>
  <c r="X18" i="28"/>
  <c r="P18" i="28"/>
  <c r="O18" i="28"/>
  <c r="Q18" i="28" s="1"/>
  <c r="M18" i="28"/>
  <c r="H18" i="28"/>
  <c r="C18" i="28"/>
  <c r="AB17" i="28"/>
  <c r="AD17" i="28" s="1"/>
  <c r="Y17" i="28"/>
  <c r="X17" i="28"/>
  <c r="P17" i="28"/>
  <c r="O17" i="28"/>
  <c r="Q17" i="28" s="1"/>
  <c r="M17" i="28"/>
  <c r="J17" i="28"/>
  <c r="H17" i="28"/>
  <c r="C17" i="28"/>
  <c r="AB16" i="28"/>
  <c r="AD16" i="28" s="1"/>
  <c r="J16" i="28" s="1"/>
  <c r="Y16" i="28"/>
  <c r="X16" i="28"/>
  <c r="P16" i="28"/>
  <c r="O16" i="28"/>
  <c r="M16" i="28"/>
  <c r="H16" i="28"/>
  <c r="C16" i="28"/>
  <c r="AB15" i="28"/>
  <c r="AD15" i="28" s="1"/>
  <c r="J15" i="28" s="1"/>
  <c r="Y15" i="28"/>
  <c r="X15" i="28"/>
  <c r="P15" i="28"/>
  <c r="O15" i="28"/>
  <c r="M15" i="28"/>
  <c r="H15" i="28"/>
  <c r="C15" i="28"/>
  <c r="AB14" i="28"/>
  <c r="AD14" i="28" s="1"/>
  <c r="J14" i="28" s="1"/>
  <c r="Y14" i="28"/>
  <c r="X14" i="28"/>
  <c r="P14" i="28"/>
  <c r="Q14" i="28" s="1"/>
  <c r="O14" i="28"/>
  <c r="M14" i="28"/>
  <c r="H14" i="28"/>
  <c r="C14" i="28"/>
  <c r="AB13" i="28"/>
  <c r="AD13" i="28" s="1"/>
  <c r="J13" i="28" s="1"/>
  <c r="Y13" i="28"/>
  <c r="X13" i="28"/>
  <c r="P13" i="28"/>
  <c r="O13" i="28"/>
  <c r="M13" i="28"/>
  <c r="H13" i="28"/>
  <c r="C13" i="28"/>
  <c r="AD12" i="28"/>
  <c r="J12" i="28" s="1"/>
  <c r="AB12" i="28"/>
  <c r="Y12" i="28"/>
  <c r="X12" i="28"/>
  <c r="P12" i="28"/>
  <c r="O12" i="28"/>
  <c r="Q12" i="28" s="1"/>
  <c r="M12" i="28"/>
  <c r="H12" i="28"/>
  <c r="C12" i="28"/>
  <c r="AB11" i="28"/>
  <c r="AD11" i="28" s="1"/>
  <c r="J11" i="28" s="1"/>
  <c r="Y11" i="28"/>
  <c r="X11" i="28"/>
  <c r="P11" i="28"/>
  <c r="O11" i="28"/>
  <c r="M11" i="28"/>
  <c r="H11" i="28"/>
  <c r="C11" i="28"/>
  <c r="AD10" i="28"/>
  <c r="J10" i="28" s="1"/>
  <c r="AB10" i="28"/>
  <c r="Y10" i="28"/>
  <c r="X10" i="28"/>
  <c r="P10" i="28"/>
  <c r="O10" i="28"/>
  <c r="Q10" i="28" s="1"/>
  <c r="M10" i="28"/>
  <c r="H10" i="28"/>
  <c r="C10" i="28"/>
  <c r="AB9" i="28"/>
  <c r="AD9" i="28" s="1"/>
  <c r="Y9" i="28"/>
  <c r="X9" i="28"/>
  <c r="P9" i="28"/>
  <c r="O9" i="28"/>
  <c r="Q9" i="28" s="1"/>
  <c r="M9" i="28"/>
  <c r="J9" i="28"/>
  <c r="H9" i="28"/>
  <c r="C9" i="28"/>
  <c r="AB8" i="28"/>
  <c r="AD8" i="28" s="1"/>
  <c r="J8" i="28" s="1"/>
  <c r="Y8" i="28"/>
  <c r="X8" i="28"/>
  <c r="P8" i="28"/>
  <c r="O8" i="28"/>
  <c r="M8" i="28"/>
  <c r="H8" i="28"/>
  <c r="C8" i="28"/>
  <c r="AB7" i="28"/>
  <c r="AD7" i="28" s="1"/>
  <c r="J7" i="28" s="1"/>
  <c r="Y7" i="28"/>
  <c r="X7" i="28"/>
  <c r="P7" i="28"/>
  <c r="O7" i="28"/>
  <c r="M7" i="28"/>
  <c r="H7" i="28"/>
  <c r="C7" i="28"/>
  <c r="AB6" i="28"/>
  <c r="AD6" i="28" s="1"/>
  <c r="J6" i="28" s="1"/>
  <c r="Y6" i="28"/>
  <c r="X6" i="28"/>
  <c r="P6" i="28"/>
  <c r="Q6" i="28" s="1"/>
  <c r="O6" i="28"/>
  <c r="M6" i="28"/>
  <c r="H6" i="28"/>
  <c r="C6" i="28"/>
  <c r="AB5" i="28"/>
  <c r="AD5" i="28" s="1"/>
  <c r="J5" i="28" s="1"/>
  <c r="Y5" i="28"/>
  <c r="X5" i="28"/>
  <c r="P5" i="28"/>
  <c r="O5" i="28"/>
  <c r="M5" i="28"/>
  <c r="H5" i="28"/>
  <c r="C5" i="28"/>
  <c r="AD4" i="28"/>
  <c r="AB4" i="28"/>
  <c r="Y4" i="28"/>
  <c r="X4" i="28"/>
  <c r="P4" i="28"/>
  <c r="O4" i="28"/>
  <c r="Q4" i="28" s="1"/>
  <c r="M4" i="28"/>
  <c r="H4" i="28"/>
  <c r="C4" i="28"/>
  <c r="AG3" i="28"/>
  <c r="AF3" i="28"/>
  <c r="W3" i="28"/>
  <c r="V3" i="28"/>
  <c r="U3" i="28"/>
  <c r="T3" i="28"/>
  <c r="O3" i="28"/>
  <c r="G3" i="28"/>
  <c r="F3" i="28"/>
  <c r="D3" i="28"/>
  <c r="A2" i="28"/>
  <c r="A1" i="28"/>
  <c r="AB31" i="27"/>
  <c r="AD31" i="27" s="1"/>
  <c r="J31" i="27" s="1"/>
  <c r="Y31" i="27"/>
  <c r="X31" i="27"/>
  <c r="P31" i="27"/>
  <c r="O31" i="27"/>
  <c r="M31" i="27"/>
  <c r="H31" i="27"/>
  <c r="C31" i="27"/>
  <c r="AD30" i="27"/>
  <c r="J30" i="27" s="1"/>
  <c r="I30" i="27" s="1"/>
  <c r="AB30" i="27"/>
  <c r="Y30" i="27"/>
  <c r="X30" i="27"/>
  <c r="P30" i="27"/>
  <c r="O30" i="27"/>
  <c r="Q30" i="27" s="1"/>
  <c r="M30" i="27"/>
  <c r="H30" i="27"/>
  <c r="C30" i="27"/>
  <c r="AB29" i="27"/>
  <c r="AD29" i="27" s="1"/>
  <c r="J29" i="27" s="1"/>
  <c r="Y29" i="27"/>
  <c r="X29" i="27"/>
  <c r="P29" i="27"/>
  <c r="O29" i="27"/>
  <c r="M29" i="27"/>
  <c r="H29" i="27"/>
  <c r="C29" i="27"/>
  <c r="AB28" i="27"/>
  <c r="AD28" i="27" s="1"/>
  <c r="J28" i="27" s="1"/>
  <c r="Y28" i="27"/>
  <c r="X28" i="27"/>
  <c r="P28" i="27"/>
  <c r="O28" i="27"/>
  <c r="M28" i="27"/>
  <c r="H28" i="27"/>
  <c r="C28" i="27"/>
  <c r="AB27" i="27"/>
  <c r="AD27" i="27" s="1"/>
  <c r="J27" i="27" s="1"/>
  <c r="Y27" i="27"/>
  <c r="X27" i="27"/>
  <c r="P27" i="27"/>
  <c r="O27" i="27"/>
  <c r="M27" i="27"/>
  <c r="H27" i="27"/>
  <c r="C27" i="27"/>
  <c r="AB26" i="27"/>
  <c r="AD26" i="27" s="1"/>
  <c r="J26" i="27" s="1"/>
  <c r="Y26" i="27"/>
  <c r="X26" i="27"/>
  <c r="Q26" i="27"/>
  <c r="P26" i="27"/>
  <c r="O26" i="27"/>
  <c r="M26" i="27"/>
  <c r="H26" i="27"/>
  <c r="C26" i="27"/>
  <c r="AB25" i="27"/>
  <c r="AD25" i="27" s="1"/>
  <c r="J25" i="27" s="1"/>
  <c r="Y25" i="27"/>
  <c r="X25" i="27"/>
  <c r="P25" i="27"/>
  <c r="O25" i="27"/>
  <c r="Q25" i="27" s="1"/>
  <c r="M25" i="27"/>
  <c r="H25" i="27"/>
  <c r="C25" i="27"/>
  <c r="AB24" i="27"/>
  <c r="AD24" i="27" s="1"/>
  <c r="J24" i="27" s="1"/>
  <c r="Y24" i="27"/>
  <c r="X24" i="27"/>
  <c r="Q24" i="27"/>
  <c r="P24" i="27"/>
  <c r="O24" i="27"/>
  <c r="M24" i="27"/>
  <c r="H24" i="27"/>
  <c r="C24" i="27"/>
  <c r="AB23" i="27"/>
  <c r="AD23" i="27" s="1"/>
  <c r="J23" i="27" s="1"/>
  <c r="Y23" i="27"/>
  <c r="X23" i="27"/>
  <c r="P23" i="27"/>
  <c r="O23" i="27"/>
  <c r="M23" i="27"/>
  <c r="H23" i="27"/>
  <c r="C23" i="27"/>
  <c r="AB22" i="27"/>
  <c r="AD22" i="27" s="1"/>
  <c r="J22" i="27" s="1"/>
  <c r="I22" i="27" s="1"/>
  <c r="Y22" i="27"/>
  <c r="X22" i="27"/>
  <c r="P22" i="27"/>
  <c r="O22" i="27"/>
  <c r="Q22" i="27" s="1"/>
  <c r="M22" i="27"/>
  <c r="K22" i="27"/>
  <c r="H22" i="27"/>
  <c r="C22" i="27"/>
  <c r="AB21" i="27"/>
  <c r="AD21" i="27" s="1"/>
  <c r="J21" i="27" s="1"/>
  <c r="Y21" i="27"/>
  <c r="X21" i="27"/>
  <c r="P21" i="27"/>
  <c r="O21" i="27"/>
  <c r="M21" i="27"/>
  <c r="H21" i="27"/>
  <c r="C21" i="27"/>
  <c r="AB20" i="27"/>
  <c r="AD20" i="27" s="1"/>
  <c r="J20" i="27" s="1"/>
  <c r="Y20" i="27"/>
  <c r="X20" i="27"/>
  <c r="P20" i="27"/>
  <c r="O20" i="27"/>
  <c r="Q20" i="27" s="1"/>
  <c r="M20" i="27"/>
  <c r="H20" i="27"/>
  <c r="C20" i="27"/>
  <c r="AB19" i="27"/>
  <c r="AD19" i="27" s="1"/>
  <c r="J19" i="27" s="1"/>
  <c r="Y19" i="27"/>
  <c r="X19" i="27"/>
  <c r="P19" i="27"/>
  <c r="O19" i="27"/>
  <c r="Q19" i="27" s="1"/>
  <c r="M19" i="27"/>
  <c r="H19" i="27"/>
  <c r="C19" i="27"/>
  <c r="AB18" i="27"/>
  <c r="AD18" i="27" s="1"/>
  <c r="J18" i="27" s="1"/>
  <c r="Y18" i="27"/>
  <c r="X18" i="27"/>
  <c r="P18" i="27"/>
  <c r="O18" i="27"/>
  <c r="Q18" i="27" s="1"/>
  <c r="M18" i="27"/>
  <c r="H18" i="27"/>
  <c r="C18" i="27"/>
  <c r="AB17" i="27"/>
  <c r="AD17" i="27" s="1"/>
  <c r="J17" i="27" s="1"/>
  <c r="Y17" i="27"/>
  <c r="X17" i="27"/>
  <c r="P17" i="27"/>
  <c r="O17" i="27"/>
  <c r="M17" i="27"/>
  <c r="H17" i="27"/>
  <c r="C17" i="27"/>
  <c r="AB16" i="27"/>
  <c r="AD16" i="27" s="1"/>
  <c r="J16" i="27" s="1"/>
  <c r="Y16" i="27"/>
  <c r="X16" i="27"/>
  <c r="P16" i="27"/>
  <c r="Q16" i="27" s="1"/>
  <c r="O16" i="27"/>
  <c r="M16" i="27"/>
  <c r="H16" i="27"/>
  <c r="C16" i="27"/>
  <c r="AB15" i="27"/>
  <c r="AD15" i="27" s="1"/>
  <c r="J15" i="27" s="1"/>
  <c r="Y15" i="27"/>
  <c r="X15" i="27"/>
  <c r="P15" i="27"/>
  <c r="O15" i="27"/>
  <c r="M15" i="27"/>
  <c r="H15" i="27"/>
  <c r="C15" i="27"/>
  <c r="AD14" i="27"/>
  <c r="J14" i="27" s="1"/>
  <c r="AB14" i="27"/>
  <c r="Y14" i="27"/>
  <c r="X14" i="27"/>
  <c r="P14" i="27"/>
  <c r="O14" i="27"/>
  <c r="Q14" i="27" s="1"/>
  <c r="M14" i="27"/>
  <c r="H14" i="27"/>
  <c r="C14" i="27"/>
  <c r="AB13" i="27"/>
  <c r="AD13" i="27" s="1"/>
  <c r="J13" i="27" s="1"/>
  <c r="Y13" i="27"/>
  <c r="X13" i="27"/>
  <c r="P13" i="27"/>
  <c r="O13" i="27"/>
  <c r="M13" i="27"/>
  <c r="H13" i="27"/>
  <c r="C13" i="27"/>
  <c r="AD12" i="27"/>
  <c r="J12" i="27" s="1"/>
  <c r="AB12" i="27"/>
  <c r="Y12" i="27"/>
  <c r="X12" i="27"/>
  <c r="P12" i="27"/>
  <c r="O12" i="27"/>
  <c r="Q12" i="27" s="1"/>
  <c r="M12" i="27"/>
  <c r="H12" i="27"/>
  <c r="C12" i="27"/>
  <c r="AB11" i="27"/>
  <c r="AD11" i="27" s="1"/>
  <c r="J11" i="27" s="1"/>
  <c r="Y11" i="27"/>
  <c r="X11" i="27"/>
  <c r="P11" i="27"/>
  <c r="O11" i="27"/>
  <c r="Q11" i="27" s="1"/>
  <c r="M11" i="27"/>
  <c r="H11" i="27"/>
  <c r="C11" i="27"/>
  <c r="AB10" i="27"/>
  <c r="AD10" i="27" s="1"/>
  <c r="J10" i="27" s="1"/>
  <c r="Y10" i="27"/>
  <c r="X10" i="27"/>
  <c r="P10" i="27"/>
  <c r="O10" i="27"/>
  <c r="Q10" i="27" s="1"/>
  <c r="M10" i="27"/>
  <c r="H10" i="27"/>
  <c r="C10" i="27"/>
  <c r="AB9" i="27"/>
  <c r="AD9" i="27" s="1"/>
  <c r="J9" i="27" s="1"/>
  <c r="Y9" i="27"/>
  <c r="X9" i="27"/>
  <c r="P9" i="27"/>
  <c r="O9" i="27"/>
  <c r="Q9" i="27" s="1"/>
  <c r="M9" i="27"/>
  <c r="H9" i="27"/>
  <c r="C9" i="27"/>
  <c r="AB8" i="27"/>
  <c r="AD8" i="27" s="1"/>
  <c r="J8" i="27" s="1"/>
  <c r="Y8" i="27"/>
  <c r="X8" i="27"/>
  <c r="P8" i="27"/>
  <c r="O8" i="27"/>
  <c r="Q8" i="27" s="1"/>
  <c r="M8" i="27"/>
  <c r="H8" i="27"/>
  <c r="C8" i="27"/>
  <c r="AB7" i="27"/>
  <c r="AD7" i="27" s="1"/>
  <c r="J7" i="27" s="1"/>
  <c r="Y7" i="27"/>
  <c r="X7" i="27"/>
  <c r="P7" i="27"/>
  <c r="Q7" i="27" s="1"/>
  <c r="O7" i="27"/>
  <c r="M7" i="27"/>
  <c r="H7" i="27"/>
  <c r="C7" i="27"/>
  <c r="AB6" i="27"/>
  <c r="AD6" i="27" s="1"/>
  <c r="J6" i="27" s="1"/>
  <c r="Y6" i="27"/>
  <c r="X6" i="27"/>
  <c r="P6" i="27"/>
  <c r="O6" i="27"/>
  <c r="Q6" i="27" s="1"/>
  <c r="M6" i="27"/>
  <c r="H6" i="27"/>
  <c r="C6" i="27"/>
  <c r="AB5" i="27"/>
  <c r="AD5" i="27" s="1"/>
  <c r="J5" i="27" s="1"/>
  <c r="Y5" i="27"/>
  <c r="X5" i="27"/>
  <c r="P5" i="27"/>
  <c r="O5" i="27"/>
  <c r="M5" i="27"/>
  <c r="H5" i="27"/>
  <c r="C5" i="27"/>
  <c r="AB4" i="27"/>
  <c r="AD4" i="27" s="1"/>
  <c r="Y4" i="27"/>
  <c r="X4" i="27"/>
  <c r="P4" i="27"/>
  <c r="O4" i="27"/>
  <c r="Q4" i="27" s="1"/>
  <c r="M4" i="27"/>
  <c r="H4" i="27"/>
  <c r="C4" i="27"/>
  <c r="AG3" i="27"/>
  <c r="AF3" i="27"/>
  <c r="W3" i="27"/>
  <c r="X3" i="27" s="1"/>
  <c r="V3" i="27"/>
  <c r="U3" i="27"/>
  <c r="T3" i="27"/>
  <c r="O3" i="27"/>
  <c r="G3" i="27"/>
  <c r="F3" i="27"/>
  <c r="D3" i="27"/>
  <c r="A2" i="27"/>
  <c r="A1" i="27"/>
  <c r="AB31" i="26"/>
  <c r="AD31" i="26" s="1"/>
  <c r="J31" i="26" s="1"/>
  <c r="Y31" i="26"/>
  <c r="X31" i="26"/>
  <c r="P31" i="26"/>
  <c r="O31" i="26"/>
  <c r="M31" i="26"/>
  <c r="H31" i="26"/>
  <c r="C31" i="26"/>
  <c r="AB30" i="26"/>
  <c r="AD30" i="26" s="1"/>
  <c r="J30" i="26" s="1"/>
  <c r="Y30" i="26"/>
  <c r="X30" i="26"/>
  <c r="P30" i="26"/>
  <c r="O30" i="26"/>
  <c r="Q30" i="26" s="1"/>
  <c r="M30" i="26"/>
  <c r="H30" i="26"/>
  <c r="C30" i="26"/>
  <c r="AB29" i="26"/>
  <c r="AD29" i="26" s="1"/>
  <c r="J29" i="26" s="1"/>
  <c r="Y29" i="26"/>
  <c r="X29" i="26"/>
  <c r="P29" i="26"/>
  <c r="O29" i="26"/>
  <c r="Q29" i="26" s="1"/>
  <c r="M29" i="26"/>
  <c r="H29" i="26"/>
  <c r="C29" i="26"/>
  <c r="AB28" i="26"/>
  <c r="AD28" i="26" s="1"/>
  <c r="J28" i="26" s="1"/>
  <c r="Y28" i="26"/>
  <c r="X28" i="26"/>
  <c r="P28" i="26"/>
  <c r="O28" i="26"/>
  <c r="Q28" i="26" s="1"/>
  <c r="M28" i="26"/>
  <c r="H28" i="26"/>
  <c r="C28" i="26"/>
  <c r="AB27" i="26"/>
  <c r="AD27" i="26" s="1"/>
  <c r="J27" i="26" s="1"/>
  <c r="Y27" i="26"/>
  <c r="X27" i="26"/>
  <c r="P27" i="26"/>
  <c r="O27" i="26"/>
  <c r="M27" i="26"/>
  <c r="H27" i="26"/>
  <c r="C27" i="26"/>
  <c r="AB26" i="26"/>
  <c r="AD26" i="26" s="1"/>
  <c r="J26" i="26" s="1"/>
  <c r="K26" i="26" s="1"/>
  <c r="Y26" i="26"/>
  <c r="X26" i="26"/>
  <c r="P26" i="26"/>
  <c r="O26" i="26"/>
  <c r="Q26" i="26" s="1"/>
  <c r="M26" i="26"/>
  <c r="H26" i="26"/>
  <c r="C26" i="26"/>
  <c r="AB25" i="26"/>
  <c r="AD25" i="26" s="1"/>
  <c r="J25" i="26" s="1"/>
  <c r="Y25" i="26"/>
  <c r="X25" i="26"/>
  <c r="P25" i="26"/>
  <c r="Q25" i="26" s="1"/>
  <c r="O25" i="26"/>
  <c r="M25" i="26"/>
  <c r="H25" i="26"/>
  <c r="C25" i="26"/>
  <c r="AB24" i="26"/>
  <c r="AD24" i="26" s="1"/>
  <c r="J24" i="26" s="1"/>
  <c r="I24" i="26" s="1"/>
  <c r="Y24" i="26"/>
  <c r="X24" i="26"/>
  <c r="P24" i="26"/>
  <c r="O24" i="26"/>
  <c r="Q24" i="26" s="1"/>
  <c r="M24" i="26"/>
  <c r="H24" i="26"/>
  <c r="C24" i="26"/>
  <c r="AB23" i="26"/>
  <c r="AD23" i="26" s="1"/>
  <c r="J23" i="26" s="1"/>
  <c r="Y23" i="26"/>
  <c r="X23" i="26"/>
  <c r="P23" i="26"/>
  <c r="O23" i="26"/>
  <c r="M23" i="26"/>
  <c r="H23" i="26"/>
  <c r="C23" i="26"/>
  <c r="AD22" i="26"/>
  <c r="J22" i="26" s="1"/>
  <c r="AB22" i="26"/>
  <c r="Y22" i="26"/>
  <c r="X22" i="26"/>
  <c r="P22" i="26"/>
  <c r="O22" i="26"/>
  <c r="Q22" i="26" s="1"/>
  <c r="M22" i="26"/>
  <c r="H22" i="26"/>
  <c r="C22" i="26"/>
  <c r="AB21" i="26"/>
  <c r="AD21" i="26" s="1"/>
  <c r="J21" i="26" s="1"/>
  <c r="Y21" i="26"/>
  <c r="X21" i="26"/>
  <c r="P21" i="26"/>
  <c r="O21" i="26"/>
  <c r="Q21" i="26" s="1"/>
  <c r="M21" i="26"/>
  <c r="H21" i="26"/>
  <c r="C21" i="26"/>
  <c r="AB20" i="26"/>
  <c r="AD20" i="26" s="1"/>
  <c r="J20" i="26" s="1"/>
  <c r="Y20" i="26"/>
  <c r="X20" i="26"/>
  <c r="P20" i="26"/>
  <c r="O20" i="26"/>
  <c r="Q20" i="26" s="1"/>
  <c r="M20" i="26"/>
  <c r="H20" i="26"/>
  <c r="C20" i="26"/>
  <c r="AB19" i="26"/>
  <c r="AD19" i="26" s="1"/>
  <c r="J19" i="26" s="1"/>
  <c r="Y19" i="26"/>
  <c r="X19" i="26"/>
  <c r="P19" i="26"/>
  <c r="O19" i="26"/>
  <c r="Q19" i="26" s="1"/>
  <c r="M19" i="26"/>
  <c r="H19" i="26"/>
  <c r="C19" i="26"/>
  <c r="AB18" i="26"/>
  <c r="AD18" i="26" s="1"/>
  <c r="J18" i="26" s="1"/>
  <c r="Y18" i="26"/>
  <c r="X18" i="26"/>
  <c r="P18" i="26"/>
  <c r="O18" i="26"/>
  <c r="Q18" i="26" s="1"/>
  <c r="M18" i="26"/>
  <c r="H18" i="26"/>
  <c r="C18" i="26"/>
  <c r="AB17" i="26"/>
  <c r="AD17" i="26" s="1"/>
  <c r="J17" i="26" s="1"/>
  <c r="Y17" i="26"/>
  <c r="X17" i="26"/>
  <c r="P17" i="26"/>
  <c r="O17" i="26"/>
  <c r="M17" i="26"/>
  <c r="H17" i="26"/>
  <c r="C17" i="26"/>
  <c r="AB16" i="26"/>
  <c r="AD16" i="26" s="1"/>
  <c r="J16" i="26" s="1"/>
  <c r="I16" i="26" s="1"/>
  <c r="Y16" i="26"/>
  <c r="X16" i="26"/>
  <c r="P16" i="26"/>
  <c r="O16" i="26"/>
  <c r="M16" i="26"/>
  <c r="H16" i="26"/>
  <c r="C16" i="26"/>
  <c r="AB15" i="26"/>
  <c r="AD15" i="26" s="1"/>
  <c r="J15" i="26" s="1"/>
  <c r="Y15" i="26"/>
  <c r="X15" i="26"/>
  <c r="P15" i="26"/>
  <c r="Q15" i="26" s="1"/>
  <c r="O15" i="26"/>
  <c r="M15" i="26"/>
  <c r="H15" i="26"/>
  <c r="C15" i="26"/>
  <c r="AB14" i="26"/>
  <c r="AD14" i="26" s="1"/>
  <c r="J14" i="26" s="1"/>
  <c r="Y14" i="26"/>
  <c r="X14" i="26"/>
  <c r="P14" i="26"/>
  <c r="O14" i="26"/>
  <c r="Q14" i="26" s="1"/>
  <c r="M14" i="26"/>
  <c r="H14" i="26"/>
  <c r="C14" i="26"/>
  <c r="AB13" i="26"/>
  <c r="AD13" i="26" s="1"/>
  <c r="J13" i="26" s="1"/>
  <c r="Y13" i="26"/>
  <c r="X13" i="26"/>
  <c r="P13" i="26"/>
  <c r="O13" i="26"/>
  <c r="Q13" i="26" s="1"/>
  <c r="M13" i="26"/>
  <c r="H13" i="26"/>
  <c r="C13" i="26"/>
  <c r="AB12" i="26"/>
  <c r="AD12" i="26" s="1"/>
  <c r="J12" i="26" s="1"/>
  <c r="Y12" i="26"/>
  <c r="X12" i="26"/>
  <c r="P12" i="26"/>
  <c r="O12" i="26"/>
  <c r="Q12" i="26" s="1"/>
  <c r="M12" i="26"/>
  <c r="H12" i="26"/>
  <c r="C12" i="26"/>
  <c r="AB11" i="26"/>
  <c r="AD11" i="26" s="1"/>
  <c r="J11" i="26" s="1"/>
  <c r="Y11" i="26"/>
  <c r="X11" i="26"/>
  <c r="P11" i="26"/>
  <c r="O11" i="26"/>
  <c r="M11" i="26"/>
  <c r="H11" i="26"/>
  <c r="C11" i="26"/>
  <c r="AB10" i="26"/>
  <c r="AD10" i="26" s="1"/>
  <c r="J10" i="26" s="1"/>
  <c r="Y10" i="26"/>
  <c r="X10" i="26"/>
  <c r="P10" i="26"/>
  <c r="O10" i="26"/>
  <c r="Q10" i="26" s="1"/>
  <c r="M10" i="26"/>
  <c r="H10" i="26"/>
  <c r="C10" i="26"/>
  <c r="AB9" i="26"/>
  <c r="AD9" i="26" s="1"/>
  <c r="J9" i="26" s="1"/>
  <c r="Y9" i="26"/>
  <c r="X9" i="26"/>
  <c r="P9" i="26"/>
  <c r="O9" i="26"/>
  <c r="M9" i="26"/>
  <c r="H9" i="26"/>
  <c r="C9" i="26"/>
  <c r="AB8" i="26"/>
  <c r="AD8" i="26" s="1"/>
  <c r="J8" i="26" s="1"/>
  <c r="I8" i="26" s="1"/>
  <c r="Y8" i="26"/>
  <c r="X8" i="26"/>
  <c r="P8" i="26"/>
  <c r="O8" i="26"/>
  <c r="M8" i="26"/>
  <c r="H8" i="26"/>
  <c r="C8" i="26"/>
  <c r="AB7" i="26"/>
  <c r="AD7" i="26" s="1"/>
  <c r="J7" i="26" s="1"/>
  <c r="Y7" i="26"/>
  <c r="X7" i="26"/>
  <c r="P7" i="26"/>
  <c r="Q7" i="26" s="1"/>
  <c r="O7" i="26"/>
  <c r="M7" i="26"/>
  <c r="H7" i="26"/>
  <c r="C7" i="26"/>
  <c r="AD6" i="26"/>
  <c r="J6" i="26" s="1"/>
  <c r="AB6" i="26"/>
  <c r="Y6" i="26"/>
  <c r="X6" i="26"/>
  <c r="P6" i="26"/>
  <c r="O6" i="26"/>
  <c r="Q6" i="26" s="1"/>
  <c r="M6" i="26"/>
  <c r="H6" i="26"/>
  <c r="C6" i="26"/>
  <c r="AB5" i="26"/>
  <c r="AD5" i="26" s="1"/>
  <c r="J5" i="26" s="1"/>
  <c r="Y5" i="26"/>
  <c r="X5" i="26"/>
  <c r="P5" i="26"/>
  <c r="O5" i="26"/>
  <c r="Q5" i="26" s="1"/>
  <c r="M5" i="26"/>
  <c r="H5" i="26"/>
  <c r="C5" i="26"/>
  <c r="AB4" i="26"/>
  <c r="AD4" i="26" s="1"/>
  <c r="Y4" i="26"/>
  <c r="X4" i="26"/>
  <c r="Q4" i="26"/>
  <c r="P4" i="26"/>
  <c r="O4" i="26"/>
  <c r="M4" i="26"/>
  <c r="H4" i="26"/>
  <c r="C4" i="26"/>
  <c r="AG3" i="26"/>
  <c r="AF3" i="26"/>
  <c r="W3" i="26"/>
  <c r="V3" i="26"/>
  <c r="U3" i="26"/>
  <c r="T3" i="26"/>
  <c r="O3" i="26"/>
  <c r="G3" i="26"/>
  <c r="F3" i="26"/>
  <c r="D3" i="26"/>
  <c r="A2" i="26"/>
  <c r="A1" i="26"/>
  <c r="AB31" i="25"/>
  <c r="AD31" i="25" s="1"/>
  <c r="J31" i="25" s="1"/>
  <c r="Y31" i="25"/>
  <c r="X31" i="25"/>
  <c r="P31" i="25"/>
  <c r="O31" i="25"/>
  <c r="M31" i="25"/>
  <c r="H31" i="25"/>
  <c r="C31" i="25"/>
  <c r="AB30" i="25"/>
  <c r="AD30" i="25" s="1"/>
  <c r="J30" i="25" s="1"/>
  <c r="Y30" i="25"/>
  <c r="X30" i="25"/>
  <c r="Q30" i="25"/>
  <c r="P30" i="25"/>
  <c r="O30" i="25"/>
  <c r="M30" i="25"/>
  <c r="H30" i="25"/>
  <c r="C30" i="25"/>
  <c r="AB29" i="25"/>
  <c r="AD29" i="25" s="1"/>
  <c r="J29" i="25" s="1"/>
  <c r="Y29" i="25"/>
  <c r="X29" i="25"/>
  <c r="P29" i="25"/>
  <c r="O29" i="25"/>
  <c r="Q29" i="25" s="1"/>
  <c r="M29" i="25"/>
  <c r="H29" i="25"/>
  <c r="C29" i="25"/>
  <c r="AB28" i="25"/>
  <c r="AD28" i="25" s="1"/>
  <c r="J28" i="25" s="1"/>
  <c r="Y28" i="25"/>
  <c r="X28" i="25"/>
  <c r="P28" i="25"/>
  <c r="O28" i="25"/>
  <c r="Q28" i="25" s="1"/>
  <c r="M28" i="25"/>
  <c r="H28" i="25"/>
  <c r="C28" i="25"/>
  <c r="AB27" i="25"/>
  <c r="AD27" i="25" s="1"/>
  <c r="J27" i="25" s="1"/>
  <c r="Y27" i="25"/>
  <c r="X27" i="25"/>
  <c r="P27" i="25"/>
  <c r="Q27" i="25" s="1"/>
  <c r="O27" i="25"/>
  <c r="M27" i="25"/>
  <c r="H27" i="25"/>
  <c r="C27" i="25"/>
  <c r="AD26" i="25"/>
  <c r="J26" i="25" s="1"/>
  <c r="I26" i="25" s="1"/>
  <c r="AB26" i="25"/>
  <c r="Y26" i="25"/>
  <c r="X26" i="25"/>
  <c r="P26" i="25"/>
  <c r="O26" i="25"/>
  <c r="Q26" i="25" s="1"/>
  <c r="M26" i="25"/>
  <c r="H26" i="25"/>
  <c r="C26" i="25"/>
  <c r="AB25" i="25"/>
  <c r="AD25" i="25" s="1"/>
  <c r="J25" i="25" s="1"/>
  <c r="Y25" i="25"/>
  <c r="X25" i="25"/>
  <c r="P25" i="25"/>
  <c r="O25" i="25"/>
  <c r="M25" i="25"/>
  <c r="H25" i="25"/>
  <c r="C25" i="25"/>
  <c r="AB24" i="25"/>
  <c r="AD24" i="25" s="1"/>
  <c r="J24" i="25" s="1"/>
  <c r="Y24" i="25"/>
  <c r="X24" i="25"/>
  <c r="P24" i="25"/>
  <c r="O24" i="25"/>
  <c r="Q24" i="25" s="1"/>
  <c r="M24" i="25"/>
  <c r="H24" i="25"/>
  <c r="C24" i="25"/>
  <c r="AB23" i="25"/>
  <c r="AD23" i="25" s="1"/>
  <c r="Y23" i="25"/>
  <c r="X23" i="25"/>
  <c r="P23" i="25"/>
  <c r="O23" i="25"/>
  <c r="Q23" i="25" s="1"/>
  <c r="M23" i="25"/>
  <c r="J23" i="25"/>
  <c r="H23" i="25"/>
  <c r="C23" i="25"/>
  <c r="AB22" i="25"/>
  <c r="AD22" i="25" s="1"/>
  <c r="J22" i="25" s="1"/>
  <c r="Y22" i="25"/>
  <c r="X22" i="25"/>
  <c r="Q22" i="25"/>
  <c r="P22" i="25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B20" i="25"/>
  <c r="AD20" i="25" s="1"/>
  <c r="J20" i="25" s="1"/>
  <c r="K20" i="25" s="1"/>
  <c r="Y20" i="25"/>
  <c r="X20" i="25"/>
  <c r="P20" i="25"/>
  <c r="Q20" i="25" s="1"/>
  <c r="O20" i="25"/>
  <c r="M20" i="25"/>
  <c r="I20" i="25"/>
  <c r="H20" i="25"/>
  <c r="C20" i="25"/>
  <c r="AB19" i="25"/>
  <c r="AD19" i="25" s="1"/>
  <c r="J19" i="25" s="1"/>
  <c r="Y19" i="25"/>
  <c r="X19" i="25"/>
  <c r="P19" i="25"/>
  <c r="O19" i="25"/>
  <c r="M19" i="25"/>
  <c r="H19" i="25"/>
  <c r="C19" i="25"/>
  <c r="AD18" i="25"/>
  <c r="J18" i="25" s="1"/>
  <c r="I18" i="25" s="1"/>
  <c r="AB18" i="25"/>
  <c r="Y18" i="25"/>
  <c r="X18" i="25"/>
  <c r="P18" i="25"/>
  <c r="O18" i="25"/>
  <c r="Q18" i="25" s="1"/>
  <c r="M18" i="25"/>
  <c r="H18" i="25"/>
  <c r="C18" i="25"/>
  <c r="AB17" i="25"/>
  <c r="AD17" i="25" s="1"/>
  <c r="J17" i="25" s="1"/>
  <c r="Y17" i="25"/>
  <c r="X17" i="25"/>
  <c r="P17" i="25"/>
  <c r="O17" i="25"/>
  <c r="M17" i="25"/>
  <c r="H17" i="25"/>
  <c r="C17" i="25"/>
  <c r="AB16" i="25"/>
  <c r="AD16" i="25" s="1"/>
  <c r="J16" i="25" s="1"/>
  <c r="Y16" i="25"/>
  <c r="X16" i="25"/>
  <c r="P16" i="25"/>
  <c r="O16" i="25"/>
  <c r="M16" i="25"/>
  <c r="H16" i="25"/>
  <c r="C16" i="25"/>
  <c r="AB15" i="25"/>
  <c r="AD15" i="25" s="1"/>
  <c r="Y15" i="25"/>
  <c r="X15" i="25"/>
  <c r="P15" i="25"/>
  <c r="O15" i="25"/>
  <c r="M15" i="25"/>
  <c r="J15" i="25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B13" i="25"/>
  <c r="AD13" i="25" s="1"/>
  <c r="J13" i="25" s="1"/>
  <c r="Y13" i="25"/>
  <c r="X13" i="25"/>
  <c r="P13" i="25"/>
  <c r="O13" i="25"/>
  <c r="Q13" i="25" s="1"/>
  <c r="M13" i="25"/>
  <c r="H13" i="25"/>
  <c r="C13" i="25"/>
  <c r="AB12" i="25"/>
  <c r="AD12" i="25" s="1"/>
  <c r="J12" i="25" s="1"/>
  <c r="K12" i="25" s="1"/>
  <c r="Y12" i="25"/>
  <c r="X12" i="25"/>
  <c r="P12" i="25"/>
  <c r="O12" i="25"/>
  <c r="Q12" i="25" s="1"/>
  <c r="M12" i="25"/>
  <c r="H12" i="25"/>
  <c r="C12" i="25"/>
  <c r="AB11" i="25"/>
  <c r="AD11" i="25" s="1"/>
  <c r="J11" i="25" s="1"/>
  <c r="Y11" i="25"/>
  <c r="X11" i="25"/>
  <c r="P11" i="25"/>
  <c r="Q11" i="25" s="1"/>
  <c r="O11" i="25"/>
  <c r="M11" i="25"/>
  <c r="H11" i="25"/>
  <c r="C11" i="25"/>
  <c r="AD10" i="25"/>
  <c r="J10" i="25" s="1"/>
  <c r="I10" i="25" s="1"/>
  <c r="AB10" i="25"/>
  <c r="Y10" i="25"/>
  <c r="X10" i="25"/>
  <c r="P10" i="25"/>
  <c r="O10" i="25"/>
  <c r="Q10" i="25" s="1"/>
  <c r="M10" i="25"/>
  <c r="H10" i="25"/>
  <c r="C10" i="25"/>
  <c r="AB9" i="25"/>
  <c r="AD9" i="25" s="1"/>
  <c r="J9" i="25" s="1"/>
  <c r="Y9" i="25"/>
  <c r="X9" i="25"/>
  <c r="P9" i="25"/>
  <c r="Q9" i="25" s="1"/>
  <c r="O9" i="25"/>
  <c r="M9" i="25"/>
  <c r="H9" i="25"/>
  <c r="C9" i="25"/>
  <c r="AB8" i="25"/>
  <c r="AD8" i="25" s="1"/>
  <c r="J8" i="25" s="1"/>
  <c r="Y8" i="25"/>
  <c r="X8" i="25"/>
  <c r="P8" i="25"/>
  <c r="O8" i="25"/>
  <c r="Q8" i="25" s="1"/>
  <c r="M8" i="25"/>
  <c r="H8" i="25"/>
  <c r="C8" i="25"/>
  <c r="AB7" i="25"/>
  <c r="AD7" i="25" s="1"/>
  <c r="J7" i="25" s="1"/>
  <c r="Y7" i="25"/>
  <c r="X7" i="25"/>
  <c r="P7" i="25"/>
  <c r="O7" i="25"/>
  <c r="Q7" i="25" s="1"/>
  <c r="M7" i="25"/>
  <c r="H7" i="25"/>
  <c r="C7" i="25"/>
  <c r="AB6" i="25"/>
  <c r="AD6" i="25" s="1"/>
  <c r="J6" i="25" s="1"/>
  <c r="Y6" i="25"/>
  <c r="X6" i="25"/>
  <c r="P6" i="25"/>
  <c r="O6" i="25"/>
  <c r="Q6" i="25" s="1"/>
  <c r="M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B4" i="25"/>
  <c r="AD4" i="25" s="1"/>
  <c r="Y4" i="25"/>
  <c r="X4" i="25"/>
  <c r="P4" i="25"/>
  <c r="O4" i="25"/>
  <c r="Q4" i="25" s="1"/>
  <c r="M4" i="25"/>
  <c r="H4" i="25"/>
  <c r="C4" i="25"/>
  <c r="AG3" i="25"/>
  <c r="AF3" i="25"/>
  <c r="W3" i="25"/>
  <c r="V3" i="25"/>
  <c r="U3" i="25"/>
  <c r="T3" i="25"/>
  <c r="O3" i="25"/>
  <c r="G3" i="25"/>
  <c r="F3" i="25"/>
  <c r="D3" i="25"/>
  <c r="A2" i="25"/>
  <c r="A1" i="25"/>
  <c r="AB31" i="24"/>
  <c r="AD31" i="24" s="1"/>
  <c r="J31" i="24" s="1"/>
  <c r="Y31" i="24"/>
  <c r="X31" i="24"/>
  <c r="P31" i="24"/>
  <c r="O31" i="24"/>
  <c r="M31" i="24"/>
  <c r="H31" i="24"/>
  <c r="C31" i="24"/>
  <c r="AB30" i="24"/>
  <c r="AD30" i="24" s="1"/>
  <c r="J30" i="24" s="1"/>
  <c r="K30" i="24" s="1"/>
  <c r="Y30" i="24"/>
  <c r="X30" i="24"/>
  <c r="Q30" i="24"/>
  <c r="P30" i="24"/>
  <c r="O30" i="24"/>
  <c r="M30" i="24"/>
  <c r="I30" i="24"/>
  <c r="H30" i="24"/>
  <c r="C30" i="24"/>
  <c r="AB29" i="24"/>
  <c r="AD29" i="24" s="1"/>
  <c r="J29" i="24" s="1"/>
  <c r="Y29" i="24"/>
  <c r="X29" i="24"/>
  <c r="P29" i="24"/>
  <c r="O29" i="24"/>
  <c r="M29" i="24"/>
  <c r="H29" i="24"/>
  <c r="C29" i="24"/>
  <c r="AD28" i="24"/>
  <c r="J28" i="24" s="1"/>
  <c r="I28" i="24" s="1"/>
  <c r="AB28" i="24"/>
  <c r="Y28" i="24"/>
  <c r="X28" i="24"/>
  <c r="P28" i="24"/>
  <c r="O28" i="24"/>
  <c r="M28" i="24"/>
  <c r="H28" i="24"/>
  <c r="C28" i="24"/>
  <c r="AB27" i="24"/>
  <c r="AD27" i="24" s="1"/>
  <c r="J27" i="24" s="1"/>
  <c r="Y27" i="24"/>
  <c r="X27" i="24"/>
  <c r="P27" i="24"/>
  <c r="O27" i="24"/>
  <c r="M27" i="24"/>
  <c r="H27" i="24"/>
  <c r="C27" i="24"/>
  <c r="AD26" i="24"/>
  <c r="J26" i="24" s="1"/>
  <c r="AB26" i="24"/>
  <c r="Y26" i="24"/>
  <c r="X26" i="24"/>
  <c r="P26" i="24"/>
  <c r="O26" i="24"/>
  <c r="Q26" i="24" s="1"/>
  <c r="M26" i="24"/>
  <c r="H26" i="24"/>
  <c r="C26" i="24"/>
  <c r="AB25" i="24"/>
  <c r="AD25" i="24" s="1"/>
  <c r="Y25" i="24"/>
  <c r="X25" i="24"/>
  <c r="P25" i="24"/>
  <c r="Q25" i="24" s="1"/>
  <c r="O25" i="24"/>
  <c r="M25" i="24"/>
  <c r="J25" i="24"/>
  <c r="H25" i="24"/>
  <c r="C25" i="24"/>
  <c r="AB24" i="24"/>
  <c r="AD24" i="24" s="1"/>
  <c r="J24" i="24" s="1"/>
  <c r="Y24" i="24"/>
  <c r="X24" i="24"/>
  <c r="P24" i="24"/>
  <c r="O24" i="24"/>
  <c r="Q24" i="24" s="1"/>
  <c r="M24" i="24"/>
  <c r="H24" i="24"/>
  <c r="C24" i="24"/>
  <c r="AB23" i="24"/>
  <c r="AD23" i="24" s="1"/>
  <c r="J23" i="24" s="1"/>
  <c r="Y23" i="24"/>
  <c r="X23" i="24"/>
  <c r="P23" i="24"/>
  <c r="O23" i="24"/>
  <c r="M23" i="24"/>
  <c r="H23" i="24"/>
  <c r="C23" i="24"/>
  <c r="AB22" i="24"/>
  <c r="AD22" i="24" s="1"/>
  <c r="J22" i="24" s="1"/>
  <c r="K22" i="24" s="1"/>
  <c r="Y22" i="24"/>
  <c r="X22" i="24"/>
  <c r="Q22" i="24"/>
  <c r="P22" i="24"/>
  <c r="O22" i="24"/>
  <c r="M22" i="24"/>
  <c r="I22" i="24"/>
  <c r="H22" i="24"/>
  <c r="C22" i="24"/>
  <c r="AB21" i="24"/>
  <c r="AD21" i="24" s="1"/>
  <c r="J21" i="24" s="1"/>
  <c r="Y21" i="24"/>
  <c r="X21" i="24"/>
  <c r="P21" i="24"/>
  <c r="O21" i="24"/>
  <c r="M21" i="24"/>
  <c r="H21" i="24"/>
  <c r="C21" i="24"/>
  <c r="AD20" i="24"/>
  <c r="J20" i="24" s="1"/>
  <c r="AB20" i="24"/>
  <c r="Y20" i="24"/>
  <c r="X20" i="24"/>
  <c r="P20" i="24"/>
  <c r="O20" i="24"/>
  <c r="M20" i="24"/>
  <c r="H20" i="24"/>
  <c r="C20" i="24"/>
  <c r="AB19" i="24"/>
  <c r="AD19" i="24" s="1"/>
  <c r="J19" i="24" s="1"/>
  <c r="Y19" i="24"/>
  <c r="X19" i="24"/>
  <c r="P19" i="24"/>
  <c r="O19" i="24"/>
  <c r="M19" i="24"/>
  <c r="H19" i="24"/>
  <c r="C19" i="24"/>
  <c r="AD18" i="24"/>
  <c r="J18" i="24" s="1"/>
  <c r="AB18" i="24"/>
  <c r="Y18" i="24"/>
  <c r="X18" i="24"/>
  <c r="P18" i="24"/>
  <c r="O18" i="24"/>
  <c r="Q18" i="24" s="1"/>
  <c r="M18" i="24"/>
  <c r="H18" i="24"/>
  <c r="C18" i="24"/>
  <c r="AB17" i="24"/>
  <c r="AD17" i="24" s="1"/>
  <c r="J17" i="24" s="1"/>
  <c r="Y17" i="24"/>
  <c r="X17" i="24"/>
  <c r="P17" i="24"/>
  <c r="Q17" i="24" s="1"/>
  <c r="O17" i="24"/>
  <c r="M17" i="24"/>
  <c r="H17" i="24"/>
  <c r="C17" i="24"/>
  <c r="AB16" i="24"/>
  <c r="AD16" i="24" s="1"/>
  <c r="J16" i="24" s="1"/>
  <c r="Y16" i="24"/>
  <c r="X16" i="24"/>
  <c r="Q16" i="24"/>
  <c r="P16" i="24"/>
  <c r="O16" i="24"/>
  <c r="M16" i="24"/>
  <c r="H16" i="24"/>
  <c r="C16" i="24"/>
  <c r="AB15" i="24"/>
  <c r="AD15" i="24" s="1"/>
  <c r="J15" i="24" s="1"/>
  <c r="Y15" i="24"/>
  <c r="X15" i="24"/>
  <c r="P15" i="24"/>
  <c r="O15" i="24"/>
  <c r="Q15" i="24" s="1"/>
  <c r="M15" i="24"/>
  <c r="H15" i="24"/>
  <c r="C15" i="24"/>
  <c r="AB14" i="24"/>
  <c r="AD14" i="24" s="1"/>
  <c r="J14" i="24" s="1"/>
  <c r="K14" i="24" s="1"/>
  <c r="Y14" i="24"/>
  <c r="X14" i="24"/>
  <c r="P14" i="24"/>
  <c r="O14" i="24"/>
  <c r="Q14" i="24" s="1"/>
  <c r="M14" i="24"/>
  <c r="H14" i="24"/>
  <c r="C14" i="24"/>
  <c r="AB13" i="24"/>
  <c r="AD13" i="24" s="1"/>
  <c r="J13" i="24" s="1"/>
  <c r="Y13" i="24"/>
  <c r="X13" i="24"/>
  <c r="P13" i="24"/>
  <c r="Q13" i="24" s="1"/>
  <c r="O13" i="24"/>
  <c r="M13" i="24"/>
  <c r="H13" i="24"/>
  <c r="C13" i="24"/>
  <c r="AD12" i="24"/>
  <c r="J12" i="24" s="1"/>
  <c r="AB12" i="24"/>
  <c r="Y12" i="24"/>
  <c r="X12" i="24"/>
  <c r="P12" i="24"/>
  <c r="O12" i="24"/>
  <c r="Q12" i="24" s="1"/>
  <c r="M12" i="24"/>
  <c r="H12" i="24"/>
  <c r="C12" i="24"/>
  <c r="AB11" i="24"/>
  <c r="AD11" i="24" s="1"/>
  <c r="J11" i="24" s="1"/>
  <c r="Y11" i="24"/>
  <c r="X11" i="24"/>
  <c r="P11" i="24"/>
  <c r="O11" i="24"/>
  <c r="Q11" i="24" s="1"/>
  <c r="M11" i="24"/>
  <c r="H11" i="24"/>
  <c r="C11" i="24"/>
  <c r="AD10" i="24"/>
  <c r="J10" i="24" s="1"/>
  <c r="AB10" i="24"/>
  <c r="Y10" i="24"/>
  <c r="X10" i="24"/>
  <c r="P10" i="24"/>
  <c r="O10" i="24"/>
  <c r="M10" i="24"/>
  <c r="H10" i="24"/>
  <c r="C10" i="24"/>
  <c r="AB9" i="24"/>
  <c r="AD9" i="24" s="1"/>
  <c r="Y9" i="24"/>
  <c r="X9" i="24"/>
  <c r="P9" i="24"/>
  <c r="O9" i="24"/>
  <c r="Q9" i="24" s="1"/>
  <c r="M9" i="24"/>
  <c r="J9" i="24"/>
  <c r="H9" i="24"/>
  <c r="C9" i="24"/>
  <c r="AB8" i="24"/>
  <c r="AD8" i="24" s="1"/>
  <c r="J8" i="24" s="1"/>
  <c r="Y8" i="24"/>
  <c r="X8" i="24"/>
  <c r="Q8" i="24"/>
  <c r="P8" i="24"/>
  <c r="O8" i="24"/>
  <c r="M8" i="24"/>
  <c r="H8" i="24"/>
  <c r="C8" i="24"/>
  <c r="AB7" i="24"/>
  <c r="AD7" i="24" s="1"/>
  <c r="J7" i="24" s="1"/>
  <c r="Y7" i="24"/>
  <c r="X7" i="24"/>
  <c r="P7" i="24"/>
  <c r="O7" i="24"/>
  <c r="Q7" i="24" s="1"/>
  <c r="M7" i="24"/>
  <c r="H7" i="24"/>
  <c r="C7" i="24"/>
  <c r="AB6" i="24"/>
  <c r="AD6" i="24" s="1"/>
  <c r="J6" i="24" s="1"/>
  <c r="Y6" i="24"/>
  <c r="X6" i="24"/>
  <c r="P6" i="24"/>
  <c r="O6" i="24"/>
  <c r="Q6" i="24" s="1"/>
  <c r="M6" i="24"/>
  <c r="H6" i="24"/>
  <c r="C6" i="24"/>
  <c r="AD5" i="24"/>
  <c r="J5" i="24" s="1"/>
  <c r="AB5" i="24"/>
  <c r="Y5" i="24"/>
  <c r="X5" i="24"/>
  <c r="P5" i="24"/>
  <c r="O5" i="24"/>
  <c r="M5" i="24"/>
  <c r="H5" i="24"/>
  <c r="C5" i="24"/>
  <c r="AB4" i="24"/>
  <c r="AD4" i="24" s="1"/>
  <c r="Y4" i="24"/>
  <c r="X4" i="24"/>
  <c r="P4" i="24"/>
  <c r="O4" i="24"/>
  <c r="Q4" i="24" s="1"/>
  <c r="M4" i="24"/>
  <c r="H4" i="24"/>
  <c r="C4" i="24"/>
  <c r="AG3" i="24"/>
  <c r="AF3" i="24"/>
  <c r="W3" i="24"/>
  <c r="V3" i="24"/>
  <c r="U3" i="24"/>
  <c r="T3" i="24"/>
  <c r="O3" i="24"/>
  <c r="G3" i="24"/>
  <c r="F3" i="24"/>
  <c r="D3" i="24"/>
  <c r="A2" i="24"/>
  <c r="A1" i="24"/>
  <c r="AB31" i="23"/>
  <c r="AD31" i="23" s="1"/>
  <c r="J31" i="23" s="1"/>
  <c r="Y31" i="23"/>
  <c r="X31" i="23"/>
  <c r="P31" i="23"/>
  <c r="Q31" i="23" s="1"/>
  <c r="O31" i="23"/>
  <c r="M31" i="23"/>
  <c r="H31" i="23"/>
  <c r="C31" i="23"/>
  <c r="AD30" i="23"/>
  <c r="J30" i="23" s="1"/>
  <c r="I30" i="23" s="1"/>
  <c r="AB30" i="23"/>
  <c r="Y30" i="23"/>
  <c r="X30" i="23"/>
  <c r="P30" i="23"/>
  <c r="O30" i="23"/>
  <c r="Q30" i="23" s="1"/>
  <c r="M30" i="23"/>
  <c r="H30" i="23"/>
  <c r="C30" i="23"/>
  <c r="AB29" i="23"/>
  <c r="AD29" i="23" s="1"/>
  <c r="J29" i="23" s="1"/>
  <c r="Y29" i="23"/>
  <c r="X29" i="23"/>
  <c r="P29" i="23"/>
  <c r="O29" i="23"/>
  <c r="Q29" i="23" s="1"/>
  <c r="M29" i="23"/>
  <c r="H29" i="23"/>
  <c r="C29" i="23"/>
  <c r="AB28" i="23"/>
  <c r="AD28" i="23" s="1"/>
  <c r="J28" i="23" s="1"/>
  <c r="Y28" i="23"/>
  <c r="X28" i="23"/>
  <c r="P28" i="23"/>
  <c r="O28" i="23"/>
  <c r="M28" i="23"/>
  <c r="H28" i="23"/>
  <c r="C28" i="23"/>
  <c r="AB27" i="23"/>
  <c r="AD27" i="23" s="1"/>
  <c r="J27" i="23" s="1"/>
  <c r="Y27" i="23"/>
  <c r="X27" i="23"/>
  <c r="Q27" i="23"/>
  <c r="P27" i="23"/>
  <c r="O27" i="23"/>
  <c r="M27" i="23"/>
  <c r="H27" i="23"/>
  <c r="C27" i="23"/>
  <c r="AB26" i="23"/>
  <c r="AD26" i="23" s="1"/>
  <c r="J26" i="23" s="1"/>
  <c r="Y26" i="23"/>
  <c r="X26" i="23"/>
  <c r="Q26" i="23"/>
  <c r="P26" i="23"/>
  <c r="O26" i="23"/>
  <c r="M26" i="23"/>
  <c r="H26" i="23"/>
  <c r="C26" i="23"/>
  <c r="AB25" i="23"/>
  <c r="AD25" i="23" s="1"/>
  <c r="J25" i="23" s="1"/>
  <c r="Y25" i="23"/>
  <c r="X25" i="23"/>
  <c r="P25" i="23"/>
  <c r="O25" i="23"/>
  <c r="M25" i="23"/>
  <c r="H25" i="23"/>
  <c r="C25" i="23"/>
  <c r="AB24" i="23"/>
  <c r="AD24" i="23" s="1"/>
  <c r="J24" i="23" s="1"/>
  <c r="Y24" i="23"/>
  <c r="X24" i="23"/>
  <c r="P24" i="23"/>
  <c r="O24" i="23"/>
  <c r="Q24" i="23" s="1"/>
  <c r="M24" i="23"/>
  <c r="H24" i="23"/>
  <c r="C24" i="23"/>
  <c r="AD23" i="23"/>
  <c r="J23" i="23" s="1"/>
  <c r="AB23" i="23"/>
  <c r="Y23" i="23"/>
  <c r="X23" i="23"/>
  <c r="P23" i="23"/>
  <c r="Q23" i="23" s="1"/>
  <c r="O23" i="23"/>
  <c r="M23" i="23"/>
  <c r="H23" i="23"/>
  <c r="C23" i="23"/>
  <c r="AD22" i="23"/>
  <c r="J22" i="23" s="1"/>
  <c r="AB22" i="23"/>
  <c r="Y22" i="23"/>
  <c r="X22" i="23"/>
  <c r="P22" i="23"/>
  <c r="O22" i="23"/>
  <c r="Q22" i="23" s="1"/>
  <c r="M22" i="23"/>
  <c r="H22" i="23"/>
  <c r="C22" i="23"/>
  <c r="AB21" i="23"/>
  <c r="AD21" i="23" s="1"/>
  <c r="J21" i="23" s="1"/>
  <c r="Y21" i="23"/>
  <c r="X21" i="23"/>
  <c r="P21" i="23"/>
  <c r="O21" i="23"/>
  <c r="Q21" i="23" s="1"/>
  <c r="M21" i="23"/>
  <c r="H21" i="23"/>
  <c r="C21" i="23"/>
  <c r="AB20" i="23"/>
  <c r="AD20" i="23" s="1"/>
  <c r="J20" i="23" s="1"/>
  <c r="Y20" i="23"/>
  <c r="X20" i="23"/>
  <c r="P20" i="23"/>
  <c r="O20" i="23"/>
  <c r="M20" i="23"/>
  <c r="H20" i="23"/>
  <c r="C20" i="23"/>
  <c r="AB19" i="23"/>
  <c r="AD19" i="23" s="1"/>
  <c r="J19" i="23" s="1"/>
  <c r="Y19" i="23"/>
  <c r="X19" i="23"/>
  <c r="Q19" i="23"/>
  <c r="P19" i="23"/>
  <c r="O19" i="23"/>
  <c r="M19" i="23"/>
  <c r="H19" i="23"/>
  <c r="C19" i="23"/>
  <c r="AB18" i="23"/>
  <c r="AD18" i="23" s="1"/>
  <c r="J18" i="23" s="1"/>
  <c r="Y18" i="23"/>
  <c r="X18" i="23"/>
  <c r="P18" i="23"/>
  <c r="O18" i="23"/>
  <c r="Q18" i="23" s="1"/>
  <c r="M18" i="23"/>
  <c r="H18" i="23"/>
  <c r="C18" i="23"/>
  <c r="AB17" i="23"/>
  <c r="AD17" i="23" s="1"/>
  <c r="J17" i="23" s="1"/>
  <c r="Y17" i="23"/>
  <c r="X17" i="23"/>
  <c r="P17" i="23"/>
  <c r="O17" i="23"/>
  <c r="M17" i="23"/>
  <c r="H17" i="23"/>
  <c r="C17" i="23"/>
  <c r="AB16" i="23"/>
  <c r="AD16" i="23" s="1"/>
  <c r="J16" i="23" s="1"/>
  <c r="K16" i="23" s="1"/>
  <c r="Y16" i="23"/>
  <c r="X16" i="23"/>
  <c r="Q16" i="23"/>
  <c r="P16" i="23"/>
  <c r="O16" i="23"/>
  <c r="M16" i="23"/>
  <c r="H16" i="23"/>
  <c r="C16" i="23"/>
  <c r="AD15" i="23"/>
  <c r="J15" i="23" s="1"/>
  <c r="AB15" i="23"/>
  <c r="Y15" i="23"/>
  <c r="X15" i="23"/>
  <c r="P15" i="23"/>
  <c r="O15" i="23"/>
  <c r="M15" i="23"/>
  <c r="H15" i="23"/>
  <c r="C15" i="23"/>
  <c r="AB14" i="23"/>
  <c r="AD14" i="23" s="1"/>
  <c r="J14" i="23" s="1"/>
  <c r="I14" i="23" s="1"/>
  <c r="Y14" i="23"/>
  <c r="X14" i="23"/>
  <c r="P14" i="23"/>
  <c r="O14" i="23"/>
  <c r="Q14" i="23" s="1"/>
  <c r="M14" i="23"/>
  <c r="H14" i="23"/>
  <c r="C14" i="23"/>
  <c r="AB13" i="23"/>
  <c r="AD13" i="23" s="1"/>
  <c r="J13" i="23" s="1"/>
  <c r="Y13" i="23"/>
  <c r="X13" i="23"/>
  <c r="P13" i="23"/>
  <c r="O13" i="23"/>
  <c r="M13" i="23"/>
  <c r="H13" i="23"/>
  <c r="C13" i="23"/>
  <c r="AD12" i="23"/>
  <c r="J12" i="23" s="1"/>
  <c r="AB12" i="23"/>
  <c r="Y12" i="23"/>
  <c r="X12" i="23"/>
  <c r="P12" i="23"/>
  <c r="O12" i="23"/>
  <c r="Q12" i="23" s="1"/>
  <c r="M12" i="23"/>
  <c r="H12" i="23"/>
  <c r="C12" i="23"/>
  <c r="AB11" i="23"/>
  <c r="AD11" i="23" s="1"/>
  <c r="Y11" i="23"/>
  <c r="X11" i="23"/>
  <c r="P11" i="23"/>
  <c r="Q11" i="23" s="1"/>
  <c r="O11" i="23"/>
  <c r="M11" i="23"/>
  <c r="J11" i="23"/>
  <c r="H11" i="23"/>
  <c r="C11" i="23"/>
  <c r="AB10" i="23"/>
  <c r="AD10" i="23" s="1"/>
  <c r="J10" i="23" s="1"/>
  <c r="Y10" i="23"/>
  <c r="X10" i="23"/>
  <c r="P10" i="23"/>
  <c r="O10" i="23"/>
  <c r="Q10" i="23" s="1"/>
  <c r="M10" i="23"/>
  <c r="H10" i="23"/>
  <c r="C10" i="23"/>
  <c r="AB9" i="23"/>
  <c r="AD9" i="23" s="1"/>
  <c r="J9" i="23" s="1"/>
  <c r="Y9" i="23"/>
  <c r="X9" i="23"/>
  <c r="P9" i="23"/>
  <c r="O9" i="23"/>
  <c r="M9" i="23"/>
  <c r="H9" i="23"/>
  <c r="C9" i="23"/>
  <c r="AB8" i="23"/>
  <c r="AD8" i="23" s="1"/>
  <c r="J8" i="23" s="1"/>
  <c r="K8" i="23" s="1"/>
  <c r="Y8" i="23"/>
  <c r="X8" i="23"/>
  <c r="Q8" i="23"/>
  <c r="P8" i="23"/>
  <c r="O8" i="23"/>
  <c r="M8" i="23"/>
  <c r="I8" i="23"/>
  <c r="H8" i="23"/>
  <c r="C8" i="23"/>
  <c r="AB7" i="23"/>
  <c r="AD7" i="23" s="1"/>
  <c r="J7" i="23" s="1"/>
  <c r="Y7" i="23"/>
  <c r="X7" i="23"/>
  <c r="P7" i="23"/>
  <c r="O7" i="23"/>
  <c r="Q7" i="23" s="1"/>
  <c r="M7" i="23"/>
  <c r="H7" i="23"/>
  <c r="C7" i="23"/>
  <c r="AD6" i="23"/>
  <c r="J6" i="23" s="1"/>
  <c r="I6" i="23" s="1"/>
  <c r="AB6" i="23"/>
  <c r="Y6" i="23"/>
  <c r="X6" i="23"/>
  <c r="Q6" i="23"/>
  <c r="P6" i="23"/>
  <c r="O6" i="23"/>
  <c r="M6" i="23"/>
  <c r="K6" i="23"/>
  <c r="H6" i="23"/>
  <c r="C6" i="23"/>
  <c r="AB5" i="23"/>
  <c r="AD5" i="23" s="1"/>
  <c r="J5" i="23" s="1"/>
  <c r="Y5" i="23"/>
  <c r="X5" i="23"/>
  <c r="P5" i="23"/>
  <c r="O5" i="23"/>
  <c r="M5" i="23"/>
  <c r="H5" i="23"/>
  <c r="C5" i="23"/>
  <c r="AB4" i="23"/>
  <c r="AD4" i="23" s="1"/>
  <c r="Y4" i="23"/>
  <c r="X4" i="23"/>
  <c r="P4" i="23"/>
  <c r="O4" i="23"/>
  <c r="Q4" i="23" s="1"/>
  <c r="M4" i="23"/>
  <c r="H4" i="23"/>
  <c r="C4" i="23"/>
  <c r="AG3" i="23"/>
  <c r="AF3" i="23"/>
  <c r="W3" i="23"/>
  <c r="X3" i="23" s="1"/>
  <c r="V3" i="23"/>
  <c r="U3" i="23"/>
  <c r="T3" i="23"/>
  <c r="O3" i="23"/>
  <c r="G3" i="23"/>
  <c r="F3" i="23"/>
  <c r="D3" i="23"/>
  <c r="A2" i="23"/>
  <c r="A1" i="23"/>
  <c r="AB31" i="22"/>
  <c r="AD31" i="22" s="1"/>
  <c r="J31" i="22" s="1"/>
  <c r="Y31" i="22"/>
  <c r="X31" i="22"/>
  <c r="P31" i="22"/>
  <c r="O31" i="22"/>
  <c r="M31" i="22"/>
  <c r="H31" i="22"/>
  <c r="C31" i="22"/>
  <c r="AD30" i="22"/>
  <c r="J30" i="22" s="1"/>
  <c r="AB30" i="22"/>
  <c r="Y30" i="22"/>
  <c r="X30" i="22"/>
  <c r="P30" i="22"/>
  <c r="O30" i="22"/>
  <c r="Q30" i="22" s="1"/>
  <c r="M30" i="22"/>
  <c r="H30" i="22"/>
  <c r="C30" i="22"/>
  <c r="AB29" i="22"/>
  <c r="AD29" i="22" s="1"/>
  <c r="J29" i="22" s="1"/>
  <c r="Y29" i="22"/>
  <c r="X29" i="22"/>
  <c r="P29" i="22"/>
  <c r="O29" i="22"/>
  <c r="Q29" i="22" s="1"/>
  <c r="M29" i="22"/>
  <c r="H29" i="22"/>
  <c r="C29" i="22"/>
  <c r="AB28" i="22"/>
  <c r="AD28" i="22" s="1"/>
  <c r="J28" i="22" s="1"/>
  <c r="Y28" i="22"/>
  <c r="X28" i="22"/>
  <c r="P28" i="22"/>
  <c r="O28" i="22"/>
  <c r="Q28" i="22" s="1"/>
  <c r="M28" i="22"/>
  <c r="H28" i="22"/>
  <c r="C28" i="22"/>
  <c r="AB27" i="22"/>
  <c r="AD27" i="22" s="1"/>
  <c r="J27" i="22" s="1"/>
  <c r="Y27" i="22"/>
  <c r="X27" i="22"/>
  <c r="P27" i="22"/>
  <c r="O27" i="22"/>
  <c r="M27" i="22"/>
  <c r="H27" i="22"/>
  <c r="C27" i="22"/>
  <c r="AB26" i="22"/>
  <c r="AD26" i="22" s="1"/>
  <c r="J26" i="22" s="1"/>
  <c r="K26" i="22" s="1"/>
  <c r="Y26" i="22"/>
  <c r="X26" i="22"/>
  <c r="Q26" i="22"/>
  <c r="P26" i="22"/>
  <c r="O26" i="22"/>
  <c r="M26" i="22"/>
  <c r="H26" i="22"/>
  <c r="C26" i="22"/>
  <c r="AB25" i="22"/>
  <c r="AD25" i="22" s="1"/>
  <c r="J25" i="22" s="1"/>
  <c r="Y25" i="22"/>
  <c r="X25" i="22"/>
  <c r="P25" i="22"/>
  <c r="Q25" i="22" s="1"/>
  <c r="O25" i="22"/>
  <c r="M25" i="22"/>
  <c r="H25" i="22"/>
  <c r="C25" i="22"/>
  <c r="AB24" i="22"/>
  <c r="AD24" i="22" s="1"/>
  <c r="J24" i="22" s="1"/>
  <c r="Y24" i="22"/>
  <c r="X24" i="22"/>
  <c r="P24" i="22"/>
  <c r="Q24" i="22" s="1"/>
  <c r="O24" i="22"/>
  <c r="M24" i="22"/>
  <c r="H24" i="22"/>
  <c r="C24" i="22"/>
  <c r="AB23" i="22"/>
  <c r="AD23" i="22" s="1"/>
  <c r="J23" i="22" s="1"/>
  <c r="Y23" i="22"/>
  <c r="X23" i="22"/>
  <c r="P23" i="22"/>
  <c r="O23" i="22"/>
  <c r="M23" i="22"/>
  <c r="H23" i="22"/>
  <c r="C23" i="22"/>
  <c r="AD22" i="22"/>
  <c r="J22" i="22" s="1"/>
  <c r="AB22" i="22"/>
  <c r="Y22" i="22"/>
  <c r="X22" i="22"/>
  <c r="P22" i="22"/>
  <c r="O22" i="22"/>
  <c r="Q22" i="22" s="1"/>
  <c r="M22" i="22"/>
  <c r="H22" i="22"/>
  <c r="C22" i="22"/>
  <c r="AB21" i="22"/>
  <c r="AD21" i="22" s="1"/>
  <c r="J21" i="22" s="1"/>
  <c r="Y21" i="22"/>
  <c r="X21" i="22"/>
  <c r="P21" i="22"/>
  <c r="O21" i="22"/>
  <c r="M21" i="22"/>
  <c r="H21" i="22"/>
  <c r="C21" i="22"/>
  <c r="AD20" i="22"/>
  <c r="J20" i="22" s="1"/>
  <c r="AB20" i="22"/>
  <c r="Y20" i="22"/>
  <c r="X20" i="22"/>
  <c r="P20" i="22"/>
  <c r="O20" i="22"/>
  <c r="M20" i="22"/>
  <c r="H20" i="22"/>
  <c r="C20" i="22"/>
  <c r="AB19" i="22"/>
  <c r="AD19" i="22" s="1"/>
  <c r="Y19" i="22"/>
  <c r="X19" i="22"/>
  <c r="P19" i="22"/>
  <c r="O19" i="22"/>
  <c r="M19" i="22"/>
  <c r="J19" i="22"/>
  <c r="H19" i="22"/>
  <c r="C19" i="22"/>
  <c r="AB18" i="22"/>
  <c r="AD18" i="22" s="1"/>
  <c r="J18" i="22" s="1"/>
  <c r="K18" i="22" s="1"/>
  <c r="Y18" i="22"/>
  <c r="X18" i="22"/>
  <c r="P18" i="22"/>
  <c r="Q18" i="22" s="1"/>
  <c r="O18" i="22"/>
  <c r="M18" i="22"/>
  <c r="H18" i="22"/>
  <c r="C18" i="22"/>
  <c r="AB17" i="22"/>
  <c r="AD17" i="22" s="1"/>
  <c r="J17" i="22" s="1"/>
  <c r="Y17" i="22"/>
  <c r="X17" i="22"/>
  <c r="P17" i="22"/>
  <c r="Q17" i="22" s="1"/>
  <c r="O17" i="22"/>
  <c r="M17" i="22"/>
  <c r="H17" i="22"/>
  <c r="C17" i="22"/>
  <c r="AB16" i="22"/>
  <c r="AD16" i="22" s="1"/>
  <c r="J16" i="22" s="1"/>
  <c r="K16" i="22" s="1"/>
  <c r="Y16" i="22"/>
  <c r="X16" i="22"/>
  <c r="P16" i="22"/>
  <c r="Q16" i="22" s="1"/>
  <c r="O16" i="22"/>
  <c r="M16" i="22"/>
  <c r="H16" i="22"/>
  <c r="C16" i="22"/>
  <c r="AB15" i="22"/>
  <c r="AD15" i="22" s="1"/>
  <c r="J15" i="22" s="1"/>
  <c r="Y15" i="22"/>
  <c r="X15" i="22"/>
  <c r="P15" i="22"/>
  <c r="O15" i="22"/>
  <c r="M15" i="22"/>
  <c r="H15" i="22"/>
  <c r="C15" i="22"/>
  <c r="AB14" i="22"/>
  <c r="AD14" i="22" s="1"/>
  <c r="J14" i="22" s="1"/>
  <c r="I14" i="22" s="1"/>
  <c r="Y14" i="22"/>
  <c r="X14" i="22"/>
  <c r="P14" i="22"/>
  <c r="O14" i="22"/>
  <c r="Q14" i="22" s="1"/>
  <c r="M14" i="22"/>
  <c r="K14" i="22"/>
  <c r="H14" i="22"/>
  <c r="C14" i="22"/>
  <c r="AB13" i="22"/>
  <c r="AD13" i="22" s="1"/>
  <c r="J13" i="22" s="1"/>
  <c r="Y13" i="22"/>
  <c r="X13" i="22"/>
  <c r="P13" i="22"/>
  <c r="Q13" i="22" s="1"/>
  <c r="O13" i="22"/>
  <c r="M13" i="22"/>
  <c r="H13" i="22"/>
  <c r="C13" i="22"/>
  <c r="AD12" i="22"/>
  <c r="J12" i="22" s="1"/>
  <c r="AB12" i="22"/>
  <c r="Y12" i="22"/>
  <c r="X12" i="22"/>
  <c r="P12" i="22"/>
  <c r="Q12" i="22" s="1"/>
  <c r="O12" i="22"/>
  <c r="M12" i="22"/>
  <c r="H12" i="22"/>
  <c r="C12" i="22"/>
  <c r="AB11" i="22"/>
  <c r="AD11" i="22" s="1"/>
  <c r="J11" i="22" s="1"/>
  <c r="Y11" i="22"/>
  <c r="X11" i="22"/>
  <c r="P11" i="22"/>
  <c r="Q11" i="22" s="1"/>
  <c r="O11" i="22"/>
  <c r="M11" i="22"/>
  <c r="H11" i="22"/>
  <c r="C11" i="22"/>
  <c r="AB10" i="22"/>
  <c r="AD10" i="22" s="1"/>
  <c r="J10" i="22" s="1"/>
  <c r="K10" i="22" s="1"/>
  <c r="Y10" i="22"/>
  <c r="X10" i="22"/>
  <c r="Q10" i="22"/>
  <c r="P10" i="22"/>
  <c r="O10" i="22"/>
  <c r="M10" i="22"/>
  <c r="H10" i="22"/>
  <c r="C10" i="22"/>
  <c r="AB9" i="22"/>
  <c r="AD9" i="22" s="1"/>
  <c r="J9" i="22" s="1"/>
  <c r="Y9" i="22"/>
  <c r="X9" i="22"/>
  <c r="P9" i="22"/>
  <c r="Q9" i="22" s="1"/>
  <c r="O9" i="22"/>
  <c r="M9" i="22"/>
  <c r="H9" i="22"/>
  <c r="C9" i="22"/>
  <c r="AB8" i="22"/>
  <c r="AD8" i="22" s="1"/>
  <c r="J8" i="22" s="1"/>
  <c r="Y8" i="22"/>
  <c r="X8" i="22"/>
  <c r="P8" i="22"/>
  <c r="O8" i="22"/>
  <c r="Q8" i="22" s="1"/>
  <c r="M8" i="22"/>
  <c r="H8" i="22"/>
  <c r="C8" i="22"/>
  <c r="AD7" i="22"/>
  <c r="J7" i="22" s="1"/>
  <c r="AB7" i="22"/>
  <c r="Y7" i="22"/>
  <c r="X7" i="22"/>
  <c r="P7" i="22"/>
  <c r="O7" i="22"/>
  <c r="M7" i="22"/>
  <c r="H7" i="22"/>
  <c r="C7" i="22"/>
  <c r="AD6" i="22"/>
  <c r="J6" i="22" s="1"/>
  <c r="I6" i="22" s="1"/>
  <c r="AB6" i="22"/>
  <c r="Y6" i="22"/>
  <c r="X6" i="22"/>
  <c r="P6" i="22"/>
  <c r="O6" i="22"/>
  <c r="Q6" i="22" s="1"/>
  <c r="M6" i="22"/>
  <c r="H6" i="22"/>
  <c r="C6" i="22"/>
  <c r="AB5" i="22"/>
  <c r="AD5" i="22" s="1"/>
  <c r="J5" i="22" s="1"/>
  <c r="Y5" i="22"/>
  <c r="X5" i="22"/>
  <c r="P5" i="22"/>
  <c r="O5" i="22"/>
  <c r="M5" i="22"/>
  <c r="H5" i="22"/>
  <c r="C5" i="22"/>
  <c r="AB4" i="22"/>
  <c r="AD4" i="22" s="1"/>
  <c r="Y4" i="22"/>
  <c r="X4" i="22"/>
  <c r="P4" i="22"/>
  <c r="O4" i="22"/>
  <c r="M4" i="22"/>
  <c r="H4" i="22"/>
  <c r="C4" i="22"/>
  <c r="AG3" i="22"/>
  <c r="AF3" i="22"/>
  <c r="W3" i="22"/>
  <c r="V3" i="22"/>
  <c r="U3" i="22"/>
  <c r="T3" i="22"/>
  <c r="O3" i="22"/>
  <c r="G3" i="22"/>
  <c r="F3" i="22"/>
  <c r="D3" i="22"/>
  <c r="A2" i="22"/>
  <c r="A1" i="22"/>
  <c r="AB31" i="21"/>
  <c r="AD31" i="21" s="1"/>
  <c r="J31" i="21" s="1"/>
  <c r="Y31" i="21"/>
  <c r="X31" i="21"/>
  <c r="P31" i="21"/>
  <c r="O31" i="21"/>
  <c r="Q31" i="21" s="1"/>
  <c r="M31" i="21"/>
  <c r="H31" i="21"/>
  <c r="C31" i="21"/>
  <c r="AB30" i="21"/>
  <c r="AD30" i="21" s="1"/>
  <c r="J30" i="21" s="1"/>
  <c r="Y30" i="21"/>
  <c r="X30" i="21"/>
  <c r="P30" i="21"/>
  <c r="Q30" i="21" s="1"/>
  <c r="O30" i="21"/>
  <c r="M30" i="21"/>
  <c r="H30" i="21"/>
  <c r="C30" i="21"/>
  <c r="AB29" i="21"/>
  <c r="AD29" i="21" s="1"/>
  <c r="J29" i="21" s="1"/>
  <c r="Y29" i="21"/>
  <c r="X29" i="21"/>
  <c r="Q29" i="21"/>
  <c r="P29" i="21"/>
  <c r="O29" i="21"/>
  <c r="M29" i="21"/>
  <c r="H29" i="21"/>
  <c r="C29" i="21"/>
  <c r="AB28" i="21"/>
  <c r="AD28" i="21" s="1"/>
  <c r="J28" i="21" s="1"/>
  <c r="Y28" i="21"/>
  <c r="X28" i="21"/>
  <c r="P28" i="21"/>
  <c r="Q28" i="21" s="1"/>
  <c r="O28" i="21"/>
  <c r="M28" i="21"/>
  <c r="H28" i="21"/>
  <c r="C28" i="21"/>
  <c r="AB27" i="21"/>
  <c r="AD27" i="21" s="1"/>
  <c r="J27" i="21" s="1"/>
  <c r="I27" i="21" s="1"/>
  <c r="Y27" i="21"/>
  <c r="X27" i="21"/>
  <c r="P27" i="21"/>
  <c r="O27" i="21"/>
  <c r="M27" i="21"/>
  <c r="K27" i="21"/>
  <c r="H27" i="21"/>
  <c r="C27" i="21"/>
  <c r="AD26" i="21"/>
  <c r="J26" i="21" s="1"/>
  <c r="K26" i="21" s="1"/>
  <c r="AB26" i="21"/>
  <c r="Y26" i="21"/>
  <c r="X26" i="21"/>
  <c r="P26" i="21"/>
  <c r="O26" i="21"/>
  <c r="M26" i="21"/>
  <c r="I26" i="21"/>
  <c r="H26" i="21"/>
  <c r="C26" i="21"/>
  <c r="AB25" i="21"/>
  <c r="AD25" i="21" s="1"/>
  <c r="J25" i="21" s="1"/>
  <c r="Y25" i="21"/>
  <c r="X25" i="21"/>
  <c r="P25" i="21"/>
  <c r="O25" i="21"/>
  <c r="M25" i="21"/>
  <c r="H25" i="21"/>
  <c r="C25" i="21"/>
  <c r="AD24" i="21"/>
  <c r="J24" i="21" s="1"/>
  <c r="AB24" i="21"/>
  <c r="Y24" i="21"/>
  <c r="X24" i="21"/>
  <c r="Q24" i="21"/>
  <c r="P24" i="21"/>
  <c r="O24" i="21"/>
  <c r="M24" i="21"/>
  <c r="H24" i="21"/>
  <c r="C24" i="21"/>
  <c r="AD23" i="21"/>
  <c r="J23" i="21" s="1"/>
  <c r="AB23" i="21"/>
  <c r="Y23" i="21"/>
  <c r="X23" i="21"/>
  <c r="P23" i="21"/>
  <c r="O23" i="21"/>
  <c r="Q23" i="21" s="1"/>
  <c r="M23" i="21"/>
  <c r="H23" i="21"/>
  <c r="C23" i="21"/>
  <c r="AB22" i="21"/>
  <c r="AD22" i="21" s="1"/>
  <c r="J22" i="21" s="1"/>
  <c r="Y22" i="21"/>
  <c r="X22" i="21"/>
  <c r="P22" i="21"/>
  <c r="O22" i="21"/>
  <c r="Q22" i="21" s="1"/>
  <c r="M22" i="21"/>
  <c r="H22" i="21"/>
  <c r="C22" i="21"/>
  <c r="AD21" i="21"/>
  <c r="J21" i="21" s="1"/>
  <c r="AB21" i="21"/>
  <c r="Y21" i="21"/>
  <c r="X21" i="21"/>
  <c r="P21" i="21"/>
  <c r="Q21" i="21" s="1"/>
  <c r="O21" i="21"/>
  <c r="M21" i="21"/>
  <c r="H21" i="21"/>
  <c r="C21" i="21"/>
  <c r="AB20" i="21"/>
  <c r="AD20" i="21" s="1"/>
  <c r="J20" i="21" s="1"/>
  <c r="I20" i="21" s="1"/>
  <c r="Y20" i="21"/>
  <c r="X20" i="21"/>
  <c r="P20" i="21"/>
  <c r="O20" i="21"/>
  <c r="Q20" i="21" s="1"/>
  <c r="M20" i="21"/>
  <c r="H20" i="21"/>
  <c r="C20" i="21"/>
  <c r="AB19" i="21"/>
  <c r="AD19" i="21" s="1"/>
  <c r="J19" i="21" s="1"/>
  <c r="Y19" i="21"/>
  <c r="X19" i="21"/>
  <c r="P19" i="21"/>
  <c r="O19" i="21"/>
  <c r="Q19" i="21" s="1"/>
  <c r="M19" i="21"/>
  <c r="H19" i="21"/>
  <c r="C19" i="21"/>
  <c r="AB18" i="21"/>
  <c r="AD18" i="21" s="1"/>
  <c r="J18" i="21" s="1"/>
  <c r="Y18" i="21"/>
  <c r="X18" i="21"/>
  <c r="P18" i="21"/>
  <c r="O18" i="21"/>
  <c r="Q18" i="21" s="1"/>
  <c r="M18" i="21"/>
  <c r="H18" i="21"/>
  <c r="C18" i="21"/>
  <c r="AB17" i="21"/>
  <c r="AD17" i="21" s="1"/>
  <c r="J17" i="21" s="1"/>
  <c r="Y17" i="21"/>
  <c r="X17" i="21"/>
  <c r="P17" i="21"/>
  <c r="Q17" i="21" s="1"/>
  <c r="O17" i="21"/>
  <c r="M17" i="21"/>
  <c r="H17" i="21"/>
  <c r="C17" i="21"/>
  <c r="AB16" i="21"/>
  <c r="AD16" i="21" s="1"/>
  <c r="J16" i="21" s="1"/>
  <c r="Y16" i="21"/>
  <c r="X16" i="21"/>
  <c r="P16" i="21"/>
  <c r="Q16" i="21" s="1"/>
  <c r="O16" i="21"/>
  <c r="M16" i="21"/>
  <c r="H16" i="21"/>
  <c r="C16" i="21"/>
  <c r="AB15" i="21"/>
  <c r="AD15" i="21" s="1"/>
  <c r="J15" i="21" s="1"/>
  <c r="Y15" i="21"/>
  <c r="X15" i="21"/>
  <c r="P15" i="21"/>
  <c r="O15" i="21"/>
  <c r="Q15" i="21" s="1"/>
  <c r="M15" i="21"/>
  <c r="H15" i="21"/>
  <c r="C15" i="21"/>
  <c r="AD14" i="21"/>
  <c r="J14" i="21" s="1"/>
  <c r="AB14" i="21"/>
  <c r="Y14" i="21"/>
  <c r="X14" i="21"/>
  <c r="P14" i="21"/>
  <c r="O14" i="21"/>
  <c r="Q14" i="21" s="1"/>
  <c r="M14" i="21"/>
  <c r="H14" i="21"/>
  <c r="C14" i="21"/>
  <c r="AD13" i="21"/>
  <c r="J13" i="21" s="1"/>
  <c r="AB13" i="21"/>
  <c r="Y13" i="21"/>
  <c r="X13" i="21"/>
  <c r="P13" i="21"/>
  <c r="Q13" i="21" s="1"/>
  <c r="O13" i="21"/>
  <c r="M13" i="21"/>
  <c r="H13" i="21"/>
  <c r="C13" i="21"/>
  <c r="AB12" i="21"/>
  <c r="AD12" i="21" s="1"/>
  <c r="J12" i="21" s="1"/>
  <c r="I12" i="21" s="1"/>
  <c r="Y12" i="21"/>
  <c r="X12" i="21"/>
  <c r="P12" i="21"/>
  <c r="O12" i="21"/>
  <c r="Q12" i="21" s="1"/>
  <c r="M12" i="21"/>
  <c r="H12" i="21"/>
  <c r="C12" i="21"/>
  <c r="AB11" i="21"/>
  <c r="AD11" i="21" s="1"/>
  <c r="J11" i="21" s="1"/>
  <c r="Y11" i="21"/>
  <c r="X11" i="21"/>
  <c r="P11" i="21"/>
  <c r="O11" i="21"/>
  <c r="Q11" i="21" s="1"/>
  <c r="M11" i="21"/>
  <c r="H11" i="21"/>
  <c r="C11" i="21"/>
  <c r="AB10" i="21"/>
  <c r="AD10" i="21" s="1"/>
  <c r="J10" i="21" s="1"/>
  <c r="Y10" i="21"/>
  <c r="X10" i="21"/>
  <c r="P10" i="21"/>
  <c r="O10" i="21"/>
  <c r="Q10" i="21" s="1"/>
  <c r="M10" i="21"/>
  <c r="H10" i="21"/>
  <c r="C10" i="21"/>
  <c r="AB9" i="21"/>
  <c r="AD9" i="21" s="1"/>
  <c r="J9" i="21" s="1"/>
  <c r="Y9" i="21"/>
  <c r="X9" i="21"/>
  <c r="P9" i="21"/>
  <c r="Q9" i="21" s="1"/>
  <c r="O9" i="21"/>
  <c r="M9" i="21"/>
  <c r="H9" i="21"/>
  <c r="C9" i="21"/>
  <c r="AB8" i="21"/>
  <c r="AD8" i="21" s="1"/>
  <c r="J8" i="21" s="1"/>
  <c r="Y8" i="21"/>
  <c r="X8" i="21"/>
  <c r="P8" i="21"/>
  <c r="Q8" i="21" s="1"/>
  <c r="O8" i="21"/>
  <c r="M8" i="21"/>
  <c r="H8" i="21"/>
  <c r="C8" i="21"/>
  <c r="AB7" i="21"/>
  <c r="AD7" i="21" s="1"/>
  <c r="J7" i="21" s="1"/>
  <c r="Y7" i="21"/>
  <c r="X7" i="21"/>
  <c r="P7" i="21"/>
  <c r="O7" i="21"/>
  <c r="Q7" i="21" s="1"/>
  <c r="M7" i="21"/>
  <c r="H7" i="21"/>
  <c r="C7" i="21"/>
  <c r="AD6" i="21"/>
  <c r="J6" i="21" s="1"/>
  <c r="AB6" i="21"/>
  <c r="Y6" i="21"/>
  <c r="X6" i="21"/>
  <c r="P6" i="21"/>
  <c r="O6" i="21"/>
  <c r="Q6" i="21" s="1"/>
  <c r="M6" i="21"/>
  <c r="H6" i="21"/>
  <c r="C6" i="21"/>
  <c r="AD5" i="21"/>
  <c r="J5" i="21" s="1"/>
  <c r="AB5" i="21"/>
  <c r="Y5" i="21"/>
  <c r="X5" i="21"/>
  <c r="P5" i="21"/>
  <c r="Q5" i="21" s="1"/>
  <c r="O5" i="21"/>
  <c r="M5" i="21"/>
  <c r="H5" i="21"/>
  <c r="C5" i="21"/>
  <c r="AB4" i="21"/>
  <c r="AD4" i="21" s="1"/>
  <c r="Y4" i="21"/>
  <c r="X4" i="21"/>
  <c r="P4" i="21"/>
  <c r="O4" i="21"/>
  <c r="Q4" i="21" s="1"/>
  <c r="M4" i="21"/>
  <c r="H4" i="21"/>
  <c r="C4" i="21"/>
  <c r="AG3" i="21"/>
  <c r="AF3" i="21"/>
  <c r="W3" i="21"/>
  <c r="V3" i="21"/>
  <c r="U3" i="21"/>
  <c r="T3" i="21"/>
  <c r="O3" i="21"/>
  <c r="G3" i="21"/>
  <c r="F3" i="21"/>
  <c r="D3" i="21"/>
  <c r="A2" i="21"/>
  <c r="A1" i="21"/>
  <c r="AB31" i="20"/>
  <c r="AD31" i="20" s="1"/>
  <c r="J31" i="20" s="1"/>
  <c r="Y31" i="20"/>
  <c r="X31" i="20"/>
  <c r="P31" i="20"/>
  <c r="Q31" i="20" s="1"/>
  <c r="O31" i="20"/>
  <c r="M31" i="20"/>
  <c r="H31" i="20"/>
  <c r="C31" i="20"/>
  <c r="AB30" i="20"/>
  <c r="AD30" i="20" s="1"/>
  <c r="J30" i="20" s="1"/>
  <c r="Y30" i="20"/>
  <c r="X30" i="20"/>
  <c r="P30" i="20"/>
  <c r="O30" i="20"/>
  <c r="Q30" i="20" s="1"/>
  <c r="M30" i="20"/>
  <c r="H30" i="20"/>
  <c r="C30" i="20"/>
  <c r="AB29" i="20"/>
  <c r="AD29" i="20" s="1"/>
  <c r="J29" i="20" s="1"/>
  <c r="Y29" i="20"/>
  <c r="X29" i="20"/>
  <c r="P29" i="20"/>
  <c r="O29" i="20"/>
  <c r="M29" i="20"/>
  <c r="H29" i="20"/>
  <c r="C29" i="20"/>
  <c r="AB28" i="20"/>
  <c r="AD28" i="20" s="1"/>
  <c r="J28" i="20" s="1"/>
  <c r="Y28" i="20"/>
  <c r="X28" i="20"/>
  <c r="P28" i="20"/>
  <c r="O28" i="20"/>
  <c r="M28" i="20"/>
  <c r="H28" i="20"/>
  <c r="C28" i="20"/>
  <c r="AB27" i="20"/>
  <c r="AD27" i="20" s="1"/>
  <c r="J27" i="20" s="1"/>
  <c r="Y27" i="20"/>
  <c r="X27" i="20"/>
  <c r="P27" i="20"/>
  <c r="O27" i="20"/>
  <c r="Q27" i="20" s="1"/>
  <c r="M27" i="20"/>
  <c r="H27" i="20"/>
  <c r="C27" i="20"/>
  <c r="AD26" i="20"/>
  <c r="J26" i="20" s="1"/>
  <c r="AB26" i="20"/>
  <c r="Y26" i="20"/>
  <c r="X26" i="20"/>
  <c r="P26" i="20"/>
  <c r="O26" i="20"/>
  <c r="Q26" i="20" s="1"/>
  <c r="M26" i="20"/>
  <c r="H26" i="20"/>
  <c r="C26" i="20"/>
  <c r="AD25" i="20"/>
  <c r="J25" i="20" s="1"/>
  <c r="AB25" i="20"/>
  <c r="Y25" i="20"/>
  <c r="X25" i="20"/>
  <c r="P25" i="20"/>
  <c r="O25" i="20"/>
  <c r="M25" i="20"/>
  <c r="H25" i="20"/>
  <c r="C25" i="20"/>
  <c r="AB24" i="20"/>
  <c r="AD24" i="20" s="1"/>
  <c r="J24" i="20" s="1"/>
  <c r="K24" i="20" s="1"/>
  <c r="Y24" i="20"/>
  <c r="X24" i="20"/>
  <c r="P24" i="20"/>
  <c r="O24" i="20"/>
  <c r="Q24" i="20" s="1"/>
  <c r="M24" i="20"/>
  <c r="H24" i="20"/>
  <c r="C24" i="20"/>
  <c r="AB23" i="20"/>
  <c r="AD23" i="20" s="1"/>
  <c r="J23" i="20" s="1"/>
  <c r="Y23" i="20"/>
  <c r="X23" i="20"/>
  <c r="P23" i="20"/>
  <c r="Q23" i="20" s="1"/>
  <c r="O23" i="20"/>
  <c r="M23" i="20"/>
  <c r="H23" i="20"/>
  <c r="C23" i="20"/>
  <c r="AB22" i="20"/>
  <c r="AD22" i="20" s="1"/>
  <c r="J22" i="20" s="1"/>
  <c r="I22" i="20" s="1"/>
  <c r="Y22" i="20"/>
  <c r="X22" i="20"/>
  <c r="P22" i="20"/>
  <c r="O22" i="20"/>
  <c r="Q22" i="20" s="1"/>
  <c r="M22" i="20"/>
  <c r="H22" i="20"/>
  <c r="C22" i="20"/>
  <c r="AB21" i="20"/>
  <c r="AD21" i="20" s="1"/>
  <c r="J21" i="20" s="1"/>
  <c r="Y21" i="20"/>
  <c r="X21" i="20"/>
  <c r="P21" i="20"/>
  <c r="O21" i="20"/>
  <c r="Q21" i="20" s="1"/>
  <c r="M21" i="20"/>
  <c r="H21" i="20"/>
  <c r="C21" i="20"/>
  <c r="AB20" i="20"/>
  <c r="AD20" i="20" s="1"/>
  <c r="J20" i="20" s="1"/>
  <c r="Y20" i="20"/>
  <c r="X20" i="20"/>
  <c r="P20" i="20"/>
  <c r="O20" i="20"/>
  <c r="Q20" i="20" s="1"/>
  <c r="M20" i="20"/>
  <c r="H20" i="20"/>
  <c r="C20" i="20"/>
  <c r="AB19" i="20"/>
  <c r="AD19" i="20" s="1"/>
  <c r="J19" i="20" s="1"/>
  <c r="Y19" i="20"/>
  <c r="X19" i="20"/>
  <c r="P19" i="20"/>
  <c r="O19" i="20"/>
  <c r="Q19" i="20" s="1"/>
  <c r="M19" i="20"/>
  <c r="H19" i="20"/>
  <c r="C19" i="20"/>
  <c r="AB18" i="20"/>
  <c r="AD18" i="20" s="1"/>
  <c r="J18" i="20" s="1"/>
  <c r="Y18" i="20"/>
  <c r="X18" i="20"/>
  <c r="P18" i="20"/>
  <c r="O18" i="20"/>
  <c r="Q18" i="20" s="1"/>
  <c r="M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D16" i="20"/>
  <c r="J16" i="20" s="1"/>
  <c r="K16" i="20" s="1"/>
  <c r="AB16" i="20"/>
  <c r="Y16" i="20"/>
  <c r="X16" i="20"/>
  <c r="P16" i="20"/>
  <c r="O16" i="20"/>
  <c r="M16" i="20"/>
  <c r="H16" i="20"/>
  <c r="C16" i="20"/>
  <c r="AB15" i="20"/>
  <c r="AD15" i="20" s="1"/>
  <c r="J15" i="20" s="1"/>
  <c r="Y15" i="20"/>
  <c r="X15" i="20"/>
  <c r="P15" i="20"/>
  <c r="O15" i="20"/>
  <c r="M15" i="20"/>
  <c r="H15" i="20"/>
  <c r="C15" i="20"/>
  <c r="AB14" i="20"/>
  <c r="AD14" i="20" s="1"/>
  <c r="J14" i="20" s="1"/>
  <c r="Y14" i="20"/>
  <c r="X14" i="20"/>
  <c r="P14" i="20"/>
  <c r="O14" i="20"/>
  <c r="M14" i="20"/>
  <c r="H14" i="20"/>
  <c r="C14" i="20"/>
  <c r="AB13" i="20"/>
  <c r="AD13" i="20" s="1"/>
  <c r="J13" i="20" s="1"/>
  <c r="Y13" i="20"/>
  <c r="X13" i="20"/>
  <c r="P13" i="20"/>
  <c r="O13" i="20"/>
  <c r="M13" i="20"/>
  <c r="H13" i="20"/>
  <c r="C13" i="20"/>
  <c r="AB12" i="20"/>
  <c r="AD12" i="20" s="1"/>
  <c r="J12" i="20" s="1"/>
  <c r="Y12" i="20"/>
  <c r="X12" i="20"/>
  <c r="P12" i="20"/>
  <c r="O12" i="20"/>
  <c r="M12" i="20"/>
  <c r="H12" i="20"/>
  <c r="C12" i="20"/>
  <c r="AB11" i="20"/>
  <c r="AD11" i="20" s="1"/>
  <c r="J11" i="20" s="1"/>
  <c r="Y11" i="20"/>
  <c r="X11" i="20"/>
  <c r="Q11" i="20"/>
  <c r="P11" i="20"/>
  <c r="O11" i="20"/>
  <c r="M11" i="20"/>
  <c r="H11" i="20"/>
  <c r="C11" i="20"/>
  <c r="AB10" i="20"/>
  <c r="AD10" i="20" s="1"/>
  <c r="J10" i="20" s="1"/>
  <c r="Y10" i="20"/>
  <c r="X10" i="20"/>
  <c r="P10" i="20"/>
  <c r="O10" i="20"/>
  <c r="Q10" i="20" s="1"/>
  <c r="M10" i="20"/>
  <c r="H10" i="20"/>
  <c r="C10" i="20"/>
  <c r="AB9" i="20"/>
  <c r="AD9" i="20" s="1"/>
  <c r="J9" i="20" s="1"/>
  <c r="Y9" i="20"/>
  <c r="X9" i="20"/>
  <c r="P9" i="20"/>
  <c r="O9" i="20"/>
  <c r="Q9" i="20" s="1"/>
  <c r="M9" i="20"/>
  <c r="H9" i="20"/>
  <c r="C9" i="20"/>
  <c r="AD8" i="20"/>
  <c r="J8" i="20" s="1"/>
  <c r="K8" i="20" s="1"/>
  <c r="AB8" i="20"/>
  <c r="Y8" i="20"/>
  <c r="X8" i="20"/>
  <c r="P8" i="20"/>
  <c r="O8" i="20"/>
  <c r="M8" i="20"/>
  <c r="H8" i="20"/>
  <c r="C8" i="20"/>
  <c r="AB7" i="20"/>
  <c r="AD7" i="20" s="1"/>
  <c r="J7" i="20" s="1"/>
  <c r="Y7" i="20"/>
  <c r="X7" i="20"/>
  <c r="P7" i="20"/>
  <c r="Q7" i="20" s="1"/>
  <c r="O7" i="20"/>
  <c r="M7" i="20"/>
  <c r="H7" i="20"/>
  <c r="C7" i="20"/>
  <c r="AB6" i="20"/>
  <c r="AD6" i="20" s="1"/>
  <c r="J6" i="20" s="1"/>
  <c r="Y6" i="20"/>
  <c r="X6" i="20"/>
  <c r="P6" i="20"/>
  <c r="O6" i="20"/>
  <c r="Q6" i="20" s="1"/>
  <c r="M6" i="20"/>
  <c r="H6" i="20"/>
  <c r="C6" i="20"/>
  <c r="AB5" i="20"/>
  <c r="AD5" i="20" s="1"/>
  <c r="J5" i="20" s="1"/>
  <c r="Y5" i="20"/>
  <c r="X5" i="20"/>
  <c r="P5" i="20"/>
  <c r="O5" i="20"/>
  <c r="M5" i="20"/>
  <c r="H5" i="20"/>
  <c r="C5" i="20"/>
  <c r="AB4" i="20"/>
  <c r="AD4" i="20" s="1"/>
  <c r="Y4" i="20"/>
  <c r="X4" i="20"/>
  <c r="P4" i="20"/>
  <c r="O4" i="20"/>
  <c r="M4" i="20"/>
  <c r="H4" i="20"/>
  <c r="C4" i="20"/>
  <c r="AG3" i="20"/>
  <c r="AF3" i="20"/>
  <c r="W3" i="20"/>
  <c r="V3" i="20"/>
  <c r="U3" i="20"/>
  <c r="T3" i="20"/>
  <c r="O3" i="20"/>
  <c r="G3" i="20"/>
  <c r="F3" i="20"/>
  <c r="D3" i="20"/>
  <c r="A2" i="20"/>
  <c r="A1" i="20"/>
  <c r="AB31" i="19"/>
  <c r="AD31" i="19" s="1"/>
  <c r="J31" i="19" s="1"/>
  <c r="Y31" i="19"/>
  <c r="X31" i="19"/>
  <c r="P31" i="19"/>
  <c r="O31" i="19"/>
  <c r="M31" i="19"/>
  <c r="H31" i="19"/>
  <c r="C31" i="19"/>
  <c r="AB30" i="19"/>
  <c r="AD30" i="19" s="1"/>
  <c r="J30" i="19" s="1"/>
  <c r="Y30" i="19"/>
  <c r="X30" i="19"/>
  <c r="P30" i="19"/>
  <c r="O30" i="19"/>
  <c r="M30" i="19"/>
  <c r="H30" i="19"/>
  <c r="C30" i="19"/>
  <c r="AB29" i="19"/>
  <c r="AD29" i="19" s="1"/>
  <c r="J29" i="19" s="1"/>
  <c r="Y29" i="19"/>
  <c r="X29" i="19"/>
  <c r="P29" i="19"/>
  <c r="O29" i="19"/>
  <c r="Q29" i="19" s="1"/>
  <c r="M29" i="19"/>
  <c r="H29" i="19"/>
  <c r="C29" i="19"/>
  <c r="AD28" i="19"/>
  <c r="J28" i="19" s="1"/>
  <c r="AB28" i="19"/>
  <c r="Y28" i="19"/>
  <c r="X28" i="19"/>
  <c r="P28" i="19"/>
  <c r="O28" i="19"/>
  <c r="Q28" i="19" s="1"/>
  <c r="M28" i="19"/>
  <c r="H28" i="19"/>
  <c r="C28" i="19"/>
  <c r="AD27" i="19"/>
  <c r="J27" i="19" s="1"/>
  <c r="AB27" i="19"/>
  <c r="Y27" i="19"/>
  <c r="X27" i="19"/>
  <c r="P27" i="19"/>
  <c r="O27" i="19"/>
  <c r="M27" i="19"/>
  <c r="H27" i="19"/>
  <c r="C27" i="19"/>
  <c r="AB26" i="19"/>
  <c r="AD26" i="19" s="1"/>
  <c r="J26" i="19" s="1"/>
  <c r="K26" i="19" s="1"/>
  <c r="Y26" i="19"/>
  <c r="X26" i="19"/>
  <c r="P26" i="19"/>
  <c r="O26" i="19"/>
  <c r="M26" i="19"/>
  <c r="I26" i="19"/>
  <c r="H26" i="19"/>
  <c r="C26" i="19"/>
  <c r="AB25" i="19"/>
  <c r="AD25" i="19" s="1"/>
  <c r="J25" i="19" s="1"/>
  <c r="Y25" i="19"/>
  <c r="X25" i="19"/>
  <c r="P25" i="19"/>
  <c r="Q25" i="19" s="1"/>
  <c r="O25" i="19"/>
  <c r="M25" i="19"/>
  <c r="H25" i="19"/>
  <c r="C25" i="19"/>
  <c r="AB24" i="19"/>
  <c r="AD24" i="19" s="1"/>
  <c r="J24" i="19" s="1"/>
  <c r="I24" i="19" s="1"/>
  <c r="Y24" i="19"/>
  <c r="X24" i="19"/>
  <c r="P24" i="19"/>
  <c r="O24" i="19"/>
  <c r="M24" i="19"/>
  <c r="H24" i="19"/>
  <c r="C24" i="19"/>
  <c r="AB23" i="19"/>
  <c r="AD23" i="19" s="1"/>
  <c r="J23" i="19" s="1"/>
  <c r="Y23" i="19"/>
  <c r="X23" i="19"/>
  <c r="P23" i="19"/>
  <c r="O23" i="19"/>
  <c r="M23" i="19"/>
  <c r="H23" i="19"/>
  <c r="C23" i="19"/>
  <c r="AB22" i="19"/>
  <c r="AD22" i="19" s="1"/>
  <c r="J22" i="19" s="1"/>
  <c r="Y22" i="19"/>
  <c r="X22" i="19"/>
  <c r="P22" i="19"/>
  <c r="O22" i="19"/>
  <c r="M22" i="19"/>
  <c r="H22" i="19"/>
  <c r="C22" i="19"/>
  <c r="AB21" i="19"/>
  <c r="AD21" i="19" s="1"/>
  <c r="J21" i="19" s="1"/>
  <c r="Y21" i="19"/>
  <c r="X21" i="19"/>
  <c r="Q21" i="19"/>
  <c r="P21" i="19"/>
  <c r="O21" i="19"/>
  <c r="M21" i="19"/>
  <c r="H21" i="19"/>
  <c r="C21" i="19"/>
  <c r="AB20" i="19"/>
  <c r="AD20" i="19" s="1"/>
  <c r="J20" i="19" s="1"/>
  <c r="Y20" i="19"/>
  <c r="X20" i="19"/>
  <c r="P20" i="19"/>
  <c r="O20" i="19"/>
  <c r="Q20" i="19" s="1"/>
  <c r="M20" i="19"/>
  <c r="H20" i="19"/>
  <c r="C20" i="19"/>
  <c r="AD19" i="19"/>
  <c r="J19" i="19" s="1"/>
  <c r="AB19" i="19"/>
  <c r="Y19" i="19"/>
  <c r="X19" i="19"/>
  <c r="P19" i="19"/>
  <c r="O19" i="19"/>
  <c r="Q19" i="19" s="1"/>
  <c r="M19" i="19"/>
  <c r="H19" i="19"/>
  <c r="C19" i="19"/>
  <c r="AD18" i="19"/>
  <c r="J18" i="19" s="1"/>
  <c r="K18" i="19" s="1"/>
  <c r="AB18" i="19"/>
  <c r="Y18" i="19"/>
  <c r="X18" i="19"/>
  <c r="P18" i="19"/>
  <c r="O18" i="19"/>
  <c r="M18" i="19"/>
  <c r="I18" i="19"/>
  <c r="H18" i="19"/>
  <c r="C18" i="19"/>
  <c r="AB17" i="19"/>
  <c r="AD17" i="19" s="1"/>
  <c r="J17" i="19" s="1"/>
  <c r="Y17" i="19"/>
  <c r="X17" i="19"/>
  <c r="P17" i="19"/>
  <c r="Q17" i="19" s="1"/>
  <c r="O17" i="19"/>
  <c r="M17" i="19"/>
  <c r="H17" i="19"/>
  <c r="C17" i="19"/>
  <c r="AB16" i="19"/>
  <c r="AD16" i="19" s="1"/>
  <c r="J16" i="19" s="1"/>
  <c r="I16" i="19" s="1"/>
  <c r="Y16" i="19"/>
  <c r="X16" i="19"/>
  <c r="P16" i="19"/>
  <c r="O16" i="19"/>
  <c r="M16" i="19"/>
  <c r="H16" i="19"/>
  <c r="C16" i="19"/>
  <c r="AB15" i="19"/>
  <c r="AD15" i="19" s="1"/>
  <c r="J15" i="19" s="1"/>
  <c r="Y15" i="19"/>
  <c r="X15" i="19"/>
  <c r="P15" i="19"/>
  <c r="O15" i="19"/>
  <c r="Q15" i="19" s="1"/>
  <c r="M15" i="19"/>
  <c r="H15" i="19"/>
  <c r="C15" i="19"/>
  <c r="AB14" i="19"/>
  <c r="AD14" i="19" s="1"/>
  <c r="J14" i="19" s="1"/>
  <c r="Y14" i="19"/>
  <c r="X14" i="19"/>
  <c r="P14" i="19"/>
  <c r="O14" i="19"/>
  <c r="Q14" i="19" s="1"/>
  <c r="M14" i="19"/>
  <c r="H14" i="19"/>
  <c r="C14" i="19"/>
  <c r="AB13" i="19"/>
  <c r="AD13" i="19" s="1"/>
  <c r="J13" i="19" s="1"/>
  <c r="Y13" i="19"/>
  <c r="X13" i="19"/>
  <c r="P13" i="19"/>
  <c r="Q13" i="19" s="1"/>
  <c r="O13" i="19"/>
  <c r="M13" i="19"/>
  <c r="H13" i="19"/>
  <c r="C13" i="19"/>
  <c r="AD12" i="19"/>
  <c r="J12" i="19" s="1"/>
  <c r="AB12" i="19"/>
  <c r="Y12" i="19"/>
  <c r="X12" i="19"/>
  <c r="P12" i="19"/>
  <c r="O12" i="19"/>
  <c r="Q12" i="19" s="1"/>
  <c r="M12" i="19"/>
  <c r="H12" i="19"/>
  <c r="C12" i="19"/>
  <c r="AD11" i="19"/>
  <c r="J11" i="19" s="1"/>
  <c r="AB11" i="19"/>
  <c r="Y11" i="19"/>
  <c r="X11" i="19"/>
  <c r="P11" i="19"/>
  <c r="O11" i="19"/>
  <c r="M11" i="19"/>
  <c r="H11" i="19"/>
  <c r="C11" i="19"/>
  <c r="AB10" i="19"/>
  <c r="AD10" i="19" s="1"/>
  <c r="J10" i="19" s="1"/>
  <c r="K10" i="19" s="1"/>
  <c r="Y10" i="19"/>
  <c r="X10" i="19"/>
  <c r="P10" i="19"/>
  <c r="O10" i="19"/>
  <c r="M10" i="19"/>
  <c r="H10" i="19"/>
  <c r="C10" i="19"/>
  <c r="AB9" i="19"/>
  <c r="AD9" i="19" s="1"/>
  <c r="J9" i="19" s="1"/>
  <c r="Y9" i="19"/>
  <c r="X9" i="19"/>
  <c r="P9" i="19"/>
  <c r="Q9" i="19" s="1"/>
  <c r="O9" i="19"/>
  <c r="M9" i="19"/>
  <c r="H9" i="19"/>
  <c r="C9" i="19"/>
  <c r="AB8" i="19"/>
  <c r="AD8" i="19" s="1"/>
  <c r="J8" i="19" s="1"/>
  <c r="Y8" i="19"/>
  <c r="X8" i="19"/>
  <c r="P8" i="19"/>
  <c r="O8" i="19"/>
  <c r="M8" i="19"/>
  <c r="H8" i="19"/>
  <c r="C8" i="19"/>
  <c r="AB7" i="19"/>
  <c r="AD7" i="19" s="1"/>
  <c r="J7" i="19" s="1"/>
  <c r="Y7" i="19"/>
  <c r="X7" i="19"/>
  <c r="P7" i="19"/>
  <c r="O7" i="19"/>
  <c r="M7" i="19"/>
  <c r="H7" i="19"/>
  <c r="C7" i="19"/>
  <c r="AB6" i="19"/>
  <c r="AD6" i="19" s="1"/>
  <c r="J6" i="19" s="1"/>
  <c r="Y6" i="19"/>
  <c r="X6" i="19"/>
  <c r="P6" i="19"/>
  <c r="O6" i="19"/>
  <c r="M6" i="19"/>
  <c r="H6" i="19"/>
  <c r="C6" i="19"/>
  <c r="AB5" i="19"/>
  <c r="AD5" i="19" s="1"/>
  <c r="Y5" i="19"/>
  <c r="X5" i="19"/>
  <c r="P5" i="19"/>
  <c r="O5" i="19"/>
  <c r="Q5" i="19" s="1"/>
  <c r="M5" i="19"/>
  <c r="H5" i="19"/>
  <c r="C5" i="19"/>
  <c r="AD4" i="19"/>
  <c r="J4" i="19" s="1"/>
  <c r="AB4" i="19"/>
  <c r="Y4" i="19"/>
  <c r="X4" i="19"/>
  <c r="P4" i="19"/>
  <c r="O4" i="19"/>
  <c r="Q4" i="19" s="1"/>
  <c r="M4" i="19"/>
  <c r="H4" i="19"/>
  <c r="C4" i="19"/>
  <c r="AG3" i="19"/>
  <c r="AF3" i="19"/>
  <c r="W3" i="19"/>
  <c r="V3" i="19"/>
  <c r="U3" i="19"/>
  <c r="T3" i="19"/>
  <c r="O3" i="19"/>
  <c r="G3" i="19"/>
  <c r="F3" i="19"/>
  <c r="D3" i="19"/>
  <c r="A2" i="19"/>
  <c r="A1" i="19"/>
  <c r="AD31" i="18"/>
  <c r="J31" i="18" s="1"/>
  <c r="AB31" i="18"/>
  <c r="Y31" i="18"/>
  <c r="X31" i="18"/>
  <c r="P31" i="18"/>
  <c r="O31" i="18"/>
  <c r="Q31" i="18" s="1"/>
  <c r="M31" i="18"/>
  <c r="H31" i="18"/>
  <c r="C31" i="18"/>
  <c r="AB30" i="18"/>
  <c r="AD30" i="18" s="1"/>
  <c r="J30" i="18" s="1"/>
  <c r="Y30" i="18"/>
  <c r="X30" i="18"/>
  <c r="P30" i="18"/>
  <c r="Q30" i="18" s="1"/>
  <c r="O30" i="18"/>
  <c r="M30" i="18"/>
  <c r="H30" i="18"/>
  <c r="C30" i="18"/>
  <c r="AB29" i="18"/>
  <c r="AD29" i="18" s="1"/>
  <c r="J29" i="18" s="1"/>
  <c r="Y29" i="18"/>
  <c r="X29" i="18"/>
  <c r="P29" i="18"/>
  <c r="O29" i="18"/>
  <c r="Q29" i="18" s="1"/>
  <c r="M29" i="18"/>
  <c r="H29" i="18"/>
  <c r="C29" i="18"/>
  <c r="AB28" i="18"/>
  <c r="AD28" i="18" s="1"/>
  <c r="J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P27" i="18"/>
  <c r="O27" i="18"/>
  <c r="M27" i="18"/>
  <c r="H27" i="18"/>
  <c r="C27" i="18"/>
  <c r="AD26" i="18"/>
  <c r="J26" i="18" s="1"/>
  <c r="I26" i="18" s="1"/>
  <c r="AB26" i="18"/>
  <c r="Y26" i="18"/>
  <c r="X26" i="18"/>
  <c r="P26" i="18"/>
  <c r="O26" i="18"/>
  <c r="Q26" i="18" s="1"/>
  <c r="M26" i="18"/>
  <c r="H26" i="18"/>
  <c r="C26" i="18"/>
  <c r="AB25" i="18"/>
  <c r="AD25" i="18" s="1"/>
  <c r="J25" i="18" s="1"/>
  <c r="Y25" i="18"/>
  <c r="X25" i="18"/>
  <c r="P25" i="18"/>
  <c r="O25" i="18"/>
  <c r="Q25" i="18" s="1"/>
  <c r="M25" i="18"/>
  <c r="H25" i="18"/>
  <c r="C25" i="18"/>
  <c r="AB24" i="18"/>
  <c r="AD24" i="18" s="1"/>
  <c r="J24" i="18" s="1"/>
  <c r="Y24" i="18"/>
  <c r="X24" i="18"/>
  <c r="P24" i="18"/>
  <c r="O24" i="18"/>
  <c r="Q24" i="18" s="1"/>
  <c r="M24" i="18"/>
  <c r="H24" i="18"/>
  <c r="C24" i="18"/>
  <c r="AB23" i="18"/>
  <c r="AD23" i="18" s="1"/>
  <c r="J23" i="18" s="1"/>
  <c r="Y23" i="18"/>
  <c r="X23" i="18"/>
  <c r="P23" i="18"/>
  <c r="O23" i="18"/>
  <c r="Q23" i="18" s="1"/>
  <c r="M23" i="18"/>
  <c r="H23" i="18"/>
  <c r="C23" i="18"/>
  <c r="AD22" i="18"/>
  <c r="J22" i="18" s="1"/>
  <c r="AB22" i="18"/>
  <c r="Y22" i="18"/>
  <c r="X22" i="18"/>
  <c r="P22" i="18"/>
  <c r="O22" i="18"/>
  <c r="Q22" i="18" s="1"/>
  <c r="M22" i="18"/>
  <c r="H22" i="18"/>
  <c r="C22" i="18"/>
  <c r="AB21" i="18"/>
  <c r="AD21" i="18" s="1"/>
  <c r="J21" i="18" s="1"/>
  <c r="Y21" i="18"/>
  <c r="X21" i="18"/>
  <c r="P21" i="18"/>
  <c r="O21" i="18"/>
  <c r="M21" i="18"/>
  <c r="H21" i="18"/>
  <c r="C21" i="18"/>
  <c r="AB20" i="18"/>
  <c r="AD20" i="18" s="1"/>
  <c r="J20" i="18" s="1"/>
  <c r="K20" i="18" s="1"/>
  <c r="Y20" i="18"/>
  <c r="X20" i="18"/>
  <c r="P20" i="18"/>
  <c r="O20" i="18"/>
  <c r="M20" i="18"/>
  <c r="H20" i="18"/>
  <c r="C20" i="18"/>
  <c r="AB19" i="18"/>
  <c r="AD19" i="18" s="1"/>
  <c r="J19" i="18" s="1"/>
  <c r="Y19" i="18"/>
  <c r="X19" i="18"/>
  <c r="P19" i="18"/>
  <c r="Q19" i="18" s="1"/>
  <c r="O19" i="18"/>
  <c r="M19" i="18"/>
  <c r="H19" i="18"/>
  <c r="C19" i="18"/>
  <c r="AD18" i="18"/>
  <c r="J18" i="18" s="1"/>
  <c r="I18" i="18" s="1"/>
  <c r="AB18" i="18"/>
  <c r="Y18" i="18"/>
  <c r="X18" i="18"/>
  <c r="P18" i="18"/>
  <c r="O18" i="18"/>
  <c r="Q18" i="18" s="1"/>
  <c r="M18" i="18"/>
  <c r="H18" i="18"/>
  <c r="C18" i="18"/>
  <c r="AB17" i="18"/>
  <c r="AD17" i="18" s="1"/>
  <c r="J17" i="18" s="1"/>
  <c r="Y17" i="18"/>
  <c r="X17" i="18"/>
  <c r="P17" i="18"/>
  <c r="O17" i="18"/>
  <c r="Q17" i="18" s="1"/>
  <c r="M17" i="18"/>
  <c r="H17" i="18"/>
  <c r="C17" i="18"/>
  <c r="AB16" i="18"/>
  <c r="AD16" i="18" s="1"/>
  <c r="J16" i="18" s="1"/>
  <c r="Y16" i="18"/>
  <c r="X16" i="18"/>
  <c r="P16" i="18"/>
  <c r="O16" i="18"/>
  <c r="Q16" i="18" s="1"/>
  <c r="M16" i="18"/>
  <c r="H16" i="18"/>
  <c r="C16" i="18"/>
  <c r="AB15" i="18"/>
  <c r="AD15" i="18" s="1"/>
  <c r="J15" i="18" s="1"/>
  <c r="Y15" i="18"/>
  <c r="X15" i="18"/>
  <c r="P15" i="18"/>
  <c r="O15" i="18"/>
  <c r="Q15" i="18" s="1"/>
  <c r="M15" i="18"/>
  <c r="H15" i="18"/>
  <c r="C15" i="18"/>
  <c r="AD14" i="18"/>
  <c r="J14" i="18" s="1"/>
  <c r="AB14" i="18"/>
  <c r="Y14" i="18"/>
  <c r="X14" i="18"/>
  <c r="Q14" i="18"/>
  <c r="P14" i="18"/>
  <c r="O14" i="18"/>
  <c r="M14" i="18"/>
  <c r="H14" i="18"/>
  <c r="C14" i="18"/>
  <c r="AB13" i="18"/>
  <c r="AD13" i="18" s="1"/>
  <c r="J13" i="18" s="1"/>
  <c r="Y13" i="18"/>
  <c r="X13" i="18"/>
  <c r="P13" i="18"/>
  <c r="O13" i="18"/>
  <c r="M13" i="18"/>
  <c r="H13" i="18"/>
  <c r="C13" i="18"/>
  <c r="AB12" i="18"/>
  <c r="AD12" i="18" s="1"/>
  <c r="J12" i="18" s="1"/>
  <c r="K12" i="18" s="1"/>
  <c r="Y12" i="18"/>
  <c r="X12" i="18"/>
  <c r="P12" i="18"/>
  <c r="O12" i="18"/>
  <c r="M12" i="18"/>
  <c r="H12" i="18"/>
  <c r="C12" i="18"/>
  <c r="AB11" i="18"/>
  <c r="AD11" i="18" s="1"/>
  <c r="J11" i="18" s="1"/>
  <c r="Y11" i="18"/>
  <c r="X11" i="18"/>
  <c r="P11" i="18"/>
  <c r="O11" i="18"/>
  <c r="M11" i="18"/>
  <c r="H11" i="18"/>
  <c r="C11" i="18"/>
  <c r="AD10" i="18"/>
  <c r="J10" i="18" s="1"/>
  <c r="AB10" i="18"/>
  <c r="Y10" i="18"/>
  <c r="X10" i="18"/>
  <c r="P10" i="18"/>
  <c r="O10" i="18"/>
  <c r="M10" i="18"/>
  <c r="H10" i="18"/>
  <c r="C10" i="18"/>
  <c r="AB9" i="18"/>
  <c r="AD9" i="18" s="1"/>
  <c r="J9" i="18" s="1"/>
  <c r="Y9" i="18"/>
  <c r="X9" i="18"/>
  <c r="P9" i="18"/>
  <c r="O9" i="18"/>
  <c r="M9" i="18"/>
  <c r="H9" i="18"/>
  <c r="C9" i="18"/>
  <c r="AB8" i="18"/>
  <c r="AD8" i="18" s="1"/>
  <c r="J8" i="18" s="1"/>
  <c r="Y8" i="18"/>
  <c r="X8" i="18"/>
  <c r="P8" i="18"/>
  <c r="O8" i="18"/>
  <c r="M8" i="18"/>
  <c r="H8" i="18"/>
  <c r="C8" i="18"/>
  <c r="AB7" i="18"/>
  <c r="AD7" i="18" s="1"/>
  <c r="Y7" i="18"/>
  <c r="X7" i="18"/>
  <c r="P7" i="18"/>
  <c r="O7" i="18"/>
  <c r="Q7" i="18" s="1"/>
  <c r="M7" i="18"/>
  <c r="J7" i="18"/>
  <c r="H7" i="18"/>
  <c r="C7" i="18"/>
  <c r="AB6" i="18"/>
  <c r="AD6" i="18" s="1"/>
  <c r="J6" i="18" s="1"/>
  <c r="Y6" i="18"/>
  <c r="X6" i="18"/>
  <c r="P6" i="18"/>
  <c r="O6" i="18"/>
  <c r="M6" i="18"/>
  <c r="H6" i="18"/>
  <c r="C6" i="18"/>
  <c r="AB5" i="18"/>
  <c r="AD5" i="18" s="1"/>
  <c r="J5" i="18" s="1"/>
  <c r="Y5" i="18"/>
  <c r="X5" i="18"/>
  <c r="P5" i="18"/>
  <c r="O5" i="18"/>
  <c r="M5" i="18"/>
  <c r="H5" i="18"/>
  <c r="C5" i="18"/>
  <c r="AB4" i="18"/>
  <c r="AD4" i="18" s="1"/>
  <c r="Y4" i="18"/>
  <c r="X4" i="18"/>
  <c r="P4" i="18"/>
  <c r="O4" i="18"/>
  <c r="M4" i="18"/>
  <c r="H4" i="18"/>
  <c r="C4" i="18"/>
  <c r="AG3" i="18"/>
  <c r="AF3" i="18"/>
  <c r="W3" i="18"/>
  <c r="X3" i="18" s="1"/>
  <c r="V3" i="18"/>
  <c r="U3" i="18"/>
  <c r="T3" i="18"/>
  <c r="O3" i="18"/>
  <c r="G3" i="18"/>
  <c r="F3" i="18"/>
  <c r="D3" i="18"/>
  <c r="A2" i="18"/>
  <c r="A1" i="18"/>
  <c r="AB31" i="17"/>
  <c r="AD31" i="17" s="1"/>
  <c r="J31" i="17" s="1"/>
  <c r="Y31" i="17"/>
  <c r="X31" i="17"/>
  <c r="P31" i="17"/>
  <c r="O31" i="17"/>
  <c r="M31" i="17"/>
  <c r="H31" i="17"/>
  <c r="C31" i="17"/>
  <c r="AB30" i="17"/>
  <c r="AD30" i="17" s="1"/>
  <c r="J30" i="17" s="1"/>
  <c r="Y30" i="17"/>
  <c r="X30" i="17"/>
  <c r="P30" i="17"/>
  <c r="Q30" i="17" s="1"/>
  <c r="O30" i="17"/>
  <c r="M30" i="17"/>
  <c r="H30" i="17"/>
  <c r="C30" i="17"/>
  <c r="AB29" i="17"/>
  <c r="AD29" i="17" s="1"/>
  <c r="J29" i="17" s="1"/>
  <c r="Y29" i="17"/>
  <c r="X29" i="17"/>
  <c r="P29" i="17"/>
  <c r="Q29" i="17" s="1"/>
  <c r="O29" i="17"/>
  <c r="M29" i="17"/>
  <c r="H29" i="17"/>
  <c r="C29" i="17"/>
  <c r="AB28" i="17"/>
  <c r="AD28" i="17" s="1"/>
  <c r="J28" i="17" s="1"/>
  <c r="Y28" i="17"/>
  <c r="X28" i="17"/>
  <c r="P28" i="17"/>
  <c r="O28" i="17"/>
  <c r="M28" i="17"/>
  <c r="H28" i="17"/>
  <c r="C28" i="17"/>
  <c r="AB27" i="17"/>
  <c r="AD27" i="17" s="1"/>
  <c r="J27" i="17" s="1"/>
  <c r="Y27" i="17"/>
  <c r="X27" i="17"/>
  <c r="P27" i="17"/>
  <c r="O27" i="17"/>
  <c r="Q27" i="17" s="1"/>
  <c r="M27" i="17"/>
  <c r="H27" i="17"/>
  <c r="C27" i="17"/>
  <c r="AB26" i="17"/>
  <c r="AD26" i="17" s="1"/>
  <c r="J26" i="17" s="1"/>
  <c r="Y26" i="17"/>
  <c r="X26" i="17"/>
  <c r="P26" i="17"/>
  <c r="O26" i="17"/>
  <c r="Q26" i="17" s="1"/>
  <c r="M26" i="17"/>
  <c r="H26" i="17"/>
  <c r="C26" i="17"/>
  <c r="AB25" i="17"/>
  <c r="AD25" i="17" s="1"/>
  <c r="J25" i="17" s="1"/>
  <c r="Y25" i="17"/>
  <c r="X25" i="17"/>
  <c r="P25" i="17"/>
  <c r="O25" i="17"/>
  <c r="Q25" i="17" s="1"/>
  <c r="M25" i="17"/>
  <c r="H25" i="17"/>
  <c r="C25" i="17"/>
  <c r="AB24" i="17"/>
  <c r="AD24" i="17" s="1"/>
  <c r="J24" i="17" s="1"/>
  <c r="Y24" i="17"/>
  <c r="X24" i="17"/>
  <c r="P24" i="17"/>
  <c r="O24" i="17"/>
  <c r="Q24" i="17" s="1"/>
  <c r="M24" i="17"/>
  <c r="H24" i="17"/>
  <c r="C24" i="17"/>
  <c r="AB23" i="17"/>
  <c r="AD23" i="17" s="1"/>
  <c r="J23" i="17" s="1"/>
  <c r="Y23" i="17"/>
  <c r="X23" i="17"/>
  <c r="P23" i="17"/>
  <c r="O23" i="17"/>
  <c r="Q23" i="17" s="1"/>
  <c r="M23" i="17"/>
  <c r="H23" i="17"/>
  <c r="C23" i="17"/>
  <c r="AB22" i="17"/>
  <c r="AD22" i="17" s="1"/>
  <c r="J22" i="17" s="1"/>
  <c r="K22" i="17" s="1"/>
  <c r="Y22" i="17"/>
  <c r="X22" i="17"/>
  <c r="P22" i="17"/>
  <c r="O22" i="17"/>
  <c r="M22" i="17"/>
  <c r="H22" i="17"/>
  <c r="C22" i="17"/>
  <c r="AB21" i="17"/>
  <c r="AD21" i="17" s="1"/>
  <c r="J21" i="17" s="1"/>
  <c r="Y21" i="17"/>
  <c r="X21" i="17"/>
  <c r="P21" i="17"/>
  <c r="Q21" i="17" s="1"/>
  <c r="O21" i="17"/>
  <c r="M21" i="17"/>
  <c r="H21" i="17"/>
  <c r="C21" i="17"/>
  <c r="AD20" i="17"/>
  <c r="J20" i="17" s="1"/>
  <c r="I20" i="17" s="1"/>
  <c r="AB20" i="17"/>
  <c r="Y20" i="17"/>
  <c r="X20" i="17"/>
  <c r="P20" i="17"/>
  <c r="O20" i="17"/>
  <c r="Q20" i="17" s="1"/>
  <c r="M20" i="17"/>
  <c r="H20" i="17"/>
  <c r="C20" i="17"/>
  <c r="AB19" i="17"/>
  <c r="AD19" i="17" s="1"/>
  <c r="J19" i="17" s="1"/>
  <c r="Y19" i="17"/>
  <c r="X19" i="17"/>
  <c r="P19" i="17"/>
  <c r="O19" i="17"/>
  <c r="Q19" i="17" s="1"/>
  <c r="M19" i="17"/>
  <c r="H19" i="17"/>
  <c r="C19" i="17"/>
  <c r="AB18" i="17"/>
  <c r="AD18" i="17" s="1"/>
  <c r="J18" i="17" s="1"/>
  <c r="Y18" i="17"/>
  <c r="X18" i="17"/>
  <c r="P18" i="17"/>
  <c r="O18" i="17"/>
  <c r="Q18" i="17" s="1"/>
  <c r="M18" i="17"/>
  <c r="H18" i="17"/>
  <c r="C18" i="17"/>
  <c r="AB17" i="17"/>
  <c r="AD17" i="17" s="1"/>
  <c r="J17" i="17" s="1"/>
  <c r="Y17" i="17"/>
  <c r="X17" i="17"/>
  <c r="P17" i="17"/>
  <c r="Q17" i="17" s="1"/>
  <c r="O17" i="17"/>
  <c r="M17" i="17"/>
  <c r="H17" i="17"/>
  <c r="C17" i="17"/>
  <c r="AB16" i="17"/>
  <c r="AD16" i="17" s="1"/>
  <c r="J16" i="17" s="1"/>
  <c r="Y16" i="17"/>
  <c r="X16" i="17"/>
  <c r="Q16" i="17"/>
  <c r="P16" i="17"/>
  <c r="O16" i="17"/>
  <c r="M16" i="17"/>
  <c r="H16" i="17"/>
  <c r="C16" i="17"/>
  <c r="AB15" i="17"/>
  <c r="AD15" i="17" s="1"/>
  <c r="J15" i="17" s="1"/>
  <c r="Y15" i="17"/>
  <c r="X15" i="17"/>
  <c r="P15" i="17"/>
  <c r="O15" i="17"/>
  <c r="Q15" i="17" s="1"/>
  <c r="M15" i="17"/>
  <c r="H15" i="17"/>
  <c r="C15" i="17"/>
  <c r="AB14" i="17"/>
  <c r="AD14" i="17" s="1"/>
  <c r="J14" i="17" s="1"/>
  <c r="K14" i="17" s="1"/>
  <c r="Y14" i="17"/>
  <c r="X14" i="17"/>
  <c r="P14" i="17"/>
  <c r="O14" i="17"/>
  <c r="M14" i="17"/>
  <c r="H14" i="17"/>
  <c r="C14" i="17"/>
  <c r="AD13" i="17"/>
  <c r="J13" i="17" s="1"/>
  <c r="AB13" i="17"/>
  <c r="Y13" i="17"/>
  <c r="X13" i="17"/>
  <c r="P13" i="17"/>
  <c r="Q13" i="17" s="1"/>
  <c r="O13" i="17"/>
  <c r="M13" i="17"/>
  <c r="H13" i="17"/>
  <c r="C13" i="17"/>
  <c r="AB12" i="17"/>
  <c r="AD12" i="17" s="1"/>
  <c r="J12" i="17" s="1"/>
  <c r="Y12" i="17"/>
  <c r="X12" i="17"/>
  <c r="P12" i="17"/>
  <c r="O12" i="17"/>
  <c r="Q12" i="17" s="1"/>
  <c r="M12" i="17"/>
  <c r="H12" i="17"/>
  <c r="C12" i="17"/>
  <c r="AB11" i="17"/>
  <c r="AD11" i="17" s="1"/>
  <c r="J11" i="17" s="1"/>
  <c r="Y11" i="17"/>
  <c r="X11" i="17"/>
  <c r="P11" i="17"/>
  <c r="O11" i="17"/>
  <c r="Q11" i="17" s="1"/>
  <c r="M11" i="17"/>
  <c r="H11" i="17"/>
  <c r="C11" i="17"/>
  <c r="AB10" i="17"/>
  <c r="AD10" i="17" s="1"/>
  <c r="J10" i="17" s="1"/>
  <c r="Y10" i="17"/>
  <c r="X10" i="17"/>
  <c r="P10" i="17"/>
  <c r="O10" i="17"/>
  <c r="Q10" i="17" s="1"/>
  <c r="M10" i="17"/>
  <c r="H10" i="17"/>
  <c r="C10" i="17"/>
  <c r="AB9" i="17"/>
  <c r="AD9" i="17" s="1"/>
  <c r="J9" i="17" s="1"/>
  <c r="Y9" i="17"/>
  <c r="X9" i="17"/>
  <c r="P9" i="17"/>
  <c r="O9" i="17"/>
  <c r="Q9" i="17" s="1"/>
  <c r="M9" i="17"/>
  <c r="H9" i="17"/>
  <c r="C9" i="17"/>
  <c r="AB8" i="17"/>
  <c r="AD8" i="17" s="1"/>
  <c r="J8" i="17" s="1"/>
  <c r="Y8" i="17"/>
  <c r="X8" i="17"/>
  <c r="P8" i="17"/>
  <c r="O8" i="17"/>
  <c r="Q8" i="17" s="1"/>
  <c r="M8" i="17"/>
  <c r="H8" i="17"/>
  <c r="C8" i="17"/>
  <c r="AB7" i="17"/>
  <c r="AD7" i="17" s="1"/>
  <c r="J7" i="17" s="1"/>
  <c r="Y7" i="17"/>
  <c r="X7" i="17"/>
  <c r="P7" i="17"/>
  <c r="O7" i="17"/>
  <c r="M7" i="17"/>
  <c r="H7" i="17"/>
  <c r="C7" i="17"/>
  <c r="AB6" i="17"/>
  <c r="AD6" i="17" s="1"/>
  <c r="J6" i="17" s="1"/>
  <c r="K6" i="17" s="1"/>
  <c r="Y6" i="17"/>
  <c r="X6" i="17"/>
  <c r="P6" i="17"/>
  <c r="Q6" i="17" s="1"/>
  <c r="O6" i="17"/>
  <c r="M6" i="17"/>
  <c r="H6" i="17"/>
  <c r="C6" i="17"/>
  <c r="AB5" i="17"/>
  <c r="AD5" i="17" s="1"/>
  <c r="J5" i="17" s="1"/>
  <c r="Y5" i="17"/>
  <c r="X5" i="17"/>
  <c r="P5" i="17"/>
  <c r="Q5" i="17" s="1"/>
  <c r="O5" i="17"/>
  <c r="M5" i="17"/>
  <c r="H5" i="17"/>
  <c r="C5" i="17"/>
  <c r="AB4" i="17"/>
  <c r="AD4" i="17" s="1"/>
  <c r="Y4" i="17"/>
  <c r="X4" i="17"/>
  <c r="P4" i="17"/>
  <c r="O4" i="17"/>
  <c r="Q4" i="17" s="1"/>
  <c r="M4" i="17"/>
  <c r="H4" i="17"/>
  <c r="C4" i="17"/>
  <c r="AG3" i="17"/>
  <c r="AF3" i="17"/>
  <c r="W3" i="17"/>
  <c r="V3" i="17"/>
  <c r="U3" i="17"/>
  <c r="T3" i="17"/>
  <c r="O3" i="17"/>
  <c r="G3" i="17"/>
  <c r="F3" i="17"/>
  <c r="D3" i="17"/>
  <c r="A2" i="17"/>
  <c r="A1" i="17"/>
  <c r="AB31" i="16"/>
  <c r="AD31" i="16" s="1"/>
  <c r="J31" i="16" s="1"/>
  <c r="Y31" i="16"/>
  <c r="X31" i="16"/>
  <c r="P31" i="16"/>
  <c r="Q31" i="16" s="1"/>
  <c r="O31" i="16"/>
  <c r="M31" i="16"/>
  <c r="H31" i="16"/>
  <c r="C31" i="16"/>
  <c r="AD30" i="16"/>
  <c r="J30" i="16" s="1"/>
  <c r="I30" i="16" s="1"/>
  <c r="AB30" i="16"/>
  <c r="Y30" i="16"/>
  <c r="X30" i="16"/>
  <c r="P30" i="16"/>
  <c r="O30" i="16"/>
  <c r="Q30" i="16" s="1"/>
  <c r="M30" i="16"/>
  <c r="H30" i="16"/>
  <c r="C30" i="16"/>
  <c r="AB29" i="16"/>
  <c r="AD29" i="16" s="1"/>
  <c r="J29" i="16" s="1"/>
  <c r="Y29" i="16"/>
  <c r="X29" i="16"/>
  <c r="P29" i="16"/>
  <c r="O29" i="16"/>
  <c r="Q29" i="16" s="1"/>
  <c r="M29" i="16"/>
  <c r="H29" i="16"/>
  <c r="C29" i="16"/>
  <c r="AB28" i="16"/>
  <c r="AD28" i="16" s="1"/>
  <c r="J28" i="16" s="1"/>
  <c r="Y28" i="16"/>
  <c r="X28" i="16"/>
  <c r="P28" i="16"/>
  <c r="O28" i="16"/>
  <c r="Q28" i="16" s="1"/>
  <c r="M28" i="16"/>
  <c r="H28" i="16"/>
  <c r="C28" i="16"/>
  <c r="AB27" i="16"/>
  <c r="AD27" i="16" s="1"/>
  <c r="Y27" i="16"/>
  <c r="X27" i="16"/>
  <c r="P27" i="16"/>
  <c r="O27" i="16"/>
  <c r="Q27" i="16" s="1"/>
  <c r="M27" i="16"/>
  <c r="H27" i="16"/>
  <c r="C27" i="16"/>
  <c r="AG3" i="16"/>
  <c r="AF3" i="16"/>
  <c r="W3" i="16"/>
  <c r="V3" i="16"/>
  <c r="U3" i="16"/>
  <c r="T3" i="16"/>
  <c r="O3" i="16"/>
  <c r="G3" i="16"/>
  <c r="F3" i="16"/>
  <c r="D3" i="16"/>
  <c r="A2" i="16"/>
  <c r="A1" i="16"/>
  <c r="AB31" i="15"/>
  <c r="AD31" i="15" s="1"/>
  <c r="J31" i="15" s="1"/>
  <c r="Y31" i="15"/>
  <c r="X31" i="15"/>
  <c r="P31" i="15"/>
  <c r="O31" i="15"/>
  <c r="Q31" i="15" s="1"/>
  <c r="M31" i="15"/>
  <c r="H31" i="15"/>
  <c r="C31" i="15"/>
  <c r="AB30" i="15"/>
  <c r="AD30" i="15" s="1"/>
  <c r="J30" i="15" s="1"/>
  <c r="Y30" i="15"/>
  <c r="X30" i="15"/>
  <c r="P30" i="15"/>
  <c r="O30" i="15"/>
  <c r="Q30" i="15" s="1"/>
  <c r="M30" i="15"/>
  <c r="H30" i="15"/>
  <c r="C30" i="15"/>
  <c r="AB29" i="15"/>
  <c r="AD29" i="15" s="1"/>
  <c r="J29" i="15" s="1"/>
  <c r="Y29" i="15"/>
  <c r="X29" i="15"/>
  <c r="Q29" i="15"/>
  <c r="P29" i="15"/>
  <c r="O29" i="15"/>
  <c r="M29" i="15"/>
  <c r="H29" i="15"/>
  <c r="C29" i="15"/>
  <c r="AD28" i="15"/>
  <c r="J28" i="15" s="1"/>
  <c r="AB28" i="15"/>
  <c r="Y28" i="15"/>
  <c r="X28" i="15"/>
  <c r="P28" i="15"/>
  <c r="O28" i="15"/>
  <c r="M28" i="15"/>
  <c r="H28" i="15"/>
  <c r="C28" i="15"/>
  <c r="AB27" i="15"/>
  <c r="AD27" i="15" s="1"/>
  <c r="J27" i="15" s="1"/>
  <c r="K27" i="15" s="1"/>
  <c r="Y27" i="15"/>
  <c r="X27" i="15"/>
  <c r="P27" i="15"/>
  <c r="O27" i="15"/>
  <c r="Q27" i="15" s="1"/>
  <c r="M27" i="15"/>
  <c r="H27" i="15"/>
  <c r="C27" i="15"/>
  <c r="AD26" i="15"/>
  <c r="J26" i="15" s="1"/>
  <c r="AB26" i="15"/>
  <c r="Y26" i="15"/>
  <c r="X26" i="15"/>
  <c r="P26" i="15"/>
  <c r="O26" i="15"/>
  <c r="M26" i="15"/>
  <c r="H26" i="15"/>
  <c r="C26" i="15"/>
  <c r="AB25" i="15"/>
  <c r="AD25" i="15" s="1"/>
  <c r="J25" i="15" s="1"/>
  <c r="I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M24" i="15"/>
  <c r="H24" i="15"/>
  <c r="C24" i="15"/>
  <c r="AB23" i="15"/>
  <c r="AD23" i="15" s="1"/>
  <c r="J23" i="15" s="1"/>
  <c r="Y23" i="15"/>
  <c r="X23" i="15"/>
  <c r="P23" i="15"/>
  <c r="O23" i="15"/>
  <c r="M23" i="15"/>
  <c r="H23" i="15"/>
  <c r="C23" i="15"/>
  <c r="AB22" i="15"/>
  <c r="AD22" i="15" s="1"/>
  <c r="J22" i="15" s="1"/>
  <c r="Y22" i="15"/>
  <c r="X22" i="15"/>
  <c r="Q22" i="15"/>
  <c r="P22" i="15"/>
  <c r="O22" i="15"/>
  <c r="M22" i="15"/>
  <c r="H22" i="15"/>
  <c r="C22" i="15"/>
  <c r="AB21" i="15"/>
  <c r="AD21" i="15" s="1"/>
  <c r="J21" i="15" s="1"/>
  <c r="Y21" i="15"/>
  <c r="X21" i="15"/>
  <c r="Q21" i="15"/>
  <c r="P21" i="15"/>
  <c r="O21" i="15"/>
  <c r="M21" i="15"/>
  <c r="H21" i="15"/>
  <c r="C21" i="15"/>
  <c r="AB20" i="15"/>
  <c r="AD20" i="15" s="1"/>
  <c r="J20" i="15" s="1"/>
  <c r="Y20" i="15"/>
  <c r="X20" i="15"/>
  <c r="P20" i="15"/>
  <c r="O20" i="15"/>
  <c r="M20" i="15"/>
  <c r="H20" i="15"/>
  <c r="C20" i="15"/>
  <c r="AD19" i="15"/>
  <c r="J19" i="15" s="1"/>
  <c r="AB19" i="15"/>
  <c r="Y19" i="15"/>
  <c r="X19" i="15"/>
  <c r="P19" i="15"/>
  <c r="O19" i="15"/>
  <c r="Q19" i="15" s="1"/>
  <c r="M19" i="15"/>
  <c r="H19" i="15"/>
  <c r="C19" i="15"/>
  <c r="AD18" i="15"/>
  <c r="J18" i="15" s="1"/>
  <c r="AB18" i="15"/>
  <c r="Y18" i="15"/>
  <c r="X18" i="15"/>
  <c r="P18" i="15"/>
  <c r="O18" i="15"/>
  <c r="M18" i="15"/>
  <c r="H18" i="15"/>
  <c r="C18" i="15"/>
  <c r="AB17" i="15"/>
  <c r="AD17" i="15" s="1"/>
  <c r="J17" i="15" s="1"/>
  <c r="I17" i="15" s="1"/>
  <c r="Y17" i="15"/>
  <c r="X17" i="15"/>
  <c r="P17" i="15"/>
  <c r="O17" i="15"/>
  <c r="Q17" i="15" s="1"/>
  <c r="M17" i="15"/>
  <c r="H17" i="15"/>
  <c r="C17" i="15"/>
  <c r="AB16" i="15"/>
  <c r="AD16" i="15" s="1"/>
  <c r="J16" i="15" s="1"/>
  <c r="Y16" i="15"/>
  <c r="X16" i="15"/>
  <c r="P16" i="15"/>
  <c r="O16" i="15"/>
  <c r="Q16" i="15" s="1"/>
  <c r="M16" i="15"/>
  <c r="H16" i="15"/>
  <c r="C16" i="15"/>
  <c r="AB15" i="15"/>
  <c r="AD15" i="15" s="1"/>
  <c r="J15" i="15" s="1"/>
  <c r="Y15" i="15"/>
  <c r="X15" i="15"/>
  <c r="P15" i="15"/>
  <c r="O15" i="15"/>
  <c r="Q15" i="15" s="1"/>
  <c r="M15" i="15"/>
  <c r="H15" i="15"/>
  <c r="C15" i="15"/>
  <c r="AB14" i="15"/>
  <c r="AD14" i="15" s="1"/>
  <c r="J14" i="15" s="1"/>
  <c r="Y14" i="15"/>
  <c r="X14" i="15"/>
  <c r="P14" i="15"/>
  <c r="Q14" i="15" s="1"/>
  <c r="O14" i="15"/>
  <c r="M14" i="15"/>
  <c r="H14" i="15"/>
  <c r="C14" i="15"/>
  <c r="AB13" i="15"/>
  <c r="AD13" i="15" s="1"/>
  <c r="J13" i="15" s="1"/>
  <c r="Y13" i="15"/>
  <c r="X13" i="15"/>
  <c r="Q13" i="15"/>
  <c r="P13" i="15"/>
  <c r="O13" i="15"/>
  <c r="M13" i="15"/>
  <c r="H13" i="15"/>
  <c r="C13" i="15"/>
  <c r="AD12" i="15"/>
  <c r="J12" i="15" s="1"/>
  <c r="AB12" i="15"/>
  <c r="Y12" i="15"/>
  <c r="X12" i="15"/>
  <c r="P12" i="15"/>
  <c r="O12" i="15"/>
  <c r="Q12" i="15" s="1"/>
  <c r="M12" i="15"/>
  <c r="H12" i="15"/>
  <c r="C12" i="15"/>
  <c r="AB11" i="15"/>
  <c r="AD11" i="15" s="1"/>
  <c r="J11" i="15" s="1"/>
  <c r="Y11" i="15"/>
  <c r="X11" i="15"/>
  <c r="P11" i="15"/>
  <c r="O11" i="15"/>
  <c r="M11" i="15"/>
  <c r="H11" i="15"/>
  <c r="C11" i="15"/>
  <c r="AD10" i="15"/>
  <c r="J10" i="15" s="1"/>
  <c r="AB10" i="15"/>
  <c r="Y10" i="15"/>
  <c r="X10" i="15"/>
  <c r="P10" i="15"/>
  <c r="Q10" i="15" s="1"/>
  <c r="O10" i="15"/>
  <c r="M10" i="15"/>
  <c r="H10" i="15"/>
  <c r="C10" i="15"/>
  <c r="AD9" i="15"/>
  <c r="J9" i="15" s="1"/>
  <c r="I9" i="15" s="1"/>
  <c r="AB9" i="15"/>
  <c r="Y9" i="15"/>
  <c r="X9" i="15"/>
  <c r="P9" i="15"/>
  <c r="O9" i="15"/>
  <c r="Q9" i="15" s="1"/>
  <c r="M9" i="15"/>
  <c r="H9" i="15"/>
  <c r="C9" i="15"/>
  <c r="AB8" i="15"/>
  <c r="AD8" i="15" s="1"/>
  <c r="J8" i="15" s="1"/>
  <c r="Y8" i="15"/>
  <c r="X8" i="15"/>
  <c r="P8" i="15"/>
  <c r="O8" i="15"/>
  <c r="Q8" i="15" s="1"/>
  <c r="M8" i="15"/>
  <c r="H8" i="15"/>
  <c r="C8" i="15"/>
  <c r="AB7" i="15"/>
  <c r="AD7" i="15" s="1"/>
  <c r="J7" i="15" s="1"/>
  <c r="Y7" i="15"/>
  <c r="X7" i="15"/>
  <c r="P7" i="15"/>
  <c r="O7" i="15"/>
  <c r="Q7" i="15" s="1"/>
  <c r="M7" i="15"/>
  <c r="H7" i="15"/>
  <c r="C7" i="15"/>
  <c r="AB6" i="15"/>
  <c r="AD6" i="15" s="1"/>
  <c r="J6" i="15" s="1"/>
  <c r="Y6" i="15"/>
  <c r="X6" i="15"/>
  <c r="P6" i="15"/>
  <c r="Q6" i="15" s="1"/>
  <c r="O6" i="15"/>
  <c r="M6" i="15"/>
  <c r="H6" i="15"/>
  <c r="C6" i="15"/>
  <c r="AB5" i="15"/>
  <c r="AD5" i="15" s="1"/>
  <c r="J5" i="15" s="1"/>
  <c r="Y5" i="15"/>
  <c r="X5" i="15"/>
  <c r="P5" i="15"/>
  <c r="Q5" i="15" s="1"/>
  <c r="O5" i="15"/>
  <c r="M5" i="15"/>
  <c r="H5" i="15"/>
  <c r="C5" i="15"/>
  <c r="AD4" i="15"/>
  <c r="J4" i="15" s="1"/>
  <c r="AB4" i="15"/>
  <c r="Y4" i="15"/>
  <c r="X4" i="15"/>
  <c r="P4" i="15"/>
  <c r="O4" i="15"/>
  <c r="Q4" i="15" s="1"/>
  <c r="M4" i="15"/>
  <c r="H4" i="15"/>
  <c r="C4" i="15"/>
  <c r="AG3" i="15"/>
  <c r="AF3" i="15"/>
  <c r="W3" i="15"/>
  <c r="X3" i="15" s="1"/>
  <c r="V3" i="15"/>
  <c r="U3" i="15"/>
  <c r="T3" i="15"/>
  <c r="O3" i="15"/>
  <c r="G3" i="15"/>
  <c r="H3" i="15" s="1"/>
  <c r="F3" i="15"/>
  <c r="D3" i="15"/>
  <c r="A2" i="15"/>
  <c r="A1" i="15"/>
  <c r="AB31" i="14"/>
  <c r="AD31" i="14" s="1"/>
  <c r="J31" i="14" s="1"/>
  <c r="Y31" i="14"/>
  <c r="X31" i="14"/>
  <c r="P31" i="14"/>
  <c r="O31" i="14"/>
  <c r="Q31" i="14" s="1"/>
  <c r="M31" i="14"/>
  <c r="H31" i="14"/>
  <c r="C31" i="14"/>
  <c r="AB30" i="14"/>
  <c r="AD30" i="14" s="1"/>
  <c r="J30" i="14" s="1"/>
  <c r="Y30" i="14"/>
  <c r="X30" i="14"/>
  <c r="P30" i="14"/>
  <c r="O30" i="14"/>
  <c r="Q30" i="14" s="1"/>
  <c r="M30" i="14"/>
  <c r="H30" i="14"/>
  <c r="C30" i="14"/>
  <c r="AB29" i="14"/>
  <c r="AD29" i="14" s="1"/>
  <c r="J29" i="14" s="1"/>
  <c r="Y29" i="14"/>
  <c r="X29" i="14"/>
  <c r="P29" i="14"/>
  <c r="O29" i="14"/>
  <c r="M29" i="14"/>
  <c r="H29" i="14"/>
  <c r="C29" i="14"/>
  <c r="AD28" i="14"/>
  <c r="J28" i="14" s="1"/>
  <c r="AB28" i="14"/>
  <c r="Y28" i="14"/>
  <c r="X28" i="14"/>
  <c r="P28" i="14"/>
  <c r="Q28" i="14" s="1"/>
  <c r="O28" i="14"/>
  <c r="M28" i="14"/>
  <c r="H28" i="14"/>
  <c r="C28" i="14"/>
  <c r="AB27" i="14"/>
  <c r="AD27" i="14" s="1"/>
  <c r="J27" i="14" s="1"/>
  <c r="Y27" i="14"/>
  <c r="X27" i="14"/>
  <c r="P27" i="14"/>
  <c r="O27" i="14"/>
  <c r="M27" i="14"/>
  <c r="H27" i="14"/>
  <c r="C27" i="14"/>
  <c r="AB26" i="14"/>
  <c r="AD26" i="14" s="1"/>
  <c r="J26" i="14" s="1"/>
  <c r="K26" i="14" s="1"/>
  <c r="Y26" i="14"/>
  <c r="X26" i="14"/>
  <c r="P26" i="14"/>
  <c r="O26" i="14"/>
  <c r="M26" i="14"/>
  <c r="I26" i="14"/>
  <c r="H26" i="14"/>
  <c r="C26" i="14"/>
  <c r="AB25" i="14"/>
  <c r="AD25" i="14" s="1"/>
  <c r="J25" i="14" s="1"/>
  <c r="Y25" i="14"/>
  <c r="X25" i="14"/>
  <c r="P25" i="14"/>
  <c r="O25" i="14"/>
  <c r="M25" i="14"/>
  <c r="H25" i="14"/>
  <c r="C25" i="14"/>
  <c r="AB24" i="14"/>
  <c r="AD24" i="14" s="1"/>
  <c r="J24" i="14" s="1"/>
  <c r="Y24" i="14"/>
  <c r="X24" i="14"/>
  <c r="P24" i="14"/>
  <c r="Q24" i="14" s="1"/>
  <c r="O24" i="14"/>
  <c r="M24" i="14"/>
  <c r="H24" i="14"/>
  <c r="C24" i="14"/>
  <c r="AB23" i="14"/>
  <c r="AD23" i="14" s="1"/>
  <c r="J23" i="14" s="1"/>
  <c r="Y23" i="14"/>
  <c r="X23" i="14"/>
  <c r="P23" i="14"/>
  <c r="O23" i="14"/>
  <c r="Q23" i="14" s="1"/>
  <c r="M23" i="14"/>
  <c r="H23" i="14"/>
  <c r="C23" i="14"/>
  <c r="AB22" i="14"/>
  <c r="AD22" i="14" s="1"/>
  <c r="J22" i="14" s="1"/>
  <c r="Y22" i="14"/>
  <c r="X22" i="14"/>
  <c r="P22" i="14"/>
  <c r="O22" i="14"/>
  <c r="Q22" i="14" s="1"/>
  <c r="M22" i="14"/>
  <c r="H22" i="14"/>
  <c r="C22" i="14"/>
  <c r="AB21" i="14"/>
  <c r="AD21" i="14" s="1"/>
  <c r="J21" i="14" s="1"/>
  <c r="Y21" i="14"/>
  <c r="X21" i="14"/>
  <c r="P21" i="14"/>
  <c r="O21" i="14"/>
  <c r="M21" i="14"/>
  <c r="H21" i="14"/>
  <c r="C21" i="14"/>
  <c r="AD20" i="14"/>
  <c r="J20" i="14" s="1"/>
  <c r="AB20" i="14"/>
  <c r="Y20" i="14"/>
  <c r="X20" i="14"/>
  <c r="P20" i="14"/>
  <c r="Q20" i="14" s="1"/>
  <c r="O20" i="14"/>
  <c r="M20" i="14"/>
  <c r="H20" i="14"/>
  <c r="C20" i="14"/>
  <c r="AB19" i="14"/>
  <c r="AD19" i="14" s="1"/>
  <c r="J19" i="14" s="1"/>
  <c r="Y19" i="14"/>
  <c r="X19" i="14"/>
  <c r="P19" i="14"/>
  <c r="O19" i="14"/>
  <c r="Q19" i="14" s="1"/>
  <c r="M19" i="14"/>
  <c r="H19" i="14"/>
  <c r="C19" i="14"/>
  <c r="AB18" i="14"/>
  <c r="AD18" i="14" s="1"/>
  <c r="J18" i="14" s="1"/>
  <c r="K18" i="14" s="1"/>
  <c r="Y18" i="14"/>
  <c r="X18" i="14"/>
  <c r="P18" i="14"/>
  <c r="O18" i="14"/>
  <c r="Q18" i="14" s="1"/>
  <c r="M18" i="14"/>
  <c r="H18" i="14"/>
  <c r="C18" i="14"/>
  <c r="AB17" i="14"/>
  <c r="AD17" i="14" s="1"/>
  <c r="J17" i="14" s="1"/>
  <c r="Y17" i="14"/>
  <c r="X17" i="14"/>
  <c r="P17" i="14"/>
  <c r="O17" i="14"/>
  <c r="Q17" i="14" s="1"/>
  <c r="M17" i="14"/>
  <c r="H17" i="14"/>
  <c r="C17" i="14"/>
  <c r="AB16" i="14"/>
  <c r="AD16" i="14" s="1"/>
  <c r="J16" i="14" s="1"/>
  <c r="Y16" i="14"/>
  <c r="X16" i="14"/>
  <c r="P16" i="14"/>
  <c r="O16" i="14"/>
  <c r="Q16" i="14" s="1"/>
  <c r="M16" i="14"/>
  <c r="H16" i="14"/>
  <c r="C16" i="14"/>
  <c r="AB15" i="14"/>
  <c r="AD15" i="14" s="1"/>
  <c r="J15" i="14" s="1"/>
  <c r="Y15" i="14"/>
  <c r="X15" i="14"/>
  <c r="Q15" i="14"/>
  <c r="P15" i="14"/>
  <c r="O15" i="14"/>
  <c r="M15" i="14"/>
  <c r="H15" i="14"/>
  <c r="C15" i="14"/>
  <c r="AB14" i="14"/>
  <c r="AD14" i="14" s="1"/>
  <c r="J14" i="14" s="1"/>
  <c r="Y14" i="14"/>
  <c r="X14" i="14"/>
  <c r="P14" i="14"/>
  <c r="O14" i="14"/>
  <c r="M14" i="14"/>
  <c r="H14" i="14"/>
  <c r="C14" i="14"/>
  <c r="AB13" i="14"/>
  <c r="AD13" i="14" s="1"/>
  <c r="J13" i="14" s="1"/>
  <c r="Y13" i="14"/>
  <c r="X13" i="14"/>
  <c r="P13" i="14"/>
  <c r="Q13" i="14" s="1"/>
  <c r="O13" i="14"/>
  <c r="M13" i="14"/>
  <c r="H13" i="14"/>
  <c r="C13" i="14"/>
  <c r="AB12" i="14"/>
  <c r="AD12" i="14" s="1"/>
  <c r="J12" i="14" s="1"/>
  <c r="Y12" i="14"/>
  <c r="X12" i="14"/>
  <c r="P12" i="14"/>
  <c r="Q12" i="14" s="1"/>
  <c r="O12" i="14"/>
  <c r="M12" i="14"/>
  <c r="H12" i="14"/>
  <c r="C12" i="14"/>
  <c r="AD11" i="14"/>
  <c r="J11" i="14" s="1"/>
  <c r="AB11" i="14"/>
  <c r="Y11" i="14"/>
  <c r="X11" i="14"/>
  <c r="P11" i="14"/>
  <c r="O11" i="14"/>
  <c r="Q11" i="14" s="1"/>
  <c r="M11" i="14"/>
  <c r="H11" i="14"/>
  <c r="C11" i="14"/>
  <c r="AB10" i="14"/>
  <c r="AD10" i="14" s="1"/>
  <c r="J10" i="14" s="1"/>
  <c r="K10" i="14" s="1"/>
  <c r="Y10" i="14"/>
  <c r="X10" i="14"/>
  <c r="P10" i="14"/>
  <c r="O10" i="14"/>
  <c r="Q10" i="14" s="1"/>
  <c r="M10" i="14"/>
  <c r="I10" i="14"/>
  <c r="H10" i="14"/>
  <c r="C10" i="14"/>
  <c r="AB9" i="14"/>
  <c r="AD9" i="14" s="1"/>
  <c r="J9" i="14" s="1"/>
  <c r="Y9" i="14"/>
  <c r="X9" i="14"/>
  <c r="P9" i="14"/>
  <c r="O9" i="14"/>
  <c r="M9" i="14"/>
  <c r="H9" i="14"/>
  <c r="C9" i="14"/>
  <c r="AD8" i="14"/>
  <c r="J8" i="14" s="1"/>
  <c r="AB8" i="14"/>
  <c r="Y8" i="14"/>
  <c r="X8" i="14"/>
  <c r="Q8" i="14"/>
  <c r="P8" i="14"/>
  <c r="O8" i="14"/>
  <c r="M8" i="14"/>
  <c r="H8" i="14"/>
  <c r="C8" i="14"/>
  <c r="AB7" i="14"/>
  <c r="AD7" i="14" s="1"/>
  <c r="J7" i="14" s="1"/>
  <c r="Y7" i="14"/>
  <c r="X7" i="14"/>
  <c r="P7" i="14"/>
  <c r="Q7" i="14" s="1"/>
  <c r="O7" i="14"/>
  <c r="M7" i="14"/>
  <c r="H7" i="14"/>
  <c r="C7" i="14"/>
  <c r="AB6" i="14"/>
  <c r="AD6" i="14" s="1"/>
  <c r="J6" i="14" s="1"/>
  <c r="Y6" i="14"/>
  <c r="X6" i="14"/>
  <c r="P6" i="14"/>
  <c r="O6" i="14"/>
  <c r="M6" i="14"/>
  <c r="H6" i="14"/>
  <c r="C6" i="14"/>
  <c r="AB5" i="14"/>
  <c r="AD5" i="14" s="1"/>
  <c r="J5" i="14" s="1"/>
  <c r="Y5" i="14"/>
  <c r="X5" i="14"/>
  <c r="P5" i="14"/>
  <c r="Q5" i="14" s="1"/>
  <c r="M5" i="14"/>
  <c r="H5" i="14"/>
  <c r="C5" i="14"/>
  <c r="AB4" i="14"/>
  <c r="AD4" i="14" s="1"/>
  <c r="Y4" i="14"/>
  <c r="X4" i="14"/>
  <c r="P4" i="14"/>
  <c r="O4" i="14"/>
  <c r="M4" i="14"/>
  <c r="H4" i="14"/>
  <c r="C4" i="14"/>
  <c r="AG3" i="14"/>
  <c r="AF3" i="14"/>
  <c r="W3" i="14"/>
  <c r="V3" i="14"/>
  <c r="U3" i="14"/>
  <c r="T3" i="14"/>
  <c r="O3" i="14"/>
  <c r="G3" i="14"/>
  <c r="H3" i="14" s="1"/>
  <c r="F3" i="14"/>
  <c r="D3" i="14"/>
  <c r="A2" i="14"/>
  <c r="A1" i="14"/>
  <c r="AB31" i="13"/>
  <c r="AD31" i="13" s="1"/>
  <c r="J31" i="13" s="1"/>
  <c r="K31" i="13" s="1"/>
  <c r="Y31" i="13"/>
  <c r="X31" i="13"/>
  <c r="P31" i="13"/>
  <c r="O31" i="13"/>
  <c r="Q31" i="13" s="1"/>
  <c r="M31" i="13"/>
  <c r="I31" i="13"/>
  <c r="H31" i="13"/>
  <c r="C31" i="13"/>
  <c r="AB30" i="13"/>
  <c r="AD30" i="13" s="1"/>
  <c r="J30" i="13" s="1"/>
  <c r="Y30" i="13"/>
  <c r="X30" i="13"/>
  <c r="P30" i="13"/>
  <c r="O30" i="13"/>
  <c r="M30" i="13"/>
  <c r="H30" i="13"/>
  <c r="C30" i="13"/>
  <c r="AB29" i="13"/>
  <c r="AD29" i="13" s="1"/>
  <c r="J29" i="13" s="1"/>
  <c r="Y29" i="13"/>
  <c r="X29" i="13"/>
  <c r="P29" i="13"/>
  <c r="Q29" i="13" s="1"/>
  <c r="O29" i="13"/>
  <c r="M29" i="13"/>
  <c r="H29" i="13"/>
  <c r="C29" i="13"/>
  <c r="AB28" i="13"/>
  <c r="AD28" i="13" s="1"/>
  <c r="J28" i="13" s="1"/>
  <c r="Y28" i="13"/>
  <c r="X28" i="13"/>
  <c r="Q28" i="13"/>
  <c r="P28" i="13"/>
  <c r="O28" i="13"/>
  <c r="M28" i="13"/>
  <c r="H28" i="13"/>
  <c r="C28" i="13"/>
  <c r="AB27" i="13"/>
  <c r="AD27" i="13" s="1"/>
  <c r="J27" i="13" s="1"/>
  <c r="Y27" i="13"/>
  <c r="X27" i="13"/>
  <c r="P27" i="13"/>
  <c r="O27" i="13"/>
  <c r="Q27" i="13" s="1"/>
  <c r="M27" i="13"/>
  <c r="H27" i="13"/>
  <c r="C27" i="13"/>
  <c r="AB26" i="13"/>
  <c r="AD26" i="13" s="1"/>
  <c r="J26" i="13" s="1"/>
  <c r="Y26" i="13"/>
  <c r="X26" i="13"/>
  <c r="P26" i="13"/>
  <c r="O26" i="13"/>
  <c r="Q26" i="13" s="1"/>
  <c r="M26" i="13"/>
  <c r="H26" i="13"/>
  <c r="C26" i="13"/>
  <c r="AD25" i="13"/>
  <c r="J25" i="13" s="1"/>
  <c r="AB25" i="13"/>
  <c r="Y25" i="13"/>
  <c r="X25" i="13"/>
  <c r="P25" i="13"/>
  <c r="Q25" i="13" s="1"/>
  <c r="O25" i="13"/>
  <c r="M25" i="13"/>
  <c r="H25" i="13"/>
  <c r="C25" i="13"/>
  <c r="AB24" i="13"/>
  <c r="AD24" i="13" s="1"/>
  <c r="J24" i="13" s="1"/>
  <c r="Y24" i="13"/>
  <c r="X24" i="13"/>
  <c r="P24" i="13"/>
  <c r="O24" i="13"/>
  <c r="Q24" i="13" s="1"/>
  <c r="M24" i="13"/>
  <c r="H24" i="13"/>
  <c r="C24" i="13"/>
  <c r="AB23" i="13"/>
  <c r="AD23" i="13" s="1"/>
  <c r="J23" i="13" s="1"/>
  <c r="K23" i="13" s="1"/>
  <c r="Y23" i="13"/>
  <c r="X23" i="13"/>
  <c r="P23" i="13"/>
  <c r="O23" i="13"/>
  <c r="M23" i="13"/>
  <c r="H23" i="13"/>
  <c r="C23" i="13"/>
  <c r="AB22" i="13"/>
  <c r="AD22" i="13" s="1"/>
  <c r="J22" i="13" s="1"/>
  <c r="Y22" i="13"/>
  <c r="X22" i="13"/>
  <c r="P22" i="13"/>
  <c r="O22" i="13"/>
  <c r="M22" i="13"/>
  <c r="H22" i="13"/>
  <c r="C22" i="13"/>
  <c r="AB21" i="13"/>
  <c r="AD21" i="13" s="1"/>
  <c r="J21" i="13" s="1"/>
  <c r="Y21" i="13"/>
  <c r="X21" i="13"/>
  <c r="Q21" i="13"/>
  <c r="P21" i="13"/>
  <c r="O21" i="13"/>
  <c r="M21" i="13"/>
  <c r="H21" i="13"/>
  <c r="C21" i="13"/>
  <c r="AB20" i="13"/>
  <c r="AD20" i="13" s="1"/>
  <c r="J20" i="13" s="1"/>
  <c r="Y20" i="13"/>
  <c r="X20" i="13"/>
  <c r="P20" i="13"/>
  <c r="Q20" i="13" s="1"/>
  <c r="O20" i="13"/>
  <c r="M20" i="13"/>
  <c r="H20" i="13"/>
  <c r="C20" i="13"/>
  <c r="AB19" i="13"/>
  <c r="AD19" i="13" s="1"/>
  <c r="J19" i="13" s="1"/>
  <c r="Y19" i="13"/>
  <c r="X19" i="13"/>
  <c r="P19" i="13"/>
  <c r="O19" i="13"/>
  <c r="M19" i="13"/>
  <c r="H19" i="13"/>
  <c r="C19" i="13"/>
  <c r="AB18" i="13"/>
  <c r="AD18" i="13" s="1"/>
  <c r="J18" i="13" s="1"/>
  <c r="Y18" i="13"/>
  <c r="X18" i="13"/>
  <c r="P18" i="13"/>
  <c r="Q18" i="13" s="1"/>
  <c r="O18" i="13"/>
  <c r="M18" i="13"/>
  <c r="H18" i="13"/>
  <c r="C18" i="13"/>
  <c r="AB17" i="13"/>
  <c r="AD17" i="13" s="1"/>
  <c r="Y17" i="13"/>
  <c r="X17" i="13"/>
  <c r="P17" i="13"/>
  <c r="O17" i="13"/>
  <c r="M17" i="13"/>
  <c r="H17" i="13"/>
  <c r="C17" i="13"/>
  <c r="AG3" i="13"/>
  <c r="AF3" i="13"/>
  <c r="W3" i="13"/>
  <c r="V3" i="13"/>
  <c r="U3" i="13"/>
  <c r="T3" i="13"/>
  <c r="O3" i="13"/>
  <c r="G3" i="13"/>
  <c r="F3" i="13"/>
  <c r="D3" i="13"/>
  <c r="A2" i="13"/>
  <c r="A1" i="13"/>
  <c r="AD31" i="12"/>
  <c r="J31" i="12" s="1"/>
  <c r="AB31" i="12"/>
  <c r="Y31" i="12"/>
  <c r="X31" i="12"/>
  <c r="P31" i="12"/>
  <c r="O31" i="12"/>
  <c r="Q31" i="12" s="1"/>
  <c r="M31" i="12"/>
  <c r="H31" i="12"/>
  <c r="C31" i="12"/>
  <c r="AD30" i="12"/>
  <c r="AB30" i="12"/>
  <c r="Y30" i="12"/>
  <c r="X30" i="12"/>
  <c r="P30" i="12"/>
  <c r="O30" i="12"/>
  <c r="M30" i="12"/>
  <c r="H30" i="12"/>
  <c r="C30" i="12"/>
  <c r="AG3" i="12"/>
  <c r="AF3" i="12"/>
  <c r="W3" i="12"/>
  <c r="V3" i="12"/>
  <c r="U3" i="12"/>
  <c r="T3" i="12"/>
  <c r="O3" i="12"/>
  <c r="G3" i="12"/>
  <c r="F3" i="12"/>
  <c r="D3" i="12"/>
  <c r="X3" i="12" s="1"/>
  <c r="A2" i="12"/>
  <c r="A1" i="12"/>
  <c r="AB31" i="11"/>
  <c r="AD31" i="11" s="1"/>
  <c r="J31" i="11" s="1"/>
  <c r="Y31" i="11"/>
  <c r="X31" i="11"/>
  <c r="P31" i="11"/>
  <c r="O31" i="11"/>
  <c r="Q31" i="11" s="1"/>
  <c r="M31" i="11"/>
  <c r="H31" i="11"/>
  <c r="C31" i="11"/>
  <c r="AD30" i="11"/>
  <c r="J30" i="11" s="1"/>
  <c r="AB30" i="11"/>
  <c r="Y30" i="11"/>
  <c r="X30" i="11"/>
  <c r="P30" i="11"/>
  <c r="O30" i="11"/>
  <c r="M30" i="11"/>
  <c r="H30" i="11"/>
  <c r="C30" i="11"/>
  <c r="AB29" i="11"/>
  <c r="AD29" i="11" s="1"/>
  <c r="J29" i="11" s="1"/>
  <c r="Y29" i="11"/>
  <c r="X29" i="11"/>
  <c r="P29" i="11"/>
  <c r="O29" i="11"/>
  <c r="M29" i="11"/>
  <c r="H29" i="11"/>
  <c r="C29" i="11"/>
  <c r="AB28" i="11"/>
  <c r="AD28" i="11" s="1"/>
  <c r="J28" i="11" s="1"/>
  <c r="K28" i="11" s="1"/>
  <c r="Y28" i="11"/>
  <c r="X28" i="11"/>
  <c r="P28" i="11"/>
  <c r="O28" i="11"/>
  <c r="Q28" i="11" s="1"/>
  <c r="M28" i="11"/>
  <c r="H28" i="11"/>
  <c r="C28" i="11"/>
  <c r="AB27" i="11"/>
  <c r="AD27" i="11" s="1"/>
  <c r="J27" i="11" s="1"/>
  <c r="Y27" i="11"/>
  <c r="X27" i="11"/>
  <c r="P27" i="11"/>
  <c r="O27" i="11"/>
  <c r="M27" i="11"/>
  <c r="H27" i="11"/>
  <c r="C27" i="11"/>
  <c r="AB26" i="11"/>
  <c r="AD26" i="11" s="1"/>
  <c r="J26" i="11" s="1"/>
  <c r="Y26" i="11"/>
  <c r="X26" i="11"/>
  <c r="Q26" i="11"/>
  <c r="P26" i="11"/>
  <c r="O26" i="11"/>
  <c r="M26" i="11"/>
  <c r="H26" i="11"/>
  <c r="C26" i="11"/>
  <c r="AD25" i="11"/>
  <c r="J25" i="11" s="1"/>
  <c r="K25" i="11" s="1"/>
  <c r="AB25" i="11"/>
  <c r="Y25" i="11"/>
  <c r="X25" i="11"/>
  <c r="P25" i="11"/>
  <c r="O25" i="11"/>
  <c r="Q25" i="11" s="1"/>
  <c r="M25" i="11"/>
  <c r="I25" i="11"/>
  <c r="H25" i="11"/>
  <c r="C25" i="11"/>
  <c r="AB24" i="11"/>
  <c r="AD24" i="11" s="1"/>
  <c r="J24" i="11" s="1"/>
  <c r="K24" i="11" s="1"/>
  <c r="Y24" i="11"/>
  <c r="X24" i="11"/>
  <c r="P24" i="11"/>
  <c r="O24" i="11"/>
  <c r="M24" i="11"/>
  <c r="I24" i="11"/>
  <c r="H24" i="11"/>
  <c r="C24" i="11"/>
  <c r="AB23" i="11"/>
  <c r="AD23" i="11" s="1"/>
  <c r="J23" i="11" s="1"/>
  <c r="K23" i="11" s="1"/>
  <c r="Y23" i="11"/>
  <c r="X23" i="11"/>
  <c r="P23" i="11"/>
  <c r="O23" i="11"/>
  <c r="M23" i="11"/>
  <c r="H23" i="11"/>
  <c r="C23" i="11"/>
  <c r="AD22" i="11"/>
  <c r="J22" i="11" s="1"/>
  <c r="I22" i="11" s="1"/>
  <c r="AB22" i="11"/>
  <c r="Y22" i="11"/>
  <c r="X22" i="11"/>
  <c r="Q22" i="11"/>
  <c r="P22" i="11"/>
  <c r="O22" i="11"/>
  <c r="M22" i="11"/>
  <c r="K22" i="11"/>
  <c r="H22" i="11"/>
  <c r="C22" i="11"/>
  <c r="AB21" i="11"/>
  <c r="AD21" i="11" s="1"/>
  <c r="J21" i="11" s="1"/>
  <c r="I21" i="11" s="1"/>
  <c r="Y21" i="11"/>
  <c r="X21" i="11"/>
  <c r="P21" i="11"/>
  <c r="O21" i="11"/>
  <c r="Q21" i="11" s="1"/>
  <c r="M21" i="11"/>
  <c r="H21" i="11"/>
  <c r="C21" i="11"/>
  <c r="AB20" i="11"/>
  <c r="AD20" i="11" s="1"/>
  <c r="J20" i="11" s="1"/>
  <c r="Y20" i="11"/>
  <c r="X20" i="11"/>
  <c r="P20" i="11"/>
  <c r="O20" i="11"/>
  <c r="Q20" i="11" s="1"/>
  <c r="M20" i="11"/>
  <c r="H20" i="11"/>
  <c r="C20" i="11"/>
  <c r="AB19" i="11"/>
  <c r="AD19" i="11" s="1"/>
  <c r="J19" i="11" s="1"/>
  <c r="Y19" i="11"/>
  <c r="X19" i="11"/>
  <c r="P19" i="11"/>
  <c r="O19" i="11"/>
  <c r="Q19" i="11" s="1"/>
  <c r="M19" i="11"/>
  <c r="H19" i="11"/>
  <c r="C19" i="11"/>
  <c r="AD18" i="11"/>
  <c r="J18" i="11" s="1"/>
  <c r="AB18" i="11"/>
  <c r="Y18" i="11"/>
  <c r="X18" i="11"/>
  <c r="P18" i="11"/>
  <c r="Q18" i="11" s="1"/>
  <c r="O18" i="11"/>
  <c r="M18" i="11"/>
  <c r="H18" i="11"/>
  <c r="C18" i="11"/>
  <c r="AB17" i="11"/>
  <c r="AD17" i="11" s="1"/>
  <c r="J17" i="11" s="1"/>
  <c r="Y17" i="11"/>
  <c r="X17" i="11"/>
  <c r="P17" i="11"/>
  <c r="Q17" i="11" s="1"/>
  <c r="O17" i="11"/>
  <c r="M17" i="11"/>
  <c r="H17" i="11"/>
  <c r="C17" i="11"/>
  <c r="AB16" i="11"/>
  <c r="AD16" i="11" s="1"/>
  <c r="J16" i="11" s="1"/>
  <c r="K16" i="11" s="1"/>
  <c r="Y16" i="11"/>
  <c r="X16" i="11"/>
  <c r="P16" i="11"/>
  <c r="O16" i="11"/>
  <c r="Q16" i="11" s="1"/>
  <c r="M16" i="11"/>
  <c r="H16" i="11"/>
  <c r="C16" i="11"/>
  <c r="AB15" i="11"/>
  <c r="AD15" i="11" s="1"/>
  <c r="J15" i="11" s="1"/>
  <c r="Y15" i="11"/>
  <c r="X15" i="11"/>
  <c r="P15" i="11"/>
  <c r="O15" i="11"/>
  <c r="Q15" i="11" s="1"/>
  <c r="M15" i="11"/>
  <c r="H15" i="11"/>
  <c r="C15" i="11"/>
  <c r="AD14" i="11"/>
  <c r="J14" i="11" s="1"/>
  <c r="AB14" i="11"/>
  <c r="Y14" i="11"/>
  <c r="X14" i="11"/>
  <c r="P14" i="11"/>
  <c r="O14" i="11"/>
  <c r="M14" i="11"/>
  <c r="H14" i="11"/>
  <c r="C14" i="11"/>
  <c r="AB13" i="11"/>
  <c r="AD13" i="11" s="1"/>
  <c r="J13" i="11" s="1"/>
  <c r="K13" i="11" s="1"/>
  <c r="Y13" i="11"/>
  <c r="X13" i="11"/>
  <c r="P13" i="11"/>
  <c r="O13" i="11"/>
  <c r="M13" i="11"/>
  <c r="I13" i="11"/>
  <c r="H13" i="11"/>
  <c r="C13" i="11"/>
  <c r="AB12" i="11"/>
  <c r="AD12" i="11" s="1"/>
  <c r="J12" i="11" s="1"/>
  <c r="Y12" i="11"/>
  <c r="X12" i="11"/>
  <c r="P12" i="11"/>
  <c r="Q12" i="11" s="1"/>
  <c r="O12" i="11"/>
  <c r="M12" i="11"/>
  <c r="H12" i="11"/>
  <c r="C12" i="11"/>
  <c r="AB11" i="11"/>
  <c r="AD11" i="11" s="1"/>
  <c r="J11" i="11" s="1"/>
  <c r="Y11" i="11"/>
  <c r="X11" i="11"/>
  <c r="P11" i="11"/>
  <c r="O11" i="11"/>
  <c r="Q11" i="11" s="1"/>
  <c r="M11" i="11"/>
  <c r="H11" i="11"/>
  <c r="C11" i="11"/>
  <c r="AB10" i="11"/>
  <c r="AD10" i="11" s="1"/>
  <c r="J10" i="11" s="1"/>
  <c r="Y10" i="11"/>
  <c r="X10" i="11"/>
  <c r="P10" i="11"/>
  <c r="O10" i="11"/>
  <c r="M10" i="11"/>
  <c r="H10" i="11"/>
  <c r="C10" i="11"/>
  <c r="AB9" i="11"/>
  <c r="AD9" i="11" s="1"/>
  <c r="J9" i="11" s="1"/>
  <c r="Y9" i="11"/>
  <c r="X9" i="11"/>
  <c r="P9" i="11"/>
  <c r="O9" i="11"/>
  <c r="M9" i="11"/>
  <c r="H9" i="11"/>
  <c r="C9" i="11"/>
  <c r="AB8" i="11"/>
  <c r="AD8" i="11" s="1"/>
  <c r="J8" i="11" s="1"/>
  <c r="Y8" i="11"/>
  <c r="X8" i="11"/>
  <c r="Q8" i="11"/>
  <c r="P8" i="11"/>
  <c r="O8" i="11"/>
  <c r="M8" i="11"/>
  <c r="H8" i="11"/>
  <c r="C8" i="11"/>
  <c r="AB7" i="11"/>
  <c r="AD7" i="11" s="1"/>
  <c r="J7" i="11" s="1"/>
  <c r="Y7" i="11"/>
  <c r="X7" i="11"/>
  <c r="P7" i="11"/>
  <c r="O7" i="11"/>
  <c r="Q7" i="11" s="1"/>
  <c r="M7" i="1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J5" i="11" s="1"/>
  <c r="K5" i="11" s="1"/>
  <c r="Y5" i="11"/>
  <c r="X5" i="11"/>
  <c r="P5" i="11"/>
  <c r="O5" i="11"/>
  <c r="M5" i="11"/>
  <c r="H5" i="11"/>
  <c r="C5" i="11"/>
  <c r="AD4" i="11"/>
  <c r="AB4" i="11"/>
  <c r="Y4" i="11"/>
  <c r="X4" i="11"/>
  <c r="P4" i="11"/>
  <c r="O4" i="11"/>
  <c r="M4" i="11"/>
  <c r="H4" i="11"/>
  <c r="C4" i="11"/>
  <c r="AG3" i="11"/>
  <c r="AF3" i="11"/>
  <c r="W3" i="11"/>
  <c r="V3" i="11"/>
  <c r="U3" i="11"/>
  <c r="T3" i="11"/>
  <c r="O3" i="11"/>
  <c r="G3" i="11"/>
  <c r="F3" i="11"/>
  <c r="D3" i="11"/>
  <c r="A2" i="11"/>
  <c r="A1" i="11"/>
  <c r="AB31" i="10"/>
  <c r="AD31" i="10" s="1"/>
  <c r="J31" i="10" s="1"/>
  <c r="K31" i="10" s="1"/>
  <c r="Y31" i="10"/>
  <c r="X31" i="10"/>
  <c r="P31" i="10"/>
  <c r="O31" i="10"/>
  <c r="M31" i="10"/>
  <c r="H31" i="10"/>
  <c r="C31" i="10"/>
  <c r="AB30" i="10"/>
  <c r="AD30" i="10" s="1"/>
  <c r="J30" i="10" s="1"/>
  <c r="Y30" i="10"/>
  <c r="X30" i="10"/>
  <c r="P30" i="10"/>
  <c r="O30" i="10"/>
  <c r="M30" i="10"/>
  <c r="H30" i="10"/>
  <c r="C30" i="10"/>
  <c r="AD29" i="10"/>
  <c r="J29" i="10" s="1"/>
  <c r="I29" i="10" s="1"/>
  <c r="AB29" i="10"/>
  <c r="Y29" i="10"/>
  <c r="X29" i="10"/>
  <c r="P29" i="10"/>
  <c r="O29" i="10"/>
  <c r="M29" i="10"/>
  <c r="H29" i="10"/>
  <c r="C29" i="10"/>
  <c r="AB28" i="10"/>
  <c r="AD28" i="10" s="1"/>
  <c r="J28" i="10" s="1"/>
  <c r="Y28" i="10"/>
  <c r="X28" i="10"/>
  <c r="P28" i="10"/>
  <c r="O28" i="10"/>
  <c r="M28" i="10"/>
  <c r="H28" i="10"/>
  <c r="C28" i="10"/>
  <c r="AB27" i="10"/>
  <c r="AD27" i="10" s="1"/>
  <c r="J27" i="10" s="1"/>
  <c r="Y27" i="10"/>
  <c r="X27" i="10"/>
  <c r="P27" i="10"/>
  <c r="O27" i="10"/>
  <c r="M27" i="10"/>
  <c r="H27" i="10"/>
  <c r="C27" i="10"/>
  <c r="AB26" i="10"/>
  <c r="AD26" i="10" s="1"/>
  <c r="J26" i="10" s="1"/>
  <c r="Y26" i="10"/>
  <c r="X26" i="10"/>
  <c r="Q26" i="10"/>
  <c r="P26" i="10"/>
  <c r="O26" i="10"/>
  <c r="M26" i="10"/>
  <c r="H26" i="10"/>
  <c r="C26" i="10"/>
  <c r="AB25" i="10"/>
  <c r="AD25" i="10" s="1"/>
  <c r="Y25" i="10"/>
  <c r="X25" i="10"/>
  <c r="P25" i="10"/>
  <c r="O25" i="10"/>
  <c r="Q25" i="10" s="1"/>
  <c r="M25" i="10"/>
  <c r="H25" i="10"/>
  <c r="C25" i="10"/>
  <c r="AG3" i="10"/>
  <c r="AF3" i="10"/>
  <c r="W3" i="10"/>
  <c r="V3" i="10"/>
  <c r="U3" i="10"/>
  <c r="T3" i="10"/>
  <c r="O3" i="10"/>
  <c r="G3" i="10"/>
  <c r="F3" i="10"/>
  <c r="D3" i="10"/>
  <c r="A2" i="10"/>
  <c r="A1" i="10"/>
  <c r="AB31" i="9"/>
  <c r="AD31" i="9" s="1"/>
  <c r="J31" i="9" s="1"/>
  <c r="Y31" i="9"/>
  <c r="X31" i="9"/>
  <c r="P31" i="9"/>
  <c r="O31" i="9"/>
  <c r="Q31" i="9" s="1"/>
  <c r="M31" i="9"/>
  <c r="H31" i="9"/>
  <c r="C31" i="9"/>
  <c r="AB30" i="9"/>
  <c r="AD30" i="9" s="1"/>
  <c r="J30" i="9" s="1"/>
  <c r="Y30" i="9"/>
  <c r="X30" i="9"/>
  <c r="P30" i="9"/>
  <c r="O30" i="9"/>
  <c r="Q30" i="9" s="1"/>
  <c r="M30" i="9"/>
  <c r="H30" i="9"/>
  <c r="C30" i="9"/>
  <c r="AD29" i="9"/>
  <c r="J29" i="9" s="1"/>
  <c r="AB29" i="9"/>
  <c r="Y29" i="9"/>
  <c r="X29" i="9"/>
  <c r="P29" i="9"/>
  <c r="O29" i="9"/>
  <c r="M29" i="9"/>
  <c r="H29" i="9"/>
  <c r="C29" i="9"/>
  <c r="AB28" i="9"/>
  <c r="AD28" i="9" s="1"/>
  <c r="J28" i="9" s="1"/>
  <c r="K28" i="9" s="1"/>
  <c r="Y28" i="9"/>
  <c r="X28" i="9"/>
  <c r="P28" i="9"/>
  <c r="Q28" i="9" s="1"/>
  <c r="O28" i="9"/>
  <c r="M28" i="9"/>
  <c r="I28" i="9"/>
  <c r="H28" i="9"/>
  <c r="C28" i="9"/>
  <c r="AB27" i="9"/>
  <c r="AD27" i="9" s="1"/>
  <c r="J27" i="9" s="1"/>
  <c r="Y27" i="9"/>
  <c r="X27" i="9"/>
  <c r="P27" i="9"/>
  <c r="Q27" i="9" s="1"/>
  <c r="O27" i="9"/>
  <c r="M27" i="9"/>
  <c r="H27" i="9"/>
  <c r="C27" i="9"/>
  <c r="AB26" i="9"/>
  <c r="AD26" i="9" s="1"/>
  <c r="J26" i="9" s="1"/>
  <c r="I26" i="9" s="1"/>
  <c r="Y26" i="9"/>
  <c r="X26" i="9"/>
  <c r="P26" i="9"/>
  <c r="O26" i="9"/>
  <c r="Q26" i="9" s="1"/>
  <c r="M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B24" i="9"/>
  <c r="AD24" i="9" s="1"/>
  <c r="J24" i="9" s="1"/>
  <c r="Y24" i="9"/>
  <c r="X24" i="9"/>
  <c r="P24" i="9"/>
  <c r="O24" i="9"/>
  <c r="Q24" i="9" s="1"/>
  <c r="M24" i="9"/>
  <c r="H24" i="9"/>
  <c r="C24" i="9"/>
  <c r="AB23" i="9"/>
  <c r="AD23" i="9" s="1"/>
  <c r="J23" i="9" s="1"/>
  <c r="Y23" i="9"/>
  <c r="X23" i="9"/>
  <c r="P23" i="9"/>
  <c r="Q23" i="9" s="1"/>
  <c r="O23" i="9"/>
  <c r="M23" i="9"/>
  <c r="H23" i="9"/>
  <c r="C23" i="9"/>
  <c r="AB22" i="9"/>
  <c r="AD22" i="9" s="1"/>
  <c r="J22" i="9" s="1"/>
  <c r="Y22" i="9"/>
  <c r="X22" i="9"/>
  <c r="P22" i="9"/>
  <c r="O22" i="9"/>
  <c r="Q22" i="9" s="1"/>
  <c r="M22" i="9"/>
  <c r="H22" i="9"/>
  <c r="C22" i="9"/>
  <c r="AB21" i="9"/>
  <c r="AD21" i="9" s="1"/>
  <c r="J21" i="9" s="1"/>
  <c r="Y21" i="9"/>
  <c r="X21" i="9"/>
  <c r="P21" i="9"/>
  <c r="O21" i="9"/>
  <c r="Q21" i="9" s="1"/>
  <c r="M21" i="9"/>
  <c r="H21" i="9"/>
  <c r="C21" i="9"/>
  <c r="AB20" i="9"/>
  <c r="AD20" i="9" s="1"/>
  <c r="J20" i="9" s="1"/>
  <c r="K20" i="9" s="1"/>
  <c r="Y20" i="9"/>
  <c r="X20" i="9"/>
  <c r="P20" i="9"/>
  <c r="O20" i="9"/>
  <c r="M20" i="9"/>
  <c r="H20" i="9"/>
  <c r="C20" i="9"/>
  <c r="AD19" i="9"/>
  <c r="J19" i="9" s="1"/>
  <c r="AB19" i="9"/>
  <c r="Y19" i="9"/>
  <c r="X19" i="9"/>
  <c r="P19" i="9"/>
  <c r="O19" i="9"/>
  <c r="M19" i="9"/>
  <c r="H19" i="9"/>
  <c r="C19" i="9"/>
  <c r="AB18" i="9"/>
  <c r="AD18" i="9" s="1"/>
  <c r="J18" i="9" s="1"/>
  <c r="I18" i="9" s="1"/>
  <c r="Y18" i="9"/>
  <c r="X18" i="9"/>
  <c r="P18" i="9"/>
  <c r="O18" i="9"/>
  <c r="M18" i="9"/>
  <c r="H18" i="9"/>
  <c r="C18" i="9"/>
  <c r="AB17" i="9"/>
  <c r="AD17" i="9" s="1"/>
  <c r="J17" i="9" s="1"/>
  <c r="Y17" i="9"/>
  <c r="X17" i="9"/>
  <c r="P17" i="9"/>
  <c r="O17" i="9"/>
  <c r="M17" i="9"/>
  <c r="H17" i="9"/>
  <c r="C17" i="9"/>
  <c r="AB16" i="9"/>
  <c r="AD16" i="9" s="1"/>
  <c r="J16" i="9" s="1"/>
  <c r="Y16" i="9"/>
  <c r="X16" i="9"/>
  <c r="P16" i="9"/>
  <c r="O16" i="9"/>
  <c r="M16" i="9"/>
  <c r="H16" i="9"/>
  <c r="C16" i="9"/>
  <c r="AB15" i="9"/>
  <c r="AD15" i="9" s="1"/>
  <c r="J15" i="9" s="1"/>
  <c r="Y15" i="9"/>
  <c r="X15" i="9"/>
  <c r="P15" i="9"/>
  <c r="O15" i="9"/>
  <c r="Q15" i="9" s="1"/>
  <c r="M15" i="9"/>
  <c r="H15" i="9"/>
  <c r="C15" i="9"/>
  <c r="AB14" i="9"/>
  <c r="AD14" i="9" s="1"/>
  <c r="J14" i="9" s="1"/>
  <c r="Y14" i="9"/>
  <c r="X14" i="9"/>
  <c r="P14" i="9"/>
  <c r="Q14" i="9" s="1"/>
  <c r="O14" i="9"/>
  <c r="M14" i="9"/>
  <c r="H14" i="9"/>
  <c r="C14" i="9"/>
  <c r="AB13" i="9"/>
  <c r="AD13" i="9" s="1"/>
  <c r="J13" i="9" s="1"/>
  <c r="Y13" i="9"/>
  <c r="X13" i="9"/>
  <c r="P13" i="9"/>
  <c r="O13" i="9"/>
  <c r="Q13" i="9" s="1"/>
  <c r="M13" i="9"/>
  <c r="H13" i="9"/>
  <c r="C13" i="9"/>
  <c r="AB12" i="9"/>
  <c r="AD12" i="9" s="1"/>
  <c r="J12" i="9" s="1"/>
  <c r="K12" i="9" s="1"/>
  <c r="Y12" i="9"/>
  <c r="X12" i="9"/>
  <c r="P12" i="9"/>
  <c r="O12" i="9"/>
  <c r="M12" i="9"/>
  <c r="I12" i="9"/>
  <c r="H12" i="9"/>
  <c r="C12" i="9"/>
  <c r="AB11" i="9"/>
  <c r="AD11" i="9" s="1"/>
  <c r="J11" i="9" s="1"/>
  <c r="Y11" i="9"/>
  <c r="X11" i="9"/>
  <c r="P11" i="9"/>
  <c r="O11" i="9"/>
  <c r="M11" i="9"/>
  <c r="H11" i="9"/>
  <c r="C11" i="9"/>
  <c r="AD10" i="9"/>
  <c r="J10" i="9" s="1"/>
  <c r="I10" i="9" s="1"/>
  <c r="AB10" i="9"/>
  <c r="Y10" i="9"/>
  <c r="X10" i="9"/>
  <c r="P10" i="9"/>
  <c r="O10" i="9"/>
  <c r="M10" i="9"/>
  <c r="H10" i="9"/>
  <c r="C10" i="9"/>
  <c r="AB9" i="9"/>
  <c r="AD9" i="9" s="1"/>
  <c r="J9" i="9" s="1"/>
  <c r="Y9" i="9"/>
  <c r="X9" i="9"/>
  <c r="P9" i="9"/>
  <c r="O9" i="9"/>
  <c r="M9" i="9"/>
  <c r="H9" i="9"/>
  <c r="C9" i="9"/>
  <c r="AB8" i="9"/>
  <c r="AD8" i="9" s="1"/>
  <c r="J8" i="9" s="1"/>
  <c r="Y8" i="9"/>
  <c r="X8" i="9"/>
  <c r="P8" i="9"/>
  <c r="O8" i="9"/>
  <c r="M8" i="9"/>
  <c r="H8" i="9"/>
  <c r="C8" i="9"/>
  <c r="AB7" i="9"/>
  <c r="AD7" i="9" s="1"/>
  <c r="J7" i="9" s="1"/>
  <c r="Y7" i="9"/>
  <c r="X7" i="9"/>
  <c r="Q7" i="9"/>
  <c r="P7" i="9"/>
  <c r="O7" i="9"/>
  <c r="M7" i="9"/>
  <c r="H7" i="9"/>
  <c r="C7" i="9"/>
  <c r="AB6" i="9"/>
  <c r="AD6" i="9" s="1"/>
  <c r="J6" i="9" s="1"/>
  <c r="Y6" i="9"/>
  <c r="X6" i="9"/>
  <c r="P6" i="9"/>
  <c r="Q6" i="9" s="1"/>
  <c r="O6" i="9"/>
  <c r="M6" i="9"/>
  <c r="H6" i="9"/>
  <c r="C6" i="9"/>
  <c r="AB5" i="9"/>
  <c r="AD5" i="9" s="1"/>
  <c r="J5" i="9" s="1"/>
  <c r="Y5" i="9"/>
  <c r="X5" i="9"/>
  <c r="P5" i="9"/>
  <c r="O5" i="9"/>
  <c r="Q5" i="9" s="1"/>
  <c r="M5" i="9"/>
  <c r="H5" i="9"/>
  <c r="C5" i="9"/>
  <c r="AB4" i="9"/>
  <c r="AD4" i="9" s="1"/>
  <c r="Y4" i="9"/>
  <c r="X4" i="9"/>
  <c r="P4" i="9"/>
  <c r="O4" i="9"/>
  <c r="Q4" i="9" s="1"/>
  <c r="M4" i="9"/>
  <c r="H4" i="9"/>
  <c r="C4" i="9"/>
  <c r="AG3" i="9"/>
  <c r="AF3" i="9"/>
  <c r="W3" i="9"/>
  <c r="V3" i="9"/>
  <c r="U3" i="9"/>
  <c r="T3" i="9"/>
  <c r="O3" i="9"/>
  <c r="G3" i="9"/>
  <c r="F3" i="9"/>
  <c r="D3" i="9"/>
  <c r="A2" i="9"/>
  <c r="A1" i="9"/>
  <c r="AB31" i="8"/>
  <c r="AD31" i="8" s="1"/>
  <c r="J31" i="8" s="1"/>
  <c r="Y31" i="8"/>
  <c r="X31" i="8"/>
  <c r="P31" i="8"/>
  <c r="O31" i="8"/>
  <c r="M31" i="8"/>
  <c r="H31" i="8"/>
  <c r="C31" i="8"/>
  <c r="AB30" i="8"/>
  <c r="AD30" i="8" s="1"/>
  <c r="J30" i="8" s="1"/>
  <c r="K30" i="8" s="1"/>
  <c r="Y30" i="8"/>
  <c r="X30" i="8"/>
  <c r="P30" i="8"/>
  <c r="Q30" i="8" s="1"/>
  <c r="O30" i="8"/>
  <c r="M30" i="8"/>
  <c r="H30" i="8"/>
  <c r="C30" i="8"/>
  <c r="AD29" i="8"/>
  <c r="J29" i="8" s="1"/>
  <c r="AB29" i="8"/>
  <c r="Y29" i="8"/>
  <c r="X29" i="8"/>
  <c r="P29" i="8"/>
  <c r="Q29" i="8" s="1"/>
  <c r="O29" i="8"/>
  <c r="M29" i="8"/>
  <c r="H29" i="8"/>
  <c r="C29" i="8"/>
  <c r="AB28" i="8"/>
  <c r="AD28" i="8" s="1"/>
  <c r="J28" i="8" s="1"/>
  <c r="Y28" i="8"/>
  <c r="X28" i="8"/>
  <c r="P28" i="8"/>
  <c r="O28" i="8"/>
  <c r="Q28" i="8" s="1"/>
  <c r="M28" i="8"/>
  <c r="H28" i="8"/>
  <c r="C28" i="8"/>
  <c r="AB27" i="8"/>
  <c r="AD27" i="8" s="1"/>
  <c r="J27" i="8" s="1"/>
  <c r="Y27" i="8"/>
  <c r="X27" i="8"/>
  <c r="P27" i="8"/>
  <c r="O27" i="8"/>
  <c r="Q27" i="8" s="1"/>
  <c r="M27" i="8"/>
  <c r="H27" i="8"/>
  <c r="C27" i="8"/>
  <c r="AB26" i="8"/>
  <c r="AD26" i="8" s="1"/>
  <c r="J26" i="8" s="1"/>
  <c r="Y26" i="8"/>
  <c r="X26" i="8"/>
  <c r="P26" i="8"/>
  <c r="O26" i="8"/>
  <c r="Q26" i="8" s="1"/>
  <c r="M26" i="8"/>
  <c r="H26" i="8"/>
  <c r="C26" i="8"/>
  <c r="AB25" i="8"/>
  <c r="AD25" i="8" s="1"/>
  <c r="J25" i="8" s="1"/>
  <c r="Y25" i="8"/>
  <c r="X25" i="8"/>
  <c r="P25" i="8"/>
  <c r="O25" i="8"/>
  <c r="Q25" i="8" s="1"/>
  <c r="M25" i="8"/>
  <c r="H25" i="8"/>
  <c r="C25" i="8"/>
  <c r="AB24" i="8"/>
  <c r="AD24" i="8" s="1"/>
  <c r="J24" i="8" s="1"/>
  <c r="Y24" i="8"/>
  <c r="X24" i="8"/>
  <c r="P24" i="8"/>
  <c r="Q24" i="8" s="1"/>
  <c r="O24" i="8"/>
  <c r="M24" i="8"/>
  <c r="H24" i="8"/>
  <c r="C24" i="8"/>
  <c r="AB23" i="8"/>
  <c r="AD23" i="8" s="1"/>
  <c r="J23" i="8" s="1"/>
  <c r="Y23" i="8"/>
  <c r="X23" i="8"/>
  <c r="P23" i="8"/>
  <c r="O23" i="8"/>
  <c r="Q23" i="8" s="1"/>
  <c r="M23" i="8"/>
  <c r="H23" i="8"/>
  <c r="C23" i="8"/>
  <c r="AB22" i="8"/>
  <c r="AD22" i="8" s="1"/>
  <c r="J22" i="8" s="1"/>
  <c r="K22" i="8" s="1"/>
  <c r="Y22" i="8"/>
  <c r="X22" i="8"/>
  <c r="P22" i="8"/>
  <c r="O22" i="8"/>
  <c r="M22" i="8"/>
  <c r="I22" i="8"/>
  <c r="H22" i="8"/>
  <c r="C22" i="8"/>
  <c r="AB21" i="8"/>
  <c r="AD21" i="8" s="1"/>
  <c r="J21" i="8" s="1"/>
  <c r="Y21" i="8"/>
  <c r="X21" i="8"/>
  <c r="P21" i="8"/>
  <c r="O21" i="8"/>
  <c r="M21" i="8"/>
  <c r="H21" i="8"/>
  <c r="C21" i="8"/>
  <c r="AD20" i="8"/>
  <c r="J20" i="8" s="1"/>
  <c r="I20" i="8" s="1"/>
  <c r="AB20" i="8"/>
  <c r="Y20" i="8"/>
  <c r="X20" i="8"/>
  <c r="P20" i="8"/>
  <c r="O20" i="8"/>
  <c r="M20" i="8"/>
  <c r="H20" i="8"/>
  <c r="C20" i="8"/>
  <c r="AB19" i="8"/>
  <c r="AD19" i="8" s="1"/>
  <c r="J19" i="8" s="1"/>
  <c r="Y19" i="8"/>
  <c r="X19" i="8"/>
  <c r="P19" i="8"/>
  <c r="O19" i="8"/>
  <c r="Q19" i="8" s="1"/>
  <c r="M19" i="8"/>
  <c r="H19" i="8"/>
  <c r="C19" i="8"/>
  <c r="AB18" i="8"/>
  <c r="AD18" i="8" s="1"/>
  <c r="J18" i="8" s="1"/>
  <c r="Y18" i="8"/>
  <c r="X18" i="8"/>
  <c r="P18" i="8"/>
  <c r="O18" i="8"/>
  <c r="Q18" i="8" s="1"/>
  <c r="M18" i="8"/>
  <c r="H18" i="8"/>
  <c r="C18" i="8"/>
  <c r="AB17" i="8"/>
  <c r="AD17" i="8" s="1"/>
  <c r="J17" i="8" s="1"/>
  <c r="Y17" i="8"/>
  <c r="X17" i="8"/>
  <c r="P17" i="8"/>
  <c r="O17" i="8"/>
  <c r="Q17" i="8" s="1"/>
  <c r="M17" i="8"/>
  <c r="H17" i="8"/>
  <c r="C17" i="8"/>
  <c r="AB16" i="8"/>
  <c r="AD16" i="8" s="1"/>
  <c r="J16" i="8" s="1"/>
  <c r="Y16" i="8"/>
  <c r="X16" i="8"/>
  <c r="P16" i="8"/>
  <c r="O16" i="8"/>
  <c r="Q16" i="8" s="1"/>
  <c r="M16" i="8"/>
  <c r="H16" i="8"/>
  <c r="C16" i="8"/>
  <c r="AD15" i="8"/>
  <c r="J15" i="8" s="1"/>
  <c r="AB15" i="8"/>
  <c r="Y15" i="8"/>
  <c r="X15" i="8"/>
  <c r="P15" i="8"/>
  <c r="O15" i="8"/>
  <c r="M15" i="8"/>
  <c r="H15" i="8"/>
  <c r="C15" i="8"/>
  <c r="AB14" i="8"/>
  <c r="AD14" i="8" s="1"/>
  <c r="J14" i="8" s="1"/>
  <c r="K14" i="8" s="1"/>
  <c r="Y14" i="8"/>
  <c r="X14" i="8"/>
  <c r="P14" i="8"/>
  <c r="O14" i="8"/>
  <c r="M14" i="8"/>
  <c r="I14" i="8"/>
  <c r="H14" i="8"/>
  <c r="C14" i="8"/>
  <c r="AB13" i="8"/>
  <c r="AD13" i="8" s="1"/>
  <c r="J13" i="8" s="1"/>
  <c r="Y13" i="8"/>
  <c r="X13" i="8"/>
  <c r="P13" i="8"/>
  <c r="Q13" i="8" s="1"/>
  <c r="O13" i="8"/>
  <c r="M13" i="8"/>
  <c r="H13" i="8"/>
  <c r="C13" i="8"/>
  <c r="AB12" i="8"/>
  <c r="AD12" i="8" s="1"/>
  <c r="J12" i="8" s="1"/>
  <c r="Y12" i="8"/>
  <c r="X12" i="8"/>
  <c r="P12" i="8"/>
  <c r="O12" i="8"/>
  <c r="Q12" i="8" s="1"/>
  <c r="M12" i="8"/>
  <c r="H12" i="8"/>
  <c r="C12" i="8"/>
  <c r="AB11" i="8"/>
  <c r="AD11" i="8" s="1"/>
  <c r="J11" i="8" s="1"/>
  <c r="Y11" i="8"/>
  <c r="X11" i="8"/>
  <c r="P11" i="8"/>
  <c r="O11" i="8"/>
  <c r="M11" i="8"/>
  <c r="H11" i="8"/>
  <c r="C11" i="8"/>
  <c r="AB10" i="8"/>
  <c r="AD10" i="8" s="1"/>
  <c r="J10" i="8" s="1"/>
  <c r="Y10" i="8"/>
  <c r="X10" i="8"/>
  <c r="P10" i="8"/>
  <c r="O10" i="8"/>
  <c r="M10" i="8"/>
  <c r="H10" i="8"/>
  <c r="C10" i="8"/>
  <c r="AB9" i="8"/>
  <c r="AD9" i="8" s="1"/>
  <c r="J9" i="8" s="1"/>
  <c r="Y9" i="8"/>
  <c r="X9" i="8"/>
  <c r="Q9" i="8"/>
  <c r="P9" i="8"/>
  <c r="O9" i="8"/>
  <c r="M9" i="8"/>
  <c r="H9" i="8"/>
  <c r="C9" i="8"/>
  <c r="AB8" i="8"/>
  <c r="AD8" i="8" s="1"/>
  <c r="J8" i="8" s="1"/>
  <c r="Y8" i="8"/>
  <c r="X8" i="8"/>
  <c r="P8" i="8"/>
  <c r="O8" i="8"/>
  <c r="Q8" i="8" s="1"/>
  <c r="M8" i="8"/>
  <c r="H8" i="8"/>
  <c r="C8" i="8"/>
  <c r="AB7" i="8"/>
  <c r="AD7" i="8" s="1"/>
  <c r="J7" i="8" s="1"/>
  <c r="Y7" i="8"/>
  <c r="X7" i="8"/>
  <c r="P7" i="8"/>
  <c r="O7" i="8"/>
  <c r="Q7" i="8" s="1"/>
  <c r="M7" i="8"/>
  <c r="H7" i="8"/>
  <c r="C7" i="8"/>
  <c r="AB6" i="8"/>
  <c r="AD6" i="8" s="1"/>
  <c r="J6" i="8" s="1"/>
  <c r="K6" i="8" s="1"/>
  <c r="Y6" i="8"/>
  <c r="X6" i="8"/>
  <c r="P6" i="8"/>
  <c r="O6" i="8"/>
  <c r="Q6" i="8" s="1"/>
  <c r="M6" i="8"/>
  <c r="H6" i="8"/>
  <c r="C6" i="8"/>
  <c r="AB5" i="8"/>
  <c r="AD5" i="8" s="1"/>
  <c r="J5" i="8" s="1"/>
  <c r="Y5" i="8"/>
  <c r="X5" i="8"/>
  <c r="P5" i="8"/>
  <c r="O5" i="8"/>
  <c r="M5" i="8"/>
  <c r="H5" i="8"/>
  <c r="C5" i="8"/>
  <c r="AB4" i="8"/>
  <c r="AD4" i="8" s="1"/>
  <c r="Y4" i="8"/>
  <c r="X4" i="8"/>
  <c r="P4" i="8"/>
  <c r="O4" i="8"/>
  <c r="M4" i="8"/>
  <c r="H4" i="8"/>
  <c r="C4" i="8"/>
  <c r="AG3" i="8"/>
  <c r="AF3" i="8"/>
  <c r="W3" i="8"/>
  <c r="X3" i="8" s="1"/>
  <c r="V3" i="8"/>
  <c r="U3" i="8"/>
  <c r="T3" i="8"/>
  <c r="O3" i="8"/>
  <c r="G3" i="8"/>
  <c r="F3" i="8"/>
  <c r="H3" i="8" s="1"/>
  <c r="D3" i="8"/>
  <c r="A2" i="8"/>
  <c r="A1" i="8"/>
  <c r="AD31" i="7"/>
  <c r="J31" i="7" s="1"/>
  <c r="AB31" i="7"/>
  <c r="Y31" i="7"/>
  <c r="X31" i="7"/>
  <c r="P31" i="7"/>
  <c r="O31" i="7"/>
  <c r="M31" i="7"/>
  <c r="H31" i="7"/>
  <c r="C31" i="7"/>
  <c r="AD30" i="7"/>
  <c r="J30" i="7" s="1"/>
  <c r="I30" i="7" s="1"/>
  <c r="AB30" i="7"/>
  <c r="Y30" i="7"/>
  <c r="X30" i="7"/>
  <c r="P30" i="7"/>
  <c r="O30" i="7"/>
  <c r="M30" i="7"/>
  <c r="H30" i="7"/>
  <c r="C30" i="7"/>
  <c r="AB29" i="7"/>
  <c r="AD29" i="7" s="1"/>
  <c r="J29" i="7" s="1"/>
  <c r="Y29" i="7"/>
  <c r="X29" i="7"/>
  <c r="P29" i="7"/>
  <c r="O29" i="7"/>
  <c r="Q29" i="7" s="1"/>
  <c r="M29" i="7"/>
  <c r="H29" i="7"/>
  <c r="C29" i="7"/>
  <c r="AB28" i="7"/>
  <c r="AD28" i="7" s="1"/>
  <c r="J28" i="7" s="1"/>
  <c r="Y28" i="7"/>
  <c r="X28" i="7"/>
  <c r="P28" i="7"/>
  <c r="O28" i="7"/>
  <c r="Q28" i="7" s="1"/>
  <c r="M28" i="7"/>
  <c r="H28" i="7"/>
  <c r="C28" i="7"/>
  <c r="AB27" i="7"/>
  <c r="AD27" i="7" s="1"/>
  <c r="J27" i="7" s="1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Q26" i="7" s="1"/>
  <c r="M26" i="7"/>
  <c r="H26" i="7"/>
  <c r="C26" i="7"/>
  <c r="AB25" i="7"/>
  <c r="AD25" i="7" s="1"/>
  <c r="J25" i="7" s="1"/>
  <c r="Y25" i="7"/>
  <c r="X25" i="7"/>
  <c r="P25" i="7"/>
  <c r="O25" i="7"/>
  <c r="M25" i="7"/>
  <c r="H25" i="7"/>
  <c r="C25" i="7"/>
  <c r="AD24" i="7"/>
  <c r="J24" i="7" s="1"/>
  <c r="K24" i="7" s="1"/>
  <c r="AB24" i="7"/>
  <c r="Y24" i="7"/>
  <c r="X24" i="7"/>
  <c r="P24" i="7"/>
  <c r="Q24" i="7" s="1"/>
  <c r="O24" i="7"/>
  <c r="M24" i="7"/>
  <c r="H24" i="7"/>
  <c r="C24" i="7"/>
  <c r="AB23" i="7"/>
  <c r="AD23" i="7" s="1"/>
  <c r="J23" i="7" s="1"/>
  <c r="Y23" i="7"/>
  <c r="X23" i="7"/>
  <c r="P23" i="7"/>
  <c r="O23" i="7"/>
  <c r="M23" i="7"/>
  <c r="H23" i="7"/>
  <c r="C23" i="7"/>
  <c r="AB22" i="7"/>
  <c r="AD22" i="7" s="1"/>
  <c r="J22" i="7" s="1"/>
  <c r="Y22" i="7"/>
  <c r="X22" i="7"/>
  <c r="P22" i="7"/>
  <c r="O22" i="7"/>
  <c r="M22" i="7"/>
  <c r="H22" i="7"/>
  <c r="C22" i="7"/>
  <c r="AB21" i="7"/>
  <c r="AD21" i="7" s="1"/>
  <c r="J21" i="7" s="1"/>
  <c r="Y21" i="7"/>
  <c r="X21" i="7"/>
  <c r="P21" i="7"/>
  <c r="O21" i="7"/>
  <c r="Q21" i="7" s="1"/>
  <c r="M21" i="7"/>
  <c r="H21" i="7"/>
  <c r="C21" i="7"/>
  <c r="AB20" i="7"/>
  <c r="AD20" i="7" s="1"/>
  <c r="J20" i="7" s="1"/>
  <c r="Y20" i="7"/>
  <c r="X20" i="7"/>
  <c r="P20" i="7"/>
  <c r="O20" i="7"/>
  <c r="Q20" i="7" s="1"/>
  <c r="M20" i="7"/>
  <c r="H20" i="7"/>
  <c r="C20" i="7"/>
  <c r="AB19" i="7"/>
  <c r="AD19" i="7" s="1"/>
  <c r="J19" i="7" s="1"/>
  <c r="Y19" i="7"/>
  <c r="X19" i="7"/>
  <c r="P19" i="7"/>
  <c r="Q19" i="7" s="1"/>
  <c r="O19" i="7"/>
  <c r="M19" i="7"/>
  <c r="H19" i="7"/>
  <c r="C19" i="7"/>
  <c r="AB18" i="7"/>
  <c r="AD18" i="7" s="1"/>
  <c r="J18" i="7" s="1"/>
  <c r="Y18" i="7"/>
  <c r="X18" i="7"/>
  <c r="Q18" i="7"/>
  <c r="P18" i="7"/>
  <c r="O18" i="7"/>
  <c r="M18" i="7"/>
  <c r="H18" i="7"/>
  <c r="C18" i="7"/>
  <c r="AB17" i="7"/>
  <c r="AD17" i="7" s="1"/>
  <c r="J17" i="7" s="1"/>
  <c r="Y17" i="7"/>
  <c r="X17" i="7"/>
  <c r="P17" i="7"/>
  <c r="Q17" i="7" s="1"/>
  <c r="O17" i="7"/>
  <c r="M17" i="7"/>
  <c r="H17" i="7"/>
  <c r="C17" i="7"/>
  <c r="AD16" i="7"/>
  <c r="J16" i="7" s="1"/>
  <c r="K16" i="7" s="1"/>
  <c r="AB16" i="7"/>
  <c r="Y16" i="7"/>
  <c r="X16" i="7"/>
  <c r="P16" i="7"/>
  <c r="O16" i="7"/>
  <c r="M16" i="7"/>
  <c r="H16" i="7"/>
  <c r="C16" i="7"/>
  <c r="AB15" i="7"/>
  <c r="AD15" i="7" s="1"/>
  <c r="J15" i="7" s="1"/>
  <c r="Y15" i="7"/>
  <c r="X15" i="7"/>
  <c r="P15" i="7"/>
  <c r="O15" i="7"/>
  <c r="M15" i="7"/>
  <c r="H15" i="7"/>
  <c r="C15" i="7"/>
  <c r="AD14" i="7"/>
  <c r="J14" i="7" s="1"/>
  <c r="I14" i="7" s="1"/>
  <c r="AB14" i="7"/>
  <c r="Y14" i="7"/>
  <c r="X14" i="7"/>
  <c r="P14" i="7"/>
  <c r="O14" i="7"/>
  <c r="M14" i="7"/>
  <c r="H14" i="7"/>
  <c r="C14" i="7"/>
  <c r="AB13" i="7"/>
  <c r="AD13" i="7" s="1"/>
  <c r="J13" i="7" s="1"/>
  <c r="Y13" i="7"/>
  <c r="X13" i="7"/>
  <c r="P13" i="7"/>
  <c r="O13" i="7"/>
  <c r="Q13" i="7" s="1"/>
  <c r="M13" i="7"/>
  <c r="H13" i="7"/>
  <c r="C13" i="7"/>
  <c r="AB12" i="7"/>
  <c r="AD12" i="7" s="1"/>
  <c r="J12" i="7" s="1"/>
  <c r="Y12" i="7"/>
  <c r="X12" i="7"/>
  <c r="P12" i="7"/>
  <c r="O12" i="7"/>
  <c r="Q12" i="7" s="1"/>
  <c r="M12" i="7"/>
  <c r="H12" i="7"/>
  <c r="C12" i="7"/>
  <c r="AB11" i="7"/>
  <c r="AD11" i="7" s="1"/>
  <c r="J11" i="7" s="1"/>
  <c r="Y11" i="7"/>
  <c r="X11" i="7"/>
  <c r="P11" i="7"/>
  <c r="Q11" i="7" s="1"/>
  <c r="O11" i="7"/>
  <c r="M11" i="7"/>
  <c r="H11" i="7"/>
  <c r="C11" i="7"/>
  <c r="AB10" i="7"/>
  <c r="AD10" i="7" s="1"/>
  <c r="J10" i="7" s="1"/>
  <c r="Y10" i="7"/>
  <c r="X10" i="7"/>
  <c r="P10" i="7"/>
  <c r="O10" i="7"/>
  <c r="Q10" i="7" s="1"/>
  <c r="M10" i="7"/>
  <c r="H10" i="7"/>
  <c r="C10" i="7"/>
  <c r="AB9" i="7"/>
  <c r="AD9" i="7" s="1"/>
  <c r="J9" i="7" s="1"/>
  <c r="Y9" i="7"/>
  <c r="X9" i="7"/>
  <c r="P9" i="7"/>
  <c r="O9" i="7"/>
  <c r="M9" i="7"/>
  <c r="H9" i="7"/>
  <c r="C9" i="7"/>
  <c r="AD8" i="7"/>
  <c r="J8" i="7" s="1"/>
  <c r="K8" i="7" s="1"/>
  <c r="AB8" i="7"/>
  <c r="Y8" i="7"/>
  <c r="X8" i="7"/>
  <c r="P8" i="7"/>
  <c r="Q8" i="7" s="1"/>
  <c r="O8" i="7"/>
  <c r="M8" i="7"/>
  <c r="H8" i="7"/>
  <c r="C8" i="7"/>
  <c r="AB7" i="7"/>
  <c r="AD7" i="7" s="1"/>
  <c r="J7" i="7" s="1"/>
  <c r="Y7" i="7"/>
  <c r="X7" i="7"/>
  <c r="P7" i="7"/>
  <c r="O7" i="7"/>
  <c r="Q7" i="7" s="1"/>
  <c r="M7" i="7"/>
  <c r="H7" i="7"/>
  <c r="C7" i="7"/>
  <c r="AD6" i="7"/>
  <c r="J6" i="7" s="1"/>
  <c r="I6" i="7" s="1"/>
  <c r="AB6" i="7"/>
  <c r="Y6" i="7"/>
  <c r="X6" i="7"/>
  <c r="P6" i="7"/>
  <c r="O6" i="7"/>
  <c r="Q6" i="7" s="1"/>
  <c r="M6" i="7"/>
  <c r="H6" i="7"/>
  <c r="C6" i="7"/>
  <c r="AB5" i="7"/>
  <c r="AD5" i="7" s="1"/>
  <c r="J5" i="7" s="1"/>
  <c r="Y5" i="7"/>
  <c r="X5" i="7"/>
  <c r="P5" i="7"/>
  <c r="O5" i="7"/>
  <c r="Q5" i="7" s="1"/>
  <c r="M5" i="7"/>
  <c r="H5" i="7"/>
  <c r="C5" i="7"/>
  <c r="AB4" i="7"/>
  <c r="AD4" i="7" s="1"/>
  <c r="Y4" i="7"/>
  <c r="X4" i="7"/>
  <c r="P4" i="7"/>
  <c r="O4" i="7"/>
  <c r="Q4" i="7" s="1"/>
  <c r="M4" i="7"/>
  <c r="H4" i="7"/>
  <c r="C4" i="7"/>
  <c r="AG3" i="7"/>
  <c r="AF3" i="7"/>
  <c r="W3" i="7"/>
  <c r="V3" i="7"/>
  <c r="U3" i="7"/>
  <c r="T3" i="7"/>
  <c r="O3" i="7"/>
  <c r="G3" i="7"/>
  <c r="F3" i="7"/>
  <c r="D3" i="7"/>
  <c r="A2" i="7"/>
  <c r="A1" i="7"/>
  <c r="AB31" i="6"/>
  <c r="AD31" i="6" s="1"/>
  <c r="J31" i="6" s="1"/>
  <c r="Y31" i="6"/>
  <c r="X31" i="6"/>
  <c r="P31" i="6"/>
  <c r="O31" i="6"/>
  <c r="Q31" i="6" s="1"/>
  <c r="M31" i="6"/>
  <c r="H31" i="6"/>
  <c r="C31" i="6"/>
  <c r="AB30" i="6"/>
  <c r="AD30" i="6" s="1"/>
  <c r="J30" i="6" s="1"/>
  <c r="Y30" i="6"/>
  <c r="X30" i="6"/>
  <c r="P30" i="6"/>
  <c r="O30" i="6"/>
  <c r="Q30" i="6" s="1"/>
  <c r="M30" i="6"/>
  <c r="H30" i="6"/>
  <c r="C30" i="6"/>
  <c r="AB29" i="6"/>
  <c r="AD29" i="6" s="1"/>
  <c r="J29" i="6" s="1"/>
  <c r="Y29" i="6"/>
  <c r="X29" i="6"/>
  <c r="P29" i="6"/>
  <c r="Q29" i="6" s="1"/>
  <c r="O29" i="6"/>
  <c r="M29" i="6"/>
  <c r="H29" i="6"/>
  <c r="C29" i="6"/>
  <c r="AB28" i="6"/>
  <c r="AD28" i="6" s="1"/>
  <c r="J28" i="6" s="1"/>
  <c r="Y28" i="6"/>
  <c r="X28" i="6"/>
  <c r="Q28" i="6"/>
  <c r="P28" i="6"/>
  <c r="O28" i="6"/>
  <c r="M28" i="6"/>
  <c r="H28" i="6"/>
  <c r="C28" i="6"/>
  <c r="AD27" i="6"/>
  <c r="J27" i="6" s="1"/>
  <c r="AB27" i="6"/>
  <c r="Y27" i="6"/>
  <c r="X27" i="6"/>
  <c r="P27" i="6"/>
  <c r="O27" i="6"/>
  <c r="M27" i="6"/>
  <c r="H27" i="6"/>
  <c r="C27" i="6"/>
  <c r="AB26" i="6"/>
  <c r="AD26" i="6" s="1"/>
  <c r="J26" i="6" s="1"/>
  <c r="K26" i="6" s="1"/>
  <c r="Y26" i="6"/>
  <c r="X26" i="6"/>
  <c r="P26" i="6"/>
  <c r="O26" i="6"/>
  <c r="M26" i="6"/>
  <c r="H26" i="6"/>
  <c r="C26" i="6"/>
  <c r="AD25" i="6"/>
  <c r="J25" i="6" s="1"/>
  <c r="AB25" i="6"/>
  <c r="Y25" i="6"/>
  <c r="X25" i="6"/>
  <c r="P25" i="6"/>
  <c r="Q25" i="6" s="1"/>
  <c r="O25" i="6"/>
  <c r="M25" i="6"/>
  <c r="H25" i="6"/>
  <c r="C25" i="6"/>
  <c r="AB24" i="6"/>
  <c r="AD24" i="6" s="1"/>
  <c r="J24" i="6" s="1"/>
  <c r="I24" i="6" s="1"/>
  <c r="Y24" i="6"/>
  <c r="X24" i="6"/>
  <c r="P24" i="6"/>
  <c r="O24" i="6"/>
  <c r="Q24" i="6" s="1"/>
  <c r="M24" i="6"/>
  <c r="H24" i="6"/>
  <c r="C24" i="6"/>
  <c r="AB23" i="6"/>
  <c r="AD23" i="6" s="1"/>
  <c r="J23" i="6" s="1"/>
  <c r="Y23" i="6"/>
  <c r="X23" i="6"/>
  <c r="P23" i="6"/>
  <c r="O23" i="6"/>
  <c r="Q23" i="6" s="1"/>
  <c r="M23" i="6"/>
  <c r="H23" i="6"/>
  <c r="C23" i="6"/>
  <c r="AB22" i="6"/>
  <c r="AD22" i="6" s="1"/>
  <c r="J22" i="6" s="1"/>
  <c r="Y22" i="6"/>
  <c r="X22" i="6"/>
  <c r="P22" i="6"/>
  <c r="O22" i="6"/>
  <c r="Q22" i="6" s="1"/>
  <c r="M22" i="6"/>
  <c r="H22" i="6"/>
  <c r="C22" i="6"/>
  <c r="AB21" i="6"/>
  <c r="AD21" i="6" s="1"/>
  <c r="J21" i="6" s="1"/>
  <c r="Y21" i="6"/>
  <c r="X21" i="6"/>
  <c r="P21" i="6"/>
  <c r="O21" i="6"/>
  <c r="Q21" i="6" s="1"/>
  <c r="M21" i="6"/>
  <c r="H21" i="6"/>
  <c r="C21" i="6"/>
  <c r="AB20" i="6"/>
  <c r="AD20" i="6" s="1"/>
  <c r="J20" i="6" s="1"/>
  <c r="Y20" i="6"/>
  <c r="X20" i="6"/>
  <c r="P20" i="6"/>
  <c r="Q20" i="6" s="1"/>
  <c r="O20" i="6"/>
  <c r="M20" i="6"/>
  <c r="H20" i="6"/>
  <c r="C20" i="6"/>
  <c r="AB19" i="6"/>
  <c r="AD19" i="6" s="1"/>
  <c r="J19" i="6" s="1"/>
  <c r="Y19" i="6"/>
  <c r="X19" i="6"/>
  <c r="P19" i="6"/>
  <c r="O19" i="6"/>
  <c r="Q19" i="6" s="1"/>
  <c r="M19" i="6"/>
  <c r="H19" i="6"/>
  <c r="C19" i="6"/>
  <c r="AB18" i="6"/>
  <c r="AD18" i="6" s="1"/>
  <c r="J18" i="6" s="1"/>
  <c r="K18" i="6" s="1"/>
  <c r="Y18" i="6"/>
  <c r="X18" i="6"/>
  <c r="P18" i="6"/>
  <c r="O18" i="6"/>
  <c r="Q18" i="6" s="1"/>
  <c r="M18" i="6"/>
  <c r="I18" i="6"/>
  <c r="H18" i="6"/>
  <c r="C18" i="6"/>
  <c r="AB17" i="6"/>
  <c r="AD17" i="6" s="1"/>
  <c r="J17" i="6" s="1"/>
  <c r="Y17" i="6"/>
  <c r="X17" i="6"/>
  <c r="P17" i="6"/>
  <c r="O17" i="6"/>
  <c r="M17" i="6"/>
  <c r="H17" i="6"/>
  <c r="C17" i="6"/>
  <c r="AD16" i="6"/>
  <c r="J16" i="6" s="1"/>
  <c r="I16" i="6" s="1"/>
  <c r="AB16" i="6"/>
  <c r="Y16" i="6"/>
  <c r="X16" i="6"/>
  <c r="Q16" i="6"/>
  <c r="P16" i="6"/>
  <c r="O16" i="6"/>
  <c r="M16" i="6"/>
  <c r="H16" i="6"/>
  <c r="C16" i="6"/>
  <c r="AB15" i="6"/>
  <c r="AD15" i="6" s="1"/>
  <c r="J15" i="6" s="1"/>
  <c r="Y15" i="6"/>
  <c r="X15" i="6"/>
  <c r="P15" i="6"/>
  <c r="O15" i="6"/>
  <c r="M15" i="6"/>
  <c r="H15" i="6"/>
  <c r="C15" i="6"/>
  <c r="AB14" i="6"/>
  <c r="AD14" i="6" s="1"/>
  <c r="J14" i="6" s="1"/>
  <c r="Y14" i="6"/>
  <c r="X14" i="6"/>
  <c r="P14" i="6"/>
  <c r="O14" i="6"/>
  <c r="M14" i="6"/>
  <c r="H14" i="6"/>
  <c r="C14" i="6"/>
  <c r="AB13" i="6"/>
  <c r="AD13" i="6" s="1"/>
  <c r="J13" i="6" s="1"/>
  <c r="Y13" i="6"/>
  <c r="X13" i="6"/>
  <c r="P13" i="6"/>
  <c r="O13" i="6"/>
  <c r="Q13" i="6" s="1"/>
  <c r="M13" i="6"/>
  <c r="H13" i="6"/>
  <c r="C13" i="6"/>
  <c r="AD12" i="6"/>
  <c r="J12" i="6" s="1"/>
  <c r="AB12" i="6"/>
  <c r="Y12" i="6"/>
  <c r="X12" i="6"/>
  <c r="Q12" i="6"/>
  <c r="P12" i="6"/>
  <c r="O12" i="6"/>
  <c r="M12" i="6"/>
  <c r="H12" i="6"/>
  <c r="C12" i="6"/>
  <c r="AD11" i="6"/>
  <c r="J11" i="6" s="1"/>
  <c r="AB11" i="6"/>
  <c r="Y11" i="6"/>
  <c r="X11" i="6"/>
  <c r="P11" i="6"/>
  <c r="O11" i="6"/>
  <c r="M11" i="6"/>
  <c r="H11" i="6"/>
  <c r="C11" i="6"/>
  <c r="AB10" i="6"/>
  <c r="AD10" i="6" s="1"/>
  <c r="J10" i="6" s="1"/>
  <c r="K10" i="6" s="1"/>
  <c r="Y10" i="6"/>
  <c r="X10" i="6"/>
  <c r="P10" i="6"/>
  <c r="O10" i="6"/>
  <c r="M10" i="6"/>
  <c r="H10" i="6"/>
  <c r="C10" i="6"/>
  <c r="AD9" i="6"/>
  <c r="J9" i="6" s="1"/>
  <c r="AB9" i="6"/>
  <c r="Y9" i="6"/>
  <c r="X9" i="6"/>
  <c r="P9" i="6"/>
  <c r="Q9" i="6" s="1"/>
  <c r="O9" i="6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B7" i="6"/>
  <c r="AD7" i="6" s="1"/>
  <c r="J7" i="6" s="1"/>
  <c r="Y7" i="6"/>
  <c r="X7" i="6"/>
  <c r="P7" i="6"/>
  <c r="O7" i="6"/>
  <c r="Q7" i="6" s="1"/>
  <c r="M7" i="6"/>
  <c r="H7" i="6"/>
  <c r="C7" i="6"/>
  <c r="AB6" i="6"/>
  <c r="AD6" i="6" s="1"/>
  <c r="J6" i="6" s="1"/>
  <c r="Y6" i="6"/>
  <c r="X6" i="6"/>
  <c r="P6" i="6"/>
  <c r="O6" i="6"/>
  <c r="Q6" i="6" s="1"/>
  <c r="M6" i="6"/>
  <c r="H6" i="6"/>
  <c r="C6" i="6"/>
  <c r="AB5" i="6"/>
  <c r="AD5" i="6" s="1"/>
  <c r="Y5" i="6"/>
  <c r="X5" i="6"/>
  <c r="P5" i="6"/>
  <c r="Q5" i="6" s="1"/>
  <c r="O5" i="6"/>
  <c r="M5" i="6"/>
  <c r="H5" i="6"/>
  <c r="C5" i="6"/>
  <c r="AD4" i="6"/>
  <c r="J4" i="6" s="1"/>
  <c r="AB4" i="6"/>
  <c r="Y4" i="6"/>
  <c r="X4" i="6"/>
  <c r="P4" i="6"/>
  <c r="O4" i="6"/>
  <c r="Q4" i="6" s="1"/>
  <c r="M4" i="6"/>
  <c r="H4" i="6"/>
  <c r="C4" i="6"/>
  <c r="AG3" i="6"/>
  <c r="AF3" i="6"/>
  <c r="W3" i="6"/>
  <c r="V3" i="6"/>
  <c r="U3" i="6"/>
  <c r="T3" i="6"/>
  <c r="O3" i="6"/>
  <c r="G3" i="6"/>
  <c r="F3" i="6"/>
  <c r="D3" i="6"/>
  <c r="A2" i="6"/>
  <c r="A1" i="6"/>
  <c r="AB31" i="5"/>
  <c r="AD31" i="5" s="1"/>
  <c r="J31" i="5" s="1"/>
  <c r="Y31" i="5"/>
  <c r="X31" i="5"/>
  <c r="P31" i="5"/>
  <c r="O31" i="5"/>
  <c r="Q31" i="5" s="1"/>
  <c r="M31" i="5"/>
  <c r="H31" i="5"/>
  <c r="C31" i="5"/>
  <c r="AB30" i="5"/>
  <c r="AD30" i="5" s="1"/>
  <c r="J30" i="5" s="1"/>
  <c r="Y30" i="5"/>
  <c r="X30" i="5"/>
  <c r="P30" i="5"/>
  <c r="O30" i="5"/>
  <c r="Q30" i="5" s="1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K28" i="5" s="1"/>
  <c r="Y28" i="5"/>
  <c r="X28" i="5"/>
  <c r="P28" i="5"/>
  <c r="O28" i="5"/>
  <c r="Q28" i="5" s="1"/>
  <c r="M28" i="5"/>
  <c r="I28" i="5"/>
  <c r="H28" i="5"/>
  <c r="C28" i="5"/>
  <c r="AD27" i="5"/>
  <c r="J27" i="5" s="1"/>
  <c r="AB27" i="5"/>
  <c r="Y27" i="5"/>
  <c r="X27" i="5"/>
  <c r="P27" i="5"/>
  <c r="O27" i="5"/>
  <c r="M27" i="5"/>
  <c r="H27" i="5"/>
  <c r="C27" i="5"/>
  <c r="AB26" i="5"/>
  <c r="AD26" i="5" s="1"/>
  <c r="J26" i="5" s="1"/>
  <c r="Y26" i="5"/>
  <c r="X26" i="5"/>
  <c r="P26" i="5"/>
  <c r="O26" i="5"/>
  <c r="Q26" i="5" s="1"/>
  <c r="M26" i="5"/>
  <c r="H26" i="5"/>
  <c r="C26" i="5"/>
  <c r="AB25" i="5"/>
  <c r="AD25" i="5" s="1"/>
  <c r="J25" i="5" s="1"/>
  <c r="Y25" i="5"/>
  <c r="X25" i="5"/>
  <c r="P25" i="5"/>
  <c r="O25" i="5"/>
  <c r="Q25" i="5" s="1"/>
  <c r="M25" i="5"/>
  <c r="H25" i="5"/>
  <c r="C25" i="5"/>
  <c r="AB24" i="5"/>
  <c r="AD24" i="5" s="1"/>
  <c r="J24" i="5" s="1"/>
  <c r="Y24" i="5"/>
  <c r="X24" i="5"/>
  <c r="P24" i="5"/>
  <c r="O24" i="5"/>
  <c r="Q24" i="5" s="1"/>
  <c r="M24" i="5"/>
  <c r="H24" i="5"/>
  <c r="C24" i="5"/>
  <c r="AB23" i="5"/>
  <c r="AD23" i="5" s="1"/>
  <c r="J23" i="5" s="1"/>
  <c r="Y23" i="5"/>
  <c r="X23" i="5"/>
  <c r="P23" i="5"/>
  <c r="O23" i="5"/>
  <c r="Q23" i="5" s="1"/>
  <c r="M23" i="5"/>
  <c r="H23" i="5"/>
  <c r="C23" i="5"/>
  <c r="AB22" i="5"/>
  <c r="AD22" i="5" s="1"/>
  <c r="J22" i="5" s="1"/>
  <c r="Y22" i="5"/>
  <c r="X22" i="5"/>
  <c r="Q22" i="5"/>
  <c r="P22" i="5"/>
  <c r="O22" i="5"/>
  <c r="M22" i="5"/>
  <c r="H22" i="5"/>
  <c r="C22" i="5"/>
  <c r="AD21" i="5"/>
  <c r="J21" i="5" s="1"/>
  <c r="AB21" i="5"/>
  <c r="Y21" i="5"/>
  <c r="X21" i="5"/>
  <c r="P21" i="5"/>
  <c r="O21" i="5"/>
  <c r="Q21" i="5" s="1"/>
  <c r="M21" i="5"/>
  <c r="H21" i="5"/>
  <c r="C21" i="5"/>
  <c r="AB20" i="5"/>
  <c r="AD20" i="5" s="1"/>
  <c r="J20" i="5" s="1"/>
  <c r="K20" i="5" s="1"/>
  <c r="Y20" i="5"/>
  <c r="X20" i="5"/>
  <c r="P20" i="5"/>
  <c r="O20" i="5"/>
  <c r="M20" i="5"/>
  <c r="H20" i="5"/>
  <c r="C20" i="5"/>
  <c r="AB19" i="5"/>
  <c r="AD19" i="5" s="1"/>
  <c r="J19" i="5" s="1"/>
  <c r="Y19" i="5"/>
  <c r="X19" i="5"/>
  <c r="P19" i="5"/>
  <c r="O19" i="5"/>
  <c r="M19" i="5"/>
  <c r="H19" i="5"/>
  <c r="C19" i="5"/>
  <c r="AB18" i="5"/>
  <c r="AD18" i="5" s="1"/>
  <c r="J18" i="5" s="1"/>
  <c r="I18" i="5" s="1"/>
  <c r="Y18" i="5"/>
  <c r="X18" i="5"/>
  <c r="P18" i="5"/>
  <c r="O18" i="5"/>
  <c r="M18" i="5"/>
  <c r="H18" i="5"/>
  <c r="C18" i="5"/>
  <c r="AB17" i="5"/>
  <c r="AD17" i="5" s="1"/>
  <c r="J17" i="5" s="1"/>
  <c r="Y17" i="5"/>
  <c r="X17" i="5"/>
  <c r="P17" i="5"/>
  <c r="O17" i="5"/>
  <c r="Q17" i="5" s="1"/>
  <c r="M17" i="5"/>
  <c r="H17" i="5"/>
  <c r="C17" i="5"/>
  <c r="AB16" i="5"/>
  <c r="AD16" i="5" s="1"/>
  <c r="J16" i="5" s="1"/>
  <c r="Y16" i="5"/>
  <c r="X16" i="5"/>
  <c r="P16" i="5"/>
  <c r="O16" i="5"/>
  <c r="Q16" i="5" s="1"/>
  <c r="M16" i="5"/>
  <c r="H16" i="5"/>
  <c r="C16" i="5"/>
  <c r="AB15" i="5"/>
  <c r="AD15" i="5" s="1"/>
  <c r="J15" i="5" s="1"/>
  <c r="Y15" i="5"/>
  <c r="X15" i="5"/>
  <c r="P15" i="5"/>
  <c r="O15" i="5"/>
  <c r="Q15" i="5" s="1"/>
  <c r="M15" i="5"/>
  <c r="H15" i="5"/>
  <c r="C15" i="5"/>
  <c r="AB14" i="5"/>
  <c r="AD14" i="5" s="1"/>
  <c r="J14" i="5" s="1"/>
  <c r="Y14" i="5"/>
  <c r="X14" i="5"/>
  <c r="P14" i="5"/>
  <c r="O14" i="5"/>
  <c r="Q14" i="5" s="1"/>
  <c r="M14" i="5"/>
  <c r="H14" i="5"/>
  <c r="C14" i="5"/>
  <c r="AB13" i="5"/>
  <c r="AD13" i="5" s="1"/>
  <c r="J13" i="5" s="1"/>
  <c r="Y13" i="5"/>
  <c r="X13" i="5"/>
  <c r="P13" i="5"/>
  <c r="Q13" i="5" s="1"/>
  <c r="O13" i="5"/>
  <c r="M13" i="5"/>
  <c r="H13" i="5"/>
  <c r="C13" i="5"/>
  <c r="AB12" i="5"/>
  <c r="AD12" i="5" s="1"/>
  <c r="J12" i="5" s="1"/>
  <c r="K12" i="5" s="1"/>
  <c r="Y12" i="5"/>
  <c r="X12" i="5"/>
  <c r="P12" i="5"/>
  <c r="Q12" i="5" s="1"/>
  <c r="O12" i="5"/>
  <c r="M12" i="5"/>
  <c r="H12" i="5"/>
  <c r="C12" i="5"/>
  <c r="AB11" i="5"/>
  <c r="AD11" i="5" s="1"/>
  <c r="J11" i="5" s="1"/>
  <c r="Y11" i="5"/>
  <c r="X11" i="5"/>
  <c r="P11" i="5"/>
  <c r="O11" i="5"/>
  <c r="M11" i="5"/>
  <c r="H11" i="5"/>
  <c r="C11" i="5"/>
  <c r="AB10" i="5"/>
  <c r="AD10" i="5" s="1"/>
  <c r="J10" i="5" s="1"/>
  <c r="I10" i="5" s="1"/>
  <c r="Y10" i="5"/>
  <c r="X10" i="5"/>
  <c r="P10" i="5"/>
  <c r="O10" i="5"/>
  <c r="M10" i="5"/>
  <c r="H10" i="5"/>
  <c r="C10" i="5"/>
  <c r="AB9" i="5"/>
  <c r="AD9" i="5" s="1"/>
  <c r="J9" i="5" s="1"/>
  <c r="Y9" i="5"/>
  <c r="X9" i="5"/>
  <c r="P9" i="5"/>
  <c r="O9" i="5"/>
  <c r="Q9" i="5" s="1"/>
  <c r="M9" i="5"/>
  <c r="H9" i="5"/>
  <c r="C9" i="5"/>
  <c r="AB8" i="5"/>
  <c r="AD8" i="5" s="1"/>
  <c r="J8" i="5" s="1"/>
  <c r="Y8" i="5"/>
  <c r="X8" i="5"/>
  <c r="P8" i="5"/>
  <c r="O8" i="5"/>
  <c r="Q8" i="5" s="1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B6" i="5"/>
  <c r="AD6" i="5" s="1"/>
  <c r="Y6" i="5"/>
  <c r="X6" i="5"/>
  <c r="Q6" i="5"/>
  <c r="P6" i="5"/>
  <c r="O6" i="5"/>
  <c r="M6" i="5"/>
  <c r="H6" i="5"/>
  <c r="C6" i="5"/>
  <c r="AG3" i="5"/>
  <c r="AF3" i="5"/>
  <c r="W3" i="5"/>
  <c r="V3" i="5"/>
  <c r="U3" i="5"/>
  <c r="T3" i="5"/>
  <c r="O3" i="5"/>
  <c r="G3" i="5"/>
  <c r="H3" i="5" s="1"/>
  <c r="F3" i="5"/>
  <c r="D3" i="5"/>
  <c r="A2" i="5"/>
  <c r="A1" i="5"/>
  <c r="AB31" i="4"/>
  <c r="AD31" i="4" s="1"/>
  <c r="J31" i="4" s="1"/>
  <c r="Y31" i="4"/>
  <c r="X31" i="4"/>
  <c r="P31" i="4"/>
  <c r="O31" i="4"/>
  <c r="Q31" i="4" s="1"/>
  <c r="M31" i="4"/>
  <c r="H31" i="4"/>
  <c r="C31" i="4"/>
  <c r="AB30" i="4"/>
  <c r="AD30" i="4" s="1"/>
  <c r="J30" i="4" s="1"/>
  <c r="Y30" i="4"/>
  <c r="X30" i="4"/>
  <c r="P30" i="4"/>
  <c r="Q30" i="4" s="1"/>
  <c r="O30" i="4"/>
  <c r="M30" i="4"/>
  <c r="H30" i="4"/>
  <c r="C30" i="4"/>
  <c r="AB29" i="4"/>
  <c r="AD29" i="4" s="1"/>
  <c r="J29" i="4" s="1"/>
  <c r="Y29" i="4"/>
  <c r="X29" i="4"/>
  <c r="P29" i="4"/>
  <c r="O29" i="4"/>
  <c r="Q29" i="4" s="1"/>
  <c r="M29" i="4"/>
  <c r="H29" i="4"/>
  <c r="C29" i="4"/>
  <c r="AB28" i="4"/>
  <c r="AD28" i="4" s="1"/>
  <c r="J28" i="4" s="1"/>
  <c r="K28" i="4" s="1"/>
  <c r="Y28" i="4"/>
  <c r="X28" i="4"/>
  <c r="P28" i="4"/>
  <c r="Q28" i="4" s="1"/>
  <c r="O28" i="4"/>
  <c r="M28" i="4"/>
  <c r="H28" i="4"/>
  <c r="C28" i="4"/>
  <c r="AD27" i="4"/>
  <c r="J27" i="4" s="1"/>
  <c r="AB27" i="4"/>
  <c r="Y27" i="4"/>
  <c r="X27" i="4"/>
  <c r="P27" i="4"/>
  <c r="O27" i="4"/>
  <c r="M27" i="4"/>
  <c r="H27" i="4"/>
  <c r="C27" i="4"/>
  <c r="AB26" i="4"/>
  <c r="AD26" i="4" s="1"/>
  <c r="J26" i="4" s="1"/>
  <c r="I26" i="4" s="1"/>
  <c r="Y26" i="4"/>
  <c r="X26" i="4"/>
  <c r="P26" i="4"/>
  <c r="O26" i="4"/>
  <c r="Q26" i="4" s="1"/>
  <c r="M26" i="4"/>
  <c r="H26" i="4"/>
  <c r="C26" i="4"/>
  <c r="AD25" i="4"/>
  <c r="J25" i="4" s="1"/>
  <c r="AB25" i="4"/>
  <c r="Y25" i="4"/>
  <c r="X25" i="4"/>
  <c r="P25" i="4"/>
  <c r="O25" i="4"/>
  <c r="Q25" i="4" s="1"/>
  <c r="M25" i="4"/>
  <c r="H25" i="4"/>
  <c r="C25" i="4"/>
  <c r="AB24" i="4"/>
  <c r="AD24" i="4" s="1"/>
  <c r="J24" i="4" s="1"/>
  <c r="Y24" i="4"/>
  <c r="X24" i="4"/>
  <c r="P24" i="4"/>
  <c r="O24" i="4"/>
  <c r="Q24" i="4" s="1"/>
  <c r="M24" i="4"/>
  <c r="H24" i="4"/>
  <c r="C24" i="4"/>
  <c r="AB23" i="4"/>
  <c r="AD23" i="4" s="1"/>
  <c r="Y23" i="4"/>
  <c r="X23" i="4"/>
  <c r="P23" i="4"/>
  <c r="O23" i="4"/>
  <c r="Q23" i="4" s="1"/>
  <c r="M23" i="4"/>
  <c r="J23" i="4"/>
  <c r="H23" i="4"/>
  <c r="C23" i="4"/>
  <c r="AB22" i="4"/>
  <c r="AD22" i="4" s="1"/>
  <c r="J22" i="4" s="1"/>
  <c r="Y22" i="4"/>
  <c r="X22" i="4"/>
  <c r="P22" i="4"/>
  <c r="O22" i="4"/>
  <c r="Q22" i="4" s="1"/>
  <c r="M22" i="4"/>
  <c r="H22" i="4"/>
  <c r="C22" i="4"/>
  <c r="AB21" i="4"/>
  <c r="AD21" i="4" s="1"/>
  <c r="J21" i="4" s="1"/>
  <c r="Y21" i="4"/>
  <c r="X21" i="4"/>
  <c r="P21" i="4"/>
  <c r="O21" i="4"/>
  <c r="Q21" i="4" s="1"/>
  <c r="M21" i="4"/>
  <c r="H21" i="4"/>
  <c r="C21" i="4"/>
  <c r="AB20" i="4"/>
  <c r="AD20" i="4" s="1"/>
  <c r="J20" i="4" s="1"/>
  <c r="K20" i="4" s="1"/>
  <c r="Y20" i="4"/>
  <c r="X20" i="4"/>
  <c r="P20" i="4"/>
  <c r="O20" i="4"/>
  <c r="M20" i="4"/>
  <c r="H20" i="4"/>
  <c r="C20" i="4"/>
  <c r="AD19" i="4"/>
  <c r="J19" i="4" s="1"/>
  <c r="AB19" i="4"/>
  <c r="Y19" i="4"/>
  <c r="X19" i="4"/>
  <c r="P19" i="4"/>
  <c r="O19" i="4"/>
  <c r="M19" i="4"/>
  <c r="H19" i="4"/>
  <c r="C19" i="4"/>
  <c r="AB18" i="4"/>
  <c r="AD18" i="4" s="1"/>
  <c r="J18" i="4" s="1"/>
  <c r="I18" i="4" s="1"/>
  <c r="Y18" i="4"/>
  <c r="X18" i="4"/>
  <c r="P18" i="4"/>
  <c r="O18" i="4"/>
  <c r="Q18" i="4" s="1"/>
  <c r="M18" i="4"/>
  <c r="H18" i="4"/>
  <c r="C18" i="4"/>
  <c r="AD17" i="4"/>
  <c r="J17" i="4" s="1"/>
  <c r="AB17" i="4"/>
  <c r="Y17" i="4"/>
  <c r="X17" i="4"/>
  <c r="P17" i="4"/>
  <c r="O17" i="4"/>
  <c r="M17" i="4"/>
  <c r="H17" i="4"/>
  <c r="C17" i="4"/>
  <c r="AB16" i="4"/>
  <c r="AD16" i="4" s="1"/>
  <c r="J16" i="4" s="1"/>
  <c r="Y16" i="4"/>
  <c r="X16" i="4"/>
  <c r="P16" i="4"/>
  <c r="O16" i="4"/>
  <c r="Q16" i="4" s="1"/>
  <c r="M16" i="4"/>
  <c r="H16" i="4"/>
  <c r="C16" i="4"/>
  <c r="AB15" i="4"/>
  <c r="AD15" i="4" s="1"/>
  <c r="J15" i="4" s="1"/>
  <c r="Y15" i="4"/>
  <c r="X15" i="4"/>
  <c r="P15" i="4"/>
  <c r="O15" i="4"/>
  <c r="Q15" i="4" s="1"/>
  <c r="M15" i="4"/>
  <c r="H15" i="4"/>
  <c r="C15" i="4"/>
  <c r="AB14" i="4"/>
  <c r="AD14" i="4" s="1"/>
  <c r="J14" i="4" s="1"/>
  <c r="Y14" i="4"/>
  <c r="X14" i="4"/>
  <c r="P14" i="4"/>
  <c r="Q14" i="4" s="1"/>
  <c r="O14" i="4"/>
  <c r="M14" i="4"/>
  <c r="H14" i="4"/>
  <c r="C14" i="4"/>
  <c r="AB13" i="4"/>
  <c r="AD13" i="4" s="1"/>
  <c r="J13" i="4" s="1"/>
  <c r="Y13" i="4"/>
  <c r="X13" i="4"/>
  <c r="P13" i="4"/>
  <c r="O13" i="4"/>
  <c r="Q13" i="4" s="1"/>
  <c r="M13" i="4"/>
  <c r="H13" i="4"/>
  <c r="C13" i="4"/>
  <c r="AB12" i="4"/>
  <c r="AD12" i="4" s="1"/>
  <c r="J12" i="4" s="1"/>
  <c r="K12" i="4" s="1"/>
  <c r="Y12" i="4"/>
  <c r="X12" i="4"/>
  <c r="P12" i="4"/>
  <c r="Q12" i="4" s="1"/>
  <c r="O12" i="4"/>
  <c r="M12" i="4"/>
  <c r="H12" i="4"/>
  <c r="C12" i="4"/>
  <c r="AB11" i="4"/>
  <c r="AD11" i="4" s="1"/>
  <c r="J11" i="4" s="1"/>
  <c r="Y11" i="4"/>
  <c r="X11" i="4"/>
  <c r="P11" i="4"/>
  <c r="O11" i="4"/>
  <c r="Q11" i="4" s="1"/>
  <c r="M11" i="4"/>
  <c r="H11" i="4"/>
  <c r="C11" i="4"/>
  <c r="AD10" i="4"/>
  <c r="J10" i="4" s="1"/>
  <c r="I10" i="4" s="1"/>
  <c r="AB10" i="4"/>
  <c r="Y10" i="4"/>
  <c r="X10" i="4"/>
  <c r="P10" i="4"/>
  <c r="O10" i="4"/>
  <c r="M10" i="4"/>
  <c r="H10" i="4"/>
  <c r="C10" i="4"/>
  <c r="AD9" i="4"/>
  <c r="AB9" i="4"/>
  <c r="Y9" i="4"/>
  <c r="X9" i="4"/>
  <c r="P9" i="4"/>
  <c r="O9" i="4"/>
  <c r="Q9" i="4" s="1"/>
  <c r="M9" i="4"/>
  <c r="H9" i="4"/>
  <c r="C9" i="4"/>
  <c r="AG3" i="4"/>
  <c r="AF3" i="4"/>
  <c r="W3" i="4"/>
  <c r="V3" i="4"/>
  <c r="U3" i="4"/>
  <c r="T3" i="4"/>
  <c r="O3" i="4"/>
  <c r="G3" i="4"/>
  <c r="F3" i="4"/>
  <c r="D3" i="4"/>
  <c r="X3" i="4" s="1"/>
  <c r="A2" i="4"/>
  <c r="A1" i="4"/>
  <c r="AB31" i="3"/>
  <c r="AD31" i="3" s="1"/>
  <c r="J31" i="3" s="1"/>
  <c r="Y31" i="3"/>
  <c r="X31" i="3"/>
  <c r="P31" i="3"/>
  <c r="O31" i="3"/>
  <c r="Q31" i="3" s="1"/>
  <c r="M31" i="3"/>
  <c r="H31" i="3"/>
  <c r="C31" i="3"/>
  <c r="AD30" i="3"/>
  <c r="J30" i="3" s="1"/>
  <c r="AB30" i="3"/>
  <c r="Y30" i="3"/>
  <c r="X30" i="3"/>
  <c r="P30" i="3"/>
  <c r="O30" i="3"/>
  <c r="Q30" i="3" s="1"/>
  <c r="M30" i="3"/>
  <c r="H30" i="3"/>
  <c r="C30" i="3"/>
  <c r="AB29" i="3"/>
  <c r="AD29" i="3" s="1"/>
  <c r="J29" i="3" s="1"/>
  <c r="Y29" i="3"/>
  <c r="X29" i="3"/>
  <c r="P29" i="3"/>
  <c r="O29" i="3"/>
  <c r="Q29" i="3" s="1"/>
  <c r="M29" i="3"/>
  <c r="H29" i="3"/>
  <c r="C29" i="3"/>
  <c r="AB28" i="3"/>
  <c r="AD28" i="3" s="1"/>
  <c r="Y28" i="3"/>
  <c r="X28" i="3"/>
  <c r="P28" i="3"/>
  <c r="O28" i="3"/>
  <c r="Q28" i="3" s="1"/>
  <c r="M28" i="3"/>
  <c r="J28" i="3"/>
  <c r="H28" i="3"/>
  <c r="C28" i="3"/>
  <c r="AB27" i="3"/>
  <c r="AD27" i="3" s="1"/>
  <c r="J27" i="3" s="1"/>
  <c r="Y27" i="3"/>
  <c r="X27" i="3"/>
  <c r="P27" i="3"/>
  <c r="Q27" i="3" s="1"/>
  <c r="O27" i="3"/>
  <c r="M27" i="3"/>
  <c r="H27" i="3"/>
  <c r="C27" i="3"/>
  <c r="AB26" i="3"/>
  <c r="AD26" i="3" s="1"/>
  <c r="J26" i="3" s="1"/>
  <c r="Y26" i="3"/>
  <c r="X26" i="3"/>
  <c r="Q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M25" i="3"/>
  <c r="H25" i="3"/>
  <c r="C25" i="3"/>
  <c r="AD24" i="3"/>
  <c r="J24" i="3" s="1"/>
  <c r="AB24" i="3"/>
  <c r="Y24" i="3"/>
  <c r="X24" i="3"/>
  <c r="P24" i="3"/>
  <c r="O24" i="3"/>
  <c r="Q24" i="3" s="1"/>
  <c r="M24" i="3"/>
  <c r="H24" i="3"/>
  <c r="C24" i="3"/>
  <c r="AB23" i="3"/>
  <c r="AD23" i="3" s="1"/>
  <c r="J23" i="3" s="1"/>
  <c r="Y23" i="3"/>
  <c r="X23" i="3"/>
  <c r="P23" i="3"/>
  <c r="O23" i="3"/>
  <c r="M23" i="3"/>
  <c r="H23" i="3"/>
  <c r="C23" i="3"/>
  <c r="AD22" i="3"/>
  <c r="J22" i="3" s="1"/>
  <c r="AB22" i="3"/>
  <c r="Y22" i="3"/>
  <c r="X22" i="3"/>
  <c r="P22" i="3"/>
  <c r="O22" i="3"/>
  <c r="M22" i="3"/>
  <c r="H22" i="3"/>
  <c r="C22" i="3"/>
  <c r="AB21" i="3"/>
  <c r="AD21" i="3" s="1"/>
  <c r="J21" i="3" s="1"/>
  <c r="Y21" i="3"/>
  <c r="X21" i="3"/>
  <c r="P21" i="3"/>
  <c r="O21" i="3"/>
  <c r="M21" i="3"/>
  <c r="H21" i="3"/>
  <c r="C21" i="3"/>
  <c r="AB20" i="3"/>
  <c r="AD20" i="3" s="1"/>
  <c r="Y20" i="3"/>
  <c r="X20" i="3"/>
  <c r="Q20" i="3"/>
  <c r="P20" i="3"/>
  <c r="O20" i="3"/>
  <c r="M20" i="3"/>
  <c r="J20" i="3"/>
  <c r="H20" i="3"/>
  <c r="C20" i="3"/>
  <c r="AB19" i="3"/>
  <c r="AD19" i="3" s="1"/>
  <c r="J19" i="3" s="1"/>
  <c r="Y19" i="3"/>
  <c r="X19" i="3"/>
  <c r="P19" i="3"/>
  <c r="O19" i="3"/>
  <c r="Q19" i="3" s="1"/>
  <c r="M19" i="3"/>
  <c r="H19" i="3"/>
  <c r="C19" i="3"/>
  <c r="AD18" i="3"/>
  <c r="J18" i="3" s="1"/>
  <c r="AB18" i="3"/>
  <c r="Y18" i="3"/>
  <c r="X18" i="3"/>
  <c r="P18" i="3"/>
  <c r="O18" i="3"/>
  <c r="Q18" i="3" s="1"/>
  <c r="M18" i="3"/>
  <c r="H18" i="3"/>
  <c r="C18" i="3"/>
  <c r="AB17" i="3"/>
  <c r="AD17" i="3" s="1"/>
  <c r="J17" i="3" s="1"/>
  <c r="Y17" i="3"/>
  <c r="X17" i="3"/>
  <c r="P17" i="3"/>
  <c r="O17" i="3"/>
  <c r="M17" i="3"/>
  <c r="H17" i="3"/>
  <c r="C17" i="3"/>
  <c r="AB16" i="3"/>
  <c r="AD16" i="3" s="1"/>
  <c r="J16" i="3" s="1"/>
  <c r="Y16" i="3"/>
  <c r="X16" i="3"/>
  <c r="P16" i="3"/>
  <c r="O16" i="3"/>
  <c r="M16" i="3"/>
  <c r="H16" i="3"/>
  <c r="C16" i="3"/>
  <c r="AB15" i="3"/>
  <c r="AD15" i="3" s="1"/>
  <c r="J15" i="3" s="1"/>
  <c r="I15" i="3" s="1"/>
  <c r="Y15" i="3"/>
  <c r="X15" i="3"/>
  <c r="P15" i="3"/>
  <c r="O15" i="3"/>
  <c r="Q15" i="3" s="1"/>
  <c r="M15" i="3"/>
  <c r="H15" i="3"/>
  <c r="C15" i="3"/>
  <c r="AD14" i="3"/>
  <c r="J14" i="3" s="1"/>
  <c r="AB14" i="3"/>
  <c r="Y14" i="3"/>
  <c r="X14" i="3"/>
  <c r="P14" i="3"/>
  <c r="O14" i="3"/>
  <c r="M14" i="3"/>
  <c r="H14" i="3"/>
  <c r="C14" i="3"/>
  <c r="AB13" i="3"/>
  <c r="AD13" i="3" s="1"/>
  <c r="J13" i="3" s="1"/>
  <c r="Y13" i="3"/>
  <c r="X13" i="3"/>
  <c r="P13" i="3"/>
  <c r="O13" i="3"/>
  <c r="M13" i="3"/>
  <c r="H13" i="3"/>
  <c r="C13" i="3"/>
  <c r="AB12" i="3"/>
  <c r="AD12" i="3" s="1"/>
  <c r="Y12" i="3"/>
  <c r="X12" i="3"/>
  <c r="P12" i="3"/>
  <c r="O12" i="3"/>
  <c r="Q12" i="3" s="1"/>
  <c r="M12" i="3"/>
  <c r="J12" i="3"/>
  <c r="H12" i="3"/>
  <c r="C12" i="3"/>
  <c r="AB11" i="3"/>
  <c r="AD11" i="3" s="1"/>
  <c r="J11" i="3" s="1"/>
  <c r="Y11" i="3"/>
  <c r="X11" i="3"/>
  <c r="P11" i="3"/>
  <c r="O11" i="3"/>
  <c r="Q11" i="3" s="1"/>
  <c r="M11" i="3"/>
  <c r="H11" i="3"/>
  <c r="C11" i="3"/>
  <c r="AD10" i="3"/>
  <c r="J10" i="3" s="1"/>
  <c r="K10" i="3" s="1"/>
  <c r="AB10" i="3"/>
  <c r="Y10" i="3"/>
  <c r="X10" i="3"/>
  <c r="Q10" i="3"/>
  <c r="P10" i="3"/>
  <c r="O10" i="3"/>
  <c r="M10" i="3"/>
  <c r="H10" i="3"/>
  <c r="C10" i="3"/>
  <c r="AB9" i="3"/>
  <c r="AD9" i="3" s="1"/>
  <c r="J9" i="3" s="1"/>
  <c r="K9" i="3" s="1"/>
  <c r="Y9" i="3"/>
  <c r="X9" i="3"/>
  <c r="P9" i="3"/>
  <c r="O9" i="3"/>
  <c r="M9" i="3"/>
  <c r="H9" i="3"/>
  <c r="C9" i="3"/>
  <c r="AB8" i="3"/>
  <c r="AD8" i="3" s="1"/>
  <c r="J8" i="3" s="1"/>
  <c r="Y8" i="3"/>
  <c r="X8" i="3"/>
  <c r="P8" i="3"/>
  <c r="O8" i="3"/>
  <c r="M8" i="3"/>
  <c r="H8" i="3"/>
  <c r="C8" i="3"/>
  <c r="AD7" i="3"/>
  <c r="J7" i="3" s="1"/>
  <c r="I7" i="3" s="1"/>
  <c r="AB7" i="3"/>
  <c r="Y7" i="3"/>
  <c r="X7" i="3"/>
  <c r="P7" i="3"/>
  <c r="O7" i="3"/>
  <c r="Q7" i="3" s="1"/>
  <c r="M7" i="3"/>
  <c r="H7" i="3"/>
  <c r="C7" i="3"/>
  <c r="AB6" i="3"/>
  <c r="AD6" i="3" s="1"/>
  <c r="J6" i="3" s="1"/>
  <c r="Y6" i="3"/>
  <c r="X6" i="3"/>
  <c r="P6" i="3"/>
  <c r="O6" i="3"/>
  <c r="M6" i="3"/>
  <c r="H6" i="3"/>
  <c r="C6" i="3"/>
  <c r="AB5" i="3"/>
  <c r="AD5" i="3" s="1"/>
  <c r="J5" i="3" s="1"/>
  <c r="Y5" i="3"/>
  <c r="X5" i="3"/>
  <c r="P5" i="3"/>
  <c r="O5" i="3"/>
  <c r="M5" i="3"/>
  <c r="H5" i="3"/>
  <c r="C5" i="3"/>
  <c r="AB4" i="3"/>
  <c r="AD4" i="3" s="1"/>
  <c r="J4" i="3" s="1"/>
  <c r="Y4" i="3"/>
  <c r="X4" i="3"/>
  <c r="P4" i="3"/>
  <c r="O4" i="3"/>
  <c r="Q4" i="3" s="1"/>
  <c r="M4" i="3"/>
  <c r="H4" i="3"/>
  <c r="C4" i="3"/>
  <c r="AG3" i="3"/>
  <c r="AF3" i="3"/>
  <c r="W3" i="3"/>
  <c r="V3" i="3"/>
  <c r="U3" i="3"/>
  <c r="T3" i="3"/>
  <c r="O3" i="3"/>
  <c r="G3" i="3"/>
  <c r="F3" i="3"/>
  <c r="D3" i="3"/>
  <c r="A2" i="3"/>
  <c r="A1" i="3"/>
  <c r="AB31" i="2"/>
  <c r="AD31" i="2" s="1"/>
  <c r="Y31" i="2"/>
  <c r="X31" i="2"/>
  <c r="P31" i="2"/>
  <c r="O31" i="2"/>
  <c r="M31" i="2"/>
  <c r="J31" i="2"/>
  <c r="H31" i="2"/>
  <c r="C31" i="2"/>
  <c r="AB30" i="2"/>
  <c r="AD30" i="2" s="1"/>
  <c r="J30" i="2" s="1"/>
  <c r="Y30" i="2"/>
  <c r="X30" i="2"/>
  <c r="Q30" i="2"/>
  <c r="P30" i="2"/>
  <c r="O30" i="2"/>
  <c r="M30" i="2"/>
  <c r="H30" i="2"/>
  <c r="C30" i="2"/>
  <c r="AB29" i="2"/>
  <c r="AD29" i="2" s="1"/>
  <c r="Y29" i="2"/>
  <c r="X29" i="2"/>
  <c r="P29" i="2"/>
  <c r="O29" i="2"/>
  <c r="Q29" i="2" s="1"/>
  <c r="M29" i="2"/>
  <c r="J29" i="2"/>
  <c r="I29" i="2" s="1"/>
  <c r="H29" i="2"/>
  <c r="C29" i="2"/>
  <c r="AD28" i="2"/>
  <c r="J28" i="2" s="1"/>
  <c r="I28" i="2" s="1"/>
  <c r="AB28" i="2"/>
  <c r="Y28" i="2"/>
  <c r="X28" i="2"/>
  <c r="P28" i="2"/>
  <c r="O28" i="2"/>
  <c r="Q28" i="2" s="1"/>
  <c r="M28" i="2"/>
  <c r="K28" i="2"/>
  <c r="H28" i="2"/>
  <c r="C28" i="2"/>
  <c r="AB27" i="2"/>
  <c r="AD27" i="2" s="1"/>
  <c r="J27" i="2" s="1"/>
  <c r="K27" i="2" s="1"/>
  <c r="Y27" i="2"/>
  <c r="X27" i="2"/>
  <c r="P27" i="2"/>
  <c r="Q27" i="2" s="1"/>
  <c r="O27" i="2"/>
  <c r="M27" i="2"/>
  <c r="H27" i="2"/>
  <c r="C27" i="2"/>
  <c r="AB26" i="2"/>
  <c r="AD26" i="2" s="1"/>
  <c r="J26" i="2" s="1"/>
  <c r="Y26" i="2"/>
  <c r="X26" i="2"/>
  <c r="P26" i="2"/>
  <c r="O26" i="2"/>
  <c r="M26" i="2"/>
  <c r="H26" i="2"/>
  <c r="C26" i="2"/>
  <c r="AB25" i="2"/>
  <c r="AD25" i="2" s="1"/>
  <c r="J25" i="2" s="1"/>
  <c r="Y25" i="2"/>
  <c r="X25" i="2"/>
  <c r="P25" i="2"/>
  <c r="Q25" i="2" s="1"/>
  <c r="O25" i="2"/>
  <c r="M25" i="2"/>
  <c r="H25" i="2"/>
  <c r="C25" i="2"/>
  <c r="AD24" i="2"/>
  <c r="J24" i="2" s="1"/>
  <c r="I24" i="2" s="1"/>
  <c r="AB24" i="2"/>
  <c r="Y24" i="2"/>
  <c r="X24" i="2"/>
  <c r="P24" i="2"/>
  <c r="O24" i="2"/>
  <c r="Q24" i="2" s="1"/>
  <c r="M24" i="2"/>
  <c r="H24" i="2"/>
  <c r="C24" i="2"/>
  <c r="AB23" i="2"/>
  <c r="AD23" i="2" s="1"/>
  <c r="J23" i="2" s="1"/>
  <c r="K23" i="2" s="1"/>
  <c r="Y23" i="2"/>
  <c r="X23" i="2"/>
  <c r="P23" i="2"/>
  <c r="O23" i="2"/>
  <c r="Q23" i="2" s="1"/>
  <c r="M23" i="2"/>
  <c r="H23" i="2"/>
  <c r="C23" i="2"/>
  <c r="AB22" i="2"/>
  <c r="AD22" i="2" s="1"/>
  <c r="Y22" i="2"/>
  <c r="X22" i="2"/>
  <c r="P22" i="2"/>
  <c r="Q22" i="2" s="1"/>
  <c r="O22" i="2"/>
  <c r="M22" i="2"/>
  <c r="J22" i="2"/>
  <c r="K22" i="2" s="1"/>
  <c r="H22" i="2"/>
  <c r="C22" i="2"/>
  <c r="AD21" i="2"/>
  <c r="J21" i="2" s="1"/>
  <c r="AB21" i="2"/>
  <c r="Y21" i="2"/>
  <c r="X21" i="2"/>
  <c r="P21" i="2"/>
  <c r="O21" i="2"/>
  <c r="M21" i="2"/>
  <c r="H21" i="2"/>
  <c r="C21" i="2"/>
  <c r="AB20" i="2"/>
  <c r="AD20" i="2" s="1"/>
  <c r="J20" i="2" s="1"/>
  <c r="Y20" i="2"/>
  <c r="X20" i="2"/>
  <c r="P20" i="2"/>
  <c r="O20" i="2"/>
  <c r="M20" i="2"/>
  <c r="H20" i="2"/>
  <c r="C20" i="2"/>
  <c r="AB19" i="2"/>
  <c r="AD19" i="2" s="1"/>
  <c r="J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M18" i="2"/>
  <c r="H18" i="2"/>
  <c r="C18" i="2"/>
  <c r="AB17" i="2"/>
  <c r="AD17" i="2" s="1"/>
  <c r="J17" i="2" s="1"/>
  <c r="Y17" i="2"/>
  <c r="X17" i="2"/>
  <c r="Q17" i="2"/>
  <c r="P17" i="2"/>
  <c r="O17" i="2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D15" i="2"/>
  <c r="J15" i="2" s="1"/>
  <c r="AB15" i="2"/>
  <c r="Y15" i="2"/>
  <c r="X15" i="2"/>
  <c r="P15" i="2"/>
  <c r="Q15" i="2" s="1"/>
  <c r="O15" i="2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D13" i="2"/>
  <c r="J13" i="2" s="1"/>
  <c r="AB13" i="2"/>
  <c r="Y13" i="2"/>
  <c r="X13" i="2"/>
  <c r="P13" i="2"/>
  <c r="O13" i="2"/>
  <c r="M13" i="2"/>
  <c r="H13" i="2"/>
  <c r="C13" i="2"/>
  <c r="AB12" i="2"/>
  <c r="AD12" i="2" s="1"/>
  <c r="J12" i="2" s="1"/>
  <c r="Y12" i="2"/>
  <c r="X12" i="2"/>
  <c r="P12" i="2"/>
  <c r="O12" i="2"/>
  <c r="Q12" i="2" s="1"/>
  <c r="M12" i="2"/>
  <c r="H12" i="2"/>
  <c r="C12" i="2"/>
  <c r="AB11" i="2"/>
  <c r="AD11" i="2" s="1"/>
  <c r="J11" i="2" s="1"/>
  <c r="Y11" i="2"/>
  <c r="X11" i="2"/>
  <c r="P11" i="2"/>
  <c r="O11" i="2"/>
  <c r="Q11" i="2" s="1"/>
  <c r="M11" i="2"/>
  <c r="H11" i="2"/>
  <c r="C11" i="2"/>
  <c r="AB10" i="2"/>
  <c r="AD10" i="2" s="1"/>
  <c r="J10" i="2" s="1"/>
  <c r="Y10" i="2"/>
  <c r="X10" i="2"/>
  <c r="P10" i="2"/>
  <c r="O10" i="2"/>
  <c r="Q10" i="2" s="1"/>
  <c r="M10" i="2"/>
  <c r="H10" i="2"/>
  <c r="C10" i="2"/>
  <c r="AB9" i="2"/>
  <c r="AD9" i="2" s="1"/>
  <c r="J9" i="2" s="1"/>
  <c r="Y9" i="2"/>
  <c r="X9" i="2"/>
  <c r="P9" i="2"/>
  <c r="Q9" i="2" s="1"/>
  <c r="O9" i="2"/>
  <c r="M9" i="2"/>
  <c r="H9" i="2"/>
  <c r="C9" i="2"/>
  <c r="AB8" i="2"/>
  <c r="AD8" i="2" s="1"/>
  <c r="J8" i="2" s="1"/>
  <c r="Y8" i="2"/>
  <c r="X8" i="2"/>
  <c r="Q8" i="2"/>
  <c r="P8" i="2"/>
  <c r="O8" i="2"/>
  <c r="M8" i="2"/>
  <c r="H8" i="2"/>
  <c r="C8" i="2"/>
  <c r="AD7" i="2"/>
  <c r="J7" i="2" s="1"/>
  <c r="AB7" i="2"/>
  <c r="Y7" i="2"/>
  <c r="X7" i="2"/>
  <c r="P7" i="2"/>
  <c r="Q7" i="2" s="1"/>
  <c r="O7" i="2"/>
  <c r="M7" i="2"/>
  <c r="H7" i="2"/>
  <c r="C7" i="2"/>
  <c r="AB6" i="2"/>
  <c r="AD6" i="2" s="1"/>
  <c r="J6" i="2" s="1"/>
  <c r="Y6" i="2"/>
  <c r="X6" i="2"/>
  <c r="P6" i="2"/>
  <c r="O6" i="2"/>
  <c r="M6" i="2"/>
  <c r="H6" i="2"/>
  <c r="C6" i="2"/>
  <c r="AD5" i="2"/>
  <c r="J5" i="2" s="1"/>
  <c r="AB5" i="2"/>
  <c r="Y5" i="2"/>
  <c r="X5" i="2"/>
  <c r="P5" i="2"/>
  <c r="O5" i="2"/>
  <c r="M5" i="2"/>
  <c r="H5" i="2"/>
  <c r="C5" i="2"/>
  <c r="AD4" i="2"/>
  <c r="J4" i="2" s="1"/>
  <c r="AB4" i="2"/>
  <c r="Y4" i="2"/>
  <c r="X4" i="2"/>
  <c r="P4" i="2"/>
  <c r="O4" i="2"/>
  <c r="Q4" i="2" s="1"/>
  <c r="M4" i="2"/>
  <c r="H4" i="2"/>
  <c r="C4" i="2"/>
  <c r="AG3" i="2"/>
  <c r="AF3" i="2"/>
  <c r="W3" i="2"/>
  <c r="V3" i="2"/>
  <c r="U3" i="2"/>
  <c r="T3" i="2"/>
  <c r="O3" i="2"/>
  <c r="G3" i="2"/>
  <c r="F3" i="2"/>
  <c r="D3" i="2"/>
  <c r="X3" i="2" s="1"/>
  <c r="A2" i="2"/>
  <c r="A1" i="2"/>
  <c r="AB31" i="1"/>
  <c r="AD31" i="1" s="1"/>
  <c r="J31" i="1" s="1"/>
  <c r="Y31" i="1"/>
  <c r="X31" i="1"/>
  <c r="P31" i="1"/>
  <c r="O31" i="1"/>
  <c r="M31" i="1"/>
  <c r="H31" i="1"/>
  <c r="C31" i="1"/>
  <c r="AB30" i="1"/>
  <c r="AD30" i="1" s="1"/>
  <c r="J30" i="1" s="1"/>
  <c r="Y30" i="1"/>
  <c r="X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Q29" i="1" s="1"/>
  <c r="M29" i="1"/>
  <c r="H29" i="1"/>
  <c r="C29" i="1"/>
  <c r="AB28" i="1"/>
  <c r="AD28" i="1" s="1"/>
  <c r="J28" i="1" s="1"/>
  <c r="Y28" i="1"/>
  <c r="X28" i="1"/>
  <c r="P28" i="1"/>
  <c r="O28" i="1"/>
  <c r="Q28" i="1" s="1"/>
  <c r="M28" i="1"/>
  <c r="H28" i="1"/>
  <c r="C28" i="1"/>
  <c r="AB27" i="1"/>
  <c r="AD27" i="1" s="1"/>
  <c r="J27" i="1" s="1"/>
  <c r="Y27" i="1"/>
  <c r="X27" i="1"/>
  <c r="P27" i="1"/>
  <c r="Q27" i="1" s="1"/>
  <c r="O27" i="1"/>
  <c r="M27" i="1"/>
  <c r="H27" i="1"/>
  <c r="C27" i="1"/>
  <c r="AB26" i="1"/>
  <c r="AD26" i="1" s="1"/>
  <c r="J26" i="1" s="1"/>
  <c r="Y26" i="1"/>
  <c r="X26" i="1"/>
  <c r="Q26" i="1"/>
  <c r="P26" i="1"/>
  <c r="O26" i="1"/>
  <c r="M26" i="1"/>
  <c r="H26" i="1"/>
  <c r="C26" i="1"/>
  <c r="AD25" i="1"/>
  <c r="J25" i="1" s="1"/>
  <c r="AB25" i="1"/>
  <c r="Y25" i="1"/>
  <c r="X25" i="1"/>
  <c r="P25" i="1"/>
  <c r="Q25" i="1" s="1"/>
  <c r="O25" i="1"/>
  <c r="M25" i="1"/>
  <c r="H25" i="1"/>
  <c r="C25" i="1"/>
  <c r="AB24" i="1"/>
  <c r="AD24" i="1" s="1"/>
  <c r="J24" i="1" s="1"/>
  <c r="Y24" i="1"/>
  <c r="X24" i="1"/>
  <c r="P24" i="1"/>
  <c r="O24" i="1"/>
  <c r="M24" i="1"/>
  <c r="H24" i="1"/>
  <c r="C24" i="1"/>
  <c r="AD23" i="1"/>
  <c r="J23" i="1" s="1"/>
  <c r="AB23" i="1"/>
  <c r="Y23" i="1"/>
  <c r="X23" i="1"/>
  <c r="P23" i="1"/>
  <c r="O23" i="1"/>
  <c r="M23" i="1"/>
  <c r="H23" i="1"/>
  <c r="C23" i="1"/>
  <c r="AB22" i="1"/>
  <c r="AD22" i="1" s="1"/>
  <c r="J22" i="1" s="1"/>
  <c r="Y22" i="1"/>
  <c r="X22" i="1"/>
  <c r="P22" i="1"/>
  <c r="O22" i="1"/>
  <c r="Q22" i="1" s="1"/>
  <c r="M22" i="1"/>
  <c r="H22" i="1"/>
  <c r="C22" i="1"/>
  <c r="AB21" i="1"/>
  <c r="AD21" i="1" s="1"/>
  <c r="J21" i="1" s="1"/>
  <c r="Y21" i="1"/>
  <c r="X21" i="1"/>
  <c r="P21" i="1"/>
  <c r="O21" i="1"/>
  <c r="Q21" i="1" s="1"/>
  <c r="M21" i="1"/>
  <c r="H21" i="1"/>
  <c r="C21" i="1"/>
  <c r="AB20" i="1"/>
  <c r="AD20" i="1" s="1"/>
  <c r="J20" i="1" s="1"/>
  <c r="Y20" i="1"/>
  <c r="X20" i="1"/>
  <c r="P20" i="1"/>
  <c r="O20" i="1"/>
  <c r="Q20" i="1" s="1"/>
  <c r="M20" i="1"/>
  <c r="H20" i="1"/>
  <c r="C20" i="1"/>
  <c r="AB19" i="1"/>
  <c r="AD19" i="1" s="1"/>
  <c r="J19" i="1" s="1"/>
  <c r="Y19" i="1"/>
  <c r="X19" i="1"/>
  <c r="P19" i="1"/>
  <c r="Q19" i="1" s="1"/>
  <c r="O19" i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D17" i="1"/>
  <c r="J17" i="1" s="1"/>
  <c r="AB17" i="1"/>
  <c r="Y17" i="1"/>
  <c r="X17" i="1"/>
  <c r="P17" i="1"/>
  <c r="Q17" i="1" s="1"/>
  <c r="O17" i="1"/>
  <c r="M17" i="1"/>
  <c r="H17" i="1"/>
  <c r="C17" i="1"/>
  <c r="AB16" i="1"/>
  <c r="AD16" i="1" s="1"/>
  <c r="J16" i="1" s="1"/>
  <c r="Y16" i="1"/>
  <c r="X16" i="1"/>
  <c r="P16" i="1"/>
  <c r="O16" i="1"/>
  <c r="M16" i="1"/>
  <c r="H16" i="1"/>
  <c r="C16" i="1"/>
  <c r="AD15" i="1"/>
  <c r="J15" i="1" s="1"/>
  <c r="AB15" i="1"/>
  <c r="Y15" i="1"/>
  <c r="X15" i="1"/>
  <c r="P15" i="1"/>
  <c r="O15" i="1"/>
  <c r="M15" i="1"/>
  <c r="H15" i="1"/>
  <c r="C15" i="1"/>
  <c r="AB14" i="1"/>
  <c r="AD14" i="1" s="1"/>
  <c r="J14" i="1" s="1"/>
  <c r="Y14" i="1"/>
  <c r="X14" i="1"/>
  <c r="P14" i="1"/>
  <c r="O14" i="1"/>
  <c r="Q14" i="1" s="1"/>
  <c r="M14" i="1"/>
  <c r="H14" i="1"/>
  <c r="C14" i="1"/>
  <c r="AB13" i="1"/>
  <c r="AD13" i="1" s="1"/>
  <c r="J13" i="1" s="1"/>
  <c r="Y13" i="1"/>
  <c r="X13" i="1"/>
  <c r="P13" i="1"/>
  <c r="O13" i="1"/>
  <c r="Q13" i="1" s="1"/>
  <c r="M13" i="1"/>
  <c r="H13" i="1"/>
  <c r="C13" i="1"/>
  <c r="AB12" i="1"/>
  <c r="AD12" i="1" s="1"/>
  <c r="J12" i="1" s="1"/>
  <c r="Y12" i="1"/>
  <c r="X12" i="1"/>
  <c r="P12" i="1"/>
  <c r="O12" i="1"/>
  <c r="Q12" i="1" s="1"/>
  <c r="M12" i="1"/>
  <c r="H12" i="1"/>
  <c r="C12" i="1"/>
  <c r="AB11" i="1"/>
  <c r="AD11" i="1" s="1"/>
  <c r="J11" i="1" s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O10" i="1"/>
  <c r="Q10" i="1" s="1"/>
  <c r="M10" i="1"/>
  <c r="H10" i="1"/>
  <c r="C10" i="1"/>
  <c r="AD9" i="1"/>
  <c r="J9" i="1" s="1"/>
  <c r="AB9" i="1"/>
  <c r="Y9" i="1"/>
  <c r="X9" i="1"/>
  <c r="P9" i="1"/>
  <c r="Q9" i="1" s="1"/>
  <c r="O9" i="1"/>
  <c r="M9" i="1"/>
  <c r="H9" i="1"/>
  <c r="C9" i="1"/>
  <c r="AB8" i="1"/>
  <c r="AD8" i="1" s="1"/>
  <c r="J8" i="1" s="1"/>
  <c r="Y8" i="1"/>
  <c r="X8" i="1"/>
  <c r="P8" i="1"/>
  <c r="O8" i="1"/>
  <c r="M8" i="1"/>
  <c r="H8" i="1"/>
  <c r="C8" i="1"/>
  <c r="AD7" i="1"/>
  <c r="J7" i="1" s="1"/>
  <c r="AB7" i="1"/>
  <c r="Y7" i="1"/>
  <c r="X7" i="1"/>
  <c r="P7" i="1"/>
  <c r="O7" i="1"/>
  <c r="M7" i="1"/>
  <c r="H7" i="1"/>
  <c r="C7" i="1"/>
  <c r="AB6" i="1"/>
  <c r="AD6" i="1" s="1"/>
  <c r="J6" i="1" s="1"/>
  <c r="Y6" i="1"/>
  <c r="X6" i="1"/>
  <c r="P6" i="1"/>
  <c r="O6" i="1"/>
  <c r="Q6" i="1" s="1"/>
  <c r="M6" i="1"/>
  <c r="H6" i="1"/>
  <c r="C6" i="1"/>
  <c r="AB5" i="1"/>
  <c r="AD5" i="1" s="1"/>
  <c r="J5" i="1" s="1"/>
  <c r="Y5" i="1"/>
  <c r="X5" i="1"/>
  <c r="P5" i="1"/>
  <c r="O5" i="1"/>
  <c r="Q5" i="1" s="1"/>
  <c r="M5" i="1"/>
  <c r="H5" i="1"/>
  <c r="C5" i="1"/>
  <c r="AB4" i="1"/>
  <c r="AD4" i="1" s="1"/>
  <c r="Y4" i="1"/>
  <c r="X4" i="1"/>
  <c r="P4" i="1"/>
  <c r="O4" i="1"/>
  <c r="Q4" i="1" s="1"/>
  <c r="M4" i="1"/>
  <c r="H4" i="1"/>
  <c r="C4" i="1"/>
  <c r="AG3" i="1"/>
  <c r="AF3" i="1"/>
  <c r="W3" i="1"/>
  <c r="X3" i="1" s="1"/>
  <c r="V3" i="1"/>
  <c r="U3" i="1"/>
  <c r="T3" i="1"/>
  <c r="O3" i="1"/>
  <c r="G3" i="1"/>
  <c r="F3" i="1"/>
  <c r="D3" i="1"/>
  <c r="A2" i="1"/>
  <c r="A1" i="1"/>
  <c r="X3" i="33" l="1"/>
  <c r="H3" i="72"/>
  <c r="Q32" i="49"/>
  <c r="Q32" i="24"/>
  <c r="Q32" i="16"/>
  <c r="J32" i="12"/>
  <c r="K32" i="12" s="1"/>
  <c r="H3" i="56"/>
  <c r="Q32" i="84"/>
  <c r="K32" i="60"/>
  <c r="H3" i="20"/>
  <c r="H3" i="23"/>
  <c r="H3" i="30"/>
  <c r="Q32" i="78"/>
  <c r="X3" i="82"/>
  <c r="Q32" i="82"/>
  <c r="Q32" i="54"/>
  <c r="Q32" i="13"/>
  <c r="Q32" i="5"/>
  <c r="Q32" i="2"/>
  <c r="X3" i="21"/>
  <c r="H3" i="50"/>
  <c r="X3" i="83"/>
  <c r="J32" i="64"/>
  <c r="I32" i="64" s="1"/>
  <c r="Q32" i="62"/>
  <c r="Q32" i="4"/>
  <c r="H3" i="7"/>
  <c r="X3" i="11"/>
  <c r="H3" i="64"/>
  <c r="X3" i="37"/>
  <c r="H3" i="46"/>
  <c r="H3" i="49"/>
  <c r="X3" i="56"/>
  <c r="Q32" i="77"/>
  <c r="Q32" i="63"/>
  <c r="J32" i="56"/>
  <c r="Q32" i="48"/>
  <c r="Q32" i="45"/>
  <c r="Q32" i="21"/>
  <c r="Q32" i="72"/>
  <c r="Q32" i="80"/>
  <c r="Q32" i="74"/>
  <c r="Q32" i="79"/>
  <c r="I32" i="66"/>
  <c r="K32" i="66"/>
  <c r="I32" i="62"/>
  <c r="K32" i="62"/>
  <c r="J32" i="74"/>
  <c r="X32" i="76"/>
  <c r="H3" i="24"/>
  <c r="W3" i="71"/>
  <c r="X3" i="71" s="1"/>
  <c r="X3" i="78"/>
  <c r="W3" i="79"/>
  <c r="X3" i="79" s="1"/>
  <c r="J32" i="84"/>
  <c r="F3" i="84"/>
  <c r="M32" i="81"/>
  <c r="H32" i="79"/>
  <c r="Y32" i="79"/>
  <c r="J32" i="76"/>
  <c r="M32" i="73"/>
  <c r="Y32" i="71"/>
  <c r="O32" i="69"/>
  <c r="Q32" i="69" s="1"/>
  <c r="C32" i="69"/>
  <c r="O32" i="65"/>
  <c r="Q32" i="65" s="1"/>
  <c r="C32" i="65"/>
  <c r="K32" i="7"/>
  <c r="I32" i="7"/>
  <c r="K32" i="3"/>
  <c r="I32" i="3"/>
  <c r="X32" i="84"/>
  <c r="J32" i="71"/>
  <c r="Q32" i="68"/>
  <c r="H3" i="3"/>
  <c r="X3" i="14"/>
  <c r="X3" i="28"/>
  <c r="H3" i="32"/>
  <c r="H3" i="36"/>
  <c r="X3" i="40"/>
  <c r="X3" i="45"/>
  <c r="X3" i="57"/>
  <c r="H3" i="59"/>
  <c r="H3" i="67"/>
  <c r="X3" i="72"/>
  <c r="F3" i="80"/>
  <c r="H3" i="80" s="1"/>
  <c r="H3" i="82"/>
  <c r="AG3" i="82"/>
  <c r="J32" i="1"/>
  <c r="H32" i="84"/>
  <c r="X32" i="81"/>
  <c r="M32" i="80"/>
  <c r="J32" i="77"/>
  <c r="H32" i="76"/>
  <c r="X32" i="73"/>
  <c r="M32" i="72"/>
  <c r="AD32" i="63"/>
  <c r="Y32" i="62"/>
  <c r="H32" i="62"/>
  <c r="I32" i="46"/>
  <c r="K32" i="46"/>
  <c r="W3" i="84"/>
  <c r="J32" i="83"/>
  <c r="X32" i="80"/>
  <c r="W3" i="80"/>
  <c r="X3" i="80" s="1"/>
  <c r="J32" i="75"/>
  <c r="O32" i="73"/>
  <c r="Q32" i="73" s="1"/>
  <c r="X32" i="72"/>
  <c r="Q32" i="70"/>
  <c r="J32" i="68"/>
  <c r="J32" i="45"/>
  <c r="C32" i="45"/>
  <c r="K32" i="39"/>
  <c r="I32" i="39"/>
  <c r="K32" i="11"/>
  <c r="I32" i="11"/>
  <c r="X3" i="9"/>
  <c r="H3" i="10"/>
  <c r="X3" i="17"/>
  <c r="H3" i="21"/>
  <c r="X3" i="25"/>
  <c r="X3" i="31"/>
  <c r="H3" i="33"/>
  <c r="X3" i="41"/>
  <c r="H3" i="47"/>
  <c r="H3" i="55"/>
  <c r="X3" i="62"/>
  <c r="X3" i="65"/>
  <c r="H3" i="71"/>
  <c r="X3" i="75"/>
  <c r="C3" i="66"/>
  <c r="C32" i="1"/>
  <c r="X32" i="83"/>
  <c r="AD32" i="82"/>
  <c r="J32" i="82" s="1"/>
  <c r="H32" i="81"/>
  <c r="G3" i="81"/>
  <c r="H3" i="81" s="1"/>
  <c r="O32" i="80"/>
  <c r="Y32" i="80"/>
  <c r="C32" i="77"/>
  <c r="AD32" i="74"/>
  <c r="C32" i="71"/>
  <c r="AD32" i="69"/>
  <c r="Y32" i="68"/>
  <c r="H32" i="68"/>
  <c r="Y32" i="66"/>
  <c r="AD32" i="65"/>
  <c r="AD3" i="65" s="1"/>
  <c r="Y32" i="64"/>
  <c r="H32" i="64"/>
  <c r="Q32" i="59"/>
  <c r="Q32" i="57"/>
  <c r="K32" i="56"/>
  <c r="I32" i="56"/>
  <c r="I32" i="55"/>
  <c r="K32" i="55"/>
  <c r="K32" i="50"/>
  <c r="I32" i="50"/>
  <c r="K32" i="35"/>
  <c r="I32" i="35"/>
  <c r="W3" i="76"/>
  <c r="D3" i="84"/>
  <c r="H32" i="83"/>
  <c r="Y32" i="83"/>
  <c r="J32" i="80"/>
  <c r="M32" i="77"/>
  <c r="H32" i="75"/>
  <c r="J32" i="72"/>
  <c r="H32" i="70"/>
  <c r="AD32" i="70"/>
  <c r="AD32" i="57"/>
  <c r="AD3" i="57" s="1"/>
  <c r="Y32" i="56"/>
  <c r="H32" i="56"/>
  <c r="Q32" i="51"/>
  <c r="K32" i="28"/>
  <c r="I32" i="28"/>
  <c r="K32" i="19"/>
  <c r="I32" i="19"/>
  <c r="H3" i="1"/>
  <c r="H3" i="16"/>
  <c r="X3" i="24"/>
  <c r="H3" i="38"/>
  <c r="X3" i="53"/>
  <c r="H3" i="63"/>
  <c r="H3" i="68"/>
  <c r="X3" i="73"/>
  <c r="F3" i="75"/>
  <c r="H3" i="75" s="1"/>
  <c r="D3" i="76"/>
  <c r="X32" i="1"/>
  <c r="C32" i="84"/>
  <c r="M32" i="84"/>
  <c r="J32" i="81"/>
  <c r="H32" i="80"/>
  <c r="X32" i="77"/>
  <c r="C32" i="76"/>
  <c r="M32" i="76"/>
  <c r="J32" i="73"/>
  <c r="H32" i="72"/>
  <c r="J32" i="70"/>
  <c r="J32" i="69"/>
  <c r="X32" i="68"/>
  <c r="AD32" i="59"/>
  <c r="J32" i="59" s="1"/>
  <c r="H32" i="58"/>
  <c r="Y32" i="58"/>
  <c r="J32" i="58"/>
  <c r="Q32" i="52"/>
  <c r="K32" i="34"/>
  <c r="I32" i="34"/>
  <c r="Q32" i="41"/>
  <c r="J32" i="79"/>
  <c r="F3" i="79"/>
  <c r="H3" i="79" s="1"/>
  <c r="Y32" i="84"/>
  <c r="C32" i="83"/>
  <c r="AD32" i="78"/>
  <c r="J32" i="78" s="1"/>
  <c r="Y32" i="76"/>
  <c r="C32" i="75"/>
  <c r="M32" i="69"/>
  <c r="X32" i="69"/>
  <c r="C32" i="68"/>
  <c r="O32" i="68"/>
  <c r="C32" i="67"/>
  <c r="J32" i="67"/>
  <c r="M32" i="65"/>
  <c r="X32" i="65"/>
  <c r="C32" i="64"/>
  <c r="Q32" i="56"/>
  <c r="X32" i="54"/>
  <c r="Y32" i="54"/>
  <c r="J32" i="48"/>
  <c r="Q32" i="47"/>
  <c r="K32" i="24"/>
  <c r="I32" i="24"/>
  <c r="X32" i="22"/>
  <c r="O32" i="22"/>
  <c r="M32" i="22"/>
  <c r="J32" i="17"/>
  <c r="H32" i="17"/>
  <c r="C32" i="17"/>
  <c r="K32" i="15"/>
  <c r="I32" i="15"/>
  <c r="O32" i="14"/>
  <c r="M32" i="14"/>
  <c r="J32" i="61"/>
  <c r="M32" i="50"/>
  <c r="M32" i="43"/>
  <c r="K32" i="42"/>
  <c r="K32" i="38"/>
  <c r="I32" i="38"/>
  <c r="O32" i="37"/>
  <c r="Q32" i="37" s="1"/>
  <c r="M32" i="37"/>
  <c r="O32" i="33"/>
  <c r="M32" i="33"/>
  <c r="J32" i="29"/>
  <c r="C32" i="29"/>
  <c r="X32" i="26"/>
  <c r="O32" i="26"/>
  <c r="Q32" i="26" s="1"/>
  <c r="M32" i="26"/>
  <c r="Q32" i="23"/>
  <c r="K32" i="4"/>
  <c r="I32" i="4"/>
  <c r="C32" i="61"/>
  <c r="M32" i="60"/>
  <c r="H32" i="54"/>
  <c r="X32" i="50"/>
  <c r="H32" i="47"/>
  <c r="H32" i="45"/>
  <c r="H32" i="40"/>
  <c r="M32" i="23"/>
  <c r="O32" i="23"/>
  <c r="AD32" i="18"/>
  <c r="AD3" i="18" s="1"/>
  <c r="K32" i="16"/>
  <c r="I32" i="16"/>
  <c r="C32" i="14"/>
  <c r="Q32" i="9"/>
  <c r="Q32" i="8"/>
  <c r="M32" i="55"/>
  <c r="C32" i="51"/>
  <c r="O32" i="50"/>
  <c r="Q32" i="50" s="1"/>
  <c r="Y32" i="50"/>
  <c r="Y32" i="47"/>
  <c r="M32" i="46"/>
  <c r="X32" i="43"/>
  <c r="M32" i="42"/>
  <c r="X32" i="42"/>
  <c r="M32" i="41"/>
  <c r="O32" i="41"/>
  <c r="J32" i="40"/>
  <c r="J32" i="37"/>
  <c r="C32" i="37"/>
  <c r="H32" i="36"/>
  <c r="J32" i="33"/>
  <c r="C32" i="33"/>
  <c r="H32" i="32"/>
  <c r="O32" i="30"/>
  <c r="Q32" i="30" s="1"/>
  <c r="M32" i="30"/>
  <c r="H32" i="29"/>
  <c r="M32" i="27"/>
  <c r="C32" i="27"/>
  <c r="O32" i="27"/>
  <c r="Q32" i="27" s="1"/>
  <c r="H32" i="26"/>
  <c r="C32" i="26"/>
  <c r="X32" i="14"/>
  <c r="O32" i="10"/>
  <c r="Q32" i="10" s="1"/>
  <c r="M32" i="10"/>
  <c r="O32" i="6"/>
  <c r="Q32" i="6" s="1"/>
  <c r="M32" i="6"/>
  <c r="J32" i="54"/>
  <c r="J32" i="53"/>
  <c r="AD32" i="51"/>
  <c r="J32" i="51" s="1"/>
  <c r="M32" i="49"/>
  <c r="Q32" i="42"/>
  <c r="X32" i="41"/>
  <c r="J32" i="36"/>
  <c r="J32" i="32"/>
  <c r="Q32" i="28"/>
  <c r="O32" i="18"/>
  <c r="Q32" i="18" s="1"/>
  <c r="M32" i="18"/>
  <c r="J32" i="13"/>
  <c r="H32" i="13"/>
  <c r="C32" i="13"/>
  <c r="J32" i="63"/>
  <c r="H32" i="60"/>
  <c r="M32" i="58"/>
  <c r="J32" i="52"/>
  <c r="M32" i="51"/>
  <c r="H32" i="48"/>
  <c r="C32" i="47"/>
  <c r="Y32" i="46"/>
  <c r="J32" i="41"/>
  <c r="C32" i="41"/>
  <c r="Y32" i="41"/>
  <c r="O32" i="38"/>
  <c r="Q32" i="38" s="1"/>
  <c r="M32" i="38"/>
  <c r="H32" i="37"/>
  <c r="O32" i="34"/>
  <c r="Q32" i="34" s="1"/>
  <c r="M32" i="34"/>
  <c r="M32" i="31"/>
  <c r="C32" i="31"/>
  <c r="O32" i="31"/>
  <c r="Q32" i="31" s="1"/>
  <c r="AD32" i="27"/>
  <c r="J32" i="27" s="1"/>
  <c r="J32" i="26"/>
  <c r="O32" i="25"/>
  <c r="Q32" i="25" s="1"/>
  <c r="M32" i="25"/>
  <c r="Q32" i="22"/>
  <c r="J32" i="21"/>
  <c r="H32" i="21"/>
  <c r="C32" i="21"/>
  <c r="Q32" i="14"/>
  <c r="I32" i="12"/>
  <c r="C32" i="10"/>
  <c r="C32" i="6"/>
  <c r="J32" i="49"/>
  <c r="AD32" i="47"/>
  <c r="J32" i="47" s="1"/>
  <c r="J32" i="43"/>
  <c r="Q32" i="32"/>
  <c r="H32" i="30"/>
  <c r="C32" i="18"/>
  <c r="AD32" i="14"/>
  <c r="AD3" i="14" s="1"/>
  <c r="X32" i="10"/>
  <c r="X32" i="6"/>
  <c r="C32" i="57"/>
  <c r="C32" i="43"/>
  <c r="H32" i="42"/>
  <c r="Y32" i="42"/>
  <c r="Q32" i="40"/>
  <c r="M32" i="39"/>
  <c r="C32" i="39"/>
  <c r="O32" i="39"/>
  <c r="Q32" i="39" s="1"/>
  <c r="C32" i="38"/>
  <c r="X32" i="37"/>
  <c r="Q32" i="36"/>
  <c r="M32" i="35"/>
  <c r="C32" i="35"/>
  <c r="O32" i="35"/>
  <c r="Q32" i="35" s="1"/>
  <c r="C32" i="34"/>
  <c r="Q32" i="33"/>
  <c r="X32" i="33"/>
  <c r="AD32" i="31"/>
  <c r="J32" i="31" s="1"/>
  <c r="J32" i="30"/>
  <c r="X32" i="30"/>
  <c r="O32" i="29"/>
  <c r="Q32" i="29" s="1"/>
  <c r="M32" i="29"/>
  <c r="J32" i="25"/>
  <c r="C32" i="25"/>
  <c r="H32" i="24"/>
  <c r="J32" i="23"/>
  <c r="AD32" i="22"/>
  <c r="J32" i="22" s="1"/>
  <c r="J32" i="20"/>
  <c r="X32" i="18"/>
  <c r="Q32" i="12"/>
  <c r="J32" i="9"/>
  <c r="H32" i="9"/>
  <c r="C32" i="9"/>
  <c r="K32" i="8"/>
  <c r="I32" i="8"/>
  <c r="J32" i="5"/>
  <c r="H32" i="5"/>
  <c r="C32" i="5"/>
  <c r="Y32" i="38"/>
  <c r="Y32" i="34"/>
  <c r="M32" i="32"/>
  <c r="Y32" i="30"/>
  <c r="M32" i="28"/>
  <c r="M32" i="24"/>
  <c r="O32" i="19"/>
  <c r="Q32" i="19" s="1"/>
  <c r="Y32" i="18"/>
  <c r="O32" i="15"/>
  <c r="Q32" i="15" s="1"/>
  <c r="Y32" i="14"/>
  <c r="O32" i="11"/>
  <c r="Q32" i="11" s="1"/>
  <c r="Y32" i="10"/>
  <c r="O32" i="7"/>
  <c r="Q32" i="7" s="1"/>
  <c r="Y32" i="6"/>
  <c r="O32" i="3"/>
  <c r="Q32" i="3" s="1"/>
  <c r="Y32" i="2"/>
  <c r="X32" i="19"/>
  <c r="J32" i="18"/>
  <c r="X32" i="15"/>
  <c r="X32" i="11"/>
  <c r="J32" i="10"/>
  <c r="H32" i="7"/>
  <c r="J32" i="6"/>
  <c r="J3" i="6" s="1"/>
  <c r="J32" i="2"/>
  <c r="C32" i="22"/>
  <c r="M32" i="9"/>
  <c r="C32" i="19"/>
  <c r="C32" i="15"/>
  <c r="C32" i="11"/>
  <c r="C32" i="7"/>
  <c r="C32" i="3"/>
  <c r="I12" i="8"/>
  <c r="K12" i="8"/>
  <c r="I24" i="13"/>
  <c r="K24" i="13"/>
  <c r="I8" i="3"/>
  <c r="K8" i="3"/>
  <c r="I23" i="3"/>
  <c r="K23" i="3"/>
  <c r="K25" i="3"/>
  <c r="I25" i="3"/>
  <c r="K31" i="11"/>
  <c r="I31" i="11"/>
  <c r="K31" i="12"/>
  <c r="I31" i="12"/>
  <c r="K11" i="15"/>
  <c r="I11" i="15"/>
  <c r="I28" i="8"/>
  <c r="K28" i="8"/>
  <c r="I11" i="11"/>
  <c r="K11" i="11"/>
  <c r="I31" i="3"/>
  <c r="K31" i="3"/>
  <c r="I16" i="3"/>
  <c r="K16" i="3"/>
  <c r="K17" i="3"/>
  <c r="I17" i="3"/>
  <c r="I26" i="5"/>
  <c r="K26" i="5"/>
  <c r="I22" i="7"/>
  <c r="K22" i="7"/>
  <c r="K17" i="11"/>
  <c r="I17" i="11"/>
  <c r="I29" i="11"/>
  <c r="K29" i="11"/>
  <c r="I19" i="14"/>
  <c r="K19" i="14"/>
  <c r="I8" i="6"/>
  <c r="K8" i="6"/>
  <c r="K10" i="26"/>
  <c r="I10" i="26"/>
  <c r="K18" i="26"/>
  <c r="I18" i="26"/>
  <c r="K6" i="28"/>
  <c r="I6" i="28"/>
  <c r="K11" i="31"/>
  <c r="I11" i="31"/>
  <c r="I30" i="31"/>
  <c r="K30" i="31"/>
  <c r="I23" i="32"/>
  <c r="K23" i="32"/>
  <c r="I23" i="49"/>
  <c r="K23" i="49"/>
  <c r="I27" i="58"/>
  <c r="K27" i="58"/>
  <c r="I9" i="59"/>
  <c r="K9" i="59"/>
  <c r="I10" i="59"/>
  <c r="K10" i="59"/>
  <c r="K11" i="59"/>
  <c r="I11" i="59"/>
  <c r="I13" i="59"/>
  <c r="K13" i="59"/>
  <c r="I17" i="59"/>
  <c r="K17" i="59"/>
  <c r="K19" i="59"/>
  <c r="I19" i="59"/>
  <c r="K16" i="6"/>
  <c r="Q15" i="1"/>
  <c r="Q24" i="1"/>
  <c r="H3" i="2"/>
  <c r="Q6" i="2"/>
  <c r="Q25" i="3"/>
  <c r="K10" i="4"/>
  <c r="Q17" i="4"/>
  <c r="Q20" i="5"/>
  <c r="H3" i="6"/>
  <c r="Q14" i="6"/>
  <c r="Q15" i="6"/>
  <c r="Q15" i="7"/>
  <c r="Q25" i="7"/>
  <c r="K30" i="7"/>
  <c r="K20" i="8"/>
  <c r="H3" i="9"/>
  <c r="Q11" i="9"/>
  <c r="Q20" i="9"/>
  <c r="Q5" i="11"/>
  <c r="H3" i="13"/>
  <c r="K28" i="18"/>
  <c r="I28" i="18"/>
  <c r="K6" i="24"/>
  <c r="I6" i="24"/>
  <c r="I6" i="27"/>
  <c r="K6" i="27"/>
  <c r="K14" i="30"/>
  <c r="I14" i="30"/>
  <c r="K15" i="30"/>
  <c r="I15" i="30"/>
  <c r="K16" i="31"/>
  <c r="I16" i="31"/>
  <c r="I17" i="31"/>
  <c r="K17" i="31"/>
  <c r="I7" i="32"/>
  <c r="K7" i="32"/>
  <c r="K9" i="47"/>
  <c r="I9" i="47"/>
  <c r="AD3" i="6"/>
  <c r="Q18" i="2"/>
  <c r="Q19" i="2"/>
  <c r="Q20" i="2"/>
  <c r="X3" i="7"/>
  <c r="Q16" i="7"/>
  <c r="H3" i="11"/>
  <c r="Q30" i="12"/>
  <c r="Q14" i="14"/>
  <c r="Q26" i="14"/>
  <c r="Q27" i="14"/>
  <c r="K25" i="15"/>
  <c r="Q4" i="18"/>
  <c r="Q5" i="18"/>
  <c r="Q6" i="18"/>
  <c r="Q18" i="19"/>
  <c r="I30" i="20"/>
  <c r="K30" i="20"/>
  <c r="K8" i="27"/>
  <c r="I8" i="27"/>
  <c r="Q24" i="28"/>
  <c r="I27" i="28"/>
  <c r="K9" i="29"/>
  <c r="I9" i="29"/>
  <c r="I10" i="3"/>
  <c r="Q7" i="1"/>
  <c r="Q16" i="1"/>
  <c r="Q21" i="2"/>
  <c r="I22" i="2"/>
  <c r="Q31" i="2"/>
  <c r="Q21" i="3"/>
  <c r="Q22" i="3"/>
  <c r="Q10" i="4"/>
  <c r="I28" i="4"/>
  <c r="I10" i="6"/>
  <c r="I26" i="6"/>
  <c r="Q30" i="7"/>
  <c r="Q10" i="8"/>
  <c r="Q11" i="8"/>
  <c r="Q20" i="8"/>
  <c r="I30" i="8"/>
  <c r="Q12" i="9"/>
  <c r="Q27" i="10"/>
  <c r="Q28" i="10"/>
  <c r="Q29" i="10"/>
  <c r="Q9" i="11"/>
  <c r="Q10" i="11"/>
  <c r="Q23" i="15"/>
  <c r="Q24" i="15"/>
  <c r="Q7" i="17"/>
  <c r="Q31" i="17"/>
  <c r="AD3" i="19"/>
  <c r="I8" i="19"/>
  <c r="K8" i="19"/>
  <c r="K14" i="23"/>
  <c r="I12" i="28"/>
  <c r="K12" i="28"/>
  <c r="K14" i="28"/>
  <c r="I14" i="28"/>
  <c r="I25" i="31"/>
  <c r="K25" i="31"/>
  <c r="K14" i="32"/>
  <c r="I14" i="32"/>
  <c r="I15" i="32"/>
  <c r="K15" i="32"/>
  <c r="K25" i="32"/>
  <c r="I25" i="32"/>
  <c r="K6" i="21"/>
  <c r="I6" i="21"/>
  <c r="I14" i="27"/>
  <c r="K14" i="27"/>
  <c r="K16" i="27"/>
  <c r="I16" i="27"/>
  <c r="Q8" i="28"/>
  <c r="Q24" i="32"/>
  <c r="I5" i="34"/>
  <c r="K5" i="34"/>
  <c r="Q8" i="1"/>
  <c r="Q31" i="1"/>
  <c r="Q13" i="2"/>
  <c r="Q5" i="3"/>
  <c r="Q6" i="3"/>
  <c r="Q17" i="3"/>
  <c r="Q23" i="3"/>
  <c r="H3" i="4"/>
  <c r="Q20" i="4"/>
  <c r="Q10" i="5"/>
  <c r="Q18" i="5"/>
  <c r="J5" i="6"/>
  <c r="Q10" i="6"/>
  <c r="Q11" i="6"/>
  <c r="Q17" i="6"/>
  <c r="Q26" i="6"/>
  <c r="Q27" i="6"/>
  <c r="Q9" i="7"/>
  <c r="K14" i="7"/>
  <c r="Q22" i="7"/>
  <c r="Q31" i="7"/>
  <c r="Q4" i="8"/>
  <c r="Q21" i="8"/>
  <c r="Q31" i="8"/>
  <c r="Q16" i="9"/>
  <c r="Q17" i="9"/>
  <c r="Q18" i="9"/>
  <c r="Q30" i="10"/>
  <c r="Q31" i="10"/>
  <c r="Q23" i="11"/>
  <c r="Q29" i="11"/>
  <c r="H3" i="12"/>
  <c r="Q17" i="13"/>
  <c r="Q19" i="13"/>
  <c r="Q30" i="13"/>
  <c r="Q6" i="14"/>
  <c r="H3" i="17"/>
  <c r="I6" i="20"/>
  <c r="K6" i="20"/>
  <c r="I16" i="22"/>
  <c r="I17" i="29"/>
  <c r="K17" i="29"/>
  <c r="K19" i="30"/>
  <c r="I31" i="32"/>
  <c r="K31" i="32"/>
  <c r="I20" i="5"/>
  <c r="I6" i="8"/>
  <c r="I20" i="9"/>
  <c r="I5" i="11"/>
  <c r="AD3" i="12"/>
  <c r="K14" i="21"/>
  <c r="I14" i="21"/>
  <c r="I22" i="22"/>
  <c r="K22" i="22"/>
  <c r="I24" i="22"/>
  <c r="K24" i="22"/>
  <c r="K24" i="23"/>
  <c r="I24" i="23"/>
  <c r="I12" i="24"/>
  <c r="K12" i="24"/>
  <c r="K28" i="25"/>
  <c r="I28" i="25"/>
  <c r="K24" i="27"/>
  <c r="I24" i="27"/>
  <c r="I20" i="28"/>
  <c r="K20" i="28"/>
  <c r="K22" i="28"/>
  <c r="I22" i="28"/>
  <c r="I16" i="29"/>
  <c r="Q30" i="32"/>
  <c r="Q23" i="1"/>
  <c r="Q5" i="2"/>
  <c r="Q14" i="2"/>
  <c r="Q13" i="3"/>
  <c r="Q14" i="3"/>
  <c r="Q27" i="5"/>
  <c r="K6" i="7"/>
  <c r="Q14" i="7"/>
  <c r="Q23" i="7"/>
  <c r="Q5" i="8"/>
  <c r="Q14" i="8"/>
  <c r="Q15" i="8"/>
  <c r="Q22" i="8"/>
  <c r="Q8" i="9"/>
  <c r="Q9" i="9"/>
  <c r="Q10" i="9"/>
  <c r="Q19" i="9"/>
  <c r="Q29" i="9"/>
  <c r="Q4" i="11"/>
  <c r="Q13" i="11"/>
  <c r="Q14" i="11"/>
  <c r="Q30" i="11"/>
  <c r="X3" i="13"/>
  <c r="Q22" i="13"/>
  <c r="Q23" i="13"/>
  <c r="K30" i="16"/>
  <c r="I28" i="17"/>
  <c r="K28" i="17"/>
  <c r="Q10" i="19"/>
  <c r="Q11" i="19"/>
  <c r="Q26" i="19"/>
  <c r="Q27" i="19"/>
  <c r="I8" i="22"/>
  <c r="K8" i="22"/>
  <c r="Q16" i="28"/>
  <c r="K6" i="30"/>
  <c r="I6" i="30"/>
  <c r="Q21" i="22"/>
  <c r="Q21" i="24"/>
  <c r="Q29" i="24"/>
  <c r="H3" i="26"/>
  <c r="Q9" i="26"/>
  <c r="Q29" i="27"/>
  <c r="I27" i="29"/>
  <c r="H3" i="31"/>
  <c r="X3" i="32"/>
  <c r="Q16" i="33"/>
  <c r="I25" i="33"/>
  <c r="I29" i="37"/>
  <c r="K29" i="37"/>
  <c r="K20" i="43"/>
  <c r="I20" i="43"/>
  <c r="K24" i="45"/>
  <c r="I24" i="45"/>
  <c r="I15" i="47"/>
  <c r="K15" i="47"/>
  <c r="I31" i="47"/>
  <c r="K31" i="47"/>
  <c r="Q18" i="15"/>
  <c r="Q26" i="15"/>
  <c r="X3" i="16"/>
  <c r="Q22" i="17"/>
  <c r="H3" i="22"/>
  <c r="I10" i="22"/>
  <c r="Q31" i="22"/>
  <c r="Q15" i="23"/>
  <c r="Q25" i="23"/>
  <c r="Q5" i="24"/>
  <c r="Q15" i="25"/>
  <c r="Q16" i="25"/>
  <c r="Q25" i="25"/>
  <c r="Q11" i="26"/>
  <c r="Q31" i="26"/>
  <c r="Q21" i="27"/>
  <c r="Q25" i="29"/>
  <c r="Q6" i="31"/>
  <c r="I22" i="35"/>
  <c r="K22" i="35"/>
  <c r="K22" i="43"/>
  <c r="I22" i="43"/>
  <c r="I29" i="46"/>
  <c r="K20" i="50"/>
  <c r="I20" i="50"/>
  <c r="Q29" i="14"/>
  <c r="Q11" i="15"/>
  <c r="Q20" i="15"/>
  <c r="Q28" i="15"/>
  <c r="H3" i="18"/>
  <c r="Q8" i="18"/>
  <c r="Q9" i="18"/>
  <c r="Q10" i="18"/>
  <c r="I20" i="18"/>
  <c r="Q27" i="18"/>
  <c r="X3" i="19"/>
  <c r="Q6" i="19"/>
  <c r="Q7" i="19"/>
  <c r="Q30" i="19"/>
  <c r="Q31" i="19"/>
  <c r="Q4" i="20"/>
  <c r="Q5" i="20"/>
  <c r="Q28" i="20"/>
  <c r="Q29" i="20"/>
  <c r="Q27" i="21"/>
  <c r="Q9" i="23"/>
  <c r="Q17" i="23"/>
  <c r="Q23" i="24"/>
  <c r="Q31" i="24"/>
  <c r="Q13" i="27"/>
  <c r="Q31" i="27"/>
  <c r="Q11" i="28"/>
  <c r="Q19" i="28"/>
  <c r="Q26" i="29"/>
  <c r="Q8" i="30"/>
  <c r="Q9" i="30"/>
  <c r="Q28" i="30"/>
  <c r="Q14" i="31"/>
  <c r="Q22" i="31"/>
  <c r="Q24" i="33"/>
  <c r="I4" i="37"/>
  <c r="K4" i="37"/>
  <c r="K5" i="37"/>
  <c r="I5" i="37"/>
  <c r="K22" i="45"/>
  <c r="K19" i="46"/>
  <c r="I19" i="46"/>
  <c r="I26" i="48"/>
  <c r="K26" i="48"/>
  <c r="K28" i="48"/>
  <c r="I28" i="48"/>
  <c r="I4" i="50"/>
  <c r="K4" i="50"/>
  <c r="Q8" i="19"/>
  <c r="Q16" i="19"/>
  <c r="Q22" i="19"/>
  <c r="Q23" i="19"/>
  <c r="Q24" i="19"/>
  <c r="K10" i="25"/>
  <c r="Q17" i="25"/>
  <c r="I26" i="26"/>
  <c r="Q5" i="27"/>
  <c r="Q23" i="27"/>
  <c r="H3" i="29"/>
  <c r="Q29" i="29"/>
  <c r="Q31" i="29"/>
  <c r="Q12" i="30"/>
  <c r="Q20" i="30"/>
  <c r="Q21" i="30"/>
  <c r="Q22" i="30"/>
  <c r="Q7" i="32"/>
  <c r="I15" i="33"/>
  <c r="K15" i="33"/>
  <c r="I21" i="34"/>
  <c r="K21" i="34"/>
  <c r="K31" i="34"/>
  <c r="I31" i="34"/>
  <c r="I7" i="37"/>
  <c r="K7" i="37"/>
  <c r="I16" i="38"/>
  <c r="K21" i="46"/>
  <c r="I21" i="46"/>
  <c r="I20" i="48"/>
  <c r="I18" i="53"/>
  <c r="K18" i="53"/>
  <c r="Q21" i="14"/>
  <c r="I6" i="17"/>
  <c r="Q14" i="17"/>
  <c r="K20" i="17"/>
  <c r="Q28" i="17"/>
  <c r="Q11" i="18"/>
  <c r="Q12" i="18"/>
  <c r="Q13" i="18"/>
  <c r="Q20" i="18"/>
  <c r="Q21" i="18"/>
  <c r="H3" i="19"/>
  <c r="X3" i="20"/>
  <c r="I8" i="20"/>
  <c r="Q12" i="20"/>
  <c r="Q13" i="20"/>
  <c r="Q14" i="20"/>
  <c r="Q4" i="22"/>
  <c r="Q5" i="23"/>
  <c r="Q20" i="23"/>
  <c r="Q28" i="23"/>
  <c r="Q19" i="25"/>
  <c r="Q31" i="25"/>
  <c r="Q16" i="26"/>
  <c r="Q23" i="26"/>
  <c r="H3" i="27"/>
  <c r="Q15" i="27"/>
  <c r="Q5" i="28"/>
  <c r="Q13" i="28"/>
  <c r="Q21" i="28"/>
  <c r="Q4" i="30"/>
  <c r="Q5" i="30"/>
  <c r="Q4" i="31"/>
  <c r="Q17" i="31"/>
  <c r="Q25" i="31"/>
  <c r="Q15" i="32"/>
  <c r="I13" i="37"/>
  <c r="K13" i="37"/>
  <c r="K17" i="37"/>
  <c r="I17" i="37"/>
  <c r="I24" i="41"/>
  <c r="K24" i="41"/>
  <c r="K25" i="47"/>
  <c r="I25" i="47"/>
  <c r="K10" i="49"/>
  <c r="I10" i="49"/>
  <c r="I23" i="33"/>
  <c r="K23" i="33"/>
  <c r="K25" i="39"/>
  <c r="I25" i="39"/>
  <c r="K29" i="44"/>
  <c r="I29" i="44"/>
  <c r="I16" i="49"/>
  <c r="K16" i="49"/>
  <c r="K18" i="49"/>
  <c r="I18" i="49"/>
  <c r="I26" i="50"/>
  <c r="K26" i="50"/>
  <c r="K28" i="50"/>
  <c r="I28" i="50"/>
  <c r="Q8" i="20"/>
  <c r="Q15" i="20"/>
  <c r="Q16" i="20"/>
  <c r="Q25" i="20"/>
  <c r="Q5" i="22"/>
  <c r="Q19" i="22"/>
  <c r="Q20" i="22"/>
  <c r="Q27" i="22"/>
  <c r="Q13" i="23"/>
  <c r="Q10" i="24"/>
  <c r="Q19" i="24"/>
  <c r="Q20" i="24"/>
  <c r="Q27" i="24"/>
  <c r="Q28" i="24"/>
  <c r="H3" i="25"/>
  <c r="Q8" i="26"/>
  <c r="Q17" i="26"/>
  <c r="Q27" i="26"/>
  <c r="Q17" i="27"/>
  <c r="Q27" i="27"/>
  <c r="Q28" i="27"/>
  <c r="K30" i="27"/>
  <c r="H3" i="28"/>
  <c r="Q7" i="28"/>
  <c r="Q15" i="28"/>
  <c r="Q23" i="28"/>
  <c r="Q29" i="28"/>
  <c r="Q18" i="29"/>
  <c r="Q19" i="29"/>
  <c r="Q20" i="29"/>
  <c r="Q21" i="29"/>
  <c r="Q23" i="29"/>
  <c r="X3" i="30"/>
  <c r="Q15" i="30"/>
  <c r="Q25" i="30"/>
  <c r="Q11" i="31"/>
  <c r="Q12" i="31"/>
  <c r="Q19" i="31"/>
  <c r="Q20" i="31"/>
  <c r="Q30" i="31"/>
  <c r="Q17" i="32"/>
  <c r="Q18" i="32"/>
  <c r="Q29" i="32"/>
  <c r="K23" i="37"/>
  <c r="I23" i="37"/>
  <c r="K25" i="37"/>
  <c r="I25" i="37"/>
  <c r="K24" i="40"/>
  <c r="I24" i="40"/>
  <c r="J17" i="45"/>
  <c r="AD3" i="45"/>
  <c r="K12" i="48"/>
  <c r="I12" i="48"/>
  <c r="K19" i="49"/>
  <c r="I19" i="49"/>
  <c r="I5" i="61"/>
  <c r="K5" i="61"/>
  <c r="X3" i="35"/>
  <c r="Q4" i="37"/>
  <c r="Q7" i="37"/>
  <c r="Q14" i="37"/>
  <c r="Q15" i="37"/>
  <c r="Q23" i="37"/>
  <c r="Q31" i="37"/>
  <c r="Q15" i="38"/>
  <c r="Q23" i="38"/>
  <c r="AD3" i="47"/>
  <c r="Q10" i="47"/>
  <c r="Q27" i="48"/>
  <c r="Q11" i="49"/>
  <c r="Q19" i="49"/>
  <c r="Q5" i="50"/>
  <c r="Q9" i="51"/>
  <c r="K20" i="53"/>
  <c r="I20" i="53"/>
  <c r="I24" i="56"/>
  <c r="K24" i="56"/>
  <c r="K9" i="60"/>
  <c r="I9" i="60"/>
  <c r="K11" i="60"/>
  <c r="I11" i="60"/>
  <c r="K15" i="62"/>
  <c r="I15" i="62"/>
  <c r="H3" i="34"/>
  <c r="Q27" i="34"/>
  <c r="Q28" i="34"/>
  <c r="Q29" i="34"/>
  <c r="H3" i="35"/>
  <c r="H3" i="37"/>
  <c r="Q8" i="37"/>
  <c r="X3" i="38"/>
  <c r="Q16" i="38"/>
  <c r="I18" i="38"/>
  <c r="Q24" i="38"/>
  <c r="I26" i="38"/>
  <c r="Q31" i="38"/>
  <c r="X3" i="39"/>
  <c r="Q26" i="39"/>
  <c r="Q27" i="39"/>
  <c r="Q31" i="40"/>
  <c r="Q16" i="41"/>
  <c r="Q23" i="41"/>
  <c r="Q29" i="41"/>
  <c r="Q30" i="41"/>
  <c r="Q22" i="42"/>
  <c r="Q29" i="43"/>
  <c r="Q22" i="45"/>
  <c r="Q28" i="46"/>
  <c r="Q12" i="47"/>
  <c r="Q13" i="47"/>
  <c r="Q14" i="47"/>
  <c r="Q23" i="47"/>
  <c r="Q5" i="48"/>
  <c r="Q19" i="48"/>
  <c r="Q15" i="49"/>
  <c r="Q6" i="50"/>
  <c r="Q20" i="51"/>
  <c r="K18" i="52"/>
  <c r="I18" i="52"/>
  <c r="Q29" i="59"/>
  <c r="K17" i="60"/>
  <c r="I17" i="60"/>
  <c r="K19" i="60"/>
  <c r="I19" i="60"/>
  <c r="K25" i="61"/>
  <c r="I25" i="61"/>
  <c r="I13" i="65"/>
  <c r="K13" i="65"/>
  <c r="I8" i="67"/>
  <c r="K8" i="67"/>
  <c r="J4" i="47"/>
  <c r="I24" i="52"/>
  <c r="K24" i="52"/>
  <c r="I25" i="53"/>
  <c r="K25" i="53"/>
  <c r="K23" i="54"/>
  <c r="I23" i="54"/>
  <c r="K23" i="56"/>
  <c r="I16" i="58"/>
  <c r="K16" i="58"/>
  <c r="K31" i="58"/>
  <c r="I31" i="58"/>
  <c r="I25" i="59"/>
  <c r="K25" i="59"/>
  <c r="I20" i="64"/>
  <c r="K20" i="64"/>
  <c r="Q30" i="34"/>
  <c r="Q25" i="38"/>
  <c r="H3" i="39"/>
  <c r="Q20" i="39"/>
  <c r="Q21" i="39"/>
  <c r="I23" i="39"/>
  <c r="Q31" i="39"/>
  <c r="Q23" i="40"/>
  <c r="Q24" i="40"/>
  <c r="I26" i="40"/>
  <c r="Q17" i="41"/>
  <c r="I26" i="41"/>
  <c r="Q26" i="42"/>
  <c r="H3" i="43"/>
  <c r="Q23" i="43"/>
  <c r="Q24" i="43"/>
  <c r="X3" i="44"/>
  <c r="Q24" i="44"/>
  <c r="Q25" i="44"/>
  <c r="K27" i="44"/>
  <c r="Q30" i="45"/>
  <c r="Q30" i="46"/>
  <c r="Q31" i="46"/>
  <c r="Q24" i="47"/>
  <c r="Q25" i="47"/>
  <c r="I27" i="47"/>
  <c r="H3" i="48"/>
  <c r="Q31" i="48"/>
  <c r="Q5" i="49"/>
  <c r="Q6" i="49"/>
  <c r="Q7" i="49"/>
  <c r="Q8" i="49"/>
  <c r="Q21" i="49"/>
  <c r="Q22" i="49"/>
  <c r="Q29" i="49"/>
  <c r="I19" i="50"/>
  <c r="K9" i="51"/>
  <c r="I9" i="51"/>
  <c r="Q24" i="51"/>
  <c r="H3" i="52"/>
  <c r="K20" i="54"/>
  <c r="K31" i="54"/>
  <c r="I31" i="54"/>
  <c r="Q4" i="34"/>
  <c r="Q22" i="35"/>
  <c r="Q31" i="35"/>
  <c r="H3" i="41"/>
  <c r="K12" i="53"/>
  <c r="I12" i="53"/>
  <c r="X3" i="54"/>
  <c r="I16" i="36"/>
  <c r="K30" i="38"/>
  <c r="Q22" i="39"/>
  <c r="Q27" i="42"/>
  <c r="I28" i="43"/>
  <c r="I27" i="46"/>
  <c r="X3" i="47"/>
  <c r="Q17" i="47"/>
  <c r="Q26" i="47"/>
  <c r="Q25" i="48"/>
  <c r="Q9" i="49"/>
  <c r="Q23" i="49"/>
  <c r="Q10" i="50"/>
  <c r="Q12" i="50"/>
  <c r="Q19" i="50"/>
  <c r="K18" i="51"/>
  <c r="Q25" i="51"/>
  <c r="K26" i="53"/>
  <c r="K28" i="53"/>
  <c r="I28" i="53"/>
  <c r="K25" i="57"/>
  <c r="I25" i="57"/>
  <c r="I11" i="62"/>
  <c r="K11" i="62"/>
  <c r="Q23" i="33"/>
  <c r="X3" i="34"/>
  <c r="Q15" i="35"/>
  <c r="Q16" i="35"/>
  <c r="Q17" i="35"/>
  <c r="Q23" i="35"/>
  <c r="Q24" i="35"/>
  <c r="Q25" i="35"/>
  <c r="Q15" i="36"/>
  <c r="Q23" i="36"/>
  <c r="Q24" i="36"/>
  <c r="Q25" i="36"/>
  <c r="Q31" i="36"/>
  <c r="Q13" i="37"/>
  <c r="Q28" i="37"/>
  <c r="Q21" i="38"/>
  <c r="Q22" i="38"/>
  <c r="Q29" i="38"/>
  <c r="H3" i="40"/>
  <c r="Q27" i="40"/>
  <c r="Q28" i="40"/>
  <c r="Q29" i="40"/>
  <c r="H3" i="42"/>
  <c r="Q29" i="42"/>
  <c r="Q16" i="43"/>
  <c r="Q18" i="43"/>
  <c r="Q25" i="43"/>
  <c r="Q27" i="43"/>
  <c r="H3" i="44"/>
  <c r="H3" i="45"/>
  <c r="Q19" i="45"/>
  <c r="Q20" i="45"/>
  <c r="Q25" i="45"/>
  <c r="Q17" i="46"/>
  <c r="Q8" i="47"/>
  <c r="Q9" i="47"/>
  <c r="I11" i="47"/>
  <c r="Q28" i="47"/>
  <c r="Q29" i="47"/>
  <c r="Q26" i="48"/>
  <c r="Q10" i="49"/>
  <c r="Q4" i="50"/>
  <c r="Q20" i="50"/>
  <c r="Q26" i="50"/>
  <c r="Q5" i="51"/>
  <c r="Q6" i="51"/>
  <c r="K10" i="51"/>
  <c r="K10" i="53"/>
  <c r="K27" i="53"/>
  <c r="I27" i="53"/>
  <c r="I27" i="54"/>
  <c r="K27" i="76"/>
  <c r="I27" i="76"/>
  <c r="Q15" i="52"/>
  <c r="Q23" i="52"/>
  <c r="Q24" i="52"/>
  <c r="Q15" i="58"/>
  <c r="Q24" i="58"/>
  <c r="Q29" i="58"/>
  <c r="Q29" i="60"/>
  <c r="Q30" i="60"/>
  <c r="Q4" i="61"/>
  <c r="Q22" i="61"/>
  <c r="Q23" i="61"/>
  <c r="Q13" i="62"/>
  <c r="I30" i="63"/>
  <c r="K30" i="63"/>
  <c r="I23" i="64"/>
  <c r="K23" i="64"/>
  <c r="I11" i="69"/>
  <c r="K11" i="69"/>
  <c r="K31" i="70"/>
  <c r="I31" i="70"/>
  <c r="Q8" i="52"/>
  <c r="Q4" i="53"/>
  <c r="Q24" i="53"/>
  <c r="Q27" i="53"/>
  <c r="Q20" i="54"/>
  <c r="Q27" i="54"/>
  <c r="I27" i="55"/>
  <c r="Q24" i="56"/>
  <c r="Q26" i="56"/>
  <c r="Q26" i="57"/>
  <c r="I25" i="70"/>
  <c r="K25" i="70"/>
  <c r="K31" i="84"/>
  <c r="I31" i="84"/>
  <c r="X3" i="55"/>
  <c r="Q20" i="59"/>
  <c r="I27" i="59"/>
  <c r="Q20" i="60"/>
  <c r="I25" i="60"/>
  <c r="I7" i="61"/>
  <c r="I17" i="61"/>
  <c r="Q24" i="61"/>
  <c r="Q14" i="62"/>
  <c r="I21" i="65"/>
  <c r="K21" i="65"/>
  <c r="I19" i="69"/>
  <c r="K19" i="69"/>
  <c r="K25" i="69"/>
  <c r="I25" i="69"/>
  <c r="I27" i="69"/>
  <c r="K27" i="69"/>
  <c r="K9" i="70"/>
  <c r="K22" i="70"/>
  <c r="I19" i="77"/>
  <c r="K19" i="77"/>
  <c r="X3" i="51"/>
  <c r="Q9" i="52"/>
  <c r="Q19" i="52"/>
  <c r="I16" i="53"/>
  <c r="Q25" i="53"/>
  <c r="Q21" i="54"/>
  <c r="Q22" i="54"/>
  <c r="H3" i="57"/>
  <c r="Q27" i="57"/>
  <c r="Q28" i="57"/>
  <c r="Q29" i="57"/>
  <c r="Q14" i="59"/>
  <c r="Q16" i="59"/>
  <c r="Q26" i="59"/>
  <c r="Q12" i="60"/>
  <c r="Q14" i="60"/>
  <c r="Q15" i="60"/>
  <c r="Q6" i="61"/>
  <c r="Q14" i="61"/>
  <c r="Q5" i="62"/>
  <c r="Q6" i="66"/>
  <c r="Q7" i="67"/>
  <c r="K14" i="67"/>
  <c r="I14" i="67"/>
  <c r="Q28" i="67"/>
  <c r="K31" i="76"/>
  <c r="I31" i="76"/>
  <c r="I22" i="77"/>
  <c r="K22" i="77"/>
  <c r="I24" i="77"/>
  <c r="K24" i="77"/>
  <c r="K24" i="78"/>
  <c r="X3" i="60"/>
  <c r="I15" i="64"/>
  <c r="K15" i="64"/>
  <c r="I15" i="67"/>
  <c r="K15" i="67"/>
  <c r="I16" i="67"/>
  <c r="K16" i="67"/>
  <c r="K17" i="67"/>
  <c r="I17" i="67"/>
  <c r="K18" i="67"/>
  <c r="I18" i="67"/>
  <c r="I17" i="70"/>
  <c r="K17" i="70"/>
  <c r="K24" i="71"/>
  <c r="I24" i="71"/>
  <c r="J21" i="76"/>
  <c r="K21" i="76" s="1"/>
  <c r="AD3" i="76"/>
  <c r="Q25" i="52"/>
  <c r="H3" i="53"/>
  <c r="Q16" i="60"/>
  <c r="Q6" i="62"/>
  <c r="I25" i="66"/>
  <c r="K25" i="66"/>
  <c r="I23" i="67"/>
  <c r="K23" i="67"/>
  <c r="K13" i="68"/>
  <c r="K29" i="68"/>
  <c r="H3" i="69"/>
  <c r="H3" i="70"/>
  <c r="I27" i="84"/>
  <c r="K27" i="84"/>
  <c r="Q28" i="50"/>
  <c r="H3" i="51"/>
  <c r="Q13" i="51"/>
  <c r="Q14" i="52"/>
  <c r="Q22" i="52"/>
  <c r="I28" i="52"/>
  <c r="Q7" i="53"/>
  <c r="Q10" i="53"/>
  <c r="Q23" i="55"/>
  <c r="Q24" i="55"/>
  <c r="Q23" i="56"/>
  <c r="Q31" i="56"/>
  <c r="Q10" i="58"/>
  <c r="Q11" i="58"/>
  <c r="Q6" i="59"/>
  <c r="Q7" i="59"/>
  <c r="Q8" i="59"/>
  <c r="Q23" i="59"/>
  <c r="Q24" i="59"/>
  <c r="Q28" i="59"/>
  <c r="Q8" i="60"/>
  <c r="Q9" i="60"/>
  <c r="Q18" i="60"/>
  <c r="Q8" i="61"/>
  <c r="Q20" i="61"/>
  <c r="Q21" i="61"/>
  <c r="I23" i="61"/>
  <c r="Q21" i="62"/>
  <c r="K25" i="62"/>
  <c r="I25" i="62"/>
  <c r="Q17" i="63"/>
  <c r="Q11" i="64"/>
  <c r="Q14" i="66"/>
  <c r="I29" i="66"/>
  <c r="K29" i="66"/>
  <c r="K25" i="67"/>
  <c r="I25" i="67"/>
  <c r="Q10" i="68"/>
  <c r="Q26" i="68"/>
  <c r="Q29" i="69"/>
  <c r="I23" i="72"/>
  <c r="K23" i="72"/>
  <c r="Q31" i="72"/>
  <c r="Q18" i="73"/>
  <c r="K23" i="74"/>
  <c r="I23" i="74"/>
  <c r="K25" i="76"/>
  <c r="I25" i="76"/>
  <c r="AD3" i="83"/>
  <c r="Q29" i="80"/>
  <c r="Q25" i="83"/>
  <c r="Q22" i="74"/>
  <c r="H3" i="76"/>
  <c r="H3" i="78"/>
  <c r="Q24" i="78"/>
  <c r="Q25" i="79"/>
  <c r="Q21" i="80"/>
  <c r="Q31" i="80"/>
  <c r="Q17" i="81"/>
  <c r="Q17" i="84"/>
  <c r="Q18" i="63"/>
  <c r="I7" i="65"/>
  <c r="H3" i="66"/>
  <c r="Q24" i="69"/>
  <c r="Q15" i="70"/>
  <c r="Q16" i="70"/>
  <c r="Q29" i="71"/>
  <c r="Q29" i="75"/>
  <c r="Q30" i="75"/>
  <c r="Q26" i="76"/>
  <c r="Q30" i="77"/>
  <c r="Q25" i="78"/>
  <c r="I26" i="78"/>
  <c r="Q23" i="80"/>
  <c r="X3" i="81"/>
  <c r="Q28" i="81"/>
  <c r="Q29" i="81"/>
  <c r="K31" i="81"/>
  <c r="Q31" i="82"/>
  <c r="Q18" i="83"/>
  <c r="Q19" i="83"/>
  <c r="Q31" i="61"/>
  <c r="Q10" i="62"/>
  <c r="Q28" i="62"/>
  <c r="I31" i="62"/>
  <c r="Q20" i="63"/>
  <c r="Q26" i="63"/>
  <c r="I15" i="65"/>
  <c r="Q30" i="66"/>
  <c r="Q24" i="67"/>
  <c r="Q27" i="73"/>
  <c r="Q19" i="84"/>
  <c r="Q27" i="84"/>
  <c r="I29" i="84"/>
  <c r="Q19" i="61"/>
  <c r="X3" i="64"/>
  <c r="I17" i="64"/>
  <c r="Q6" i="65"/>
  <c r="Q21" i="65"/>
  <c r="Q29" i="65"/>
  <c r="Q11" i="66"/>
  <c r="I6" i="67"/>
  <c r="I10" i="67"/>
  <c r="Q14" i="67"/>
  <c r="Q18" i="67"/>
  <c r="Q25" i="67"/>
  <c r="Q26" i="67"/>
  <c r="Q6" i="68"/>
  <c r="Q7" i="68"/>
  <c r="Q8" i="68"/>
  <c r="Q14" i="68"/>
  <c r="Q15" i="68"/>
  <c r="Q16" i="68"/>
  <c r="Q22" i="68"/>
  <c r="Q23" i="68"/>
  <c r="Q24" i="68"/>
  <c r="Q30" i="68"/>
  <c r="Q31" i="68"/>
  <c r="Q26" i="69"/>
  <c r="Q17" i="70"/>
  <c r="I26" i="70"/>
  <c r="Q30" i="70"/>
  <c r="Q25" i="71"/>
  <c r="Q28" i="72"/>
  <c r="Q29" i="72"/>
  <c r="I30" i="72"/>
  <c r="Q21" i="73"/>
  <c r="Q29" i="73"/>
  <c r="Q27" i="76"/>
  <c r="I29" i="76"/>
  <c r="Q25" i="77"/>
  <c r="Q26" i="78"/>
  <c r="Q27" i="78"/>
  <c r="Q30" i="79"/>
  <c r="Q25" i="80"/>
  <c r="Q26" i="80"/>
  <c r="K28" i="80"/>
  <c r="Q23" i="81"/>
  <c r="Q31" i="81"/>
  <c r="Q21" i="82"/>
  <c r="Q4" i="62"/>
  <c r="I13" i="62"/>
  <c r="Q31" i="62"/>
  <c r="Q4" i="63"/>
  <c r="Q14" i="63"/>
  <c r="Q22" i="63"/>
  <c r="Q23" i="63"/>
  <c r="I24" i="63"/>
  <c r="Q28" i="64"/>
  <c r="H3" i="65"/>
  <c r="Q8" i="65"/>
  <c r="I22" i="69"/>
  <c r="AD3" i="81"/>
  <c r="Q20" i="84"/>
  <c r="Q6" i="63"/>
  <c r="Q7" i="63"/>
  <c r="Q10" i="64"/>
  <c r="Q16" i="65"/>
  <c r="Q24" i="65"/>
  <c r="Q21" i="66"/>
  <c r="X3" i="67"/>
  <c r="Q6" i="67"/>
  <c r="Q10" i="67"/>
  <c r="Q20" i="69"/>
  <c r="Q21" i="69"/>
  <c r="X3" i="70"/>
  <c r="Q10" i="70"/>
  <c r="Q12" i="70"/>
  <c r="Q18" i="70"/>
  <c r="Q23" i="73"/>
  <c r="I25" i="73"/>
  <c r="Q31" i="73"/>
  <c r="K21" i="74"/>
  <c r="Q27" i="74"/>
  <c r="K22" i="75"/>
  <c r="Q19" i="76"/>
  <c r="Q28" i="76"/>
  <c r="Q29" i="76"/>
  <c r="AD3" i="77"/>
  <c r="Q29" i="78"/>
  <c r="Q30" i="78"/>
  <c r="Q20" i="79"/>
  <c r="Q28" i="80"/>
  <c r="Q24" i="81"/>
  <c r="Q22" i="82"/>
  <c r="H3" i="83"/>
  <c r="Q24" i="83"/>
  <c r="H3" i="84"/>
  <c r="Q22" i="84"/>
  <c r="Q30" i="84"/>
  <c r="I24" i="1"/>
  <c r="K24" i="1"/>
  <c r="K31" i="1"/>
  <c r="I31" i="1"/>
  <c r="K5" i="2"/>
  <c r="I5" i="2"/>
  <c r="K15" i="2"/>
  <c r="I15" i="2"/>
  <c r="K13" i="3"/>
  <c r="I13" i="3"/>
  <c r="I17" i="8"/>
  <c r="K17" i="8"/>
  <c r="I6" i="2"/>
  <c r="K6" i="2"/>
  <c r="K16" i="2"/>
  <c r="I16" i="2"/>
  <c r="I19" i="7"/>
  <c r="K19" i="7"/>
  <c r="I9" i="8"/>
  <c r="K9" i="8"/>
  <c r="I16" i="14"/>
  <c r="K16" i="14"/>
  <c r="K12" i="1"/>
  <c r="I12" i="1"/>
  <c r="K23" i="1"/>
  <c r="I23" i="1"/>
  <c r="K25" i="1"/>
  <c r="I25" i="1"/>
  <c r="K26" i="1"/>
  <c r="I26" i="1"/>
  <c r="K7" i="2"/>
  <c r="I7" i="2"/>
  <c r="I17" i="2"/>
  <c r="K17" i="2"/>
  <c r="K18" i="2"/>
  <c r="I18" i="2"/>
  <c r="K19" i="2"/>
  <c r="I19" i="2"/>
  <c r="K30" i="2"/>
  <c r="I30" i="2"/>
  <c r="I21" i="13"/>
  <c r="K21" i="13"/>
  <c r="K15" i="1"/>
  <c r="I15" i="1"/>
  <c r="I6" i="1"/>
  <c r="K6" i="1"/>
  <c r="I27" i="1"/>
  <c r="K27" i="1"/>
  <c r="I31" i="5"/>
  <c r="K31" i="5"/>
  <c r="I11" i="7"/>
  <c r="K11" i="7"/>
  <c r="I26" i="10"/>
  <c r="K26" i="10"/>
  <c r="K13" i="1"/>
  <c r="I13" i="1"/>
  <c r="I14" i="2"/>
  <c r="K14" i="2"/>
  <c r="I23" i="5"/>
  <c r="K23" i="5"/>
  <c r="I25" i="8"/>
  <c r="K25" i="8"/>
  <c r="K14" i="1"/>
  <c r="I14" i="1"/>
  <c r="AD3" i="1"/>
  <c r="J4" i="1"/>
  <c r="K28" i="1"/>
  <c r="I28" i="1"/>
  <c r="I26" i="2"/>
  <c r="K26" i="2"/>
  <c r="I15" i="4"/>
  <c r="K15" i="4"/>
  <c r="K8" i="1"/>
  <c r="I8" i="1"/>
  <c r="K18" i="1"/>
  <c r="I18" i="1"/>
  <c r="I30" i="1"/>
  <c r="K30" i="1"/>
  <c r="I9" i="2"/>
  <c r="K9" i="2"/>
  <c r="K10" i="2"/>
  <c r="I10" i="2"/>
  <c r="K11" i="2"/>
  <c r="I11" i="2"/>
  <c r="K21" i="2"/>
  <c r="I21" i="2"/>
  <c r="I29" i="6"/>
  <c r="K29" i="6"/>
  <c r="I15" i="9"/>
  <c r="K15" i="9"/>
  <c r="I31" i="9"/>
  <c r="K31" i="9"/>
  <c r="I8" i="11"/>
  <c r="K8" i="11"/>
  <c r="I4" i="2"/>
  <c r="K4" i="2"/>
  <c r="J3" i="2"/>
  <c r="K5" i="1"/>
  <c r="I5" i="1"/>
  <c r="I16" i="1"/>
  <c r="K16" i="1"/>
  <c r="K7" i="1"/>
  <c r="I7" i="1"/>
  <c r="K17" i="1"/>
  <c r="I17" i="1"/>
  <c r="K29" i="1"/>
  <c r="I29" i="1"/>
  <c r="K8" i="2"/>
  <c r="I8" i="2"/>
  <c r="K20" i="2"/>
  <c r="I20" i="2"/>
  <c r="K25" i="2"/>
  <c r="I25" i="2"/>
  <c r="K9" i="1"/>
  <c r="I9" i="1"/>
  <c r="I19" i="1"/>
  <c r="K19" i="1"/>
  <c r="K20" i="1"/>
  <c r="I20" i="1"/>
  <c r="K21" i="1"/>
  <c r="I21" i="1"/>
  <c r="I12" i="2"/>
  <c r="K12" i="2"/>
  <c r="I13" i="6"/>
  <c r="K13" i="6"/>
  <c r="I11" i="1"/>
  <c r="K11" i="1"/>
  <c r="I7" i="5"/>
  <c r="K7" i="5"/>
  <c r="I27" i="7"/>
  <c r="K27" i="7"/>
  <c r="K10" i="1"/>
  <c r="I10" i="1"/>
  <c r="I22" i="1"/>
  <c r="K22" i="1"/>
  <c r="K13" i="2"/>
  <c r="I13" i="2"/>
  <c r="K5" i="3"/>
  <c r="I5" i="3"/>
  <c r="I21" i="6"/>
  <c r="K21" i="6"/>
  <c r="I7" i="9"/>
  <c r="K7" i="9"/>
  <c r="X3" i="5"/>
  <c r="K17" i="5"/>
  <c r="I17" i="5"/>
  <c r="K16" i="8"/>
  <c r="I16" i="8"/>
  <c r="K29" i="9"/>
  <c r="I29" i="9"/>
  <c r="I15" i="49"/>
  <c r="K15" i="49"/>
  <c r="AD3" i="2"/>
  <c r="AD3" i="3"/>
  <c r="K18" i="3"/>
  <c r="I18" i="3"/>
  <c r="K18" i="4"/>
  <c r="K19" i="4"/>
  <c r="I19" i="4"/>
  <c r="K10" i="5"/>
  <c r="K11" i="5"/>
  <c r="I11" i="5"/>
  <c r="K24" i="5"/>
  <c r="I24" i="5"/>
  <c r="K30" i="5"/>
  <c r="I30" i="5"/>
  <c r="X3" i="6"/>
  <c r="K14" i="6"/>
  <c r="I14" i="6"/>
  <c r="K15" i="6"/>
  <c r="I15" i="6"/>
  <c r="K20" i="6"/>
  <c r="I20" i="6"/>
  <c r="K28" i="6"/>
  <c r="I28" i="6"/>
  <c r="K31" i="8"/>
  <c r="I31" i="8"/>
  <c r="K6" i="9"/>
  <c r="I6" i="9"/>
  <c r="K14" i="9"/>
  <c r="I14" i="9"/>
  <c r="K22" i="9"/>
  <c r="I22" i="9"/>
  <c r="K30" i="9"/>
  <c r="I30" i="9"/>
  <c r="X3" i="10"/>
  <c r="K29" i="10"/>
  <c r="K30" i="10"/>
  <c r="I30" i="10"/>
  <c r="K19" i="11"/>
  <c r="I19" i="11"/>
  <c r="J4" i="14"/>
  <c r="I27" i="14"/>
  <c r="K27" i="14"/>
  <c r="I6" i="15"/>
  <c r="K6" i="15"/>
  <c r="J3" i="15"/>
  <c r="K8" i="15"/>
  <c r="I8" i="15"/>
  <c r="I22" i="15"/>
  <c r="K22" i="15"/>
  <c r="I10" i="18"/>
  <c r="K10" i="18"/>
  <c r="I29" i="19"/>
  <c r="K29" i="19"/>
  <c r="K26" i="20"/>
  <c r="I26" i="20"/>
  <c r="K22" i="21"/>
  <c r="I22" i="21"/>
  <c r="K9" i="52"/>
  <c r="I9" i="52"/>
  <c r="I4" i="3"/>
  <c r="J3" i="3"/>
  <c r="K4" i="3"/>
  <c r="Q8" i="3"/>
  <c r="I9" i="3"/>
  <c r="K19" i="3"/>
  <c r="I19" i="3"/>
  <c r="I12" i="4"/>
  <c r="K13" i="4"/>
  <c r="I13" i="4"/>
  <c r="I31" i="4"/>
  <c r="K31" i="4"/>
  <c r="K25" i="5"/>
  <c r="I25" i="5"/>
  <c r="K9" i="7"/>
  <c r="I9" i="7"/>
  <c r="K17" i="7"/>
  <c r="I17" i="7"/>
  <c r="K25" i="7"/>
  <c r="I25" i="7"/>
  <c r="K10" i="8"/>
  <c r="I10" i="8"/>
  <c r="K11" i="8"/>
  <c r="I11" i="8"/>
  <c r="K18" i="8"/>
  <c r="I18" i="8"/>
  <c r="K19" i="8"/>
  <c r="I19" i="8"/>
  <c r="K26" i="8"/>
  <c r="I26" i="8"/>
  <c r="K27" i="8"/>
  <c r="I27" i="8"/>
  <c r="K9" i="11"/>
  <c r="I9" i="11"/>
  <c r="K10" i="11"/>
  <c r="I10" i="11"/>
  <c r="I26" i="11"/>
  <c r="K26" i="11"/>
  <c r="K29" i="14"/>
  <c r="I29" i="14"/>
  <c r="I14" i="15"/>
  <c r="K14" i="15"/>
  <c r="K31" i="16"/>
  <c r="I31" i="16"/>
  <c r="I17" i="17"/>
  <c r="K17" i="17"/>
  <c r="I21" i="19"/>
  <c r="K21" i="19"/>
  <c r="I27" i="20"/>
  <c r="K27" i="20"/>
  <c r="K24" i="2"/>
  <c r="K24" i="3"/>
  <c r="I24" i="3"/>
  <c r="K7" i="7"/>
  <c r="I7" i="7"/>
  <c r="K15" i="7"/>
  <c r="I15" i="7"/>
  <c r="K24" i="8"/>
  <c r="I24" i="8"/>
  <c r="K5" i="9"/>
  <c r="I5" i="9"/>
  <c r="K15" i="11"/>
  <c r="I15" i="11"/>
  <c r="K6" i="14"/>
  <c r="I6" i="14"/>
  <c r="I15" i="18"/>
  <c r="K15" i="18"/>
  <c r="K28" i="19"/>
  <c r="I28" i="19"/>
  <c r="I25" i="54"/>
  <c r="K25" i="54"/>
  <c r="K29" i="2"/>
  <c r="K6" i="3"/>
  <c r="I6" i="3"/>
  <c r="K15" i="3"/>
  <c r="K14" i="4"/>
  <c r="I14" i="4"/>
  <c r="K26" i="4"/>
  <c r="K27" i="4"/>
  <c r="I27" i="4"/>
  <c r="AD3" i="5"/>
  <c r="J6" i="5"/>
  <c r="K18" i="5"/>
  <c r="K19" i="5"/>
  <c r="I19" i="5"/>
  <c r="K9" i="6"/>
  <c r="I9" i="6"/>
  <c r="K22" i="6"/>
  <c r="I22" i="6"/>
  <c r="K23" i="6"/>
  <c r="I23" i="6"/>
  <c r="K30" i="6"/>
  <c r="I30" i="6"/>
  <c r="I8" i="7"/>
  <c r="K10" i="7"/>
  <c r="I10" i="7"/>
  <c r="I16" i="7"/>
  <c r="K18" i="7"/>
  <c r="I18" i="7"/>
  <c r="I24" i="7"/>
  <c r="K26" i="7"/>
  <c r="I26" i="7"/>
  <c r="K31" i="7"/>
  <c r="I31" i="7"/>
  <c r="K8" i="9"/>
  <c r="I8" i="9"/>
  <c r="K9" i="9"/>
  <c r="I9" i="9"/>
  <c r="K16" i="9"/>
  <c r="I16" i="9"/>
  <c r="K17" i="9"/>
  <c r="I17" i="9"/>
  <c r="K24" i="9"/>
  <c r="I24" i="9"/>
  <c r="K25" i="9"/>
  <c r="I25" i="9"/>
  <c r="I8" i="14"/>
  <c r="K8" i="14"/>
  <c r="I30" i="15"/>
  <c r="K30" i="15"/>
  <c r="K30" i="17"/>
  <c r="I30" i="17"/>
  <c r="I13" i="19"/>
  <c r="K13" i="19"/>
  <c r="I19" i="20"/>
  <c r="K19" i="20"/>
  <c r="K20" i="20"/>
  <c r="I20" i="20"/>
  <c r="K21" i="20"/>
  <c r="I21" i="20"/>
  <c r="K25" i="4"/>
  <c r="I25" i="4"/>
  <c r="I15" i="5"/>
  <c r="K15" i="5"/>
  <c r="K27" i="6"/>
  <c r="I27" i="6"/>
  <c r="K8" i="8"/>
  <c r="I8" i="8"/>
  <c r="K21" i="9"/>
  <c r="I21" i="9"/>
  <c r="K7" i="11"/>
  <c r="I7" i="11"/>
  <c r="I20" i="32"/>
  <c r="K20" i="32"/>
  <c r="K19" i="63"/>
  <c r="I19" i="63"/>
  <c r="I23" i="2"/>
  <c r="Q26" i="2"/>
  <c r="I27" i="2"/>
  <c r="Q9" i="3"/>
  <c r="K11" i="3"/>
  <c r="I11" i="3"/>
  <c r="K21" i="3"/>
  <c r="I21" i="3"/>
  <c r="K26" i="3"/>
  <c r="I26" i="3"/>
  <c r="AD3" i="4"/>
  <c r="Q19" i="4"/>
  <c r="I20" i="4"/>
  <c r="K21" i="4"/>
  <c r="I21" i="4"/>
  <c r="Q11" i="5"/>
  <c r="I12" i="5"/>
  <c r="K13" i="5"/>
  <c r="I13" i="5"/>
  <c r="J4" i="8"/>
  <c r="AD3" i="8"/>
  <c r="I23" i="9"/>
  <c r="K23" i="9"/>
  <c r="AD3" i="10"/>
  <c r="J25" i="10"/>
  <c r="I31" i="10"/>
  <c r="K26" i="13"/>
  <c r="I26" i="13"/>
  <c r="K27" i="13"/>
  <c r="I27" i="13"/>
  <c r="K21" i="14"/>
  <c r="I21" i="14"/>
  <c r="K22" i="14"/>
  <c r="I22" i="14"/>
  <c r="K26" i="15"/>
  <c r="I26" i="15"/>
  <c r="K9" i="19"/>
  <c r="I9" i="19"/>
  <c r="X3" i="3"/>
  <c r="I20" i="3"/>
  <c r="K20" i="3"/>
  <c r="K22" i="3"/>
  <c r="I22" i="3"/>
  <c r="K27" i="3"/>
  <c r="I27" i="3"/>
  <c r="K16" i="4"/>
  <c r="I16" i="4"/>
  <c r="K22" i="4"/>
  <c r="I22" i="4"/>
  <c r="K8" i="5"/>
  <c r="I8" i="5"/>
  <c r="K14" i="5"/>
  <c r="I14" i="5"/>
  <c r="K27" i="5"/>
  <c r="I27" i="5"/>
  <c r="K4" i="6"/>
  <c r="I4" i="6"/>
  <c r="K11" i="6"/>
  <c r="I11" i="6"/>
  <c r="K17" i="6"/>
  <c r="I17" i="6"/>
  <c r="AD3" i="7"/>
  <c r="J4" i="7"/>
  <c r="K5" i="7"/>
  <c r="I5" i="7"/>
  <c r="K12" i="7"/>
  <c r="I12" i="7"/>
  <c r="K13" i="7"/>
  <c r="I13" i="7"/>
  <c r="K20" i="7"/>
  <c r="I20" i="7"/>
  <c r="K21" i="7"/>
  <c r="I21" i="7"/>
  <c r="K28" i="7"/>
  <c r="I28" i="7"/>
  <c r="K29" i="7"/>
  <c r="I29" i="7"/>
  <c r="K5" i="8"/>
  <c r="I5" i="8"/>
  <c r="K13" i="8"/>
  <c r="I13" i="8"/>
  <c r="K21" i="8"/>
  <c r="I21" i="8"/>
  <c r="K29" i="8"/>
  <c r="I29" i="8"/>
  <c r="AD3" i="11"/>
  <c r="K12" i="11"/>
  <c r="I12" i="11"/>
  <c r="I11" i="14"/>
  <c r="K11" i="14"/>
  <c r="K19" i="15"/>
  <c r="I19" i="15"/>
  <c r="K21" i="17"/>
  <c r="I21" i="17"/>
  <c r="I14" i="20"/>
  <c r="K14" i="20"/>
  <c r="I25" i="21"/>
  <c r="K25" i="21"/>
  <c r="I28" i="3"/>
  <c r="K28" i="3"/>
  <c r="K29" i="5"/>
  <c r="I29" i="5"/>
  <c r="K23" i="7"/>
  <c r="I23" i="7"/>
  <c r="K13" i="9"/>
  <c r="I13" i="9"/>
  <c r="K5" i="14"/>
  <c r="I5" i="14"/>
  <c r="K31" i="20"/>
  <c r="I31" i="20"/>
  <c r="I13" i="22"/>
  <c r="K13" i="22"/>
  <c r="I7" i="25"/>
  <c r="K7" i="25"/>
  <c r="K24" i="36"/>
  <c r="I24" i="36"/>
  <c r="K20" i="63"/>
  <c r="I20" i="63"/>
  <c r="K7" i="3"/>
  <c r="K17" i="4"/>
  <c r="I17" i="4"/>
  <c r="Q27" i="4"/>
  <c r="K29" i="4"/>
  <c r="I29" i="4"/>
  <c r="K9" i="5"/>
  <c r="I9" i="5"/>
  <c r="Q19" i="5"/>
  <c r="K21" i="5"/>
  <c r="I21" i="5"/>
  <c r="K24" i="6"/>
  <c r="K25" i="6"/>
  <c r="I25" i="6"/>
  <c r="K31" i="6"/>
  <c r="I31" i="6"/>
  <c r="K10" i="9"/>
  <c r="K11" i="9"/>
  <c r="I11" i="9"/>
  <c r="K18" i="9"/>
  <c r="K19" i="9"/>
  <c r="I19" i="9"/>
  <c r="K26" i="9"/>
  <c r="K27" i="9"/>
  <c r="I27" i="9"/>
  <c r="K27" i="10"/>
  <c r="I27" i="10"/>
  <c r="K28" i="10"/>
  <c r="I28" i="10"/>
  <c r="I18" i="11"/>
  <c r="K18" i="11"/>
  <c r="K30" i="11"/>
  <c r="I30" i="11"/>
  <c r="K18" i="13"/>
  <c r="I18" i="13"/>
  <c r="K13" i="14"/>
  <c r="I13" i="14"/>
  <c r="K31" i="14"/>
  <c r="I31" i="14"/>
  <c r="I23" i="18"/>
  <c r="K23" i="18"/>
  <c r="K24" i="18"/>
  <c r="I24" i="18"/>
  <c r="K25" i="18"/>
  <c r="I25" i="18"/>
  <c r="I9" i="21"/>
  <c r="K9" i="21"/>
  <c r="I17" i="21"/>
  <c r="K17" i="21"/>
  <c r="K31" i="2"/>
  <c r="I31" i="2"/>
  <c r="K14" i="3"/>
  <c r="I14" i="3"/>
  <c r="K30" i="3"/>
  <c r="I30" i="3"/>
  <c r="I23" i="4"/>
  <c r="K23" i="4"/>
  <c r="I5" i="6"/>
  <c r="K5" i="6"/>
  <c r="K23" i="55"/>
  <c r="I23" i="55"/>
  <c r="I12" i="3"/>
  <c r="K12" i="3"/>
  <c r="Q16" i="3"/>
  <c r="K29" i="3"/>
  <c r="I29" i="3"/>
  <c r="K11" i="4"/>
  <c r="I11" i="4"/>
  <c r="K24" i="4"/>
  <c r="I24" i="4"/>
  <c r="K30" i="4"/>
  <c r="I30" i="4"/>
  <c r="K16" i="5"/>
  <c r="I16" i="5"/>
  <c r="K22" i="5"/>
  <c r="I22" i="5"/>
  <c r="K6" i="6"/>
  <c r="I6" i="6"/>
  <c r="K7" i="6"/>
  <c r="I7" i="6"/>
  <c r="K12" i="6"/>
  <c r="I12" i="6"/>
  <c r="K19" i="6"/>
  <c r="I19" i="6"/>
  <c r="K7" i="8"/>
  <c r="I7" i="8"/>
  <c r="K15" i="8"/>
  <c r="I15" i="8"/>
  <c r="K23" i="8"/>
  <c r="I23" i="8"/>
  <c r="AD3" i="9"/>
  <c r="J4" i="9"/>
  <c r="K6" i="11"/>
  <c r="I6" i="11"/>
  <c r="K14" i="11"/>
  <c r="I14" i="11"/>
  <c r="K20" i="11"/>
  <c r="I20" i="11"/>
  <c r="I29" i="13"/>
  <c r="K29" i="13"/>
  <c r="I24" i="14"/>
  <c r="K24" i="14"/>
  <c r="I12" i="17"/>
  <c r="K12" i="17"/>
  <c r="I23" i="11"/>
  <c r="K22" i="13"/>
  <c r="I22" i="13"/>
  <c r="K28" i="13"/>
  <c r="I28" i="13"/>
  <c r="K7" i="14"/>
  <c r="I7" i="14"/>
  <c r="Q9" i="14"/>
  <c r="K17" i="14"/>
  <c r="I17" i="14"/>
  <c r="K23" i="14"/>
  <c r="I23" i="14"/>
  <c r="Q25" i="14"/>
  <c r="K4" i="15"/>
  <c r="I4" i="15"/>
  <c r="K13" i="15"/>
  <c r="I13" i="15"/>
  <c r="K20" i="15"/>
  <c r="I20" i="15"/>
  <c r="J4" i="17"/>
  <c r="AD3" i="17"/>
  <c r="K13" i="17"/>
  <c r="I13" i="17"/>
  <c r="K23" i="17"/>
  <c r="I23" i="17"/>
  <c r="J4" i="18"/>
  <c r="K11" i="18"/>
  <c r="I11" i="18"/>
  <c r="I31" i="18"/>
  <c r="K31" i="18"/>
  <c r="K22" i="19"/>
  <c r="I22" i="19"/>
  <c r="K23" i="19"/>
  <c r="I23" i="19"/>
  <c r="K15" i="20"/>
  <c r="I15" i="20"/>
  <c r="J4" i="21"/>
  <c r="AD3" i="21"/>
  <c r="K10" i="21"/>
  <c r="I10" i="21"/>
  <c r="K11" i="21"/>
  <c r="I11" i="21"/>
  <c r="K16" i="21"/>
  <c r="I16" i="21"/>
  <c r="K23" i="21"/>
  <c r="I23" i="21"/>
  <c r="I31" i="21"/>
  <c r="K31" i="21"/>
  <c r="K20" i="22"/>
  <c r="I20" i="22"/>
  <c r="I21" i="22"/>
  <c r="K21" i="22"/>
  <c r="I22" i="23"/>
  <c r="K22" i="23"/>
  <c r="I17" i="24"/>
  <c r="K17" i="24"/>
  <c r="K18" i="31"/>
  <c r="I18" i="31"/>
  <c r="K19" i="31"/>
  <c r="I19" i="31"/>
  <c r="J9" i="4"/>
  <c r="AD3" i="13"/>
  <c r="K12" i="14"/>
  <c r="I12" i="14"/>
  <c r="K28" i="14"/>
  <c r="I28" i="14"/>
  <c r="K31" i="15"/>
  <c r="I31" i="15"/>
  <c r="AD3" i="16"/>
  <c r="K28" i="16"/>
  <c r="I28" i="16"/>
  <c r="K29" i="16"/>
  <c r="I29" i="16"/>
  <c r="K5" i="17"/>
  <c r="I5" i="17"/>
  <c r="K15" i="17"/>
  <c r="I15" i="17"/>
  <c r="K24" i="17"/>
  <c r="I24" i="17"/>
  <c r="K5" i="18"/>
  <c r="I5" i="18"/>
  <c r="K18" i="18"/>
  <c r="K19" i="18"/>
  <c r="I19" i="18"/>
  <c r="K16" i="19"/>
  <c r="K17" i="19"/>
  <c r="I17" i="19"/>
  <c r="K30" i="19"/>
  <c r="I30" i="19"/>
  <c r="K9" i="20"/>
  <c r="I9" i="20"/>
  <c r="K28" i="20"/>
  <c r="I28" i="20"/>
  <c r="K29" i="20"/>
  <c r="I29" i="20"/>
  <c r="K5" i="21"/>
  <c r="I5" i="21"/>
  <c r="K19" i="22"/>
  <c r="I19" i="22"/>
  <c r="I29" i="22"/>
  <c r="K29" i="22"/>
  <c r="I21" i="26"/>
  <c r="K21" i="26"/>
  <c r="I9" i="28"/>
  <c r="K9" i="28"/>
  <c r="I17" i="28"/>
  <c r="K17" i="28"/>
  <c r="I25" i="28"/>
  <c r="K25" i="28"/>
  <c r="I5" i="29"/>
  <c r="K5" i="29"/>
  <c r="I6" i="29"/>
  <c r="K6" i="29"/>
  <c r="K5" i="15"/>
  <c r="I5" i="15"/>
  <c r="K9" i="15"/>
  <c r="K15" i="15"/>
  <c r="I15" i="15"/>
  <c r="K16" i="15"/>
  <c r="I16" i="15"/>
  <c r="K21" i="15"/>
  <c r="I21" i="15"/>
  <c r="I27" i="15"/>
  <c r="K28" i="15"/>
  <c r="I28" i="15"/>
  <c r="J27" i="16"/>
  <c r="K7" i="17"/>
  <c r="I7" i="17"/>
  <c r="K16" i="17"/>
  <c r="I16" i="17"/>
  <c r="I22" i="17"/>
  <c r="K31" i="17"/>
  <c r="I31" i="17"/>
  <c r="K13" i="18"/>
  <c r="I13" i="18"/>
  <c r="K26" i="18"/>
  <c r="K27" i="18"/>
  <c r="I27" i="18"/>
  <c r="K4" i="19"/>
  <c r="I4" i="19"/>
  <c r="I10" i="19"/>
  <c r="K11" i="19"/>
  <c r="I11" i="19"/>
  <c r="K22" i="20"/>
  <c r="K23" i="20"/>
  <c r="I23" i="20"/>
  <c r="K18" i="21"/>
  <c r="I18" i="21"/>
  <c r="K19" i="21"/>
  <c r="I19" i="21"/>
  <c r="K24" i="21"/>
  <c r="I24" i="21"/>
  <c r="I20" i="24"/>
  <c r="K20" i="24"/>
  <c r="I13" i="26"/>
  <c r="K13" i="26"/>
  <c r="K8" i="30"/>
  <c r="I8" i="30"/>
  <c r="K9" i="30"/>
  <c r="I9" i="30"/>
  <c r="J4" i="11"/>
  <c r="K21" i="11"/>
  <c r="K19" i="13"/>
  <c r="I19" i="13"/>
  <c r="I23" i="13"/>
  <c r="Q4" i="14"/>
  <c r="K14" i="14"/>
  <c r="I14" i="14"/>
  <c r="I18" i="14"/>
  <c r="K30" i="14"/>
  <c r="I30" i="14"/>
  <c r="K10" i="15"/>
  <c r="I10" i="15"/>
  <c r="K8" i="17"/>
  <c r="I8" i="17"/>
  <c r="I14" i="17"/>
  <c r="K26" i="17"/>
  <c r="I26" i="17"/>
  <c r="K27" i="17"/>
  <c r="I27" i="17"/>
  <c r="K6" i="18"/>
  <c r="I6" i="18"/>
  <c r="I12" i="18"/>
  <c r="K21" i="18"/>
  <c r="I21" i="18"/>
  <c r="K24" i="19"/>
  <c r="K25" i="19"/>
  <c r="I25" i="19"/>
  <c r="AD3" i="20"/>
  <c r="J4" i="20"/>
  <c r="K5" i="20"/>
  <c r="I5" i="20"/>
  <c r="K10" i="20"/>
  <c r="I10" i="20"/>
  <c r="I16" i="20"/>
  <c r="K17" i="20"/>
  <c r="I17" i="20"/>
  <c r="K12" i="21"/>
  <c r="K13" i="21"/>
  <c r="I13" i="21"/>
  <c r="K28" i="21"/>
  <c r="I28" i="21"/>
  <c r="K15" i="23"/>
  <c r="I15" i="23"/>
  <c r="I31" i="25"/>
  <c r="K31" i="25"/>
  <c r="K6" i="26"/>
  <c r="I6" i="26"/>
  <c r="K7" i="26"/>
  <c r="I7" i="26"/>
  <c r="K31" i="27"/>
  <c r="I31" i="27"/>
  <c r="K28" i="29"/>
  <c r="I28" i="29"/>
  <c r="I29" i="29"/>
  <c r="K29" i="29"/>
  <c r="I30" i="29"/>
  <c r="K30" i="29"/>
  <c r="I11" i="30"/>
  <c r="K11" i="30"/>
  <c r="K27" i="11"/>
  <c r="I27" i="11"/>
  <c r="K20" i="13"/>
  <c r="I20" i="13"/>
  <c r="K30" i="13"/>
  <c r="I30" i="13"/>
  <c r="K9" i="14"/>
  <c r="I9" i="14"/>
  <c r="K15" i="14"/>
  <c r="I15" i="14"/>
  <c r="K25" i="14"/>
  <c r="I25" i="14"/>
  <c r="K23" i="15"/>
  <c r="I23" i="15"/>
  <c r="K24" i="15"/>
  <c r="I24" i="15"/>
  <c r="K29" i="15"/>
  <c r="I29" i="15"/>
  <c r="K18" i="17"/>
  <c r="I18" i="17"/>
  <c r="K19" i="17"/>
  <c r="I19" i="17"/>
  <c r="I25" i="17"/>
  <c r="K25" i="17"/>
  <c r="K14" i="18"/>
  <c r="I14" i="18"/>
  <c r="K29" i="18"/>
  <c r="I29" i="18"/>
  <c r="K6" i="19"/>
  <c r="I6" i="19"/>
  <c r="K7" i="19"/>
  <c r="I7" i="19"/>
  <c r="K12" i="19"/>
  <c r="I12" i="19"/>
  <c r="K19" i="19"/>
  <c r="I19" i="19"/>
  <c r="K31" i="19"/>
  <c r="I31" i="19"/>
  <c r="K7" i="21"/>
  <c r="I7" i="21"/>
  <c r="K29" i="21"/>
  <c r="I29" i="21"/>
  <c r="I29" i="26"/>
  <c r="K29" i="26"/>
  <c r="K26" i="27"/>
  <c r="I26" i="27"/>
  <c r="I27" i="27"/>
  <c r="K27" i="27"/>
  <c r="I22" i="31"/>
  <c r="K22" i="31"/>
  <c r="I28" i="11"/>
  <c r="K25" i="13"/>
  <c r="I25" i="13"/>
  <c r="K20" i="14"/>
  <c r="I20" i="14"/>
  <c r="AD3" i="15"/>
  <c r="K17" i="15"/>
  <c r="K18" i="15"/>
  <c r="I18" i="15"/>
  <c r="K10" i="17"/>
  <c r="I10" i="17"/>
  <c r="K11" i="17"/>
  <c r="I11" i="17"/>
  <c r="K8" i="18"/>
  <c r="I8" i="18"/>
  <c r="K9" i="18"/>
  <c r="I9" i="18"/>
  <c r="K22" i="18"/>
  <c r="I22" i="18"/>
  <c r="K30" i="18"/>
  <c r="I30" i="18"/>
  <c r="J5" i="19"/>
  <c r="K27" i="19"/>
  <c r="I27" i="19"/>
  <c r="K12" i="20"/>
  <c r="I12" i="20"/>
  <c r="K13" i="20"/>
  <c r="I13" i="20"/>
  <c r="K18" i="20"/>
  <c r="I18" i="20"/>
  <c r="I24" i="20"/>
  <c r="K25" i="20"/>
  <c r="I25" i="20"/>
  <c r="K20" i="21"/>
  <c r="K21" i="21"/>
  <c r="I21" i="21"/>
  <c r="K11" i="22"/>
  <c r="I11" i="22"/>
  <c r="K13" i="24"/>
  <c r="I13" i="24"/>
  <c r="I23" i="25"/>
  <c r="K23" i="25"/>
  <c r="K18" i="27"/>
  <c r="I18" i="27"/>
  <c r="I19" i="27"/>
  <c r="K19" i="27"/>
  <c r="I16" i="11"/>
  <c r="Q24" i="11"/>
  <c r="Q27" i="11"/>
  <c r="K7" i="15"/>
  <c r="I7" i="15"/>
  <c r="K12" i="15"/>
  <c r="I12" i="15"/>
  <c r="I9" i="17"/>
  <c r="K9" i="17"/>
  <c r="K29" i="17"/>
  <c r="I29" i="17"/>
  <c r="I7" i="18"/>
  <c r="K7" i="18"/>
  <c r="K16" i="18"/>
  <c r="I16" i="18"/>
  <c r="K17" i="18"/>
  <c r="I17" i="18"/>
  <c r="K14" i="19"/>
  <c r="I14" i="19"/>
  <c r="K15" i="19"/>
  <c r="I15" i="19"/>
  <c r="K20" i="19"/>
  <c r="I20" i="19"/>
  <c r="K7" i="20"/>
  <c r="I7" i="20"/>
  <c r="I11" i="20"/>
  <c r="K11" i="20"/>
  <c r="K8" i="21"/>
  <c r="I8" i="21"/>
  <c r="K15" i="21"/>
  <c r="I15" i="21"/>
  <c r="I5" i="22"/>
  <c r="K5" i="22"/>
  <c r="K25" i="22"/>
  <c r="I25" i="22"/>
  <c r="I19" i="23"/>
  <c r="K19" i="23"/>
  <c r="K16" i="25"/>
  <c r="I16" i="25"/>
  <c r="K17" i="25"/>
  <c r="I17" i="25"/>
  <c r="K10" i="27"/>
  <c r="I10" i="27"/>
  <c r="I11" i="27"/>
  <c r="K11" i="27"/>
  <c r="I10" i="29"/>
  <c r="K10" i="29"/>
  <c r="K11" i="29"/>
  <c r="I11" i="29"/>
  <c r="I21" i="29"/>
  <c r="K21" i="29"/>
  <c r="K9" i="23"/>
  <c r="I9" i="23"/>
  <c r="K23" i="23"/>
  <c r="I23" i="23"/>
  <c r="K7" i="24"/>
  <c r="I7" i="24"/>
  <c r="K21" i="24"/>
  <c r="I21" i="24"/>
  <c r="K8" i="25"/>
  <c r="I8" i="25"/>
  <c r="K9" i="25"/>
  <c r="I9" i="25"/>
  <c r="I15" i="25"/>
  <c r="K15" i="25"/>
  <c r="K27" i="25"/>
  <c r="I27" i="25"/>
  <c r="I5" i="26"/>
  <c r="K5" i="26"/>
  <c r="K17" i="26"/>
  <c r="I17" i="26"/>
  <c r="K25" i="26"/>
  <c r="I25" i="26"/>
  <c r="J4" i="28"/>
  <c r="AD3" i="28"/>
  <c r="K5" i="28"/>
  <c r="I5" i="28"/>
  <c r="K13" i="28"/>
  <c r="I13" i="28"/>
  <c r="K21" i="28"/>
  <c r="I21" i="28"/>
  <c r="K7" i="29"/>
  <c r="I7" i="29"/>
  <c r="I22" i="29"/>
  <c r="K22" i="29"/>
  <c r="K26" i="33"/>
  <c r="I26" i="33"/>
  <c r="I26" i="34"/>
  <c r="K26" i="34"/>
  <c r="K27" i="34"/>
  <c r="I27" i="34"/>
  <c r="K28" i="34"/>
  <c r="I28" i="34"/>
  <c r="K27" i="22"/>
  <c r="I27" i="22"/>
  <c r="K31" i="22"/>
  <c r="I31" i="22"/>
  <c r="K10" i="23"/>
  <c r="I10" i="23"/>
  <c r="K17" i="23"/>
  <c r="I17" i="23"/>
  <c r="K30" i="23"/>
  <c r="K8" i="24"/>
  <c r="I8" i="24"/>
  <c r="K15" i="24"/>
  <c r="I15" i="24"/>
  <c r="K28" i="24"/>
  <c r="K29" i="24"/>
  <c r="I29" i="24"/>
  <c r="K19" i="25"/>
  <c r="I19" i="25"/>
  <c r="K26" i="25"/>
  <c r="K9" i="26"/>
  <c r="I9" i="26"/>
  <c r="K16" i="26"/>
  <c r="K24" i="26"/>
  <c r="K31" i="26"/>
  <c r="I31" i="26"/>
  <c r="K5" i="27"/>
  <c r="I5" i="27"/>
  <c r="K12" i="27"/>
  <c r="I12" i="27"/>
  <c r="K13" i="27"/>
  <c r="I13" i="27"/>
  <c r="K20" i="27"/>
  <c r="I20" i="27"/>
  <c r="K21" i="27"/>
  <c r="I21" i="27"/>
  <c r="K28" i="27"/>
  <c r="I28" i="27"/>
  <c r="K29" i="27"/>
  <c r="I29" i="27"/>
  <c r="I13" i="29"/>
  <c r="K13" i="29"/>
  <c r="I14" i="29"/>
  <c r="K14" i="29"/>
  <c r="K15" i="29"/>
  <c r="I15" i="29"/>
  <c r="I12" i="30"/>
  <c r="K12" i="30"/>
  <c r="K18" i="30"/>
  <c r="I18" i="30"/>
  <c r="K29" i="30"/>
  <c r="I29" i="30"/>
  <c r="K16" i="32"/>
  <c r="I16" i="32"/>
  <c r="K17" i="32"/>
  <c r="I17" i="32"/>
  <c r="I28" i="32"/>
  <c r="K28" i="32"/>
  <c r="K17" i="36"/>
  <c r="I17" i="36"/>
  <c r="Q25" i="21"/>
  <c r="K30" i="21"/>
  <c r="I30" i="21"/>
  <c r="X3" i="22"/>
  <c r="K6" i="22"/>
  <c r="K7" i="22"/>
  <c r="I7" i="22"/>
  <c r="Q15" i="22"/>
  <c r="K17" i="22"/>
  <c r="I17" i="22"/>
  <c r="K23" i="22"/>
  <c r="I23" i="22"/>
  <c r="I26" i="22"/>
  <c r="K28" i="22"/>
  <c r="I28" i="22"/>
  <c r="AD3" i="23"/>
  <c r="K5" i="23"/>
  <c r="I5" i="23"/>
  <c r="I16" i="23"/>
  <c r="K18" i="23"/>
  <c r="I18" i="23"/>
  <c r="K25" i="23"/>
  <c r="I25" i="23"/>
  <c r="I14" i="24"/>
  <c r="K16" i="24"/>
  <c r="I16" i="24"/>
  <c r="K23" i="24"/>
  <c r="I23" i="24"/>
  <c r="K11" i="25"/>
  <c r="I11" i="25"/>
  <c r="K18" i="25"/>
  <c r="K29" i="25"/>
  <c r="I29" i="25"/>
  <c r="X3" i="26"/>
  <c r="K8" i="26"/>
  <c r="K27" i="26"/>
  <c r="I27" i="26"/>
  <c r="K28" i="28"/>
  <c r="I28" i="28"/>
  <c r="K29" i="28"/>
  <c r="I29" i="28"/>
  <c r="K30" i="28"/>
  <c r="I30" i="28"/>
  <c r="K12" i="29"/>
  <c r="I12" i="29"/>
  <c r="K31" i="29"/>
  <c r="AD3" i="30"/>
  <c r="J4" i="30"/>
  <c r="K5" i="30"/>
  <c r="I5" i="30"/>
  <c r="K13" i="31"/>
  <c r="I13" i="31"/>
  <c r="I14" i="31"/>
  <c r="K14" i="31"/>
  <c r="K30" i="32"/>
  <c r="I30" i="32"/>
  <c r="I10" i="34"/>
  <c r="K10" i="34"/>
  <c r="I18" i="34"/>
  <c r="K18" i="34"/>
  <c r="I27" i="35"/>
  <c r="K27" i="35"/>
  <c r="K19" i="45"/>
  <c r="I19" i="45"/>
  <c r="J3" i="45"/>
  <c r="I21" i="45"/>
  <c r="K21" i="45"/>
  <c r="J30" i="12"/>
  <c r="J17" i="13"/>
  <c r="K12" i="22"/>
  <c r="I12" i="22"/>
  <c r="K26" i="23"/>
  <c r="I26" i="23"/>
  <c r="K24" i="24"/>
  <c r="I24" i="24"/>
  <c r="K21" i="25"/>
  <c r="I21" i="25"/>
  <c r="K30" i="25"/>
  <c r="I30" i="25"/>
  <c r="K11" i="26"/>
  <c r="I11" i="26"/>
  <c r="K19" i="26"/>
  <c r="I19" i="26"/>
  <c r="K28" i="26"/>
  <c r="I28" i="26"/>
  <c r="K7" i="27"/>
  <c r="I7" i="27"/>
  <c r="K15" i="27"/>
  <c r="I15" i="27"/>
  <c r="K23" i="27"/>
  <c r="I23" i="27"/>
  <c r="K7" i="28"/>
  <c r="I7" i="28"/>
  <c r="K15" i="28"/>
  <c r="I15" i="28"/>
  <c r="K23" i="28"/>
  <c r="I23" i="28"/>
  <c r="I8" i="29"/>
  <c r="I23" i="29"/>
  <c r="J8" i="31"/>
  <c r="K28" i="31"/>
  <c r="I28" i="31"/>
  <c r="K31" i="31"/>
  <c r="I31" i="31"/>
  <c r="I4" i="32"/>
  <c r="J3" i="32"/>
  <c r="K4" i="32"/>
  <c r="I20" i="33"/>
  <c r="K20" i="33"/>
  <c r="I28" i="33"/>
  <c r="K28" i="33"/>
  <c r="I13" i="34"/>
  <c r="K13" i="34"/>
  <c r="I30" i="35"/>
  <c r="K30" i="35"/>
  <c r="I11" i="23"/>
  <c r="K11" i="23"/>
  <c r="K12" i="23"/>
  <c r="I12" i="23"/>
  <c r="K13" i="23"/>
  <c r="I13" i="23"/>
  <c r="K31" i="23"/>
  <c r="I31" i="23"/>
  <c r="I9" i="24"/>
  <c r="K9" i="24"/>
  <c r="K10" i="24"/>
  <c r="I10" i="24"/>
  <c r="K11" i="24"/>
  <c r="I11" i="24"/>
  <c r="K13" i="25"/>
  <c r="I13" i="25"/>
  <c r="K22" i="25"/>
  <c r="I22" i="25"/>
  <c r="K12" i="26"/>
  <c r="I12" i="26"/>
  <c r="K20" i="26"/>
  <c r="I20" i="26"/>
  <c r="K8" i="28"/>
  <c r="I8" i="28"/>
  <c r="K16" i="28"/>
  <c r="I16" i="28"/>
  <c r="K24" i="28"/>
  <c r="I24" i="28"/>
  <c r="I13" i="30"/>
  <c r="K23" i="31"/>
  <c r="I23" i="31"/>
  <c r="I12" i="32"/>
  <c r="K12" i="32"/>
  <c r="I19" i="36"/>
  <c r="K19" i="36"/>
  <c r="K9" i="37"/>
  <c r="I9" i="37"/>
  <c r="I15" i="37"/>
  <c r="K15" i="37"/>
  <c r="Q26" i="21"/>
  <c r="Q7" i="22"/>
  <c r="I18" i="22"/>
  <c r="K30" i="22"/>
  <c r="I30" i="22"/>
  <c r="K20" i="23"/>
  <c r="I20" i="23"/>
  <c r="K21" i="23"/>
  <c r="I21" i="23"/>
  <c r="J4" i="24"/>
  <c r="AD3" i="24"/>
  <c r="K18" i="24"/>
  <c r="I18" i="24"/>
  <c r="K19" i="24"/>
  <c r="I19" i="24"/>
  <c r="AD3" i="25"/>
  <c r="J4" i="25"/>
  <c r="K5" i="25"/>
  <c r="I5" i="25"/>
  <c r="I12" i="25"/>
  <c r="K14" i="25"/>
  <c r="I14" i="25"/>
  <c r="AD3" i="26"/>
  <c r="J4" i="26"/>
  <c r="K30" i="26"/>
  <c r="I30" i="26"/>
  <c r="K26" i="28"/>
  <c r="I26" i="28"/>
  <c r="K26" i="29"/>
  <c r="I26" i="29"/>
  <c r="K26" i="32"/>
  <c r="I26" i="32"/>
  <c r="AD3" i="22"/>
  <c r="K9" i="22"/>
  <c r="I9" i="22"/>
  <c r="K15" i="22"/>
  <c r="I15" i="22"/>
  <c r="Q23" i="22"/>
  <c r="K7" i="23"/>
  <c r="I7" i="23"/>
  <c r="I27" i="23"/>
  <c r="K27" i="23"/>
  <c r="K28" i="23"/>
  <c r="I28" i="23"/>
  <c r="K29" i="23"/>
  <c r="I29" i="23"/>
  <c r="K5" i="24"/>
  <c r="I5" i="24"/>
  <c r="I25" i="24"/>
  <c r="K25" i="24"/>
  <c r="K26" i="24"/>
  <c r="I26" i="24"/>
  <c r="K27" i="24"/>
  <c r="I27" i="24"/>
  <c r="K31" i="24"/>
  <c r="I31" i="24"/>
  <c r="K6" i="25"/>
  <c r="I6" i="25"/>
  <c r="K24" i="25"/>
  <c r="I24" i="25"/>
  <c r="K25" i="25"/>
  <c r="I25" i="25"/>
  <c r="K14" i="26"/>
  <c r="I14" i="26"/>
  <c r="K15" i="26"/>
  <c r="I15" i="26"/>
  <c r="K22" i="26"/>
  <c r="I22" i="26"/>
  <c r="K23" i="26"/>
  <c r="I23" i="26"/>
  <c r="K9" i="27"/>
  <c r="I9" i="27"/>
  <c r="K17" i="27"/>
  <c r="I17" i="27"/>
  <c r="K25" i="27"/>
  <c r="I25" i="27"/>
  <c r="K10" i="28"/>
  <c r="I10" i="28"/>
  <c r="K11" i="28"/>
  <c r="I11" i="28"/>
  <c r="K18" i="28"/>
  <c r="I18" i="28"/>
  <c r="K19" i="28"/>
  <c r="I19" i="28"/>
  <c r="AD3" i="29"/>
  <c r="K18" i="29"/>
  <c r="I18" i="29"/>
  <c r="K19" i="29"/>
  <c r="I19" i="29"/>
  <c r="K25" i="29"/>
  <c r="K16" i="30"/>
  <c r="I16" i="30"/>
  <c r="I24" i="30"/>
  <c r="K24" i="30"/>
  <c r="K21" i="32"/>
  <c r="I21" i="32"/>
  <c r="I31" i="33"/>
  <c r="K31" i="33"/>
  <c r="K6" i="34"/>
  <c r="I6" i="34"/>
  <c r="K16" i="35"/>
  <c r="I16" i="35"/>
  <c r="K23" i="35"/>
  <c r="I23" i="35"/>
  <c r="I31" i="28"/>
  <c r="I4" i="29"/>
  <c r="Q16" i="29"/>
  <c r="Q6" i="30"/>
  <c r="K4" i="31"/>
  <c r="I4" i="31"/>
  <c r="Q31" i="31"/>
  <c r="Q5" i="32"/>
  <c r="K19" i="33"/>
  <c r="I19" i="33"/>
  <c r="K14" i="34"/>
  <c r="I14" i="34"/>
  <c r="K17" i="35"/>
  <c r="I17" i="35"/>
  <c r="K25" i="36"/>
  <c r="I25" i="36"/>
  <c r="K31" i="37"/>
  <c r="I31" i="37"/>
  <c r="K26" i="39"/>
  <c r="I26" i="39"/>
  <c r="K27" i="42"/>
  <c r="I27" i="42"/>
  <c r="K23" i="43"/>
  <c r="I23" i="43"/>
  <c r="K22" i="46"/>
  <c r="I22" i="46"/>
  <c r="K4" i="47"/>
  <c r="I4" i="47"/>
  <c r="K28" i="47"/>
  <c r="I28" i="47"/>
  <c r="K7" i="48"/>
  <c r="I7" i="48"/>
  <c r="K23" i="48"/>
  <c r="I23" i="48"/>
  <c r="K20" i="30"/>
  <c r="I20" i="30"/>
  <c r="K25" i="30"/>
  <c r="I25" i="30"/>
  <c r="K30" i="30"/>
  <c r="I30" i="30"/>
  <c r="K29" i="31"/>
  <c r="I29" i="31"/>
  <c r="K8" i="32"/>
  <c r="I8" i="32"/>
  <c r="K27" i="32"/>
  <c r="I27" i="32"/>
  <c r="AD3" i="33"/>
  <c r="J14" i="33"/>
  <c r="K27" i="33"/>
  <c r="I27" i="33"/>
  <c r="K8" i="34"/>
  <c r="I8" i="34"/>
  <c r="K22" i="34"/>
  <c r="I22" i="34"/>
  <c r="K25" i="35"/>
  <c r="I25" i="35"/>
  <c r="K18" i="36"/>
  <c r="I18" i="36"/>
  <c r="K18" i="37"/>
  <c r="I18" i="37"/>
  <c r="K17" i="39"/>
  <c r="J3" i="39"/>
  <c r="K18" i="39"/>
  <c r="I18" i="39"/>
  <c r="I26" i="42"/>
  <c r="K20" i="47"/>
  <c r="I20" i="47"/>
  <c r="I25" i="48"/>
  <c r="K25" i="48"/>
  <c r="K5" i="49"/>
  <c r="I5" i="49"/>
  <c r="I7" i="49"/>
  <c r="K7" i="49"/>
  <c r="I30" i="49"/>
  <c r="K30" i="49"/>
  <c r="J4" i="22"/>
  <c r="X3" i="29"/>
  <c r="K5" i="31"/>
  <c r="I5" i="31"/>
  <c r="K9" i="31"/>
  <c r="K10" i="31"/>
  <c r="I10" i="31"/>
  <c r="K15" i="31"/>
  <c r="I15" i="31"/>
  <c r="K20" i="31"/>
  <c r="I20" i="31"/>
  <c r="I24" i="31"/>
  <c r="K13" i="32"/>
  <c r="I13" i="32"/>
  <c r="K18" i="32"/>
  <c r="I18" i="32"/>
  <c r="I22" i="32"/>
  <c r="K21" i="33"/>
  <c r="I21" i="33"/>
  <c r="K22" i="33"/>
  <c r="I22" i="33"/>
  <c r="I7" i="34"/>
  <c r="K16" i="34"/>
  <c r="I16" i="34"/>
  <c r="K29" i="34"/>
  <c r="K30" i="34"/>
  <c r="I30" i="34"/>
  <c r="K18" i="35"/>
  <c r="I18" i="35"/>
  <c r="I24" i="35"/>
  <c r="K26" i="36"/>
  <c r="I26" i="36"/>
  <c r="K31" i="36"/>
  <c r="I31" i="36"/>
  <c r="J6" i="37"/>
  <c r="AD3" i="37"/>
  <c r="K12" i="37"/>
  <c r="I12" i="37"/>
  <c r="I29" i="39"/>
  <c r="K29" i="39"/>
  <c r="K30" i="39"/>
  <c r="I30" i="39"/>
  <c r="K21" i="41"/>
  <c r="I21" i="41"/>
  <c r="K25" i="44"/>
  <c r="I25" i="44"/>
  <c r="I26" i="44"/>
  <c r="K26" i="44"/>
  <c r="I22" i="47"/>
  <c r="K22" i="47"/>
  <c r="K31" i="48"/>
  <c r="I31" i="48"/>
  <c r="I23" i="51"/>
  <c r="K23" i="51"/>
  <c r="K17" i="30"/>
  <c r="I17" i="30"/>
  <c r="Q23" i="31"/>
  <c r="Q21" i="32"/>
  <c r="K29" i="33"/>
  <c r="I29" i="33"/>
  <c r="K30" i="33"/>
  <c r="I30" i="33"/>
  <c r="K9" i="34"/>
  <c r="I9" i="34"/>
  <c r="I15" i="34"/>
  <c r="K24" i="34"/>
  <c r="I24" i="34"/>
  <c r="K26" i="35"/>
  <c r="I26" i="35"/>
  <c r="K31" i="35"/>
  <c r="I31" i="35"/>
  <c r="K20" i="36"/>
  <c r="I20" i="36"/>
  <c r="K21" i="36"/>
  <c r="I21" i="36"/>
  <c r="I21" i="37"/>
  <c r="K21" i="37"/>
  <c r="K22" i="37"/>
  <c r="I22" i="37"/>
  <c r="K27" i="37"/>
  <c r="I27" i="37"/>
  <c r="I28" i="37"/>
  <c r="K28" i="37"/>
  <c r="K19" i="38"/>
  <c r="I19" i="38"/>
  <c r="I28" i="39"/>
  <c r="K28" i="39"/>
  <c r="I23" i="41"/>
  <c r="K23" i="41"/>
  <c r="I17" i="43"/>
  <c r="K17" i="43"/>
  <c r="K24" i="44"/>
  <c r="I24" i="44"/>
  <c r="I30" i="45"/>
  <c r="K30" i="45"/>
  <c r="K12" i="47"/>
  <c r="I12" i="47"/>
  <c r="I14" i="47"/>
  <c r="K14" i="47"/>
  <c r="I30" i="47"/>
  <c r="K30" i="47"/>
  <c r="K15" i="48"/>
  <c r="I15" i="48"/>
  <c r="I17" i="48"/>
  <c r="K17" i="48"/>
  <c r="K15" i="50"/>
  <c r="I15" i="50"/>
  <c r="I18" i="50"/>
  <c r="K18" i="50"/>
  <c r="K22" i="50"/>
  <c r="I22" i="50"/>
  <c r="I15" i="51"/>
  <c r="K15" i="51"/>
  <c r="I5" i="52"/>
  <c r="K5" i="52"/>
  <c r="J4" i="23"/>
  <c r="J4" i="27"/>
  <c r="I20" i="29"/>
  <c r="I10" i="30"/>
  <c r="I21" i="30"/>
  <c r="K22" i="30"/>
  <c r="I22" i="30"/>
  <c r="K21" i="31"/>
  <c r="I21" i="31"/>
  <c r="K26" i="31"/>
  <c r="I26" i="31"/>
  <c r="AD3" i="32"/>
  <c r="K5" i="32"/>
  <c r="I5" i="32"/>
  <c r="I9" i="32"/>
  <c r="K10" i="32"/>
  <c r="I10" i="32"/>
  <c r="K19" i="32"/>
  <c r="I19" i="32"/>
  <c r="K24" i="32"/>
  <c r="I24" i="32"/>
  <c r="K16" i="33"/>
  <c r="I16" i="33"/>
  <c r="AD3" i="34"/>
  <c r="J4" i="34"/>
  <c r="K17" i="34"/>
  <c r="I17" i="34"/>
  <c r="I23" i="34"/>
  <c r="K20" i="35"/>
  <c r="I20" i="35"/>
  <c r="K21" i="35"/>
  <c r="I21" i="35"/>
  <c r="J14" i="36"/>
  <c r="AD3" i="36"/>
  <c r="K28" i="36"/>
  <c r="I28" i="36"/>
  <c r="K29" i="36"/>
  <c r="I29" i="36"/>
  <c r="I20" i="37"/>
  <c r="K20" i="37"/>
  <c r="K28" i="38"/>
  <c r="I28" i="38"/>
  <c r="I29" i="38"/>
  <c r="K29" i="38"/>
  <c r="K31" i="40"/>
  <c r="I31" i="40"/>
  <c r="K30" i="46"/>
  <c r="I30" i="46"/>
  <c r="I10" i="50"/>
  <c r="K10" i="50"/>
  <c r="K11" i="50"/>
  <c r="I11" i="50"/>
  <c r="K7" i="31"/>
  <c r="I7" i="31"/>
  <c r="K12" i="31"/>
  <c r="I12" i="31"/>
  <c r="K29" i="32"/>
  <c r="I29" i="32"/>
  <c r="K24" i="33"/>
  <c r="I24" i="33"/>
  <c r="K11" i="34"/>
  <c r="I11" i="34"/>
  <c r="K12" i="34"/>
  <c r="I12" i="34"/>
  <c r="K25" i="34"/>
  <c r="I25" i="34"/>
  <c r="I19" i="35"/>
  <c r="K19" i="35"/>
  <c r="K28" i="35"/>
  <c r="I28" i="35"/>
  <c r="K29" i="35"/>
  <c r="I29" i="35"/>
  <c r="K15" i="36"/>
  <c r="I15" i="36"/>
  <c r="I27" i="36"/>
  <c r="K27" i="36"/>
  <c r="K24" i="39"/>
  <c r="I24" i="39"/>
  <c r="K29" i="41"/>
  <c r="I29" i="41"/>
  <c r="K29" i="43"/>
  <c r="I29" i="43"/>
  <c r="K25" i="45"/>
  <c r="I25" i="45"/>
  <c r="Q24" i="29"/>
  <c r="Q14" i="30"/>
  <c r="K23" i="30"/>
  <c r="I23" i="30"/>
  <c r="K27" i="30"/>
  <c r="K28" i="30"/>
  <c r="I28" i="30"/>
  <c r="K31" i="30"/>
  <c r="I31" i="30"/>
  <c r="K6" i="31"/>
  <c r="Q15" i="31"/>
  <c r="K11" i="32"/>
  <c r="I11" i="32"/>
  <c r="Q13" i="32"/>
  <c r="K18" i="33"/>
  <c r="I18" i="33"/>
  <c r="K19" i="34"/>
  <c r="I19" i="34"/>
  <c r="K20" i="34"/>
  <c r="I20" i="34"/>
  <c r="AD3" i="35"/>
  <c r="K23" i="36"/>
  <c r="I23" i="36"/>
  <c r="K16" i="37"/>
  <c r="I16" i="37"/>
  <c r="K27" i="40"/>
  <c r="I27" i="40"/>
  <c r="I29" i="40"/>
  <c r="K29" i="40"/>
  <c r="I31" i="42"/>
  <c r="K31" i="42"/>
  <c r="K20" i="45"/>
  <c r="I20" i="45"/>
  <c r="I24" i="46"/>
  <c r="K24" i="46"/>
  <c r="I6" i="47"/>
  <c r="K6" i="47"/>
  <c r="I9" i="48"/>
  <c r="K9" i="48"/>
  <c r="K13" i="49"/>
  <c r="I13" i="49"/>
  <c r="K25" i="49"/>
  <c r="I25" i="49"/>
  <c r="K26" i="37"/>
  <c r="I26" i="37"/>
  <c r="K17" i="38"/>
  <c r="I17" i="38"/>
  <c r="I21" i="38"/>
  <c r="K21" i="38"/>
  <c r="K23" i="38"/>
  <c r="I23" i="38"/>
  <c r="K27" i="38"/>
  <c r="I27" i="38"/>
  <c r="K28" i="40"/>
  <c r="I28" i="40"/>
  <c r="K13" i="47"/>
  <c r="I13" i="47"/>
  <c r="K26" i="47"/>
  <c r="I26" i="47"/>
  <c r="K16" i="48"/>
  <c r="I16" i="48"/>
  <c r="K6" i="49"/>
  <c r="I6" i="49"/>
  <c r="K21" i="49"/>
  <c r="I21" i="49"/>
  <c r="I28" i="49"/>
  <c r="K28" i="49"/>
  <c r="K10" i="52"/>
  <c r="I10" i="52"/>
  <c r="K11" i="52"/>
  <c r="I11" i="52"/>
  <c r="K26" i="58"/>
  <c r="I26" i="58"/>
  <c r="K22" i="38"/>
  <c r="K19" i="39"/>
  <c r="I19" i="39"/>
  <c r="AD3" i="40"/>
  <c r="J23" i="40"/>
  <c r="AD3" i="41"/>
  <c r="J16" i="41"/>
  <c r="I20" i="41"/>
  <c r="I31" i="41"/>
  <c r="K31" i="41"/>
  <c r="AD3" i="42"/>
  <c r="J22" i="42"/>
  <c r="K19" i="43"/>
  <c r="I19" i="43"/>
  <c r="K24" i="43"/>
  <c r="I24" i="43"/>
  <c r="K20" i="46"/>
  <c r="I20" i="46"/>
  <c r="K26" i="46"/>
  <c r="I26" i="46"/>
  <c r="K8" i="47"/>
  <c r="I8" i="47"/>
  <c r="I19" i="47"/>
  <c r="K11" i="48"/>
  <c r="I11" i="48"/>
  <c r="I22" i="48"/>
  <c r="K29" i="48"/>
  <c r="I29" i="48"/>
  <c r="I12" i="49"/>
  <c r="J5" i="50"/>
  <c r="AD3" i="50"/>
  <c r="K6" i="50"/>
  <c r="I6" i="50"/>
  <c r="I25" i="50"/>
  <c r="K25" i="50"/>
  <c r="I30" i="50"/>
  <c r="K29" i="53"/>
  <c r="I29" i="53"/>
  <c r="I21" i="54"/>
  <c r="K21" i="54"/>
  <c r="K22" i="54"/>
  <c r="I22" i="54"/>
  <c r="K20" i="55"/>
  <c r="I20" i="55"/>
  <c r="K31" i="55"/>
  <c r="I31" i="55"/>
  <c r="K25" i="56"/>
  <c r="I25" i="56"/>
  <c r="AD3" i="58"/>
  <c r="J4" i="58"/>
  <c r="K8" i="59"/>
  <c r="I8" i="59"/>
  <c r="K24" i="37"/>
  <c r="I24" i="37"/>
  <c r="K30" i="37"/>
  <c r="I30" i="37"/>
  <c r="AD3" i="39"/>
  <c r="I31" i="39"/>
  <c r="K17" i="41"/>
  <c r="I17" i="41"/>
  <c r="K22" i="41"/>
  <c r="I22" i="41"/>
  <c r="K27" i="41"/>
  <c r="I27" i="41"/>
  <c r="I28" i="42"/>
  <c r="K18" i="43"/>
  <c r="I30" i="43"/>
  <c r="K28" i="44"/>
  <c r="I28" i="44"/>
  <c r="K17" i="45"/>
  <c r="I17" i="45"/>
  <c r="I26" i="45"/>
  <c r="Q18" i="46"/>
  <c r="K25" i="46"/>
  <c r="K7" i="47"/>
  <c r="K21" i="47"/>
  <c r="I21" i="47"/>
  <c r="J4" i="48"/>
  <c r="AD3" i="48"/>
  <c r="K5" i="48"/>
  <c r="I5" i="48"/>
  <c r="K10" i="48"/>
  <c r="K24" i="48"/>
  <c r="I24" i="48"/>
  <c r="X3" i="49"/>
  <c r="K14" i="49"/>
  <c r="I14" i="49"/>
  <c r="I12" i="50"/>
  <c r="K13" i="50"/>
  <c r="I13" i="50"/>
  <c r="K24" i="51"/>
  <c r="I24" i="51"/>
  <c r="I13" i="52"/>
  <c r="K13" i="52"/>
  <c r="I13" i="58"/>
  <c r="K13" i="58"/>
  <c r="J15" i="35"/>
  <c r="K14" i="37"/>
  <c r="I14" i="37"/>
  <c r="Q16" i="37"/>
  <c r="K25" i="38"/>
  <c r="I25" i="38"/>
  <c r="Q24" i="39"/>
  <c r="K30" i="42"/>
  <c r="I30" i="42"/>
  <c r="X3" i="43"/>
  <c r="K23" i="45"/>
  <c r="I23" i="45"/>
  <c r="K28" i="45"/>
  <c r="I28" i="45"/>
  <c r="Q31" i="45"/>
  <c r="K31" i="45"/>
  <c r="I31" i="45"/>
  <c r="K16" i="47"/>
  <c r="I16" i="47"/>
  <c r="K19" i="48"/>
  <c r="I19" i="48"/>
  <c r="K9" i="49"/>
  <c r="I9" i="49"/>
  <c r="K27" i="50"/>
  <c r="I27" i="50"/>
  <c r="I31" i="51"/>
  <c r="K31" i="51"/>
  <c r="K8" i="37"/>
  <c r="I8" i="37"/>
  <c r="K19" i="37"/>
  <c r="I19" i="37"/>
  <c r="K16" i="39"/>
  <c r="I16" i="39"/>
  <c r="I20" i="39"/>
  <c r="K20" i="39"/>
  <c r="K22" i="39"/>
  <c r="I22" i="39"/>
  <c r="K27" i="39"/>
  <c r="I27" i="39"/>
  <c r="K25" i="40"/>
  <c r="I25" i="40"/>
  <c r="I23" i="42"/>
  <c r="K23" i="42"/>
  <c r="K25" i="42"/>
  <c r="I25" i="42"/>
  <c r="K29" i="42"/>
  <c r="I29" i="42"/>
  <c r="K21" i="43"/>
  <c r="I21" i="43"/>
  <c r="I25" i="43"/>
  <c r="K25" i="43"/>
  <c r="K27" i="43"/>
  <c r="I27" i="43"/>
  <c r="K31" i="43"/>
  <c r="I31" i="43"/>
  <c r="AD3" i="44"/>
  <c r="J23" i="44"/>
  <c r="K27" i="45"/>
  <c r="I27" i="45"/>
  <c r="K28" i="46"/>
  <c r="I28" i="46"/>
  <c r="K31" i="46"/>
  <c r="I31" i="46"/>
  <c r="K10" i="47"/>
  <c r="I10" i="47"/>
  <c r="K29" i="47"/>
  <c r="I29" i="47"/>
  <c r="K13" i="48"/>
  <c r="I13" i="48"/>
  <c r="K18" i="48"/>
  <c r="I30" i="48"/>
  <c r="K8" i="49"/>
  <c r="K26" i="49"/>
  <c r="I26" i="49"/>
  <c r="I31" i="49"/>
  <c r="K31" i="49"/>
  <c r="K14" i="50"/>
  <c r="I14" i="50"/>
  <c r="K4" i="51"/>
  <c r="I4" i="51"/>
  <c r="I16" i="52"/>
  <c r="K16" i="52"/>
  <c r="I22" i="53"/>
  <c r="K22" i="53"/>
  <c r="K10" i="37"/>
  <c r="AD3" i="38"/>
  <c r="K20" i="38"/>
  <c r="I20" i="38"/>
  <c r="K21" i="39"/>
  <c r="I28" i="41"/>
  <c r="K24" i="42"/>
  <c r="Q19" i="43"/>
  <c r="K26" i="43"/>
  <c r="K30" i="44"/>
  <c r="I30" i="44"/>
  <c r="I18" i="45"/>
  <c r="Q26" i="46"/>
  <c r="K24" i="47"/>
  <c r="I24" i="47"/>
  <c r="I6" i="48"/>
  <c r="K27" i="48"/>
  <c r="I27" i="48"/>
  <c r="K17" i="49"/>
  <c r="I17" i="49"/>
  <c r="K27" i="49"/>
  <c r="I27" i="49"/>
  <c r="K16" i="50"/>
  <c r="I16" i="50"/>
  <c r="Q24" i="37"/>
  <c r="K31" i="38"/>
  <c r="I31" i="38"/>
  <c r="K19" i="41"/>
  <c r="I19" i="41"/>
  <c r="K25" i="41"/>
  <c r="I25" i="41"/>
  <c r="K30" i="41"/>
  <c r="I30" i="41"/>
  <c r="X3" i="42"/>
  <c r="AD3" i="43"/>
  <c r="J16" i="43"/>
  <c r="Q28" i="44"/>
  <c r="I29" i="45"/>
  <c r="K29" i="45"/>
  <c r="AD3" i="46"/>
  <c r="J17" i="46"/>
  <c r="K18" i="46"/>
  <c r="I18" i="46"/>
  <c r="K23" i="46"/>
  <c r="I23" i="46"/>
  <c r="K5" i="47"/>
  <c r="I5" i="47"/>
  <c r="K18" i="47"/>
  <c r="I18" i="47"/>
  <c r="K8" i="48"/>
  <c r="I8" i="48"/>
  <c r="K21" i="48"/>
  <c r="I21" i="48"/>
  <c r="AD3" i="49"/>
  <c r="J4" i="49"/>
  <c r="K11" i="49"/>
  <c r="I11" i="49"/>
  <c r="K22" i="49"/>
  <c r="I22" i="49"/>
  <c r="K29" i="49"/>
  <c r="I29" i="49"/>
  <c r="I9" i="50"/>
  <c r="K9" i="50"/>
  <c r="I17" i="50"/>
  <c r="K17" i="50"/>
  <c r="K23" i="50"/>
  <c r="I23" i="50"/>
  <c r="K5" i="51"/>
  <c r="I5" i="51"/>
  <c r="I7" i="51"/>
  <c r="K7" i="51"/>
  <c r="K20" i="51"/>
  <c r="I20" i="51"/>
  <c r="K29" i="51"/>
  <c r="I29" i="51"/>
  <c r="Q18" i="50"/>
  <c r="K24" i="50"/>
  <c r="I24" i="50"/>
  <c r="K11" i="51"/>
  <c r="I11" i="51"/>
  <c r="K30" i="51"/>
  <c r="I30" i="51"/>
  <c r="K12" i="52"/>
  <c r="I12" i="52"/>
  <c r="K19" i="52"/>
  <c r="I19" i="52"/>
  <c r="K23" i="53"/>
  <c r="I23" i="53"/>
  <c r="I18" i="57"/>
  <c r="K18" i="57"/>
  <c r="I21" i="58"/>
  <c r="K21" i="58"/>
  <c r="J5" i="60"/>
  <c r="AD3" i="60"/>
  <c r="K6" i="60"/>
  <c r="I6" i="60"/>
  <c r="K6" i="61"/>
  <c r="I6" i="61"/>
  <c r="J15" i="38"/>
  <c r="I8" i="50"/>
  <c r="K16" i="51"/>
  <c r="I16" i="51"/>
  <c r="K21" i="51"/>
  <c r="I21" i="51"/>
  <c r="K6" i="52"/>
  <c r="I6" i="52"/>
  <c r="K20" i="52"/>
  <c r="I20" i="52"/>
  <c r="J4" i="53"/>
  <c r="AD3" i="53"/>
  <c r="K19" i="53"/>
  <c r="I19" i="53"/>
  <c r="K31" i="53"/>
  <c r="I31" i="53"/>
  <c r="K28" i="55"/>
  <c r="I28" i="55"/>
  <c r="I20" i="56"/>
  <c r="J3" i="56"/>
  <c r="K20" i="56"/>
  <c r="I5" i="58"/>
  <c r="K5" i="58"/>
  <c r="K23" i="58"/>
  <c r="I23" i="58"/>
  <c r="K23" i="59"/>
  <c r="I23" i="59"/>
  <c r="K24" i="59"/>
  <c r="I24" i="59"/>
  <c r="K31" i="50"/>
  <c r="I31" i="50"/>
  <c r="K22" i="51"/>
  <c r="I22" i="51"/>
  <c r="I25" i="51"/>
  <c r="K5" i="53"/>
  <c r="I5" i="53"/>
  <c r="AD3" i="54"/>
  <c r="J17" i="54"/>
  <c r="K18" i="54"/>
  <c r="I18" i="54"/>
  <c r="I22" i="55"/>
  <c r="K22" i="55"/>
  <c r="I28" i="56"/>
  <c r="K28" i="56"/>
  <c r="K27" i="57"/>
  <c r="I27" i="57"/>
  <c r="K28" i="57"/>
  <c r="I28" i="57"/>
  <c r="K21" i="50"/>
  <c r="I21" i="50"/>
  <c r="Q27" i="50"/>
  <c r="K8" i="51"/>
  <c r="I8" i="51"/>
  <c r="I12" i="51"/>
  <c r="K13" i="51"/>
  <c r="I13" i="51"/>
  <c r="K26" i="51"/>
  <c r="K14" i="52"/>
  <c r="I14" i="52"/>
  <c r="K15" i="52"/>
  <c r="I15" i="52"/>
  <c r="I13" i="53"/>
  <c r="I14" i="53"/>
  <c r="K14" i="53"/>
  <c r="I8" i="58"/>
  <c r="K8" i="58"/>
  <c r="K29" i="50"/>
  <c r="I29" i="50"/>
  <c r="AD3" i="51"/>
  <c r="K14" i="51"/>
  <c r="I14" i="51"/>
  <c r="Q16" i="51"/>
  <c r="I17" i="51"/>
  <c r="K27" i="51"/>
  <c r="I27" i="51"/>
  <c r="AD3" i="52"/>
  <c r="J4" i="52"/>
  <c r="Q6" i="52"/>
  <c r="I7" i="52"/>
  <c r="I21" i="52"/>
  <c r="K21" i="52"/>
  <c r="K22" i="52"/>
  <c r="I22" i="52"/>
  <c r="K23" i="52"/>
  <c r="I23" i="52"/>
  <c r="I26" i="52"/>
  <c r="K26" i="52"/>
  <c r="I27" i="52"/>
  <c r="K27" i="52"/>
  <c r="K7" i="53"/>
  <c r="I7" i="53"/>
  <c r="K8" i="53"/>
  <c r="I8" i="53"/>
  <c r="I9" i="53"/>
  <c r="K9" i="53"/>
  <c r="K26" i="54"/>
  <c r="I26" i="54"/>
  <c r="K24" i="55"/>
  <c r="I24" i="55"/>
  <c r="I30" i="55"/>
  <c r="K30" i="55"/>
  <c r="K18" i="58"/>
  <c r="I18" i="58"/>
  <c r="Q11" i="50"/>
  <c r="K6" i="51"/>
  <c r="I6" i="51"/>
  <c r="Q8" i="51"/>
  <c r="K19" i="51"/>
  <c r="I19" i="51"/>
  <c r="K17" i="52"/>
  <c r="I17" i="52"/>
  <c r="K11" i="53"/>
  <c r="I11" i="53"/>
  <c r="I30" i="53"/>
  <c r="K30" i="53"/>
  <c r="I23" i="57"/>
  <c r="K23" i="57"/>
  <c r="J3" i="55"/>
  <c r="K19" i="55"/>
  <c r="K21" i="55"/>
  <c r="I21" i="55"/>
  <c r="K29" i="55"/>
  <c r="I29" i="55"/>
  <c r="K21" i="56"/>
  <c r="I21" i="56"/>
  <c r="K29" i="56"/>
  <c r="I29" i="56"/>
  <c r="K14" i="58"/>
  <c r="I14" i="58"/>
  <c r="K19" i="58"/>
  <c r="I19" i="58"/>
  <c r="K28" i="61"/>
  <c r="I28" i="61"/>
  <c r="K12" i="62"/>
  <c r="I12" i="62"/>
  <c r="K29" i="62"/>
  <c r="I29" i="62"/>
  <c r="AD3" i="63"/>
  <c r="J4" i="63"/>
  <c r="I22" i="56"/>
  <c r="K27" i="56"/>
  <c r="I27" i="56"/>
  <c r="I30" i="56"/>
  <c r="K19" i="57"/>
  <c r="I19" i="57"/>
  <c r="K24" i="57"/>
  <c r="I24" i="57"/>
  <c r="K9" i="58"/>
  <c r="I9" i="58"/>
  <c r="K20" i="58"/>
  <c r="I20" i="58"/>
  <c r="J4" i="59"/>
  <c r="AD3" i="59"/>
  <c r="K20" i="59"/>
  <c r="I20" i="59"/>
  <c r="K16" i="61"/>
  <c r="I16" i="61"/>
  <c r="K17" i="53"/>
  <c r="Q19" i="55"/>
  <c r="K25" i="55"/>
  <c r="Q27" i="55"/>
  <c r="Q21" i="56"/>
  <c r="I26" i="56"/>
  <c r="Q29" i="56"/>
  <c r="K29" i="57"/>
  <c r="I29" i="57"/>
  <c r="K24" i="58"/>
  <c r="K5" i="59"/>
  <c r="I5" i="59"/>
  <c r="K15" i="59"/>
  <c r="I15" i="59"/>
  <c r="I30" i="59"/>
  <c r="K30" i="59"/>
  <c r="I15" i="61"/>
  <c r="I21" i="62"/>
  <c r="K21" i="62"/>
  <c r="Q19" i="53"/>
  <c r="I19" i="54"/>
  <c r="I30" i="54"/>
  <c r="Q25" i="56"/>
  <c r="K31" i="56"/>
  <c r="K30" i="57"/>
  <c r="I30" i="57"/>
  <c r="K6" i="58"/>
  <c r="I6" i="58"/>
  <c r="K11" i="58"/>
  <c r="I11" i="58"/>
  <c r="I15" i="58"/>
  <c r="K25" i="58"/>
  <c r="I25" i="58"/>
  <c r="K29" i="58"/>
  <c r="I29" i="58"/>
  <c r="K7" i="59"/>
  <c r="I7" i="59"/>
  <c r="I28" i="60"/>
  <c r="K28" i="60"/>
  <c r="K30" i="60"/>
  <c r="I30" i="60"/>
  <c r="I29" i="52"/>
  <c r="I31" i="52"/>
  <c r="Q9" i="53"/>
  <c r="Q11" i="53"/>
  <c r="Q17" i="53"/>
  <c r="Q18" i="54"/>
  <c r="K24" i="54"/>
  <c r="I24" i="54"/>
  <c r="I20" i="57"/>
  <c r="K21" i="57"/>
  <c r="I21" i="57"/>
  <c r="X3" i="58"/>
  <c r="I10" i="58"/>
  <c r="K12" i="58"/>
  <c r="I12" i="58"/>
  <c r="Q14" i="58"/>
  <c r="I28" i="58"/>
  <c r="I20" i="60"/>
  <c r="K20" i="60"/>
  <c r="I8" i="62"/>
  <c r="K8" i="62"/>
  <c r="K27" i="62"/>
  <c r="I27" i="62"/>
  <c r="K21" i="53"/>
  <c r="I21" i="53"/>
  <c r="AD3" i="56"/>
  <c r="K22" i="57"/>
  <c r="I22" i="57"/>
  <c r="K22" i="58"/>
  <c r="I22" i="58"/>
  <c r="I6" i="59"/>
  <c r="K6" i="59"/>
  <c r="K16" i="59"/>
  <c r="I16" i="59"/>
  <c r="I12" i="60"/>
  <c r="K12" i="60"/>
  <c r="I10" i="61"/>
  <c r="K10" i="61"/>
  <c r="K12" i="61"/>
  <c r="I12" i="61"/>
  <c r="I18" i="61"/>
  <c r="K18" i="61"/>
  <c r="K10" i="62"/>
  <c r="I10" i="62"/>
  <c r="I23" i="62"/>
  <c r="K23" i="62"/>
  <c r="K15" i="53"/>
  <c r="I15" i="53"/>
  <c r="K28" i="54"/>
  <c r="Q30" i="54"/>
  <c r="AD3" i="55"/>
  <c r="K26" i="57"/>
  <c r="I7" i="58"/>
  <c r="K17" i="58"/>
  <c r="I17" i="58"/>
  <c r="I30" i="58"/>
  <c r="I18" i="59"/>
  <c r="K18" i="59"/>
  <c r="I22" i="59"/>
  <c r="K22" i="59"/>
  <c r="K26" i="59"/>
  <c r="K14" i="60"/>
  <c r="I14" i="60"/>
  <c r="I16" i="62"/>
  <c r="K16" i="62"/>
  <c r="K18" i="62"/>
  <c r="I18" i="62"/>
  <c r="K7" i="66"/>
  <c r="I7" i="66"/>
  <c r="I8" i="66"/>
  <c r="K8" i="66"/>
  <c r="I4" i="60"/>
  <c r="K4" i="60"/>
  <c r="K18" i="60"/>
  <c r="I18" i="60"/>
  <c r="K22" i="60"/>
  <c r="I22" i="60"/>
  <c r="K24" i="60"/>
  <c r="I24" i="60"/>
  <c r="K29" i="60"/>
  <c r="I29" i="60"/>
  <c r="K11" i="61"/>
  <c r="I11" i="61"/>
  <c r="K20" i="61"/>
  <c r="I20" i="61"/>
  <c r="K17" i="62"/>
  <c r="I17" i="62"/>
  <c r="I22" i="63"/>
  <c r="K22" i="63"/>
  <c r="K27" i="64"/>
  <c r="I27" i="64"/>
  <c r="J17" i="57"/>
  <c r="Q19" i="59"/>
  <c r="K23" i="60"/>
  <c r="K21" i="61"/>
  <c r="K22" i="61"/>
  <c r="I22" i="61"/>
  <c r="I7" i="62"/>
  <c r="I22" i="62"/>
  <c r="K22" i="62"/>
  <c r="Q30" i="62"/>
  <c r="I14" i="59"/>
  <c r="K14" i="59"/>
  <c r="K8" i="60"/>
  <c r="I8" i="60"/>
  <c r="K13" i="60"/>
  <c r="I13" i="60"/>
  <c r="K8" i="61"/>
  <c r="I8" i="61"/>
  <c r="I26" i="61"/>
  <c r="K26" i="61"/>
  <c r="K27" i="61"/>
  <c r="I27" i="61"/>
  <c r="K14" i="62"/>
  <c r="I14" i="62"/>
  <c r="K26" i="62"/>
  <c r="I26" i="62"/>
  <c r="K7" i="63"/>
  <c r="I7" i="63"/>
  <c r="K9" i="64"/>
  <c r="I9" i="64"/>
  <c r="K22" i="64"/>
  <c r="I22" i="64"/>
  <c r="Q26" i="58"/>
  <c r="X3" i="59"/>
  <c r="K7" i="60"/>
  <c r="K26" i="60"/>
  <c r="I26" i="60"/>
  <c r="AD3" i="62"/>
  <c r="K9" i="62"/>
  <c r="I9" i="62"/>
  <c r="K6" i="63"/>
  <c r="AD3" i="61"/>
  <c r="K13" i="61"/>
  <c r="K14" i="61"/>
  <c r="I14" i="61"/>
  <c r="K24" i="61"/>
  <c r="I24" i="61"/>
  <c r="K19" i="62"/>
  <c r="I9" i="63"/>
  <c r="K9" i="63"/>
  <c r="I10" i="65"/>
  <c r="K10" i="65"/>
  <c r="K16" i="65"/>
  <c r="I16" i="65"/>
  <c r="I12" i="59"/>
  <c r="I28" i="59"/>
  <c r="J3" i="60"/>
  <c r="K10" i="60"/>
  <c r="I10" i="60"/>
  <c r="K16" i="60"/>
  <c r="I16" i="60"/>
  <c r="K21" i="60"/>
  <c r="I21" i="60"/>
  <c r="K19" i="61"/>
  <c r="I19" i="61"/>
  <c r="I30" i="62"/>
  <c r="K30" i="62"/>
  <c r="K11" i="63"/>
  <c r="I11" i="63"/>
  <c r="I18" i="65"/>
  <c r="K18" i="65"/>
  <c r="K15" i="60"/>
  <c r="J4" i="61"/>
  <c r="K29" i="61"/>
  <c r="K30" i="61"/>
  <c r="I30" i="61"/>
  <c r="K6" i="62"/>
  <c r="I6" i="62"/>
  <c r="AD3" i="64"/>
  <c r="J4" i="64"/>
  <c r="K13" i="64"/>
  <c r="I13" i="64"/>
  <c r="K25" i="64"/>
  <c r="I25" i="64"/>
  <c r="K10" i="63"/>
  <c r="I10" i="63"/>
  <c r="K28" i="63"/>
  <c r="I28" i="63"/>
  <c r="K31" i="63"/>
  <c r="I31" i="63"/>
  <c r="K21" i="64"/>
  <c r="I21" i="64"/>
  <c r="K8" i="65"/>
  <c r="I8" i="65"/>
  <c r="I26" i="65"/>
  <c r="K26" i="65"/>
  <c r="AD3" i="66"/>
  <c r="J5" i="66"/>
  <c r="J3" i="66" s="1"/>
  <c r="I16" i="66"/>
  <c r="K16" i="66"/>
  <c r="K14" i="63"/>
  <c r="K15" i="63"/>
  <c r="I15" i="63"/>
  <c r="K29" i="63"/>
  <c r="I29" i="63"/>
  <c r="K7" i="64"/>
  <c r="K8" i="64"/>
  <c r="I8" i="64"/>
  <c r="K26" i="64"/>
  <c r="I26" i="64"/>
  <c r="Q29" i="64"/>
  <c r="I30" i="64"/>
  <c r="K9" i="65"/>
  <c r="I9" i="65"/>
  <c r="K22" i="65"/>
  <c r="I22" i="65"/>
  <c r="K28" i="65"/>
  <c r="I28" i="65"/>
  <c r="K6" i="66"/>
  <c r="I6" i="66"/>
  <c r="K11" i="66"/>
  <c r="K12" i="66"/>
  <c r="I12" i="66"/>
  <c r="K18" i="66"/>
  <c r="I18" i="66"/>
  <c r="K31" i="68"/>
  <c r="I31" i="68"/>
  <c r="AD3" i="69"/>
  <c r="K11" i="70"/>
  <c r="I11" i="70"/>
  <c r="I27" i="75"/>
  <c r="K27" i="75"/>
  <c r="I12" i="67"/>
  <c r="K12" i="67"/>
  <c r="K26" i="68"/>
  <c r="I26" i="68"/>
  <c r="K26" i="71"/>
  <c r="I26" i="71"/>
  <c r="I20" i="62"/>
  <c r="K21" i="63"/>
  <c r="I21" i="63"/>
  <c r="K18" i="64"/>
  <c r="I18" i="64"/>
  <c r="K11" i="65"/>
  <c r="I11" i="65"/>
  <c r="K17" i="65"/>
  <c r="I17" i="65"/>
  <c r="K30" i="65"/>
  <c r="I30" i="65"/>
  <c r="K20" i="66"/>
  <c r="I20" i="66"/>
  <c r="K30" i="66"/>
  <c r="K21" i="70"/>
  <c r="I21" i="70"/>
  <c r="J4" i="62"/>
  <c r="I24" i="62"/>
  <c r="K12" i="63"/>
  <c r="I12" i="63"/>
  <c r="Q15" i="63"/>
  <c r="I16" i="63"/>
  <c r="K26" i="63"/>
  <c r="I26" i="63"/>
  <c r="K5" i="64"/>
  <c r="I5" i="64"/>
  <c r="K19" i="64"/>
  <c r="I19" i="64"/>
  <c r="I23" i="65"/>
  <c r="K24" i="65"/>
  <c r="I24" i="65"/>
  <c r="K29" i="65"/>
  <c r="K9" i="66"/>
  <c r="I9" i="66"/>
  <c r="I13" i="66"/>
  <c r="K14" i="66"/>
  <c r="I14" i="66"/>
  <c r="K19" i="66"/>
  <c r="I26" i="66"/>
  <c r="K26" i="66"/>
  <c r="K16" i="69"/>
  <c r="I16" i="69"/>
  <c r="K5" i="63"/>
  <c r="I5" i="63"/>
  <c r="K13" i="63"/>
  <c r="I13" i="63"/>
  <c r="K10" i="64"/>
  <c r="I10" i="64"/>
  <c r="I14" i="64"/>
  <c r="K24" i="64"/>
  <c r="I24" i="64"/>
  <c r="K6" i="65"/>
  <c r="I6" i="65"/>
  <c r="K12" i="65"/>
  <c r="I12" i="65"/>
  <c r="K19" i="65"/>
  <c r="I19" i="65"/>
  <c r="K25" i="65"/>
  <c r="I25" i="65"/>
  <c r="K15" i="66"/>
  <c r="I15" i="66"/>
  <c r="K28" i="66"/>
  <c r="I28" i="66"/>
  <c r="AD3" i="67"/>
  <c r="J4" i="67"/>
  <c r="K5" i="67"/>
  <c r="I5" i="67"/>
  <c r="I6" i="68"/>
  <c r="K6" i="68"/>
  <c r="I6" i="70"/>
  <c r="K6" i="70"/>
  <c r="I28" i="62"/>
  <c r="K17" i="63"/>
  <c r="K18" i="63"/>
  <c r="I18" i="63"/>
  <c r="K11" i="64"/>
  <c r="I11" i="64"/>
  <c r="K28" i="64"/>
  <c r="K29" i="64"/>
  <c r="I29" i="64"/>
  <c r="K5" i="65"/>
  <c r="I31" i="65"/>
  <c r="K4" i="66"/>
  <c r="I4" i="66"/>
  <c r="K10" i="66"/>
  <c r="I10" i="66"/>
  <c r="K21" i="66"/>
  <c r="K22" i="66"/>
  <c r="I22" i="66"/>
  <c r="K31" i="66"/>
  <c r="I31" i="66"/>
  <c r="I27" i="67"/>
  <c r="K27" i="67"/>
  <c r="K23" i="63"/>
  <c r="I23" i="63"/>
  <c r="I27" i="63"/>
  <c r="Q5" i="64"/>
  <c r="I6" i="64"/>
  <c r="K16" i="64"/>
  <c r="I16" i="64"/>
  <c r="K14" i="65"/>
  <c r="I14" i="65"/>
  <c r="K20" i="65"/>
  <c r="I20" i="65"/>
  <c r="K27" i="65"/>
  <c r="I27" i="65"/>
  <c r="K17" i="66"/>
  <c r="I17" i="66"/>
  <c r="K27" i="66"/>
  <c r="I27" i="66"/>
  <c r="K20" i="67"/>
  <c r="I20" i="67"/>
  <c r="K21" i="67"/>
  <c r="I21" i="67"/>
  <c r="K22" i="67"/>
  <c r="I22" i="67"/>
  <c r="K8" i="68"/>
  <c r="I8" i="68"/>
  <c r="I14" i="68"/>
  <c r="K14" i="68"/>
  <c r="K6" i="69"/>
  <c r="I6" i="69"/>
  <c r="I12" i="69"/>
  <c r="K12" i="69"/>
  <c r="I26" i="69"/>
  <c r="K26" i="69"/>
  <c r="J20" i="71"/>
  <c r="AD3" i="71"/>
  <c r="K28" i="73"/>
  <c r="I28" i="73"/>
  <c r="J4" i="65"/>
  <c r="K29" i="67"/>
  <c r="I29" i="67"/>
  <c r="K30" i="67"/>
  <c r="I30" i="67"/>
  <c r="K16" i="68"/>
  <c r="I16" i="68"/>
  <c r="I22" i="68"/>
  <c r="K22" i="68"/>
  <c r="K14" i="69"/>
  <c r="I14" i="69"/>
  <c r="I20" i="69"/>
  <c r="K20" i="69"/>
  <c r="I24" i="74"/>
  <c r="K24" i="74"/>
  <c r="K28" i="67"/>
  <c r="I28" i="67"/>
  <c r="I7" i="68"/>
  <c r="I9" i="68"/>
  <c r="K9" i="68"/>
  <c r="K24" i="68"/>
  <c r="I24" i="68"/>
  <c r="I30" i="68"/>
  <c r="K30" i="68"/>
  <c r="I5" i="69"/>
  <c r="I7" i="69"/>
  <c r="K7" i="69"/>
  <c r="K28" i="69"/>
  <c r="I28" i="69"/>
  <c r="K4" i="70"/>
  <c r="I4" i="70"/>
  <c r="J3" i="70"/>
  <c r="K16" i="70"/>
  <c r="I16" i="70"/>
  <c r="K24" i="70"/>
  <c r="I24" i="70"/>
  <c r="K30" i="71"/>
  <c r="I30" i="71"/>
  <c r="K22" i="73"/>
  <c r="I22" i="73"/>
  <c r="I23" i="73"/>
  <c r="K23" i="73"/>
  <c r="Q23" i="66"/>
  <c r="I24" i="66"/>
  <c r="J4" i="68"/>
  <c r="AD3" i="68"/>
  <c r="I15" i="68"/>
  <c r="I17" i="68"/>
  <c r="K17" i="68"/>
  <c r="I13" i="69"/>
  <c r="I15" i="69"/>
  <c r="K15" i="69"/>
  <c r="K18" i="70"/>
  <c r="I18" i="70"/>
  <c r="K19" i="70"/>
  <c r="I19" i="70"/>
  <c r="K29" i="70"/>
  <c r="I29" i="70"/>
  <c r="I30" i="70"/>
  <c r="K30" i="70"/>
  <c r="K26" i="74"/>
  <c r="I26" i="74"/>
  <c r="I9" i="67"/>
  <c r="I24" i="67"/>
  <c r="K24" i="67"/>
  <c r="K31" i="67"/>
  <c r="K11" i="68"/>
  <c r="I11" i="68"/>
  <c r="K12" i="68"/>
  <c r="I12" i="68"/>
  <c r="I23" i="68"/>
  <c r="I25" i="68"/>
  <c r="K25" i="68"/>
  <c r="K9" i="69"/>
  <c r="I9" i="69"/>
  <c r="K10" i="69"/>
  <c r="I10" i="69"/>
  <c r="I21" i="69"/>
  <c r="I5" i="70"/>
  <c r="K5" i="70"/>
  <c r="K22" i="71"/>
  <c r="AD3" i="72"/>
  <c r="J20" i="72"/>
  <c r="I31" i="72"/>
  <c r="K31" i="72"/>
  <c r="I29" i="74"/>
  <c r="K29" i="74"/>
  <c r="K30" i="77"/>
  <c r="I30" i="77"/>
  <c r="K24" i="79"/>
  <c r="I24" i="79"/>
  <c r="Q31" i="66"/>
  <c r="K13" i="67"/>
  <c r="I13" i="67"/>
  <c r="K26" i="67"/>
  <c r="I26" i="67"/>
  <c r="K10" i="68"/>
  <c r="I10" i="68"/>
  <c r="K19" i="68"/>
  <c r="I19" i="68"/>
  <c r="K20" i="68"/>
  <c r="I20" i="68"/>
  <c r="K8" i="69"/>
  <c r="I8" i="69"/>
  <c r="K17" i="69"/>
  <c r="I17" i="69"/>
  <c r="K18" i="69"/>
  <c r="I18" i="69"/>
  <c r="I25" i="71"/>
  <c r="K25" i="71"/>
  <c r="K31" i="71"/>
  <c r="I31" i="71"/>
  <c r="K23" i="76"/>
  <c r="I23" i="76"/>
  <c r="Q20" i="66"/>
  <c r="Q5" i="67"/>
  <c r="I11" i="67"/>
  <c r="K11" i="67"/>
  <c r="I19" i="67"/>
  <c r="K19" i="67"/>
  <c r="K18" i="68"/>
  <c r="I18" i="68"/>
  <c r="K27" i="68"/>
  <c r="I27" i="68"/>
  <c r="K28" i="68"/>
  <c r="I28" i="68"/>
  <c r="K23" i="69"/>
  <c r="I23" i="69"/>
  <c r="I24" i="69"/>
  <c r="K24" i="69"/>
  <c r="K8" i="70"/>
  <c r="I8" i="70"/>
  <c r="K13" i="70"/>
  <c r="I13" i="70"/>
  <c r="I14" i="70"/>
  <c r="K14" i="70"/>
  <c r="I28" i="72"/>
  <c r="K28" i="72"/>
  <c r="I26" i="73"/>
  <c r="K26" i="73"/>
  <c r="J4" i="69"/>
  <c r="I29" i="69"/>
  <c r="AD3" i="70"/>
  <c r="I10" i="70"/>
  <c r="K20" i="70"/>
  <c r="I20" i="70"/>
  <c r="Q23" i="71"/>
  <c r="I25" i="72"/>
  <c r="K24" i="73"/>
  <c r="I24" i="73"/>
  <c r="I31" i="74"/>
  <c r="AD3" i="75"/>
  <c r="I24" i="75"/>
  <c r="K25" i="75"/>
  <c r="I25" i="75"/>
  <c r="K28" i="78"/>
  <c r="I28" i="78"/>
  <c r="I29" i="78"/>
  <c r="K29" i="78"/>
  <c r="K30" i="78"/>
  <c r="I30" i="78"/>
  <c r="K24" i="80"/>
  <c r="I24" i="80"/>
  <c r="I25" i="80"/>
  <c r="K25" i="80"/>
  <c r="I20" i="81"/>
  <c r="K20" i="81"/>
  <c r="I29" i="83"/>
  <c r="K29" i="83"/>
  <c r="K30" i="84"/>
  <c r="I30" i="84"/>
  <c r="K26" i="72"/>
  <c r="I26" i="72"/>
  <c r="K29" i="73"/>
  <c r="I29" i="73"/>
  <c r="K22" i="74"/>
  <c r="I22" i="74"/>
  <c r="K27" i="74"/>
  <c r="I27" i="74"/>
  <c r="K26" i="75"/>
  <c r="I26" i="75"/>
  <c r="K30" i="75"/>
  <c r="K19" i="76"/>
  <c r="K28" i="76"/>
  <c r="I28" i="76"/>
  <c r="K23" i="77"/>
  <c r="I23" i="77"/>
  <c r="J20" i="78"/>
  <c r="AD3" i="78"/>
  <c r="I21" i="78"/>
  <c r="K21" i="78"/>
  <c r="K22" i="78"/>
  <c r="I22" i="78"/>
  <c r="K23" i="84"/>
  <c r="I23" i="84"/>
  <c r="I24" i="84"/>
  <c r="K24" i="84"/>
  <c r="K30" i="69"/>
  <c r="I30" i="69"/>
  <c r="K28" i="70"/>
  <c r="I28" i="70"/>
  <c r="K28" i="71"/>
  <c r="K29" i="71"/>
  <c r="I29" i="71"/>
  <c r="I22" i="72"/>
  <c r="K27" i="72"/>
  <c r="I27" i="72"/>
  <c r="H3" i="73"/>
  <c r="I20" i="73"/>
  <c r="K30" i="73"/>
  <c r="I30" i="73"/>
  <c r="X3" i="74"/>
  <c r="K28" i="74"/>
  <c r="I28" i="74"/>
  <c r="K20" i="76"/>
  <c r="I20" i="76"/>
  <c r="Q22" i="76"/>
  <c r="I24" i="76"/>
  <c r="K24" i="76"/>
  <c r="Q17" i="77"/>
  <c r="J18" i="77"/>
  <c r="Q22" i="70"/>
  <c r="I23" i="70"/>
  <c r="AD3" i="73"/>
  <c r="J17" i="73"/>
  <c r="K21" i="73"/>
  <c r="I21" i="73"/>
  <c r="Q24" i="73"/>
  <c r="Q20" i="75"/>
  <c r="I21" i="75"/>
  <c r="J3" i="84"/>
  <c r="K17" i="84"/>
  <c r="I17" i="84"/>
  <c r="K24" i="72"/>
  <c r="I24" i="72"/>
  <c r="H3" i="74"/>
  <c r="AD3" i="74"/>
  <c r="J20" i="74"/>
  <c r="K30" i="74"/>
  <c r="I30" i="74"/>
  <c r="K23" i="75"/>
  <c r="I23" i="75"/>
  <c r="K28" i="75"/>
  <c r="I28" i="75"/>
  <c r="K31" i="75"/>
  <c r="I31" i="75"/>
  <c r="J3" i="76"/>
  <c r="I21" i="76"/>
  <c r="Q24" i="76"/>
  <c r="K25" i="79"/>
  <c r="I25" i="79"/>
  <c r="I26" i="82"/>
  <c r="K26" i="82"/>
  <c r="K12" i="70"/>
  <c r="I12" i="70"/>
  <c r="K23" i="71"/>
  <c r="K29" i="72"/>
  <c r="I29" i="72"/>
  <c r="K18" i="73"/>
  <c r="K27" i="73"/>
  <c r="I27" i="73"/>
  <c r="K31" i="73"/>
  <c r="K25" i="74"/>
  <c r="I25" i="74"/>
  <c r="K21" i="77"/>
  <c r="I21" i="77"/>
  <c r="I27" i="79"/>
  <c r="K27" i="79"/>
  <c r="I21" i="83"/>
  <c r="K21" i="83"/>
  <c r="Q6" i="70"/>
  <c r="I7" i="70"/>
  <c r="K21" i="71"/>
  <c r="I21" i="71"/>
  <c r="I27" i="71"/>
  <c r="K21" i="72"/>
  <c r="I21" i="72"/>
  <c r="K19" i="73"/>
  <c r="I19" i="73"/>
  <c r="Q30" i="76"/>
  <c r="Q19" i="77"/>
  <c r="I20" i="77"/>
  <c r="I26" i="77"/>
  <c r="I29" i="82"/>
  <c r="K29" i="82"/>
  <c r="K30" i="82"/>
  <c r="I30" i="82"/>
  <c r="K26" i="80"/>
  <c r="I26" i="80"/>
  <c r="K31" i="80"/>
  <c r="I31" i="80"/>
  <c r="K18" i="81"/>
  <c r="I18" i="81"/>
  <c r="K22" i="82"/>
  <c r="I22" i="82"/>
  <c r="K25" i="83"/>
  <c r="I25" i="83"/>
  <c r="K31" i="83"/>
  <c r="I31" i="83"/>
  <c r="AD3" i="84"/>
  <c r="J18" i="84"/>
  <c r="K23" i="78"/>
  <c r="I23" i="78"/>
  <c r="K26" i="79"/>
  <c r="I26" i="79"/>
  <c r="K31" i="79"/>
  <c r="I31" i="79"/>
  <c r="K27" i="80"/>
  <c r="I27" i="80"/>
  <c r="K19" i="81"/>
  <c r="I19" i="81"/>
  <c r="I25" i="81"/>
  <c r="K26" i="81"/>
  <c r="I26" i="81"/>
  <c r="K21" i="82"/>
  <c r="K24" i="83"/>
  <c r="K25" i="84"/>
  <c r="I25" i="84"/>
  <c r="I31" i="77"/>
  <c r="AD3" i="79"/>
  <c r="J20" i="79"/>
  <c r="K28" i="79"/>
  <c r="I28" i="79"/>
  <c r="K21" i="81"/>
  <c r="I21" i="81"/>
  <c r="K27" i="81"/>
  <c r="I27" i="81"/>
  <c r="K24" i="82"/>
  <c r="I24" i="82"/>
  <c r="K27" i="83"/>
  <c r="I27" i="83"/>
  <c r="K26" i="84"/>
  <c r="I26" i="84"/>
  <c r="K27" i="77"/>
  <c r="K28" i="77"/>
  <c r="I28" i="77"/>
  <c r="K21" i="79"/>
  <c r="I21" i="79"/>
  <c r="K29" i="79"/>
  <c r="I29" i="79"/>
  <c r="J20" i="80"/>
  <c r="AD3" i="80"/>
  <c r="K22" i="81"/>
  <c r="I22" i="81"/>
  <c r="K29" i="81"/>
  <c r="I29" i="81"/>
  <c r="I23" i="82"/>
  <c r="K25" i="82"/>
  <c r="I25" i="82"/>
  <c r="K19" i="83"/>
  <c r="I19" i="83"/>
  <c r="I26" i="83"/>
  <c r="K28" i="83"/>
  <c r="I28" i="83"/>
  <c r="K19" i="84"/>
  <c r="K20" i="84"/>
  <c r="I20" i="84"/>
  <c r="J20" i="75"/>
  <c r="I22" i="76"/>
  <c r="K17" i="77"/>
  <c r="I17" i="77"/>
  <c r="K25" i="78"/>
  <c r="I25" i="78"/>
  <c r="K31" i="78"/>
  <c r="I31" i="78"/>
  <c r="K21" i="80"/>
  <c r="I21" i="80"/>
  <c r="K29" i="80"/>
  <c r="I29" i="80"/>
  <c r="K30" i="81"/>
  <c r="I30" i="81"/>
  <c r="K27" i="82"/>
  <c r="I27" i="82"/>
  <c r="I18" i="83"/>
  <c r="K20" i="83"/>
  <c r="I20" i="83"/>
  <c r="K30" i="83"/>
  <c r="I30" i="83"/>
  <c r="K28" i="84"/>
  <c r="I28" i="84"/>
  <c r="K30" i="76"/>
  <c r="I30" i="76"/>
  <c r="K25" i="77"/>
  <c r="I25" i="77"/>
  <c r="I28" i="81"/>
  <c r="K28" i="81"/>
  <c r="K28" i="82"/>
  <c r="I28" i="82"/>
  <c r="K22" i="83"/>
  <c r="I22" i="83"/>
  <c r="K19" i="78"/>
  <c r="I19" i="78"/>
  <c r="K27" i="78"/>
  <c r="I27" i="78"/>
  <c r="K22" i="79"/>
  <c r="K23" i="79"/>
  <c r="I23" i="79"/>
  <c r="K30" i="79"/>
  <c r="K23" i="80"/>
  <c r="I23" i="80"/>
  <c r="K23" i="81"/>
  <c r="K24" i="81"/>
  <c r="I24" i="81"/>
  <c r="AD3" i="82"/>
  <c r="J20" i="82"/>
  <c r="K23" i="83"/>
  <c r="I23" i="83"/>
  <c r="I21" i="84"/>
  <c r="K22" i="84"/>
  <c r="I22" i="84"/>
  <c r="J17" i="81"/>
  <c r="J17" i="83"/>
  <c r="J32" i="14" l="1"/>
  <c r="J32" i="65"/>
  <c r="K32" i="64"/>
  <c r="K32" i="51"/>
  <c r="I32" i="51"/>
  <c r="J3" i="51"/>
  <c r="K32" i="82"/>
  <c r="I32" i="82"/>
  <c r="K32" i="47"/>
  <c r="I32" i="47"/>
  <c r="J3" i="47"/>
  <c r="I3" i="47" s="1"/>
  <c r="K32" i="18"/>
  <c r="I32" i="18"/>
  <c r="K32" i="31"/>
  <c r="I32" i="31"/>
  <c r="I32" i="13"/>
  <c r="K32" i="13"/>
  <c r="K32" i="65"/>
  <c r="I32" i="65"/>
  <c r="K32" i="49"/>
  <c r="I32" i="49"/>
  <c r="I32" i="21"/>
  <c r="K32" i="21"/>
  <c r="K32" i="59"/>
  <c r="I32" i="59"/>
  <c r="I32" i="53"/>
  <c r="K32" i="53"/>
  <c r="I32" i="40"/>
  <c r="K32" i="40"/>
  <c r="K32" i="61"/>
  <c r="I32" i="61"/>
  <c r="I32" i="48"/>
  <c r="K32" i="48"/>
  <c r="K32" i="67"/>
  <c r="I32" i="67"/>
  <c r="K32" i="78"/>
  <c r="I32" i="78"/>
  <c r="I32" i="70"/>
  <c r="K32" i="70"/>
  <c r="K32" i="45"/>
  <c r="I32" i="45"/>
  <c r="I32" i="83"/>
  <c r="K32" i="83"/>
  <c r="K32" i="10"/>
  <c r="I32" i="10"/>
  <c r="K32" i="41"/>
  <c r="I32" i="41"/>
  <c r="K32" i="54"/>
  <c r="I32" i="54"/>
  <c r="I32" i="17"/>
  <c r="K32" i="17"/>
  <c r="K32" i="58"/>
  <c r="I32" i="58"/>
  <c r="K32" i="72"/>
  <c r="I32" i="72"/>
  <c r="I32" i="68"/>
  <c r="K32" i="68"/>
  <c r="X3" i="84"/>
  <c r="I32" i="5"/>
  <c r="K32" i="5"/>
  <c r="K32" i="20"/>
  <c r="I32" i="20"/>
  <c r="K32" i="63"/>
  <c r="I32" i="63"/>
  <c r="K32" i="32"/>
  <c r="I32" i="32"/>
  <c r="I32" i="33"/>
  <c r="K32" i="33"/>
  <c r="J32" i="57"/>
  <c r="I32" i="73"/>
  <c r="K32" i="73"/>
  <c r="K32" i="77"/>
  <c r="I32" i="77"/>
  <c r="K32" i="76"/>
  <c r="I32" i="76"/>
  <c r="K32" i="14"/>
  <c r="I32" i="14"/>
  <c r="K32" i="36"/>
  <c r="I32" i="36"/>
  <c r="X3" i="76"/>
  <c r="K32" i="23"/>
  <c r="I32" i="23"/>
  <c r="K32" i="30"/>
  <c r="I32" i="30"/>
  <c r="K32" i="26"/>
  <c r="I32" i="26"/>
  <c r="K32" i="79"/>
  <c r="I32" i="79"/>
  <c r="K32" i="80"/>
  <c r="I32" i="80"/>
  <c r="AD3" i="27"/>
  <c r="K32" i="2"/>
  <c r="I32" i="2"/>
  <c r="K32" i="43"/>
  <c r="I32" i="43"/>
  <c r="K32" i="52"/>
  <c r="I32" i="52"/>
  <c r="I32" i="37"/>
  <c r="K32" i="37"/>
  <c r="K32" i="1"/>
  <c r="I32" i="1"/>
  <c r="K32" i="71"/>
  <c r="I32" i="71"/>
  <c r="K32" i="27"/>
  <c r="I32" i="27"/>
  <c r="I32" i="29"/>
  <c r="K32" i="29"/>
  <c r="I32" i="75"/>
  <c r="K32" i="75"/>
  <c r="K32" i="74"/>
  <c r="I32" i="74"/>
  <c r="J3" i="29"/>
  <c r="I3" i="29" s="1"/>
  <c r="AD3" i="31"/>
  <c r="K32" i="6"/>
  <c r="I32" i="6"/>
  <c r="K32" i="22"/>
  <c r="I32" i="22"/>
  <c r="I32" i="9"/>
  <c r="K32" i="9"/>
  <c r="I32" i="25"/>
  <c r="K32" i="25"/>
  <c r="K32" i="69"/>
  <c r="I32" i="69"/>
  <c r="K32" i="81"/>
  <c r="I32" i="81"/>
  <c r="K32" i="84"/>
  <c r="I32" i="84"/>
  <c r="I20" i="80"/>
  <c r="J3" i="80"/>
  <c r="K20" i="80"/>
  <c r="K18" i="84"/>
  <c r="I18" i="84"/>
  <c r="J3" i="77"/>
  <c r="K18" i="77"/>
  <c r="I18" i="77"/>
  <c r="I4" i="69"/>
  <c r="J3" i="69"/>
  <c r="K4" i="69"/>
  <c r="K4" i="68"/>
  <c r="I4" i="68"/>
  <c r="J3" i="68"/>
  <c r="I20" i="71"/>
  <c r="K20" i="71"/>
  <c r="J3" i="71"/>
  <c r="J3" i="52"/>
  <c r="K4" i="52"/>
  <c r="I4" i="52"/>
  <c r="J3" i="49"/>
  <c r="K4" i="49"/>
  <c r="I4" i="49"/>
  <c r="J3" i="42"/>
  <c r="K22" i="42"/>
  <c r="I22" i="42"/>
  <c r="I14" i="36"/>
  <c r="J3" i="36"/>
  <c r="K14" i="36"/>
  <c r="J3" i="34"/>
  <c r="K4" i="34"/>
  <c r="I4" i="34"/>
  <c r="J3" i="27"/>
  <c r="K4" i="27"/>
  <c r="I4" i="27"/>
  <c r="J3" i="33"/>
  <c r="K14" i="33"/>
  <c r="I14" i="33"/>
  <c r="J3" i="25"/>
  <c r="K4" i="25"/>
  <c r="I4" i="25"/>
  <c r="K8" i="31"/>
  <c r="J3" i="31"/>
  <c r="I8" i="31"/>
  <c r="J3" i="12"/>
  <c r="K30" i="12"/>
  <c r="I30" i="12"/>
  <c r="J3" i="11"/>
  <c r="K4" i="11"/>
  <c r="I4" i="11"/>
  <c r="J3" i="18"/>
  <c r="K4" i="18"/>
  <c r="I4" i="18"/>
  <c r="K20" i="78"/>
  <c r="I20" i="78"/>
  <c r="J3" i="78"/>
  <c r="K5" i="66"/>
  <c r="I5" i="66"/>
  <c r="K3" i="56"/>
  <c r="I3" i="56"/>
  <c r="J3" i="23"/>
  <c r="K4" i="23"/>
  <c r="I4" i="23"/>
  <c r="J3" i="26"/>
  <c r="K4" i="26"/>
  <c r="I4" i="26"/>
  <c r="K3" i="32"/>
  <c r="I3" i="32"/>
  <c r="J3" i="10"/>
  <c r="K25" i="10"/>
  <c r="I25" i="10"/>
  <c r="J3" i="46"/>
  <c r="I17" i="46"/>
  <c r="K17" i="46"/>
  <c r="J3" i="83"/>
  <c r="K17" i="83"/>
  <c r="I17" i="83"/>
  <c r="J3" i="81"/>
  <c r="K17" i="81"/>
  <c r="I17" i="81"/>
  <c r="J3" i="72"/>
  <c r="K20" i="72"/>
  <c r="I20" i="72"/>
  <c r="J3" i="61"/>
  <c r="K4" i="61"/>
  <c r="I4" i="61"/>
  <c r="K3" i="60"/>
  <c r="I3" i="60"/>
  <c r="J3" i="57"/>
  <c r="K17" i="57"/>
  <c r="I17" i="57"/>
  <c r="I4" i="63"/>
  <c r="J3" i="63"/>
  <c r="K4" i="63"/>
  <c r="I4" i="53"/>
  <c r="J3" i="53"/>
  <c r="K4" i="53"/>
  <c r="K5" i="60"/>
  <c r="I5" i="60"/>
  <c r="J3" i="58"/>
  <c r="K4" i="58"/>
  <c r="I4" i="58"/>
  <c r="I6" i="37"/>
  <c r="J3" i="37"/>
  <c r="K6" i="37"/>
  <c r="K3" i="39"/>
  <c r="I3" i="39"/>
  <c r="J3" i="7"/>
  <c r="K4" i="7"/>
  <c r="I4" i="7"/>
  <c r="K3" i="6"/>
  <c r="I3" i="6"/>
  <c r="J3" i="5"/>
  <c r="K6" i="5"/>
  <c r="I6" i="5"/>
  <c r="K3" i="3"/>
  <c r="I3" i="3"/>
  <c r="I3" i="15"/>
  <c r="K3" i="15"/>
  <c r="I4" i="64"/>
  <c r="J3" i="64"/>
  <c r="K4" i="64"/>
  <c r="J3" i="43"/>
  <c r="K16" i="43"/>
  <c r="I16" i="43"/>
  <c r="J3" i="44"/>
  <c r="K23" i="44"/>
  <c r="I23" i="44"/>
  <c r="J3" i="35"/>
  <c r="K15" i="35"/>
  <c r="I15" i="35"/>
  <c r="K3" i="45"/>
  <c r="I3" i="45"/>
  <c r="I4" i="28"/>
  <c r="J3" i="28"/>
  <c r="K4" i="28"/>
  <c r="J3" i="20"/>
  <c r="K4" i="20"/>
  <c r="I4" i="20"/>
  <c r="K3" i="76"/>
  <c r="I3" i="76"/>
  <c r="I5" i="50"/>
  <c r="J3" i="50"/>
  <c r="K5" i="50"/>
  <c r="J3" i="82"/>
  <c r="K20" i="82"/>
  <c r="I20" i="82"/>
  <c r="J3" i="79"/>
  <c r="K20" i="79"/>
  <c r="I20" i="79"/>
  <c r="J3" i="73"/>
  <c r="K17" i="73"/>
  <c r="I17" i="73"/>
  <c r="J3" i="65"/>
  <c r="K4" i="65"/>
  <c r="I4" i="65"/>
  <c r="J3" i="38"/>
  <c r="K15" i="38"/>
  <c r="I15" i="38"/>
  <c r="J3" i="22"/>
  <c r="K4" i="22"/>
  <c r="I4" i="22"/>
  <c r="K3" i="47"/>
  <c r="J3" i="30"/>
  <c r="I4" i="30"/>
  <c r="K4" i="30"/>
  <c r="I27" i="16"/>
  <c r="J3" i="16"/>
  <c r="K27" i="16"/>
  <c r="J3" i="48"/>
  <c r="K4" i="48"/>
  <c r="I4" i="48"/>
  <c r="I4" i="8"/>
  <c r="J3" i="8"/>
  <c r="K4" i="8"/>
  <c r="J3" i="1"/>
  <c r="K4" i="1"/>
  <c r="I4" i="1"/>
  <c r="I3" i="70"/>
  <c r="K3" i="70"/>
  <c r="K3" i="66"/>
  <c r="I3" i="66"/>
  <c r="K4" i="59"/>
  <c r="J3" i="59"/>
  <c r="I4" i="59"/>
  <c r="K3" i="51"/>
  <c r="I3" i="51"/>
  <c r="J3" i="41"/>
  <c r="I16" i="41"/>
  <c r="K16" i="41"/>
  <c r="I5" i="19"/>
  <c r="K5" i="19"/>
  <c r="J3" i="4"/>
  <c r="K9" i="4"/>
  <c r="I9" i="4"/>
  <c r="I4" i="21"/>
  <c r="J3" i="21"/>
  <c r="K4" i="21"/>
  <c r="I3" i="84"/>
  <c r="K3" i="84"/>
  <c r="J3" i="75"/>
  <c r="K20" i="75"/>
  <c r="I20" i="75"/>
  <c r="J3" i="74"/>
  <c r="K20" i="74"/>
  <c r="I20" i="74"/>
  <c r="J3" i="67"/>
  <c r="I4" i="67"/>
  <c r="K4" i="67"/>
  <c r="J3" i="62"/>
  <c r="K4" i="62"/>
  <c r="I4" i="62"/>
  <c r="K3" i="55"/>
  <c r="I3" i="55"/>
  <c r="I17" i="54"/>
  <c r="J3" i="54"/>
  <c r="K17" i="54"/>
  <c r="J3" i="40"/>
  <c r="K23" i="40"/>
  <c r="I23" i="40"/>
  <c r="I4" i="24"/>
  <c r="J3" i="24"/>
  <c r="K4" i="24"/>
  <c r="J3" i="13"/>
  <c r="K17" i="13"/>
  <c r="I17" i="13"/>
  <c r="J3" i="19"/>
  <c r="I4" i="17"/>
  <c r="J3" i="17"/>
  <c r="K4" i="17"/>
  <c r="J3" i="9"/>
  <c r="K4" i="9"/>
  <c r="I4" i="9"/>
  <c r="J3" i="14"/>
  <c r="K4" i="14"/>
  <c r="I4" i="14"/>
  <c r="I3" i="2"/>
  <c r="K3" i="2"/>
  <c r="K3" i="29" l="1"/>
  <c r="K32" i="57"/>
  <c r="I32" i="57"/>
  <c r="K3" i="37"/>
  <c r="I3" i="37"/>
  <c r="I3" i="78"/>
  <c r="K3" i="78"/>
  <c r="K3" i="8"/>
  <c r="I3" i="8"/>
  <c r="K3" i="73"/>
  <c r="I3" i="73"/>
  <c r="K3" i="50"/>
  <c r="I3" i="50"/>
  <c r="K3" i="28"/>
  <c r="I3" i="28"/>
  <c r="K3" i="25"/>
  <c r="I3" i="25"/>
  <c r="K3" i="67"/>
  <c r="I3" i="67"/>
  <c r="K3" i="46"/>
  <c r="I3" i="46"/>
  <c r="K3" i="19"/>
  <c r="I3" i="19"/>
  <c r="K3" i="21"/>
  <c r="I3" i="21"/>
  <c r="K3" i="44"/>
  <c r="I3" i="44"/>
  <c r="K3" i="81"/>
  <c r="I3" i="81"/>
  <c r="K3" i="34"/>
  <c r="I3" i="34"/>
  <c r="I3" i="68"/>
  <c r="K3" i="68"/>
  <c r="I3" i="77"/>
  <c r="K3" i="77"/>
  <c r="K3" i="53"/>
  <c r="I3" i="53"/>
  <c r="I3" i="14"/>
  <c r="K3" i="14"/>
  <c r="I3" i="41"/>
  <c r="K3" i="41"/>
  <c r="K3" i="30"/>
  <c r="I3" i="30"/>
  <c r="K3" i="38"/>
  <c r="I3" i="38"/>
  <c r="I3" i="63"/>
  <c r="K3" i="63"/>
  <c r="K3" i="10"/>
  <c r="I3" i="10"/>
  <c r="I3" i="23"/>
  <c r="K3" i="23"/>
  <c r="K3" i="12"/>
  <c r="I3" i="12"/>
  <c r="K3" i="49"/>
  <c r="I3" i="49"/>
  <c r="I3" i="42"/>
  <c r="K3" i="42"/>
  <c r="K3" i="74"/>
  <c r="I3" i="74"/>
  <c r="I3" i="79"/>
  <c r="K3" i="79"/>
  <c r="I3" i="7"/>
  <c r="K3" i="7"/>
  <c r="K3" i="58"/>
  <c r="I3" i="58"/>
  <c r="K3" i="61"/>
  <c r="I3" i="61"/>
  <c r="K3" i="33"/>
  <c r="I3" i="33"/>
  <c r="K3" i="36"/>
  <c r="I3" i="36"/>
  <c r="I3" i="22"/>
  <c r="K3" i="22"/>
  <c r="K3" i="26"/>
  <c r="I3" i="26"/>
  <c r="K3" i="13"/>
  <c r="I3" i="13"/>
  <c r="K3" i="40"/>
  <c r="I3" i="40"/>
  <c r="K3" i="62"/>
  <c r="I3" i="62"/>
  <c r="K3" i="48"/>
  <c r="I3" i="48"/>
  <c r="I3" i="43"/>
  <c r="K3" i="43"/>
  <c r="K3" i="83"/>
  <c r="I3" i="83"/>
  <c r="K3" i="18"/>
  <c r="I3" i="18"/>
  <c r="I3" i="31"/>
  <c r="K3" i="31"/>
  <c r="K3" i="11"/>
  <c r="I3" i="11"/>
  <c r="K3" i="9"/>
  <c r="I3" i="9"/>
  <c r="I3" i="75"/>
  <c r="K3" i="75"/>
  <c r="K3" i="4"/>
  <c r="I3" i="4"/>
  <c r="K3" i="65"/>
  <c r="I3" i="65"/>
  <c r="K3" i="52"/>
  <c r="I3" i="52"/>
  <c r="K3" i="69"/>
  <c r="I3" i="69"/>
  <c r="K3" i="80"/>
  <c r="I3" i="80"/>
  <c r="K3" i="17"/>
  <c r="I3" i="17"/>
  <c r="K3" i="24"/>
  <c r="I3" i="24"/>
  <c r="K3" i="54"/>
  <c r="I3" i="54"/>
  <c r="I3" i="59"/>
  <c r="K3" i="59"/>
  <c r="I3" i="1"/>
  <c r="K3" i="1"/>
  <c r="K3" i="16"/>
  <c r="I3" i="16"/>
  <c r="K3" i="82"/>
  <c r="I3" i="82"/>
  <c r="I3" i="20"/>
  <c r="K3" i="20"/>
  <c r="K3" i="35"/>
  <c r="I3" i="35"/>
  <c r="K3" i="64"/>
  <c r="I3" i="64"/>
  <c r="K3" i="5"/>
  <c r="I3" i="5"/>
  <c r="K3" i="57"/>
  <c r="I3" i="57"/>
  <c r="K3" i="72"/>
  <c r="I3" i="72"/>
  <c r="I3" i="27"/>
  <c r="K3" i="27"/>
  <c r="K3" i="71"/>
  <c r="I3" i="7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theme="1"/>
            <rFont val="Arial"/>
            <family val="2"/>
          </rPr>
          <t>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
----
Doesn't seem price sensitive to me.  Can you test a price above break even?  e.g. min of 14.99?  What do competitors sell this at?
	-Bryan Mercer
----
sell rest of stock at a profit
	-Bryan Mercer
----
cheaper to destroy last 3 weeks.... Not a LTSF problem, should we see if velocity at a higher price is similar...
	-Bryan Mercer
----
last 3 weeks it would be cheaper to destroy.  Should we remove these and sell in Q4?
	-Bryan Mercer
----
Now this is on the new listing, try to sell for $39 to $49 (where you don't lose the buy box)
	-Bryan Mercer
----
price cut had no impact
	-Bryan Mercer
----
price cut had no impact with same ppc spend
	-Bryan Mercer
----
now low DOH.
	-Bryan Mercer
----
ppc didn't have much impact
	-Bryan Mercer
----
will these sell without ppc?
	-Bryan Mercer
----
increase price/cut ppc - low DOH
	-Bryan Mercer
----
priced too low.
	-Bryan Mercer
----
I would recommend keep moving - 100+ units in 90-180 inventory day range.
	-Pam Galeone
----
We have 400+ units in 90-180 day inventory bucket - can we add a coupon.  We somehow need to get moving.
	-Pam Galeone
----
Ave prices need to be less.
	-Bryan Mercer
----
I would cut price more.
	-Bryan Mercer
----
I would try lower prices for all of the all weather cords to get velocity up.
	-Bryan Mercer
----
This velocity will really pick up, so it shouldn't be a problem.  I would focus on margin again.
	-Pam Galeone
----
Should we get a little more aggressive with the velocities for these colored reels?  it seems like once we get them going we need to slow them down.
	-Pam Galeone</t>
        </r>
      </text>
    </comment>
    <comment ref="C3" authorId="0" shapeId="0" xr:uid="{00000000-0006-0000-0000-000002000000}">
      <text>
        <r>
          <rPr>
            <sz val="11"/>
            <color rgb="FF000000"/>
            <rFont val="Arial"/>
            <family val="2"/>
          </rPr>
          <t xml:space="preserve">Cassidy:
</t>
        </r>
        <r>
          <rPr>
            <sz val="11"/>
            <color rgb="FF000000"/>
            <rFont val="Arial"/>
            <family val="2"/>
          </rPr>
          <t>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0200-000002000000}">
      <text>
        <r>
          <rPr>
            <sz val="11"/>
            <color theme="1"/>
            <rFont val="Arial"/>
            <family val="2"/>
          </rPr>
          <t>priced too low.
	-Bryan Mercer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12" authorId="0" shapeId="0" xr:uid="{00000000-0006-0000-0800-000002000000}">
      <text>
        <r>
          <rPr>
            <sz val="11"/>
            <color theme="1"/>
            <rFont val="Arial"/>
            <family val="2"/>
          </rPr>
          <t>Should we get a little more aggressive with the velocities for these colored reels?  it seems like once we get them going we need to slow them down.
	-Pam Galeone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  <comment ref="B19" authorId="0" shapeId="0" xr:uid="{00000000-0006-0000-1100-000002000000}">
      <text>
        <r>
          <rPr>
            <sz val="11"/>
            <color theme="1"/>
            <rFont val="Arial"/>
            <family val="2"/>
          </rPr>
          <t>I would try lower prices for all of the all weather cords to get velocity up.
	-Bryan Mercer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  <comment ref="B19" authorId="0" shapeId="0" xr:uid="{00000000-0006-0000-2200-000002000000}">
      <text>
        <r>
          <rPr>
            <sz val="11"/>
            <color theme="1"/>
            <rFont val="Arial"/>
            <family val="2"/>
          </rPr>
          <t>Ave prices need to be less.
	-Bryan Mercer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  <comment ref="B19" authorId="0" shapeId="0" xr:uid="{00000000-0006-0000-2300-000002000000}">
      <text>
        <r>
          <rPr>
            <sz val="11"/>
            <color theme="1"/>
            <rFont val="Arial"/>
            <family val="2"/>
          </rPr>
          <t>I would cut price more.
	-Bryan Mercer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7" authorId="0" shapeId="0" xr:uid="{00000000-0006-0000-2D00-000002000000}">
      <text>
        <r>
          <rPr>
            <sz val="11"/>
            <color theme="1"/>
            <rFont val="Arial"/>
            <family val="2"/>
          </rPr>
          <t>Now this is on the new listing, try to sell for $39 to $49 (where you don't lose the buy box)
	-Bryan Mercer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2" authorId="0" shapeId="0" xr:uid="{00000000-0006-0000-2E00-000002000000}">
      <text>
        <r>
          <rPr>
            <sz val="11"/>
            <color theme="1"/>
            <rFont val="Arial"/>
            <family val="2"/>
          </rPr>
          <t>We have 400+ units in 90-180 day inventory bucket - can we add a coupon.  We somehow need to get moving.
	-Pam Galeone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2" authorId="0" shapeId="0" xr:uid="{00000000-0006-0000-3100-000002000000}">
      <text>
        <r>
          <rPr>
            <sz val="11"/>
            <color theme="1"/>
            <rFont val="Arial"/>
            <family val="2"/>
          </rPr>
          <t>I would recommend keep moving - 100+ units in 90-180 inventory day range.
	-Pam Galeone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7" authorId="0" shapeId="0" xr:uid="{00000000-0006-0000-3200-000002000000}">
      <text>
        <r>
          <rPr>
            <sz val="11"/>
            <color theme="1"/>
            <rFont val="Arial"/>
            <family val="2"/>
          </rPr>
          <t>last 3 weeks it would be cheaper to destroy.  Should we remove these and sell in Q4?
	-Bryan Mercer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7" authorId="0" shapeId="0" xr:uid="{00000000-0006-0000-3300-000002000000}">
      <text>
        <r>
          <rPr>
            <sz val="11"/>
            <color theme="1"/>
            <rFont val="Arial"/>
            <family val="2"/>
          </rPr>
          <t>cheaper to destroy last 3 weeks.... Not a LTSF problem, should we see if velocity at a higher price is similar...
	-Bryan Mercer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theme="1"/>
            <rFont val="Arial"/>
            <family val="2"/>
          </rPr>
          <t>Break Even Price
	-Cassidy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4600-000002000000}">
      <text>
        <r>
          <rPr>
            <sz val="11"/>
            <color theme="1"/>
            <rFont val="Arial"/>
            <family val="2"/>
          </rPr>
          <t>price cut had no impact
	-Bryan Mercer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4700-000002000000}">
      <text>
        <r>
          <rPr>
            <sz val="11"/>
            <color theme="1"/>
            <rFont val="Arial"/>
            <family val="2"/>
          </rPr>
          <t>price cut had no impact with same ppc spend
	-Bryan Mercer</t>
        </r>
      </text>
    </comment>
    <comment ref="B31" authorId="0" shapeId="0" xr:uid="{00000000-0006-0000-4700-000003000000}">
      <text>
        <r>
          <rPr>
            <sz val="11"/>
            <color theme="1"/>
            <rFont val="Arial"/>
            <family val="2"/>
          </rPr>
          <t>Doesn't seem price sensitive to me.  Can you test a price above break even?  e.g. min of 14.99?  What do competitors sell this at?
	-Bryan Mercer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4800-000002000000}">
      <text>
        <r>
          <rPr>
            <sz val="11"/>
            <color theme="1"/>
            <rFont val="Arial"/>
            <family val="2"/>
          </rPr>
          <t>now low DOH.
	-Bryan Mercer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4B00-000002000000}">
      <text>
        <r>
          <rPr>
            <sz val="11"/>
            <color theme="1"/>
            <rFont val="Arial"/>
            <family val="2"/>
          </rPr>
          <t>ppc didn't have much impact
	-Bryan Mercer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E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F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4F00-000002000000}">
      <text>
        <r>
          <rPr>
            <sz val="11"/>
            <color theme="1"/>
            <rFont val="Arial"/>
            <family val="2"/>
          </rPr>
          <t>will these sell without ppc?
	-Bryan Mercer</t>
        </r>
      </text>
    </comment>
    <comment ref="B27" authorId="0" shapeId="0" xr:uid="{00000000-0006-0000-4F00-000003000000}">
      <text>
        <r>
          <rPr>
            <sz val="11"/>
            <color theme="1"/>
            <rFont val="Arial"/>
            <family val="2"/>
          </rPr>
          <t>sell rest of stock at a profit
	-Bryan Mercer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0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1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2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300-000001000000}">
      <text>
        <r>
          <rPr>
            <sz val="11"/>
            <color theme="1"/>
            <rFont val="Arial"/>
            <family val="2"/>
          </rPr>
          <t>Cassidy:
Break Even Price</t>
        </r>
      </text>
    </comment>
    <comment ref="B25" authorId="0" shapeId="0" xr:uid="{00000000-0006-0000-5300-000002000000}">
      <text>
        <r>
          <rPr>
            <sz val="11"/>
            <color theme="1"/>
            <rFont val="Arial"/>
            <family val="2"/>
          </rPr>
          <t>increase price/cut ppc - low DOH
	-Bryan Mercer</t>
        </r>
      </text>
    </comment>
  </commentList>
</comments>
</file>

<file path=xl/sharedStrings.xml><?xml version="1.0" encoding="utf-8"?>
<sst xmlns="http://schemas.openxmlformats.org/spreadsheetml/2006/main" count="10938" uniqueCount="1198">
  <si>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</si>
  <si>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</si>
  <si>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</si>
  <si>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</si>
  <si>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</si>
  <si>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</si>
  <si>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</si>
  <si>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</si>
  <si>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</si>
  <si>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</si>
  <si>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</si>
  <si>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</si>
  <si>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</si>
  <si>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</si>
  <si>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</si>
  <si>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</si>
  <si>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</si>
  <si>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</si>
  <si>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</si>
  <si>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</si>
  <si>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</si>
  <si>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</si>
  <si>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</si>
  <si>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</si>
  <si>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</si>
  <si>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</si>
  <si>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</si>
  <si>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</si>
  <si>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</si>
  <si>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PL-IFC-123CR40</t>
  </si>
  <si>
    <t>Totals</t>
  </si>
  <si>
    <t>12/28 to 1/3</t>
  </si>
  <si>
    <t>closed</t>
  </si>
  <si>
    <t>#303;SW: 340 - 01/07/21</t>
  </si>
  <si>
    <t>1/4 to 1/10</t>
  </si>
  <si>
    <t>1/11 to 1/17</t>
  </si>
  <si>
    <t xml:space="preserve">:  -  :  -  :  -  #339: 340 - 02/24/21 :  -  :  -  :  -  :  -  :  -  :  - :  -  :  -  :  -  :  -  :  -  :  -  :  -  :  -  :  - </t>
  </si>
  <si>
    <t>1/18 to 1/24</t>
  </si>
  <si>
    <t>Continue with Profit Peak</t>
  </si>
  <si>
    <t>UsLargeStandardSize</t>
  </si>
  <si>
    <t>1/25 to 1/31</t>
  </si>
  <si>
    <t xml:space="preserve"> | #339: 340 - 02/25/21</t>
  </si>
  <si>
    <t>2/1 to 2/7</t>
  </si>
  <si>
    <t>Lowered min to $99.99. Added target of 5</t>
  </si>
  <si>
    <t xml:space="preserve"> | #339;SW: 340 - 03/04/21</t>
  </si>
  <si>
    <t>2/8 to 2/14</t>
  </si>
  <si>
    <t>2/15 to 2/21</t>
  </si>
  <si>
    <t>Maintain</t>
  </si>
  <si>
    <t xml:space="preserve"> | #339;SW: 340 - 03/04/21 | #360: 103 - 04/10/21</t>
  </si>
  <si>
    <t>2/22 to 2/28</t>
  </si>
  <si>
    <t>Turned PPC on</t>
  </si>
  <si>
    <t xml:space="preserve"> | #339;SW: 340 - 03/04/21 | #360: 68 - 04/07/21</t>
  </si>
  <si>
    <t>3/1 to 3/7</t>
  </si>
  <si>
    <t>Lowered target to 4</t>
  </si>
  <si>
    <t xml:space="preserve"> | #360: 68 - 04/09/21</t>
  </si>
  <si>
    <t>3/8 to 3/14</t>
  </si>
  <si>
    <t>Increased target to 5. Lowered min to $98.99</t>
  </si>
  <si>
    <t>3/15 to 3/21</t>
  </si>
  <si>
    <t>Lowered min to $96.99. Switched from Auto to Manual PPC</t>
  </si>
  <si>
    <t xml:space="preserve"> | #360: 68 - 04/06/21</t>
  </si>
  <si>
    <t>3/22 to 3/28</t>
  </si>
  <si>
    <t>Switchd from Manual to Auto</t>
  </si>
  <si>
    <t>3/29 to 4/4</t>
  </si>
  <si>
    <t/>
  </si>
  <si>
    <t>4/5 to 4/11</t>
  </si>
  <si>
    <t>Raised Auto bid $0.10</t>
  </si>
  <si>
    <t xml:space="preserve"> | #392: 80 - 06/01/21 | #393: 172 - 06/01/21</t>
  </si>
  <si>
    <t>4/12 to 4/18</t>
  </si>
  <si>
    <t>4/19 to 4/25</t>
  </si>
  <si>
    <t>Raised PPC. Raised min to $97.95. Lowered target to 4</t>
  </si>
  <si>
    <t xml:space="preserve"> | #392: 80 - 06/10/21 | #393: 172 - 06/10/21</t>
  </si>
  <si>
    <t>4/26 to 5/2</t>
  </si>
  <si>
    <t>Trimmed PPC. Lowered min to $96.95</t>
  </si>
  <si>
    <t>#392: 80 - 05/30/21 | #393: 172 - 05/30/21</t>
  </si>
  <si>
    <t>5/3 to 5/9</t>
  </si>
  <si>
    <t>Turned PPC off. Lowered min to $89.95</t>
  </si>
  <si>
    <t>5/10 to 5/16</t>
  </si>
  <si>
    <t>#392: 80 - 06/09/21 | #393: 172 - 05/30/21</t>
  </si>
  <si>
    <t>5/17 to 5/23</t>
  </si>
  <si>
    <t>Improving DOH. Increased target to 7. Lowered min to $77.95. Turned PPC on. Scheduled at $85.99</t>
  </si>
  <si>
    <t>#392: 80 - 06/09/21 | #393: 172 - 06/09/21</t>
  </si>
  <si>
    <t>5/24 to 5/30</t>
  </si>
  <si>
    <t>5/31 to 6/6</t>
  </si>
  <si>
    <t>sell through now above 2, continue with Profit Peak</t>
  </si>
  <si>
    <t>#392: 80 - 06/11/21 | #393: 172 - 06/10/21</t>
  </si>
  <si>
    <t>6/7 to 6/13</t>
  </si>
  <si>
    <t>Raised min to $86.55 to improve profit</t>
  </si>
  <si>
    <t>6/14 to 6/20</t>
  </si>
  <si>
    <t>Turned PPC off</t>
  </si>
  <si>
    <t>6/21 to 6/27</t>
  </si>
  <si>
    <t>6/28 to 7/4</t>
  </si>
  <si>
    <t>7/5 to 7/11</t>
  </si>
  <si>
    <t>PL-IFC-143CR30HD-ORBK</t>
  </si>
  <si>
    <t>Raised min to $58.3</t>
  </si>
  <si>
    <t>Lowered min to $56.95. Added target of 4</t>
  </si>
  <si>
    <t xml:space="preserve">:  -  :  -  :  -  :  -  :  -  :  -  :  -  :  -  :  -  :  - :  -  :  -  :  -  :  -  :  -  :  -  :  -  :  -  :  - </t>
  </si>
  <si>
    <t>Raised min to $58.95</t>
  </si>
  <si>
    <t>Lowered min to $55.95. Increased target to 5</t>
  </si>
  <si>
    <t>#326;SW: 280 - 03/09/21</t>
  </si>
  <si>
    <t>#326;SW: 280 - 03/20/21</t>
  </si>
  <si>
    <t>#326;SW: 280 - 03/21/21</t>
  </si>
  <si>
    <t>Lowered target to 3. Lowered min to $38.95. Scheduled at $49.99 a couple days</t>
  </si>
  <si>
    <t>#326;SW: 280 - 03/28/21</t>
  </si>
  <si>
    <t>Raised min to $49.95</t>
  </si>
  <si>
    <t>Raised min to $54.94</t>
  </si>
  <si>
    <t>sold out</t>
  </si>
  <si>
    <t>sold out. Lowered min to $49.95</t>
  </si>
  <si>
    <t>Lowered min to $42.95. Increased target to 4</t>
  </si>
  <si>
    <t>Lowered min to $39.99</t>
  </si>
  <si>
    <t>AGL198: 631 - 06/02/21</t>
  </si>
  <si>
    <t>Increased target to 9</t>
  </si>
  <si>
    <t>AGL 198: 631 - 06/02/21</t>
  </si>
  <si>
    <t>AGL 198: 1000 - 06/02/21</t>
  </si>
  <si>
    <t>selling out</t>
  </si>
  <si>
    <t xml:space="preserve"> | AGL198: 631 - 07/01/21</t>
  </si>
  <si>
    <t xml:space="preserve"> | AGL198: 631 - 07/02/21</t>
  </si>
  <si>
    <t xml:space="preserve"> | AGL198: 632 - 06/30/21</t>
  </si>
  <si>
    <t>Lowered min to $30.99</t>
  </si>
  <si>
    <t>PL-IFC-143CR50HD-ORBK</t>
  </si>
  <si>
    <t>AGL121: 400 - 01/10/21</t>
  </si>
  <si>
    <t>Lowered min to $69.95, added target of 3</t>
  </si>
  <si>
    <t>Lowered min to $67.95</t>
  </si>
  <si>
    <t>UsSmallOversize</t>
  </si>
  <si>
    <t>Lowered min to $66.95</t>
  </si>
  <si>
    <t>Raised PPC</t>
  </si>
  <si>
    <t>Trimmed PPC. Lowered min to $61.99</t>
  </si>
  <si>
    <t>Raised min to $65.95. Raised PPC</t>
  </si>
  <si>
    <t>Raised min to $66.95</t>
  </si>
  <si>
    <t>Lowered to $63.99. Raised target to 5. Turned PPC on</t>
  </si>
  <si>
    <t xml:space="preserve"> | AGL 199: 483 - 05/31/21</t>
  </si>
  <si>
    <t>Raised bid from $0.45 to $0.55</t>
  </si>
  <si>
    <t xml:space="preserve"> | AGL 199: 483 - 06/10/21</t>
  </si>
  <si>
    <t>Improving sell through. Lowered PPC bid back down. Lowered min to $59.95. Scheduled at $59.99 a few days</t>
  </si>
  <si>
    <t xml:space="preserve"> | AGL 199: 483 - TBD</t>
  </si>
  <si>
    <t>Improving sell through. Lowered min to $49.95. Scheduled at $49.99 a few days</t>
  </si>
  <si>
    <t>Raised min to $59.95</t>
  </si>
  <si>
    <t>AGL199: 483 - 06/10/21</t>
  </si>
  <si>
    <t>AGL199: 483 - 06/25/21</t>
  </si>
  <si>
    <t>AGL199: 483 - 07/06/21</t>
  </si>
  <si>
    <t>PL-IFC-143CR50-ORBK</t>
  </si>
  <si>
    <t>PPC is off. Raised min to $88.53</t>
  </si>
  <si>
    <t>Maintain another week</t>
  </si>
  <si>
    <t xml:space="preserve"> | #360: 235 - 04/10/21</t>
  </si>
  <si>
    <t>Lowered min to $68.95. Added target of 1. Scheduled at $79.99 a couple days. Switched to Manual PPC</t>
  </si>
  <si>
    <t xml:space="preserve"> | #360: 140 - 04/07/21</t>
  </si>
  <si>
    <t>Turned PPC off. Raised min to $77.95</t>
  </si>
  <si>
    <t xml:space="preserve"> | #360: 140 - 04/09/21</t>
  </si>
  <si>
    <t>Raised min to $79.95</t>
  </si>
  <si>
    <t>Raised min to $85.95</t>
  </si>
  <si>
    <t xml:space="preserve"> | #360: 140 - 04/06/21</t>
  </si>
  <si>
    <t>Raised min to $89.95</t>
  </si>
  <si>
    <t>Lowered min to $88.95</t>
  </si>
  <si>
    <t>Improving sell through / DOH. Increased target to 2. Lowered min to $71.95. Scheduled at $79.99 a few days. Trimmed PPC for wasted spend</t>
  </si>
  <si>
    <t>Improving DOH. Increased target to 3. Raised PPC. Created $5 off coupon</t>
  </si>
  <si>
    <t>Lowered min to $69.95, raised PPC</t>
  </si>
  <si>
    <t>Trimmed PPC for wasted spend</t>
  </si>
  <si>
    <t>Seems to be more PPC than price sensitive. Raised min $2 to $71.95</t>
  </si>
  <si>
    <t>Raised min to $75.95</t>
  </si>
  <si>
    <t>PL-IFC-143CR75HD-ORBK</t>
  </si>
  <si>
    <t>Turned on PP from $78.95 to $99.99 with target of 1. Trimmed PPC</t>
  </si>
  <si>
    <t>Turned PPC off. Scheduled at $79.99 for the rest of the week</t>
  </si>
  <si>
    <t>Raised min to $86.84</t>
  </si>
  <si>
    <t>Raised min to $96.32</t>
  </si>
  <si>
    <t>Lowered min to $95.95. Increased target to 2</t>
  </si>
  <si>
    <t>Lowered min to $89.95. Scheduled at $89.99 a couple days</t>
  </si>
  <si>
    <t>Lowered min to $78.95. Raied target to 3</t>
  </si>
  <si>
    <t>Raised min to $79.99. Lowered target to 1</t>
  </si>
  <si>
    <t>Lowered min to $78.99</t>
  </si>
  <si>
    <t>Increased target to 2. Lowered min to $75.99</t>
  </si>
  <si>
    <t xml:space="preserve"> | AGL 199: 300 - 05/31/21</t>
  </si>
  <si>
    <t xml:space="preserve"> | AGL 199: 300 - 06/10/21</t>
  </si>
  <si>
    <t>2 DOH at yesterday's velocity. Turned PPC off despite sell through rate</t>
  </si>
  <si>
    <t xml:space="preserve"> | AGL 199: 300 - TBD</t>
  </si>
  <si>
    <t>AGL199: 300 - 06/10/21</t>
  </si>
  <si>
    <t>AGL199: 300 - 06/25/21</t>
  </si>
  <si>
    <t>AGL199: 300 - 07/06/21</t>
  </si>
  <si>
    <t>PL-IFC-163CR30-BKBK</t>
  </si>
  <si>
    <t xml:space="preserve">
#309: 140 - 01/27/21</t>
  </si>
  <si>
    <t>Raised min to $62.08</t>
  </si>
  <si>
    <t xml:space="preserve"> #309: 140 - 01/30/21</t>
  </si>
  <si>
    <t>sold out, closed</t>
  </si>
  <si>
    <t xml:space="preserve">:  -  #309;SW: 140 - 01/30/21 :  -  :  -  :  -  #337;SW: 188 - 03/01/21 :  -  :  -  :  -  :  - :  -  :  -  :  -  :  -  :  -  :  -  :  -  :  -  :  - </t>
  </si>
  <si>
    <t xml:space="preserve">:  -  #309;SW: 140 - 01/28/21 :  -  :  -  #340;SW;SW: 100 - 02/24/21 #337;SW: 188 - 02/24/21 :  -  :  -  :  -  :  - :  -  :  -  :  -  :  -  :  -  :  -  :  -  :  -  :  - </t>
  </si>
  <si>
    <t>Turned on PP from $35.95 to $59.99 with target of 2</t>
  </si>
  <si>
    <t xml:space="preserve"> | #340;SW: 100 - 02/24/21 | #337;SW: 188 - 03/12/21</t>
  </si>
  <si>
    <t>Scheduled at $39.99 for a few days</t>
  </si>
  <si>
    <t xml:space="preserve"> | #340;SW: 100 - 03/24/21 | #337;SW: 188 - 03/20/21</t>
  </si>
  <si>
    <t xml:space="preserve"> | #340;SW: 100 - 03/23/21 | #337;SW: 188 - 03/14/21</t>
  </si>
  <si>
    <t>Removed target velocity</t>
  </si>
  <si>
    <t>Added target of 2. Raised min to $39.99</t>
  </si>
  <si>
    <t xml:space="preserve"> | #340;SW: 100 - 03/24/21 | #337;SW: 188 - 03/09/21</t>
  </si>
  <si>
    <t xml:space="preserve"> | #340;SW: 100 - 03/19/21</t>
  </si>
  <si>
    <t>Raised min to $42.99, per Bryan. Turned PPC on</t>
  </si>
  <si>
    <t>Increased target to 5</t>
  </si>
  <si>
    <t>#340;SW: 100 - 03/19/21</t>
  </si>
  <si>
    <t>Raised min to $47.28</t>
  </si>
  <si>
    <t xml:space="preserve"> | #392: 72 - 06/01/21</t>
  </si>
  <si>
    <t>Raised min to $52.11</t>
  </si>
  <si>
    <t>Lowered min to $49.99</t>
  </si>
  <si>
    <t xml:space="preserve"> | #392: 72 - 06/10/21</t>
  </si>
  <si>
    <t>#392: 72 - 05/30/21</t>
  </si>
  <si>
    <t>Lowered min to $38.99</t>
  </si>
  <si>
    <t>Improving DOH. Scheduled at $39.99</t>
  </si>
  <si>
    <t>#392: 72 - 06/09/21</t>
  </si>
  <si>
    <t>Deleted scheduled price</t>
  </si>
  <si>
    <t>#392: 72 - 06/11/21</t>
  </si>
  <si>
    <t>Raised min to $39.95</t>
  </si>
  <si>
    <t>Raised min to $44.95</t>
  </si>
  <si>
    <t xml:space="preserve"> | #415: 160 - 08/20/21</t>
  </si>
  <si>
    <t>Raised min to $49.44</t>
  </si>
  <si>
    <t>Raised min to $54.38. Removed target</t>
  </si>
  <si>
    <t>PL-IFC-163CR30-BLBK</t>
  </si>
  <si>
    <t xml:space="preserve">
#309: 100 - 01/27/21</t>
  </si>
  <si>
    <t>Lowered PP to $36.95 to $49.99</t>
  </si>
  <si>
    <t xml:space="preserve"> #309: 100 - 01/30/21</t>
  </si>
  <si>
    <t>Raised PP to $49.99 to $59.99</t>
  </si>
  <si>
    <t xml:space="preserve">:  -  #309;SW: 100 - 01/30/21 :  -  :  -  :  -  #337;SW: 156 - 03/01/21 :  -  :  -  :  -  :  - :  -  :  -  :  -  :  -  :  -  :  -  :  -  :  -  :  - </t>
  </si>
  <si>
    <t xml:space="preserve">:  -  #309;SW: 100 - 01/28/21 :  -  :  -  #340;SW;SW: 100 - 02/24/21 #337;SW: 156 - 02/24/21 :  -  :  -  :  -  :  - :  -  :  -  :  -  :  -  :  -  :  -  :  -  :  -  :  - </t>
  </si>
  <si>
    <t>Lowered min to $36.95. Increased target to 2</t>
  </si>
  <si>
    <t xml:space="preserve"> | #340;SW: 100 - 02/24/21 | #337;SW: 156 - 03/12/21</t>
  </si>
  <si>
    <t xml:space="preserve"> | #340;SW: 100 - 03/24/21 | #337;SW: 156 - 03/20/21</t>
  </si>
  <si>
    <t>Raised min to $42.95</t>
  </si>
  <si>
    <t xml:space="preserve"> | #340;SW: 100 - 03/23/21 | #337;SW: 156 - 03/14/21</t>
  </si>
  <si>
    <t>Lowered min to $36.95. Increased target to 3</t>
  </si>
  <si>
    <t xml:space="preserve"> | #340;SW: 100 - 03/24/21 | #337;SW: 156 - 03/09/21</t>
  </si>
  <si>
    <t>Raised min to $42.99, per Bryan</t>
  </si>
  <si>
    <t>Increased target to 4</t>
  </si>
  <si>
    <t xml:space="preserve"> | #392: 144 - 06/01/21</t>
  </si>
  <si>
    <t>Turned PPC off. Lowered min to $39.99</t>
  </si>
  <si>
    <t>Raised min to $40.95</t>
  </si>
  <si>
    <t xml:space="preserve"> | #392: 144 - 06/10/21</t>
  </si>
  <si>
    <t>Lowered min to $39.95</t>
  </si>
  <si>
    <t>#392: 144 - 05/30/21</t>
  </si>
  <si>
    <t>#392: 144 - 06/09/21</t>
  </si>
  <si>
    <t>Goal is selling out within 90 days. Lowered min to $38.95</t>
  </si>
  <si>
    <t>#392: 144 - 06/11/21</t>
  </si>
  <si>
    <t>No sales since new units hit. Turned PPC on</t>
  </si>
  <si>
    <t>Trimmed bid and raised budgets</t>
  </si>
  <si>
    <t>PL-IFC-163CR30-BRK</t>
  </si>
  <si>
    <t>Relisted</t>
  </si>
  <si>
    <t xml:space="preserve">:  -  :  -  :  -  :  -  #340;SW: 1652 - 02/24/21 :  -  :  -  :  -  :  -  :  - :  -  :  -  :  -  :  -  :  -  :  -  :  -  :  -  :  - </t>
  </si>
  <si>
    <t>Raised min to $44.99. Added target of 11</t>
  </si>
  <si>
    <t xml:space="preserve">:  -  :  -  :  -  :  -  #340;SW;SW: 1720 - 02/24/21 :  -  :  -  #336: 168 - 02/24/21 :  -  :  - :  -  :  -  :  -  :  -  :  -  :  -  :  -  :  -  :  - </t>
  </si>
  <si>
    <t>Raised PP to $49.8 to $59.99</t>
  </si>
  <si>
    <t xml:space="preserve"> | #340;SW: 1244 - 02/24/21 | #336: 168 - 02/27/21 | #338: 288 - 03/18/21</t>
  </si>
  <si>
    <t>Lowered min to $36.99. Increased target to 18</t>
  </si>
  <si>
    <t xml:space="preserve"> | #340;SW: 1244 - 03/24/21 | #336: 168 - 03/03/21 | #338;SW: 288 - 03/26/21</t>
  </si>
  <si>
    <t>Scheduled at $39.99 for a couple days</t>
  </si>
  <si>
    <t xml:space="preserve"> | #340;SW: 1244 - 03/23/21 | #336: 168 - 02/28/21 | #338;SW: 288 - 03/27/21</t>
  </si>
  <si>
    <t xml:space="preserve"> | #340;SW: 1244 - 03/23/21 | #338;SW: 288 - 03/31/21 | #360: 1111 - 04/10/21 | #336: 168 - 02/25/21</t>
  </si>
  <si>
    <t>Lowered min to $36.99</t>
  </si>
  <si>
    <t xml:space="preserve"> | #340;SW: 1244 - 03/24/21 | #338;SW: 288 - 03/31/21 | #360: 188 - 04/07/21</t>
  </si>
  <si>
    <t>Inactive</t>
  </si>
  <si>
    <t xml:space="preserve"> | #340;SW: 1244 - 03/19/21 | #338;SW: 288 - 03/31/21 | #360: 188 - 04/09/21</t>
  </si>
  <si>
    <t>Not in Profit Peak. Set to $42.99, per Bryan. Turned PPC on</t>
  </si>
  <si>
    <t>Turned Auto PPC off</t>
  </si>
  <si>
    <t xml:space="preserve"> | #340;SW: 1244 - 03/19/21 | #338;SW: 288 - 03/31/21 | #360: 188 - 04/06/21</t>
  </si>
  <si>
    <t>Turned Auto PPC on</t>
  </si>
  <si>
    <t>#340;SW: 1244 - 03/19/21 | #338;SW: 288 - 03/31/21</t>
  </si>
  <si>
    <t>Turned Auto PPC off. Turned on Profit Peak from $37.95 with target of 21. Scheduled at $39.99 for 2 days</t>
  </si>
  <si>
    <t>Lowered target to 18</t>
  </si>
  <si>
    <t>Raised min to $38.95</t>
  </si>
  <si>
    <t>Continue with Profit Peak. somehow Video campaign got switched on. Turned it off</t>
  </si>
  <si>
    <t xml:space="preserve"> | #406: 920 - 06/25/21 | #407: 1080 - 06/25/21</t>
  </si>
  <si>
    <t>Raised min to $43.94</t>
  </si>
  <si>
    <t xml:space="preserve"> | #406: 920 - 07/02/21 | #407: 1080 - 07/02/21</t>
  </si>
  <si>
    <t>No sales in a week. Lowered min to $39.95 and target to 1</t>
  </si>
  <si>
    <t>Raised OS sku $1 to $39.99. Trimmed PPC for wasted spend</t>
  </si>
  <si>
    <t>Raised min to $43.95. Optimized and raised PPC in OS</t>
  </si>
  <si>
    <t>UB is sold out. 158 DOH in OS. Turned Manual campaign on. Trimmed Auto campaign for wasted spend</t>
  </si>
  <si>
    <t xml:space="preserve"> | #407: 1080 - 07/09/21</t>
  </si>
  <si>
    <t>UB is sold out. Optimized OS PPC</t>
  </si>
  <si>
    <t>PL-IFC-163CR30-GRBK</t>
  </si>
  <si>
    <t xml:space="preserve">:  -  #309;SW: 140 - 01/30/21 :  -  :  -  :  -  #337;SW: 180 - 03/01/21 :  -  :  -  :  -  :  - :  -  :  -  :  -  :  -  :  -  :  -  :  -  :  -  :  - </t>
  </si>
  <si>
    <t xml:space="preserve">:  -  #309;SW: 140 - 01/28/21 :  -  :  -  #340;SW;SW: 104 - 02/24/21 #337;SW: 180 - 02/24/21 :  -  :  -  :  -  :  - :  -  :  -  :  -  :  -  :  -  :  -  :  -  :  -  :  - </t>
  </si>
  <si>
    <t>Not in Profit Peak. Set to $39.99</t>
  </si>
  <si>
    <t xml:space="preserve"> | #340;SW: 104 - 02/24/21 | #337;SW: 180 - 03/12/21</t>
  </si>
  <si>
    <t>Turned on PP from $39.99 to $49.99 with target of 3</t>
  </si>
  <si>
    <t xml:space="preserve"> | #340;SW: 104 - 03/24/21 | #337;SW: 180 - 03/20/21</t>
  </si>
  <si>
    <t xml:space="preserve"> | #340;SW: 104 - 03/23/21 | #337;SW: 180 - 03/14/21</t>
  </si>
  <si>
    <t>Raised PPEAK min by $2 due to low DOH</t>
  </si>
  <si>
    <t>Raised min to $45.91</t>
  </si>
  <si>
    <t xml:space="preserve"> | #340;SW: 104 - 03/24/21 | #337;SW: 180 - 03/09/21</t>
  </si>
  <si>
    <t xml:space="preserve"> | #340;SW: 104 - 03/19/21</t>
  </si>
  <si>
    <t>Lowered min to $42.99</t>
  </si>
  <si>
    <t>#340;SW: 104 - 03/19/21</t>
  </si>
  <si>
    <t xml:space="preserve"> | #392: 176 - 06/01/21</t>
  </si>
  <si>
    <t>Turned PPC off. Lowered min to $39.95</t>
  </si>
  <si>
    <t xml:space="preserve"> | #392: 176 - 06/10/21</t>
  </si>
  <si>
    <t>#392: 176 - 05/30/21</t>
  </si>
  <si>
    <t>Goal is to hit target velocity. Turned mild PPC on</t>
  </si>
  <si>
    <t>#392: 176 - 06/09/21</t>
  </si>
  <si>
    <t>#392: 176 - 06/11/21</t>
  </si>
  <si>
    <t xml:space="preserve"> | #415: 120 - 08/20/21</t>
  </si>
  <si>
    <t>Raised what PPC I could</t>
  </si>
  <si>
    <t>PL-IFC-163CR30-REBK</t>
  </si>
  <si>
    <t>Turned on Profit Peak from $38.95 with target of 1. Scheduled at $49.99 for a few days</t>
  </si>
  <si>
    <t>Goal is reducing DOH. Increased target to 3. Lowered min to $37.95. Scheduled at $39.99 a couple days. Turned PPC on</t>
  </si>
  <si>
    <t>Trimmed PPC for wasted spend.</t>
  </si>
  <si>
    <t>Optimized and raised PPC</t>
  </si>
  <si>
    <t>PL-IFC-163CR30-REBK-BRK</t>
  </si>
  <si>
    <t>#303;SW: 200 - 01/07/21</t>
  </si>
  <si>
    <t>Removed target. Raised max to $59.99</t>
  </si>
  <si>
    <t xml:space="preserve">:  -  :  -  :  -  :  -  :  -  #337;SW: 100 - 03/01/21 :  -  :  -  :  -  :  - :  -  :  -  :  -  :  -  :  -  :  -  :  -  :  -  :  - </t>
  </si>
  <si>
    <t>Lowered min to $36.95. Added target of 5. Scheduled at $39.99 for a couple days</t>
  </si>
  <si>
    <t xml:space="preserve">:  -  :  -  :  -  :  -  #340;SW: 72 - 03/01/21 #337;SW: 100 - 02/24/21 :  -  :  -  :  -  :  - :  -  :  -  :  -  :  -  :  -  :  -  :  -  :  -  :  - </t>
  </si>
  <si>
    <t>Raised min to $43.42. Removed target</t>
  </si>
  <si>
    <t xml:space="preserve"> | #340;SW: 72 - 03/12/21 | #337;SW: 100 - 03/12/21</t>
  </si>
  <si>
    <t xml:space="preserve"> | #340;SW: 72 - 03/24/21 | #337;SW: 100 - 03/20/21</t>
  </si>
  <si>
    <t>Lowered min to $36.95. Added target of 2</t>
  </si>
  <si>
    <t xml:space="preserve"> | #340;SW: 72 - 03/23/21 | #337;SW: 100 - 03/14/21</t>
  </si>
  <si>
    <t>Raised min to $39.95. Increased target to 3</t>
  </si>
  <si>
    <t xml:space="preserve"> | #340;SW: 72 - 03/24/21 | #337;SW: 100 - 03/09/21</t>
  </si>
  <si>
    <t xml:space="preserve"> | #340;SW: 72 - 03/19/21</t>
  </si>
  <si>
    <t>Increased targe to 6. Turned mild PPC on</t>
  </si>
  <si>
    <t>#340;SW: 72 - 03/19/21</t>
  </si>
  <si>
    <t>Trimmed PPC</t>
  </si>
  <si>
    <t xml:space="preserve"> | #394: 200 - 06/01/21</t>
  </si>
  <si>
    <t>Turned PPC off. Raised min to $44.99. Lowered target to 2</t>
  </si>
  <si>
    <t>Raised min to $45.99</t>
  </si>
  <si>
    <t xml:space="preserve"> | #394: 200 - 06/10/21</t>
  </si>
  <si>
    <t>Lowered min to $44.99</t>
  </si>
  <si>
    <t xml:space="preserve"> | #394: 200 - 06/04/21</t>
  </si>
  <si>
    <t>Lowered min to $37.99</t>
  </si>
  <si>
    <t>Improving sell through / DOH. Lowered min to $30.95 with target of 3. Scheduled at $39.99 a few days. Turned PPC on</t>
  </si>
  <si>
    <t xml:space="preserve"> | #394: 200 - 06/09/21</t>
  </si>
  <si>
    <t>Goal is selling out within 90 days. Continue with Profit Peak</t>
  </si>
  <si>
    <t xml:space="preserve"> | #394: 200 - 06/09/21 | #407: 172 - 06/25/21</t>
  </si>
  <si>
    <t xml:space="preserve"> | #394: 200 - 06/12/21 | #407: 172 - 07/02/21</t>
  </si>
  <si>
    <t xml:space="preserve"> | #407: 172 - 07/09/21</t>
  </si>
  <si>
    <t>PL-IFC-163CR30-TLBK</t>
  </si>
  <si>
    <t>Optimized PPC. Created $2 off coupon</t>
  </si>
  <si>
    <t>PL-IFC-CSR-WS-BK</t>
  </si>
  <si>
    <t>Raied min to $29.99</t>
  </si>
  <si>
    <t>Added target of 3</t>
  </si>
  <si>
    <t>Raised min to $30.95</t>
  </si>
  <si>
    <t>Lowered min to $29.95</t>
  </si>
  <si>
    <t>30 DOH at current velocity. Turned PPC off. Raised min to $32.94</t>
  </si>
  <si>
    <t>Raised min to $35.95</t>
  </si>
  <si>
    <t>Raised min to $40.7</t>
  </si>
  <si>
    <t>Max set to $34.99 per Bryan</t>
  </si>
  <si>
    <t>PL-IFC-AW123BL10</t>
  </si>
  <si>
    <t>PPEAK $25.99 to $30.99 due to low DOH</t>
  </si>
  <si>
    <t>Increased PPEAK min to $27.99 due to low DOH; from Caroline if you see quantities on order, all of them should be in stock by mid/late Feburary</t>
  </si>
  <si>
    <t>2 left - Maintain</t>
  </si>
  <si>
    <t xml:space="preserve">:  -  :  -  #333: 60 - 02/17/21 :  -  :  -  :  -  :  -  :  -  :  -  :  - :  -  :  -  :  -  :  -  :  -  :  -  :  -  :  -  :  - </t>
  </si>
  <si>
    <t xml:space="preserve">:  -  :  -  #333: 60 - 02/20/21 :  -  :  -  :  -  :  -  :  -  :  -  :  - :  -  :  -  :  -  :  -  :  -  :  -  :  -  :  -  :  - </t>
  </si>
  <si>
    <t>Out (closed)</t>
  </si>
  <si>
    <t>#333: 60 - 02/20/21</t>
  </si>
  <si>
    <t>#333: 60 - 02/24/21</t>
  </si>
  <si>
    <t>#333: 60 - 03/21/21</t>
  </si>
  <si>
    <t>#333: 60 - 03/27/21</t>
  </si>
  <si>
    <t>#333: 60 - 04/07/21</t>
  </si>
  <si>
    <t>#333: 60 - 04/08/21</t>
  </si>
  <si>
    <t>Back in stock; PPEAK $25.99 ot $30.99; updated FBA fee and landed cost</t>
  </si>
  <si>
    <t xml:space="preserve"> | 100: 100 - </t>
  </si>
  <si>
    <t>Lowered PPEAK min by $1 to $24.99</t>
  </si>
  <si>
    <t xml:space="preserve"> | #395: 100 - 06/08/21</t>
  </si>
  <si>
    <t>Auto PPC on; PPC off on Wednesday</t>
  </si>
  <si>
    <t xml:space="preserve"> | #395: 100 - 06/10/21 | #410: 40 - 07/02/21</t>
  </si>
  <si>
    <t>PPC off; ranking good though</t>
  </si>
  <si>
    <t xml:space="preserve"> | #395: 100 - 06/04/21 | #410: 40 - 07/02/21</t>
  </si>
  <si>
    <t>Maintain for now</t>
  </si>
  <si>
    <t xml:space="preserve"> | #395: 100 - 06/04/21</t>
  </si>
  <si>
    <t>Lowered PPEAK min by $2 to $22.99 to improve sell through</t>
  </si>
  <si>
    <t>$22.99 to improve sell through</t>
  </si>
  <si>
    <t xml:space="preserve"> | #395: 100 - 06/09/21</t>
  </si>
  <si>
    <t>Improved sell through; maintain</t>
  </si>
  <si>
    <t xml:space="preserve"> | #395: 100 - 06/12/21</t>
  </si>
  <si>
    <t>New in stock; maintain for now</t>
  </si>
  <si>
    <t>Maintain; double checked landed cost and it is updated and correct</t>
  </si>
  <si>
    <t>Lowered price to $21.99</t>
  </si>
  <si>
    <t>PL-IFC-AW123BL25</t>
  </si>
  <si>
    <t>Back in stock; maintain</t>
  </si>
  <si>
    <t xml:space="preserve">
#307;SW: 200 - 01/07/21
#308: 320 - 01/23/21</t>
  </si>
  <si>
    <t xml:space="preserve"> #307;SW: 200 - 01/07/21 #308: 320 - 01/23/21</t>
  </si>
  <si>
    <t xml:space="preserve">#308;SW: 320 - 01/23/21 :  -  :  -  :  -  :  -  :  -  :  -  :  -  :  -  :  - :  -  :  -  :  -  :  -  :  -  :  -  :  -  :  -  :  - </t>
  </si>
  <si>
    <t>Lowered PPEAK min by $1 to $37.99</t>
  </si>
  <si>
    <t>Maintain; Ask Caroline to ship in some</t>
  </si>
  <si>
    <t>Decreased PPEAK min by $1 to $36.99</t>
  </si>
  <si>
    <t>Decreased PPEAK min by $1 to $35.99; 60 reordered</t>
  </si>
  <si>
    <t>Decreased PPEAK min by $1 to $34.99</t>
  </si>
  <si>
    <t>Lowered PPEKA min by $1 to $33.99</t>
  </si>
  <si>
    <t>Lowered by another $2 to $31.99 due to US storage</t>
  </si>
  <si>
    <t>Lowered PPEAK min by $2 to $29.99 to improve sell through</t>
  </si>
  <si>
    <t>$29.99 to improve sell through</t>
  </si>
  <si>
    <t>Investigation prompted by negative customer return comments</t>
  </si>
  <si>
    <t>Selling out</t>
  </si>
  <si>
    <t>PL-IFC-AW123BL25-A</t>
  </si>
  <si>
    <t>PL-IFC-AW123BL50</t>
  </si>
  <si>
    <t>PPEAK $66.99 to $83.99 due to low DOH</t>
  </si>
  <si>
    <t xml:space="preserve">
#307;SW: 100 - 01/07/21
#308: 220 - 01/23/21</t>
  </si>
  <si>
    <t xml:space="preserve"> #307;SW: 100 - 01/07/21 #308: 220 - 01/23/21</t>
  </si>
  <si>
    <t xml:space="preserve">#308;SW: 220 - 01/23/21 :  -  :  -  :  -  :  -  :  -  :  -  :  -  :  -  :  - :  -  :  -  :  -  :  -  :  -  :  -  :  -  :  -  :  - </t>
  </si>
  <si>
    <t>Raised PPEAK min to $69.99 due to low DOH</t>
  </si>
  <si>
    <t>Lowered PPEAK min by $1 to $68.99</t>
  </si>
  <si>
    <t>Lowered PPEAK min by $2 to $66.99</t>
  </si>
  <si>
    <t>Lowered PPEAK min by $1 to $64.99</t>
  </si>
  <si>
    <t>Lowered PPEAK min by $2 to $62.99</t>
  </si>
  <si>
    <t xml:space="preserve"> | #395: 100 - 06/10/21</t>
  </si>
  <si>
    <t>Lowered PPEAK min by another $2 to $60.99</t>
  </si>
  <si>
    <t>Lowered PPEAK min by $1 to $59.99</t>
  </si>
  <si>
    <t>$59.99 to improve sell through</t>
  </si>
  <si>
    <t>Maintain for another week before further price drop</t>
  </si>
  <si>
    <t>Decreased PPEAK min by $3 to $56.99</t>
  </si>
  <si>
    <t>Restocked; maintain for now</t>
  </si>
  <si>
    <t>Lowered PPEAK min by $2; IA</t>
  </si>
  <si>
    <t>PL-IFC-AW123BL100</t>
  </si>
  <si>
    <t>Sold out (closed); 250 will arrive around 1/16</t>
  </si>
  <si>
    <t xml:space="preserve">
#309: 250 - 01/27/21</t>
  </si>
  <si>
    <t xml:space="preserve"> #309: 250 - 01/30/21</t>
  </si>
  <si>
    <t xml:space="preserve">:  -  #309;SW: 250 - 01/30/21 #333: 150 - 02/17/21 :  -  :  -  :  -  :  -  :  -  :  -  :  - :  -  :  -  :  -  :  -  :  -  :  -  :  -  :  -  :  - </t>
  </si>
  <si>
    <t xml:space="preserve">:  -  #309;SW: 250 - 01/28/21 #333: 150 - 02/20/21 :  -  :  -  :  -  :  -  #336: 50 - 02/24/21 :  -  :  - :  -  :  -  :  -  :  -  :  -  :  -  :  -  :  -  :  - </t>
  </si>
  <si>
    <t>Back in stock; PPEAK $89.99 to $99.99</t>
  </si>
  <si>
    <t>#333: 150 - 02/20/21 | #336: 50 - 02/27/21 | #335: 100 - 03/12/21</t>
  </si>
  <si>
    <t>Raised PPEAK min by $1 to $90.99 in case it runs out too soon</t>
  </si>
  <si>
    <t>#333: 150 - 02/24/21 | #336: 50 - 03/03/21 | #335;SW: 100 - 03/16/21</t>
  </si>
  <si>
    <t>#333: 150 - 03/21/21 | #336: 50 - 02/28/21 | #335;SW: 100 - 03/16/21 | #359;SW: 50 - 04/01/21</t>
  </si>
  <si>
    <t>#333: 150 - 03/27/21 | #335;SW: 100 - 03/25/21 | #359;SW: 50 - 04/01/21 | #336: 50 - 02/25/21</t>
  </si>
  <si>
    <t>New in stock; lowered PPEAK min to $85.99; added target velocity of 3</t>
  </si>
  <si>
    <t>#333: 150 - 04/07/21 | #335;SW: 100 - 03/30/21 | #359;SW: 44 - 04/13/21</t>
  </si>
  <si>
    <t>Lowered PPEAK min by another $2 to $83.99</t>
  </si>
  <si>
    <t>Raised PPEAK min by $1 to $84.99; updated unit cost</t>
  </si>
  <si>
    <t>#333: 150 - 04/07/21 | #335;SW: 100 - 03/30/21 | #359;SW: 44 - 04/17/21</t>
  </si>
  <si>
    <t>Raised PPEAK min by $2 to $86.99 due to increased cost</t>
  </si>
  <si>
    <t>#333: 150 - 04/08/21 | #335;SW: 100 - 03/30/21 | #359;SW: 44 - 04/17/21</t>
  </si>
  <si>
    <t xml:space="preserve"> | #335;SW: 100 - 03/30/21 | #359;SW: 44 - 04/17/21</t>
  </si>
  <si>
    <t>#359;SW: 44 - 04/17/21</t>
  </si>
  <si>
    <t>Added target velocity of 2</t>
  </si>
  <si>
    <t>Lowered PPEAK min by $2 to $84.99</t>
  </si>
  <si>
    <t>Maintain b/c of good velocity; sell through will improve if sales keep up like this</t>
  </si>
  <si>
    <t>PL-IFC-AW123BL10P</t>
  </si>
  <si>
    <t>Decreased PPEAK min to $18.99</t>
  </si>
  <si>
    <t>Increased PPEAK min to $20.99</t>
  </si>
  <si>
    <t>Increased PPEAK min to $21.99</t>
  </si>
  <si>
    <t>PPEAK $22.99 to $29.99 due to low DOH</t>
  </si>
  <si>
    <t>Raised PPEAK min by $1 to $23.99</t>
  </si>
  <si>
    <t>1 left - PPEAK min at $25.99</t>
  </si>
  <si>
    <t>60 incoming</t>
  </si>
  <si>
    <t>Landed cost increased drastically; maintain</t>
  </si>
  <si>
    <t>Priced at $23.99 in SC to get the sales up</t>
  </si>
  <si>
    <t>Priced at $21.99</t>
  </si>
  <si>
    <t>Restocked; maintain</t>
  </si>
  <si>
    <t>Wrong listing; put into parent child request; double checked landed cost and it is correct</t>
  </si>
  <si>
    <t>Changed variation name to be consistent with other variations</t>
  </si>
  <si>
    <t>PL-IFC-AW123BL25P</t>
  </si>
  <si>
    <t>PPEAK $23.99 to $39.99；lowered PPEAK min from $32.99 to $23.99 to see how that affects velocity in order to determine the best velocity for future orders (from Austin)</t>
  </si>
  <si>
    <t xml:space="preserve">
#307;SW: 100 - 01/07/21</t>
  </si>
  <si>
    <t xml:space="preserve"> #307;SW: 100 - 01/07/21</t>
  </si>
  <si>
    <t>Nothing on order; maintain</t>
  </si>
  <si>
    <t>Raisd PPEAK min to $32.99 due to low DOH; NCX issue</t>
  </si>
  <si>
    <t>Lowered PPEAK min by $2 to $30.99</t>
  </si>
  <si>
    <t>50 incoming; maintain</t>
  </si>
  <si>
    <t>Maintain due to low QOH</t>
  </si>
  <si>
    <t>Added target velocity of 1</t>
  </si>
  <si>
    <t>Lowered PPEAK min by $1 to reach target velocity</t>
  </si>
  <si>
    <t>Restockedl priced at $25.99 in SC</t>
  </si>
  <si>
    <t>Selling at $29.99</t>
  </si>
  <si>
    <t>PL-IFC-AW123BL50P</t>
  </si>
  <si>
    <t>PPEAK $59.99 to $69.99</t>
  </si>
  <si>
    <t>Back in stock; lowered PPEAK min to $53.99</t>
  </si>
  <si>
    <t>Lowered PPEAK min by $1 to $52.99</t>
  </si>
  <si>
    <t>Lowered PPEAK min by $2 to $50.99</t>
  </si>
  <si>
    <t>PPC off</t>
  </si>
  <si>
    <t>Lowered PPEAK min by $2 to $48.99</t>
  </si>
  <si>
    <t>Lowered PPEAK min by $2 to $46.99</t>
  </si>
  <si>
    <t>Maintain b/c reached target velocity and sell through will improve if sales keep up</t>
  </si>
  <si>
    <t>Maintain for another week to see if further price drop is needed</t>
  </si>
  <si>
    <t>Lowered PPEAK min by $2 to $44.99</t>
  </si>
  <si>
    <t>Decreased PPEAK min by $4 to $40.99</t>
  </si>
  <si>
    <t>PL-IFC-AW123BL100P</t>
  </si>
  <si>
    <t>PPEAK $65.99 to $95.99; lowered PPEAK min from $85.99 to $65.99 to see how that affects velocity in order to determine the best velocity for future orders (from Austin)</t>
  </si>
  <si>
    <t>Raised PPEAK min to $71.99</t>
  </si>
  <si>
    <t xml:space="preserve">:  -  :  -  #333: 38 - 02/17/21 :  -  :  -  :  -  :  -  :  -  :  -  :  - :  -  :  -  :  -  :  -  :  -  :  -  :  -  :  -  :  - </t>
  </si>
  <si>
    <t xml:space="preserve">:  -  :  -  #333: 38 - 02/20/21 :  -  :  -  :  -  :  -  :  -  :  -  :  - :  -  :  -  :  -  :  -  :  -  :  -  :  -  :  -  :  - </t>
  </si>
  <si>
    <t>Maintain; PPEAK $71.99 to $95.99</t>
  </si>
  <si>
    <t>#333: 38 - 02/20/21 | #335: 62 - 03/12/21</t>
  </si>
  <si>
    <t>#333: 38 - 02/24/21 | #335;SW: 62 - 03/16/21</t>
  </si>
  <si>
    <t>#333: 38 - 03/21/21 | #335;SW: 62 - 03/16/21</t>
  </si>
  <si>
    <t>#333: 38 - 03/27/21 | #335;SW: 62 - 03/25/21</t>
  </si>
  <si>
    <t>Not selling well and margin dropped; Increased PPEAK min to $85.99 because the min for 100ft is also $85.99; I'll watch this for a week and see</t>
  </si>
  <si>
    <t>#333: 38 - 04/07/21 | #335;SW: 62 - 03/30/21</t>
  </si>
  <si>
    <t>Decreased PPEAK min by $2 to $83.99</t>
  </si>
  <si>
    <t>Decreased PPEAK min by $3 to $80.99</t>
  </si>
  <si>
    <t>Increased PPEAK min by $1 to $81.99</t>
  </si>
  <si>
    <t>Turned auto PPC on</t>
  </si>
  <si>
    <t>#333: 38 - 04/08/21 | #335;SW: 62 - 03/30/21</t>
  </si>
  <si>
    <t xml:space="preserve"> | #335;SW: 62 - 03/30/21</t>
  </si>
  <si>
    <t>Lowered PPEKA min by $3 to $ 78.99</t>
  </si>
  <si>
    <t>Auto PPC on</t>
  </si>
  <si>
    <t>Lowered the price by $1 to $77.99; PPEAK off</t>
  </si>
  <si>
    <t>PPC generating other sales; decreased budget to $8</t>
  </si>
  <si>
    <t>Maintain b/c of good ppc sales</t>
  </si>
  <si>
    <t>33 in 90+ IA; good ranking; swtiched to sponsored display and isolation campaign</t>
  </si>
  <si>
    <t>PL-IFC-L14-104B10-FN</t>
  </si>
  <si>
    <t xml:space="preserve"> | #338: 130 - 03/18/21</t>
  </si>
  <si>
    <t xml:space="preserve"> | #338;SW: 130 - 03/26/21</t>
  </si>
  <si>
    <t xml:space="preserve"> | #338;SW: 130 - 03/27/21 | #360: 130 - 04/10/21</t>
  </si>
  <si>
    <t xml:space="preserve"> | #338;SW: 130 - 03/31/21 | #360: 125 - 04/10/21</t>
  </si>
  <si>
    <t xml:space="preserve"> | #338;SW: 130 - 03/31/21 | #360: 130 - 04/07/21</t>
  </si>
  <si>
    <t xml:space="preserve"> | #338;SW: 130 - 03/31/21 | #360: 130 - 04/09/21</t>
  </si>
  <si>
    <t xml:space="preserve"> | #338;SW: 130 - 03/31/21 | #360: 130 - 04/06/21</t>
  </si>
  <si>
    <t xml:space="preserve"> | #338;SW: 130 - 03/31/21</t>
  </si>
  <si>
    <t xml:space="preserve"> | #393: 10 - 06/01/21</t>
  </si>
  <si>
    <t>Lowered PPEAK min by $1 to $30.99</t>
  </si>
  <si>
    <t xml:space="preserve"> | #393: 10 - 06/10/21</t>
  </si>
  <si>
    <t xml:space="preserve"> | #393: 10 - 05/30/21</t>
  </si>
  <si>
    <t>Created auto PPC; turned PPC off on Wed; From Sean - it's seasonal but weird; winter or hurricane; priced at $29.99; look at last year; august to october (hurricane season) and look at converting terms</t>
  </si>
  <si>
    <t>Priced at $29.99 to improve sell through</t>
  </si>
  <si>
    <t xml:space="preserve"> | #393: 10 - 06/09/21</t>
  </si>
  <si>
    <t>Salaes up; maintain</t>
  </si>
  <si>
    <t>PL-IFC-L14-104B20-FN</t>
  </si>
  <si>
    <t xml:space="preserve"> | #338: 102 - 03/18/21</t>
  </si>
  <si>
    <t xml:space="preserve"> | #338;SW: 102 - 03/26/21</t>
  </si>
  <si>
    <t xml:space="preserve"> | #338;SW: 102 - 03/27/21</t>
  </si>
  <si>
    <t xml:space="preserve"> | #338;SW: 102 - 03/31/21</t>
  </si>
  <si>
    <t>Priced at $35.99 in SC</t>
  </si>
  <si>
    <t>PPEAK $39.99 to $47.99</t>
  </si>
  <si>
    <t>PPEAK $41.99 to $51.99</t>
  </si>
  <si>
    <t>PPC on for 10ft; maintain for now</t>
  </si>
  <si>
    <t>PL-IFC-L14-104B40-FN</t>
  </si>
  <si>
    <t>Not in Profit Peak. Set to $69.99</t>
  </si>
  <si>
    <t>Turned on PP from $76.98 to $99.99</t>
  </si>
  <si>
    <t>Lowered min to $69.99</t>
  </si>
  <si>
    <t xml:space="preserve"> | #338: 63 - 03/18/21</t>
  </si>
  <si>
    <t>Added target of 1</t>
  </si>
  <si>
    <t xml:space="preserve"> | #338;SW: 63 - 03/26/21</t>
  </si>
  <si>
    <t>Removed target</t>
  </si>
  <si>
    <t xml:space="preserve"> | #338;SW: 63 - 03/27/21 | #360: 21 - 04/10/21</t>
  </si>
  <si>
    <t>Raised PPEAK min to $82.99</t>
  </si>
  <si>
    <t xml:space="preserve"> | #338;SW: 63 - 03/31/21</t>
  </si>
  <si>
    <t>Lowered PPEAK min by $4 to $78.99</t>
  </si>
  <si>
    <t>Increased PPEAK min by $2 to $80.99</t>
  </si>
  <si>
    <t xml:space="preserve"> | #392: 21 - 06/01/21</t>
  </si>
  <si>
    <t>1 left</t>
  </si>
  <si>
    <t>Out (Closed)</t>
  </si>
  <si>
    <t>PL-IFC-L14-104Y25-P4-FN</t>
  </si>
  <si>
    <t>Turned on PP from $59.99 to $69.99 without target</t>
  </si>
  <si>
    <t xml:space="preserve"> | #338: 60 - 03/18/21</t>
  </si>
  <si>
    <t xml:space="preserve"> | #338;SW: 60 - 03/26/21</t>
  </si>
  <si>
    <t xml:space="preserve"> | #338;SW: 60 - 03/27/21</t>
  </si>
  <si>
    <t xml:space="preserve"> | #338;SW: 60 - 03/31/21</t>
  </si>
  <si>
    <t xml:space="preserve"> | #392: 18 - 06/01/21 | #393: 42 - 06/01/21</t>
  </si>
  <si>
    <t xml:space="preserve"> | #392: 18 - 06/10/21 | #393: 42 - 06/10/21</t>
  </si>
  <si>
    <t>Need listing optimization</t>
  </si>
  <si>
    <t>#392: 18 - 05/30/21 | #393: 42 - 05/30/21</t>
  </si>
  <si>
    <t>PPEAK $58.99 to $65.99</t>
  </si>
  <si>
    <t>Auto ppc on for 10ft; maintain for now</t>
  </si>
  <si>
    <t>#392: 18 - 06/09/21 | #393: 42 - 05/30/21</t>
  </si>
  <si>
    <t>Lowered PPEAK min by $2 to $56.99</t>
  </si>
  <si>
    <t>#392: 18 - 06/09/21 | #393: 42 - 06/09/21</t>
  </si>
  <si>
    <t>#392: 18 - 06/11/21 | #393: 42 - 06/10/21</t>
  </si>
  <si>
    <t>PL-IFC-L5-103Y25-P3-FN</t>
  </si>
  <si>
    <t>Not in Profit Peak. Lowered to $59.99</t>
  </si>
  <si>
    <t xml:space="preserve"> | #338: 88 - 03/18/21</t>
  </si>
  <si>
    <t xml:space="preserve"> | #338;SW: 88 - 03/26/21</t>
  </si>
  <si>
    <t xml:space="preserve"> | #338;SW: 88 - 03/27/21</t>
  </si>
  <si>
    <t xml:space="preserve"> | #338;SW: 88 - 03/31/21</t>
  </si>
  <si>
    <t>PPEAK $45.99 to $59.99</t>
  </si>
  <si>
    <t>Added target velocity of 5 to push price down</t>
  </si>
  <si>
    <t xml:space="preserve"> | #410: 80 - 07/02/21</t>
  </si>
  <si>
    <t>Priced at $50.99 in SC</t>
  </si>
  <si>
    <t>Own its own</t>
  </si>
  <si>
    <t>Priced at $48.99 in SC</t>
  </si>
  <si>
    <t>PL-IFC-LV122B100</t>
  </si>
  <si>
    <t>raise $2 on min</t>
  </si>
  <si>
    <t>min $38.49</t>
  </si>
  <si>
    <t>min $39.45</t>
  </si>
  <si>
    <t xml:space="preserve">:  -  :  -  :  -  #339: 300 - 02/24/21 :  -  :  -  :  -  :  -  :  -  :  - :  -  :  -  :  -  :  -  :  -  :  -  :  -  :  -  :  - </t>
  </si>
  <si>
    <t>turn on the ads</t>
  </si>
  <si>
    <t xml:space="preserve"> | #339: 300 - 02/25/21</t>
  </si>
  <si>
    <t>min $39.49</t>
  </si>
  <si>
    <t xml:space="preserve"> | #339;SW: 300 - 03/04/21</t>
  </si>
  <si>
    <t>Lowered PPEAK min by $1 back to $38.49</t>
  </si>
  <si>
    <t xml:space="preserve"> | #339;SW: 300 - 03/04/21 | #360: 120 - 04/10/21 | #361;SW: 50 - 04/10/21</t>
  </si>
  <si>
    <t xml:space="preserve"> | #339;SW: 300 - 03/04/21 | #360: 293 - 04/10/21</t>
  </si>
  <si>
    <t xml:space="preserve"> | #339;SW: 300 - 03/04/21 | #360: 170 - 04/07/21</t>
  </si>
  <si>
    <t>Maintain; inventory issue</t>
  </si>
  <si>
    <t xml:space="preserve"> | #360: 170 - 04/09/21</t>
  </si>
  <si>
    <t xml:space="preserve"> | #360: 170 - 04/06/21</t>
  </si>
  <si>
    <t>Maintain; 41 in 180+</t>
  </si>
  <si>
    <t>PPC off; no inventory age issue</t>
  </si>
  <si>
    <t>PPEAK $39.99 to $51.99</t>
  </si>
  <si>
    <t xml:space="preserve"> | 200: 200 - </t>
  </si>
  <si>
    <t>Increased PPEAK min by $2 to $41.99</t>
  </si>
  <si>
    <t xml:space="preserve"> | #395: 200 - 06/08/21</t>
  </si>
  <si>
    <t>Increased PPEAK min by $4 to $45.99 due to increased cost; FIRMERST priced at $49.99</t>
  </si>
  <si>
    <t xml:space="preserve"> | #395: 200 - 06/10/21</t>
  </si>
  <si>
    <t>Maintain; selling at $45.99</t>
  </si>
  <si>
    <t xml:space="preserve"> | #395: 200 - 06/04/21</t>
  </si>
  <si>
    <t>Sell through almost reaching the target; maintain</t>
  </si>
  <si>
    <t xml:space="preserve"> | #395: 200 - 06/09/21 | #406: 600 - 06/25/21</t>
  </si>
  <si>
    <t xml:space="preserve"> | #395: 200 - 06/12/21 | #406: 600 - 07/02/21</t>
  </si>
  <si>
    <t>Ranked 18; maintain for now before turning on PPC</t>
  </si>
  <si>
    <t xml:space="preserve"> | #395: 200 - 06/08/21 | #406: 600 - 07/02/21</t>
  </si>
  <si>
    <t>New in stock; maintain</t>
  </si>
  <si>
    <t>Removed the velo target to test prices</t>
  </si>
  <si>
    <t>PL-IFC-LV142B100</t>
  </si>
  <si>
    <t>maintain</t>
  </si>
  <si>
    <t>#302;SW: 80 - 01/07/21</t>
  </si>
  <si>
    <t>reactivate the coupon, min $29.59</t>
  </si>
  <si>
    <t>min $30.59</t>
  </si>
  <si>
    <t xml:space="preserve">:  -  :  -  :  -  #339: 200 - 02/24/21 :  -  :  -  :  -  :  -  :  -  :  - :  -  :  -  :  -  :  -  :  -  :  -  :  -  :  -  :  - </t>
  </si>
  <si>
    <t xml:space="preserve">:  -  :  -  :  -  #339: 200 - 02/24/21 :  -  :  -  :  -  #336: 75 - 02/24/21 :  -  :  - :  -  :  -  :  -  :  -  :  -  :  -  :  -  :  -  :  - </t>
  </si>
  <si>
    <t xml:space="preserve"> | #339: 200 - 02/25/21 | #336: 75 - 02/27/21 | #338: 80 - 03/18/21</t>
  </si>
  <si>
    <t>min $30.99</t>
  </si>
  <si>
    <t xml:space="preserve"> | #339;SW: 200 - 03/04/21 | #336: 75 - 03/03/21 | #338;SW: 80 - 03/26/21</t>
  </si>
  <si>
    <t xml:space="preserve"> | #339;SW: 200 - 03/04/21 | #336: 75 - 02/28/21 | #338;SW: 80 - 03/27/21</t>
  </si>
  <si>
    <t xml:space="preserve"> | #339;SW: 200 - 03/04/21 | #338;SW: 80 - 03/31/21 | #336: 75 - 02/25/21</t>
  </si>
  <si>
    <t>Lowered PPEAK min by $1 to $29.99</t>
  </si>
  <si>
    <t xml:space="preserve"> | #339;SW: 200 - 03/04/21 | #338;SW: 80 - 03/31/21</t>
  </si>
  <si>
    <t xml:space="preserve"> | #338;SW: 80 - 03/31/21</t>
  </si>
  <si>
    <t>Maintain; ranking not good</t>
  </si>
  <si>
    <t>Raised PPEAK min by $2 to $31.99</t>
  </si>
  <si>
    <t>Increased PPEAK min by $2 to $33.99; from Austin: With these being below target velocity and having more units in storage, I wouldn't raise price right now</t>
  </si>
  <si>
    <t>Added target velocity of 5</t>
  </si>
  <si>
    <t>Maintain; more in US QTY</t>
  </si>
  <si>
    <t>Increeased PPEAK min by $2 to $35.99 due to low DOH</t>
  </si>
  <si>
    <t xml:space="preserve"> | #395: 200 - 06/09/21 | #406: 340 - 06/25/21</t>
  </si>
  <si>
    <t xml:space="preserve"> | #395: 200 - 06/12/21 | #406: 340 - 07/02/21</t>
  </si>
  <si>
    <t xml:space="preserve"> | #395: 200 - 06/08/21 | #406: 340 - 07/02/21</t>
  </si>
  <si>
    <t>Restocked; lowered PPEAK min by $2 to $33.99</t>
  </si>
  <si>
    <t>added ppc</t>
  </si>
  <si>
    <t>PL-IFC-LV162B100</t>
  </si>
  <si>
    <t>turn off the ppc</t>
  </si>
  <si>
    <t>#302;SW: 130 - 01/07/21
#309: 60 - 01/27/21</t>
  </si>
  <si>
    <t>raise $1 on min</t>
  </si>
  <si>
    <t>#302;SW: 130 - 01/07/21 #309: 60 - 01/30/21</t>
  </si>
  <si>
    <t xml:space="preserve">:  -  #309;SW: 60 - 01/30/21 :  -  #339: 100 - 02/24/21 :  -  :  -  :  -  :  -  :  -  :  - :  -  :  -  :  -  :  -  :  -  :  -  :  -  :  -  :  - </t>
  </si>
  <si>
    <t>min $21.59</t>
  </si>
  <si>
    <t xml:space="preserve">:  -  #309;SW: 60 - 01/28/21 :  -  #339: 100 - 02/24/21 :  -  :  -  :  -  #336: 90 - 02/24/21 :  -  :  - :  -  :  -  :  -  :  -  :  -  :  -  :  -  :  -  :  - </t>
  </si>
  <si>
    <t>min $20.99, turn ppc on</t>
  </si>
  <si>
    <t xml:space="preserve"> | #339: 100 - 02/25/21 | #336: 90 - 02/27/21 | #338: 160 - 03/18/21</t>
  </si>
  <si>
    <t>min $21.99</t>
  </si>
  <si>
    <t xml:space="preserve"> | #339;SW: 100 - 03/04/21 | #336: 90 - 03/03/21 | #338;SW: 160 - 03/26/21</t>
  </si>
  <si>
    <t>Lowered PPEAK min by $1 to $20.99</t>
  </si>
  <si>
    <t xml:space="preserve"> | #339;SW: 100 - 03/04/21 | #336: 90 - 02/28/21 | #338;SW: 160 - 03/27/21 | #361;SW: 70 - 04/10/21</t>
  </si>
  <si>
    <t xml:space="preserve"> | #339;SW: 100 - 03/04/21 | #338;SW: 160 - 03/31/21 | #360: 73 - 04/10/21 | #336: 90 - 02/25/21</t>
  </si>
  <si>
    <t xml:space="preserve"> | #339;SW: 100 - 03/04/21 | #338;SW: 160 - 03/31/21 | #360: 40 - 04/07/21</t>
  </si>
  <si>
    <t>Raised PPEAK min by $1 to $21.99</t>
  </si>
  <si>
    <t xml:space="preserve"> | #338;SW: 160 - 03/31/21 | #360: 40 - 04/09/21</t>
  </si>
  <si>
    <t>Raised PPEAK min by $1 to $22.99</t>
  </si>
  <si>
    <t xml:space="preserve"> | #338;SW: 160 - 03/31/21 | #360: 40 - 04/06/21</t>
  </si>
  <si>
    <t>Increased PPEAK min by $1 to $24.99; from Austin: With these being below target velocity and having more units in storage, I wouldn't raise price right now</t>
  </si>
  <si>
    <t xml:space="preserve"> | #338;SW: 160 - 03/31/21</t>
  </si>
  <si>
    <t xml:space="preserve"> | #392: 30 - 06/01/21</t>
  </si>
  <si>
    <t>Lowered PPEAK min by $1 to $23.99 to increase velocity</t>
  </si>
  <si>
    <t xml:space="preserve"> | #392: 30 - 06/10/21</t>
  </si>
  <si>
    <t>#392: 30 - 05/30/21</t>
  </si>
  <si>
    <t>#392: 30 - 06/09/21</t>
  </si>
  <si>
    <t>Selling out; raised PPEAK min by $1 to $24.99</t>
  </si>
  <si>
    <t>#392: 30 - 06/11/21</t>
  </si>
  <si>
    <t>Asked Frank to ship more in</t>
  </si>
  <si>
    <t>2 left</t>
  </si>
  <si>
    <t>PL-IFC-LV182B100-FN</t>
  </si>
  <si>
    <t>new auto campaign</t>
  </si>
  <si>
    <t xml:space="preserve">
#306;SW: 100 - 01/17/21</t>
  </si>
  <si>
    <t>reactivate the coupon</t>
  </si>
  <si>
    <t xml:space="preserve"> #306;SW: 100 - 01/17/21</t>
  </si>
  <si>
    <t>min $18.99</t>
  </si>
  <si>
    <t>min $19.99</t>
  </si>
  <si>
    <t xml:space="preserve"> | #338: 190 - 03/18/21</t>
  </si>
  <si>
    <t xml:space="preserve"> | #338;SW: 190 - 03/26/21</t>
  </si>
  <si>
    <t xml:space="preserve"> | #338;SW: 190 - 03/27/21 | #361;SW: 120 - 04/10/21</t>
  </si>
  <si>
    <t xml:space="preserve"> | #338;SW: 190 - 03/31/21 | #360: 208 - 04/10/21</t>
  </si>
  <si>
    <t>Lowered PPEAK min by $1 to $18.99</t>
  </si>
  <si>
    <t xml:space="preserve"> | #338;SW: 190 - 03/31/21 | #360: 120 - 04/07/21</t>
  </si>
  <si>
    <t xml:space="preserve"> | #338;SW: 190 - 03/31/21 | #360: 120 - 04/09/21</t>
  </si>
  <si>
    <t>PPEAK $20.99 to $30.99</t>
  </si>
  <si>
    <t xml:space="preserve"> | #338;SW: 190 - 03/31/21 | #360: 120 - 04/06/21</t>
  </si>
  <si>
    <t>Maintain; from Austin: I'd recommend lowering min price a few dollars to reach target velocity</t>
  </si>
  <si>
    <t xml:space="preserve"> | #338;SW: 190 - 03/31/21</t>
  </si>
  <si>
    <t xml:space="preserve"> | #392: 120 - 06/01/21</t>
  </si>
  <si>
    <t>PPEAK $19.99 to $25.99</t>
  </si>
  <si>
    <t xml:space="preserve"> | #392: 120 - 06/10/21</t>
  </si>
  <si>
    <t>#392: 120 - 05/30/21</t>
  </si>
  <si>
    <t>#392: 120 - 06/09/21</t>
  </si>
  <si>
    <t>#392: 120 - 06/11/21</t>
  </si>
  <si>
    <t>Increased PPEAK min by $1 to $21.99</t>
  </si>
  <si>
    <t>Maintain; mild inventory stretch</t>
  </si>
  <si>
    <t>PL-IFC-LV122B250</t>
  </si>
  <si>
    <t>low DOH maintain</t>
  </si>
  <si>
    <t xml:space="preserve">
#306;SW: 60 - 01/17/21
#309: 138 - 01/27/21</t>
  </si>
  <si>
    <t>$2 coupon</t>
  </si>
  <si>
    <t xml:space="preserve"> #306;SW: 60 - 01/17/21 #309: 138 - 01/30/21</t>
  </si>
  <si>
    <t>min $100.99</t>
  </si>
  <si>
    <t xml:space="preserve">:  -  #309;SW: 138 - 01/30/21 :  -  #339: 160 - 02/24/21 :  -  :  -  :  -  :  -  :  -  :  - :  -  :  -  :  -  :  -  :  -  :  -  :  -  :  -  :  - </t>
  </si>
  <si>
    <t>min $98.99</t>
  </si>
  <si>
    <t xml:space="preserve">:  -  #309;SW: 138 - 01/28/21 :  -  #339: 160 - 02/24/21 :  -  :  -  :  -  #336: 144 - 02/24/21 :  -  :  - :  -  :  -  :  -  :  -  :  -  :  -  :  -  :  -  :  - </t>
  </si>
  <si>
    <t xml:space="preserve"> | #339: 160 - 02/25/21 | #336: 144 - 02/27/21 | #338: 118 - 03/18/21</t>
  </si>
  <si>
    <t>adjust the ads</t>
  </si>
  <si>
    <t xml:space="preserve"> | #339;SW: 160 - 03/04/21 | #336: 144 - 03/03/21 | #338;SW: 118 - 03/26/21</t>
  </si>
  <si>
    <t>Raised PPEAK min to $104.99</t>
  </si>
  <si>
    <t xml:space="preserve"> | #339;SW: 160 - 03/04/21 | #336: 144 - 02/28/21 | #338;SW: 118 - 03/27/21</t>
  </si>
  <si>
    <t>New stock in; PPEAK $104.99 to $119.99</t>
  </si>
  <si>
    <t xml:space="preserve"> | #339;SW: 160 - 03/04/21 | #338;SW: 118 - 03/31/21 | #336: 144 - 02/25/21</t>
  </si>
  <si>
    <t>Added velocity of 4</t>
  </si>
  <si>
    <t xml:space="preserve"> | #339;SW: 160 - 03/04/21 | #338;SW: 118 - 03/31/21</t>
  </si>
  <si>
    <t>Raised PPEAK min to $107.99</t>
  </si>
  <si>
    <t xml:space="preserve"> | #338;SW: 118 - 03/31/21</t>
  </si>
  <si>
    <t>Raised PPEAK min by $2 to $109.99; Wirefy priced at $119.99</t>
  </si>
  <si>
    <t>Increased PPEAK min to $113.99</t>
  </si>
  <si>
    <t xml:space="preserve"> | #394: 100 - 06/01/21</t>
  </si>
  <si>
    <t>Maintain; Amazon's Choice</t>
  </si>
  <si>
    <t xml:space="preserve"> | #394: 100 - 06/10/21</t>
  </si>
  <si>
    <t xml:space="preserve"> | #394: 100 - 06/04/21</t>
  </si>
  <si>
    <t xml:space="preserve"> | #394: 100 - 06/09/21</t>
  </si>
  <si>
    <t>Good sell through; maintain</t>
  </si>
  <si>
    <t xml:space="preserve"> | #394: 100 - 06/09/21 | #406: 300 - 06/25/21 | #407: 200 - 06/25/21</t>
  </si>
  <si>
    <t xml:space="preserve"> | #394: 100 - 06/12/21 | #406: 300 - 07/02/21 | #407: 200 - 07/02/21</t>
  </si>
  <si>
    <t>Restocked; competitive pricing but need defensive ad campaign</t>
  </si>
  <si>
    <t xml:space="preserve"> | #407: 200 - 07/09/21</t>
  </si>
  <si>
    <t>PL-IFC-LV142250-24C</t>
  </si>
  <si>
    <t>cut to only auto ppc, new range on PPeak - 75-85</t>
  </si>
  <si>
    <t>Increased PPEAK min to $90.99</t>
  </si>
  <si>
    <t>PL-IFC-LV142B250</t>
  </si>
  <si>
    <t>4 avail maintian</t>
  </si>
  <si>
    <t>#302;SW: 42 - 01/07/21
#309: 78 - 01/27/21</t>
  </si>
  <si>
    <t>#302;SW: 42 - 01/07/21 #309: 78 - 01/30/21</t>
  </si>
  <si>
    <t xml:space="preserve">:  -  #309;SW: 78 - 01/30/21 :  -  :  -  :  -  #337;SW: 40 - 03/01/21 :  -  :  -  :  -  :  - :  -  :  -  :  -  :  -  :  -  :  -  :  -  :  -  :  - </t>
  </si>
  <si>
    <t>enable the profit peak, target 1.5</t>
  </si>
  <si>
    <t xml:space="preserve">:  -  #309;SW: 78 - 01/28/21 :  -  :  -  :  -  #337;SW: 40 - 02/24/21 :  -  #336: 80 - 02/24/21 :  -  :  - :  -  :  -  :  -  :  -  :  -  :  -  :  -  :  -  :  - </t>
  </si>
  <si>
    <t>watch the sale for one more week</t>
  </si>
  <si>
    <t xml:space="preserve"> | #337;SW: 40 - 03/12/21 | #336: 80 - 02/27/21</t>
  </si>
  <si>
    <t xml:space="preserve"> | #337;SW: 40 - 03/20/21 | #336: 80 - 03/03/21</t>
  </si>
  <si>
    <t xml:space="preserve"> | #337;SW: 40 - 03/14/21 | #336: 80 - 02/28/21</t>
  </si>
  <si>
    <t>Raised PPEAK min to $72.99 due to low DOH</t>
  </si>
  <si>
    <t xml:space="preserve"> | #337;SW: 40 - 03/14/21 | #336: 80 - 02/25/21</t>
  </si>
  <si>
    <t xml:space="preserve"> | #337;SW: 40 - 03/09/21</t>
  </si>
  <si>
    <t>Raised PPEAK min by $1 to $73.99; test higher prices as the season hit and due to low DOH; Wirefy priced at $88.99</t>
  </si>
  <si>
    <t>Raised PPEAK min to $78.99</t>
  </si>
  <si>
    <t>Raised PPEAK min by $1 to $79.99</t>
  </si>
  <si>
    <t>PPEAK min raised to $82.99</t>
  </si>
  <si>
    <t xml:space="preserve"> | #394: 200 - 06/09/21 | #406: 100 - 06/25/21 | #407: 100 - 06/25/21</t>
  </si>
  <si>
    <t xml:space="preserve"> | #394: 200 - 06/12/21 | #406: 100 - 07/02/21 | #407: 100 - 07/02/21</t>
  </si>
  <si>
    <t>Restocked; lowered PPEAK min by $3 to $79.99</t>
  </si>
  <si>
    <t>Selling at $79.99</t>
  </si>
  <si>
    <t xml:space="preserve"> | #407: 100 - 07/09/21</t>
  </si>
  <si>
    <t>removed velo target to test prices</t>
  </si>
  <si>
    <t>PL-IFC-LV162100-16C</t>
  </si>
  <si>
    <t>enabled ppc</t>
  </si>
  <si>
    <t>raised min to 34</t>
  </si>
  <si>
    <t>PPC off; ppeak $33.99 to $39.99</t>
  </si>
  <si>
    <t>Lowered PPEAK min by $2 to $31.99</t>
  </si>
  <si>
    <t>Lowered PPEAK min by $2 to $29.99</t>
  </si>
  <si>
    <t>Maintained</t>
  </si>
  <si>
    <t>Decreased PPEAK min by $2 to $27.99 to improve sell through</t>
  </si>
  <si>
    <t>Improved sales; maintain</t>
  </si>
  <si>
    <t>Reached target velocity; maintain</t>
  </si>
  <si>
    <t>add ppc, increase min to 26</t>
  </si>
  <si>
    <t>PL-IFC-LV162250-24C</t>
  </si>
  <si>
    <t>cut to only auto ppc, new range on PPeak - 63-73</t>
  </si>
  <si>
    <t>maintain optimium is 66</t>
  </si>
  <si>
    <t>lower min to 64</t>
  </si>
  <si>
    <t>Maintain and check back</t>
  </si>
  <si>
    <t>Selling at $62.99</t>
  </si>
  <si>
    <t>Wait a few weeks before further price drop to improve sell through</t>
  </si>
  <si>
    <t>Maintain before further price drop</t>
  </si>
  <si>
    <t>add ppc</t>
  </si>
  <si>
    <t>PL-IFC-LV162B250</t>
  </si>
  <si>
    <t>only 40 coming in, maintain</t>
  </si>
  <si>
    <t>#302;SW: 40 - 01/07/21
#303;SW: 8 - 01/07/21
#309: 64 - 01/27/21</t>
  </si>
  <si>
    <t>#302;SW: 40 - 01/07/21 #303;SW: 8 - 01/07/21 #309: 64 - 01/30/21</t>
  </si>
  <si>
    <t xml:space="preserve">:  -  #309;SW: 64 - 01/30/21 :  -  :  -  :  -  #337;SW: 60 - 03/01/21 :  -  :  -  :  -  :  - :  -  :  -  :  -  :  -  :  -  :  -  :  -  :  -  :  - </t>
  </si>
  <si>
    <t xml:space="preserve">:  -  #309;SW: 64 - 01/28/21 :  -  :  -  :  -  #337;SW: 60 - 02/24/21 :  -  #336: 28 - 02/24/21 :  -  :  - :  -  :  -  :  -  :  -  :  -  :  -  :  -  :  -  :  - </t>
  </si>
  <si>
    <t xml:space="preserve"> | #337;SW: 60 - 03/12/21 | #336: 28 - 02/27/21</t>
  </si>
  <si>
    <t xml:space="preserve"> | #337;SW: 60 - 03/20/21 | #336: 28 - 03/03/21</t>
  </si>
  <si>
    <t xml:space="preserve"> | #337;SW: 60 - 03/14/21 | #336: 28 - 02/28/21</t>
  </si>
  <si>
    <t xml:space="preserve"> | #337;SW: 60 - 03/14/21 | #336: 28 - 02/25/21</t>
  </si>
  <si>
    <t xml:space="preserve"> | #337;SW: 60 - 03/09/21</t>
  </si>
  <si>
    <t>PPEAK $50.99 to $60.99</t>
  </si>
  <si>
    <t>Raised PPEAK min to $56.99; updated unit cost</t>
  </si>
  <si>
    <t>PPEAK $63.99 to $70.99</t>
  </si>
  <si>
    <t>Maintain; PPEAK testing higher prices</t>
  </si>
  <si>
    <t xml:space="preserve"> | #394: 100 - 06/10/21 | #410: 80 - 07/02/21</t>
  </si>
  <si>
    <t xml:space="preserve"> | #394: 100 - 06/04/21 | #410: 80 - 07/02/21</t>
  </si>
  <si>
    <t xml:space="preserve"> | #394: 100 - 06/09/21 | #407: 120 - 06/25/21</t>
  </si>
  <si>
    <t xml:space="preserve"> | #394: 100 - 06/12/21 | #407: 120 - 07/02/21</t>
  </si>
  <si>
    <t>Restocked: reconnected PPEAK; target velocity of 4</t>
  </si>
  <si>
    <t xml:space="preserve"> | #407: 120 - 07/09/21</t>
  </si>
  <si>
    <t>PL-IFC-LV182100-16C</t>
  </si>
  <si>
    <t>lower min to 22</t>
  </si>
  <si>
    <t>PPEAK $22.99 to $34.99</t>
  </si>
  <si>
    <t>Added target veloctiy of 2 to improve sell through'</t>
  </si>
  <si>
    <t>Increased sales; maintain</t>
  </si>
  <si>
    <t>sold out, close</t>
  </si>
  <si>
    <t>w</t>
  </si>
  <si>
    <t>PL-IFC-LVT-120W</t>
  </si>
  <si>
    <t>Trimmed PPC. Turned on PP from $50.95 to $69.99 with target of 1</t>
  </si>
  <si>
    <t>PL-IFC-LVT-120W-A</t>
  </si>
  <si>
    <t>17 DOH. Turned on Profit Peak from $53.95 ($2 above current price) with target of 1</t>
  </si>
  <si>
    <t>More units can be sent in. Lowered min to $54.95, goal is to hit velocity of 1</t>
  </si>
  <si>
    <t>Raised min to $59.95. Turned PPC on</t>
  </si>
  <si>
    <t>Not eligible for advertising. Lowered min to $54.95. Scheduled at $54.99 for a couple days</t>
  </si>
  <si>
    <t>Turned PPC off. Lowered min to $49.95</t>
  </si>
  <si>
    <t>PL-IFC-LVT-200W</t>
  </si>
  <si>
    <t>Trimmed PPC. Turned on Profit Peak from $61.95 to $89.99 with target of 1</t>
  </si>
  <si>
    <t>Optimized PPC</t>
  </si>
  <si>
    <t>Inactive (Blocked)</t>
  </si>
  <si>
    <t>PL-IFC-LVT-200W-A</t>
  </si>
  <si>
    <t>139 DOH. Turned on Profit Peak from $48.95 to $65.99 (current price) with target of 1. Scheduled at $59.99 a few days</t>
  </si>
  <si>
    <t>Raised PP to $68.95 to $79.99</t>
  </si>
  <si>
    <t>Raised min to $74.21</t>
  </si>
  <si>
    <t>Raised min to $83.18</t>
  </si>
  <si>
    <t>More units are being sent in. Lowered min to $65.95. Increased target to 2. Scheduled at $71.99 for a couple days</t>
  </si>
  <si>
    <t>Raised min to $73.78</t>
  </si>
  <si>
    <t>Raised min to $79.99</t>
  </si>
  <si>
    <t>Raised min to $87.98</t>
  </si>
  <si>
    <t>PL-IFC-LVT-300W</t>
  </si>
  <si>
    <t>Trimmed PPC. Turned on Profit Peak from $79.99 to $129.99 with target of 1</t>
  </si>
  <si>
    <t>Heavily trimmed PPC</t>
  </si>
  <si>
    <t>Lowered min to $71.95</t>
  </si>
  <si>
    <t>PL-IFC-LVT-300W-A</t>
  </si>
  <si>
    <t>22 DOH. Not in Profit Peak. Raised $6 to $85.99</t>
  </si>
  <si>
    <t>Still not in Profit Peak. Raised $4 to $99.99</t>
  </si>
  <si>
    <t>PL-IFC-123OSPLT50</t>
  </si>
  <si>
    <t>Raised to $49.99. Optimized PPC and raised budget</t>
  </si>
  <si>
    <t>Lowered $2 to $47.99. Switched to Auto PPC</t>
  </si>
  <si>
    <t>I think this is just too expensive compared to other cord splitters. Goal is improving sell through and DOH. Turned PPC off since it isn't helping. Turned on Profit Peak from $19.95 with target of 2. Scheduled at $39.99 for a few days</t>
  </si>
  <si>
    <t>Turned PPC on. Price scheduled at $19.99 a few days</t>
  </si>
  <si>
    <t>13 DOH. Raised min to $32.95</t>
  </si>
  <si>
    <t>Velocity has picked up. Continue with Profit Peak</t>
  </si>
  <si>
    <t>Raised min to $29.95</t>
  </si>
  <si>
    <t>Raised min to $32.81</t>
  </si>
  <si>
    <t>Continue with Profit Peak. Raised min to $46.95</t>
  </si>
  <si>
    <t>PL-IFC-123YSPLT50</t>
  </si>
  <si>
    <t>Raised to $55.99</t>
  </si>
  <si>
    <t>Turned on Profit Peak from $50.95 with target of 1. Raised PPC slightly</t>
  </si>
  <si>
    <t>Lowered min to $49.95. Scheduled at $49.99 a few days</t>
  </si>
  <si>
    <t>Scheduled at $49.99. Raised PPC</t>
  </si>
  <si>
    <t>Turned PPC off. Scheduled at $39.99</t>
  </si>
  <si>
    <t>I think this is just too expensive compared to other cord splitters. Goal is improving sell through and DOH. Turned PPC off. Lowered min to $19.95. Raised target to 2</t>
  </si>
  <si>
    <t>Improving DOH. Deleted scheduled price. Turned PPC on</t>
  </si>
  <si>
    <t>Asked Justin to move this to PL-IFC-123Y-CN parent listing. Turned PPC off</t>
  </si>
  <si>
    <t>Set Profit Peak's range to $38.99 to $49.99, will check back Thursday</t>
  </si>
  <si>
    <t>Raised min to $37.95</t>
  </si>
  <si>
    <t>Continue with Profit Peak. Raised min to $52.95</t>
  </si>
  <si>
    <t>PL-IFC-163GSPLT12</t>
  </si>
  <si>
    <t>Turned mild PPC on in hopes of increasing profit</t>
  </si>
  <si>
    <t>Needs to sell at 6 to avoid LTSF. Turned PPC on</t>
  </si>
  <si>
    <t>Lowered min to $12.99. Raised PPC</t>
  </si>
  <si>
    <t>Increased target to 7. Trimmed PPC</t>
  </si>
  <si>
    <t>Turned PPC off. Scheduled at $12.99</t>
  </si>
  <si>
    <t>Turned PPC on with low budget and bid</t>
  </si>
  <si>
    <t>Raised PPC slightly</t>
  </si>
  <si>
    <t>Raised budget $1</t>
  </si>
  <si>
    <t>Raised bids</t>
  </si>
  <si>
    <t>Raised bids and budget</t>
  </si>
  <si>
    <t>Trimmed bids</t>
  </si>
  <si>
    <t>Created $2 off coupon</t>
  </si>
  <si>
    <t>Improving sell through. Lowered min to $9.95. Scheduled at $9.99 a few days</t>
  </si>
  <si>
    <t>Scheduled at $9.99</t>
  </si>
  <si>
    <t>Created $2 off coupon, to improve DOH</t>
  </si>
  <si>
    <t>Raised bids on best performing keywords</t>
  </si>
  <si>
    <t>Continue with Profit Peak. Deactivated coupon. Turned PPC off. Raised min to $12.95</t>
  </si>
  <si>
    <t>PL-IFC-163GSPLT25</t>
  </si>
  <si>
    <t>Raised min to $32.94</t>
  </si>
  <si>
    <t>Raised min to $36.23. Removed target</t>
  </si>
  <si>
    <t>Lowered min to $34.95</t>
  </si>
  <si>
    <t>Lowered min to $33.95</t>
  </si>
  <si>
    <t>Raised min to $34.5</t>
  </si>
  <si>
    <t>AGL 234: 130 - 06/25/21</t>
  </si>
  <si>
    <t>AGL 234: 130 - TBD</t>
  </si>
  <si>
    <t>Inactive (Out of Stock)</t>
  </si>
  <si>
    <t>AGL234: 130 - TBD</t>
  </si>
  <si>
    <t>AGL234: 130 - 07/05/21</t>
  </si>
  <si>
    <t>AGL234: 130 - 07/23/21</t>
  </si>
  <si>
    <t>PL-IFC-163GSPLT40</t>
  </si>
  <si>
    <t>Raised PP to $39.95 to $49.99 with target of 1</t>
  </si>
  <si>
    <t>Raised min to $44.95. Removed target of 1</t>
  </si>
  <si>
    <t>Lowered min to $48.95</t>
  </si>
  <si>
    <t>Lowered min to $46.95</t>
  </si>
  <si>
    <t>Lowered min to $45.95. Increased target to 2</t>
  </si>
  <si>
    <t>Lowered min to $44.95</t>
  </si>
  <si>
    <t>Lowered min to $42.95</t>
  </si>
  <si>
    <t>Lowered min to $40.95</t>
  </si>
  <si>
    <t>Lowered min to $29.95 and target to 1</t>
  </si>
  <si>
    <t>Scheduled at $29.99 for a few days</t>
  </si>
  <si>
    <t>Lowered min to $28.95</t>
  </si>
  <si>
    <t>Lowered min to $25.95</t>
  </si>
  <si>
    <t>AGL 234: 100 - 06/25/21</t>
  </si>
  <si>
    <t>Improving sell through / DOH. Increased target to 2. Turned PPC on</t>
  </si>
  <si>
    <t>AGL 234: 100 - TBD</t>
  </si>
  <si>
    <t>Lowered min to $20.95</t>
  </si>
  <si>
    <t>AGL234: 100 - TBD</t>
  </si>
  <si>
    <t>AGL234: 100 - 07/05/21</t>
  </si>
  <si>
    <t>On Inventory Age report. Continue with Profit Peak</t>
  </si>
  <si>
    <t>AGL234: 100 - 07/23/21</t>
  </si>
  <si>
    <t>PL-IFC-163GSPLT52</t>
  </si>
  <si>
    <t>Lowered min to $27.95. Added target of 3</t>
  </si>
  <si>
    <t>Turned PPC off. Lowered min to $26.95</t>
  </si>
  <si>
    <t>Raised min to $27.95</t>
  </si>
  <si>
    <t>Turned PPC off. Lowered min to $21.95 and target to 2</t>
  </si>
  <si>
    <t>Raised min to $23.95</t>
  </si>
  <si>
    <t>Lowered min to $21.95</t>
  </si>
  <si>
    <t>Trimmed PPC bids</t>
  </si>
  <si>
    <t>AGL 234: 90 - 06/25/21</t>
  </si>
  <si>
    <t>Improving sell through. Turned PPC on</t>
  </si>
  <si>
    <t>AGL 234: 90 - TBD</t>
  </si>
  <si>
    <t>Improving sell through / DOH. Created $2 off coupon</t>
  </si>
  <si>
    <t>Increased target to 3</t>
  </si>
  <si>
    <t>AGL234: 90 - TBD</t>
  </si>
  <si>
    <t>AGL234: 90 - 07/05/21</t>
  </si>
  <si>
    <t>On long term storage list. Lowered min to $19.95. Trimmed PPC for wasted spend</t>
  </si>
  <si>
    <t>AGL234: 88 - 07/23/21</t>
  </si>
  <si>
    <t>PL-IFC-163WSPLT12</t>
  </si>
  <si>
    <t xml:space="preserve">#345: 200 - 03/01/21 :  -  :  -  :  -  :  -  :  -  :  -  :  -  :  -  :  - :  -  :  -  :  -  :  -  :  -  :  -  :  -  :  -  :  - </t>
  </si>
  <si>
    <t>#345: 200 - 03/07/21</t>
  </si>
  <si>
    <t>#345;SW: 200 - 03/17/21</t>
  </si>
  <si>
    <t>#345;SW: 200 - 03/21/21</t>
  </si>
  <si>
    <t>#345;SW: 200 - 03/20/21</t>
  </si>
  <si>
    <t>Lowered min to $17.99. Added target of 1. Scheduled at $19.99 for a few days. Scheduled at $17.99</t>
  </si>
  <si>
    <t>Raised min to $18.99</t>
  </si>
  <si>
    <t>Lowered min to $14.95. Increased target to 2. Raised PPC</t>
  </si>
  <si>
    <t>Improving sell through / DOH. Turned PPC off. Increased target to 3. Lowered min to $9.95. Scheduled at $9.99 a few days</t>
  </si>
  <si>
    <t>Improving sell through / DOH. Turned PPC on</t>
  </si>
  <si>
    <t>Trimmed PPC for wasted spend, created $1 off coupon</t>
  </si>
  <si>
    <t>Turned off PPC and removed units for sale in Q4</t>
  </si>
  <si>
    <t>Raised min to $16.95</t>
  </si>
  <si>
    <t>selling out, 1 left</t>
  </si>
  <si>
    <t>PL-IFC-163WSPLT25</t>
  </si>
  <si>
    <t xml:space="preserve">#345: 210 - 03/01/21 :  -  :  -  :  -  :  -  :  -  :  -  :  -  :  -  :  - :  -  :  -  :  -  :  -  :  -  :  -  :  -  :  -  :  - </t>
  </si>
  <si>
    <t>#345: 210 - 03/07/21</t>
  </si>
  <si>
    <t>#345;SW: 210 - 03/17/21</t>
  </si>
  <si>
    <t>#345;SW: 210 - 03/21/21</t>
  </si>
  <si>
    <t>#345;SW: 210 - 03/20/21</t>
  </si>
  <si>
    <t>Lowered min to $18.99. Added target of 2. Scheduled at $22.99 for a few days. Scheduled at $19.99 several days</t>
  </si>
  <si>
    <t>Raised min to $19.95. Raised PPC</t>
  </si>
  <si>
    <t>Lowered min to $16.95. Trimmed PPC</t>
  </si>
  <si>
    <t>Improving sell through / DOH. Increased target to 3. Lowered min to $14.95. Raised PPC</t>
  </si>
  <si>
    <t>Improving sell through / DOH. Lowered min to $9.95. Scheduled at $9.99 a few days</t>
  </si>
  <si>
    <t>Raised min to $16.95. Trimmed PPC for wasted spend</t>
  </si>
  <si>
    <t>Lowered min to $15.95. Raised Manual PPC budget</t>
  </si>
  <si>
    <t>Continue with Profit Peak. Turned PPC off. Raised min to $17.95</t>
  </si>
  <si>
    <t>PL-IFC-163WSPLT40</t>
  </si>
  <si>
    <t>Lowered min to $25.95. Added target of 1</t>
  </si>
  <si>
    <t>Lowered min to $24.95. Turned PPC on</t>
  </si>
  <si>
    <t>Turned PPC off. Scheduled at $19.99</t>
  </si>
  <si>
    <t>Improving sell through / DOH. Lowered min to $14.95. Increased target to 2</t>
  </si>
  <si>
    <t>Improving sell through / DOH. Delted scheduled price. Raised PPC</t>
  </si>
  <si>
    <t>Raised min to $15.95 to reduce losses</t>
  </si>
  <si>
    <t>Losses per piece were better before. Lowered min to $14.95</t>
  </si>
  <si>
    <t>Trimmed PPC for wasted spend. Turned PPC off. Raised min to $21.95</t>
  </si>
  <si>
    <t>PL-IFC-163WSPLT52</t>
  </si>
  <si>
    <t>Raised min to $35.18</t>
  </si>
  <si>
    <t>Raised min to $38.69</t>
  </si>
  <si>
    <t>Lowered min to $36.99. Added target of 1</t>
  </si>
  <si>
    <t>Lowered min to $22.95. Scheduled at $29.99 a few days</t>
  </si>
  <si>
    <t>Improving sell through / DOH. Increased target to 2. Lowered min to $19.95. Scheduled at $19.99 a few days. Optimized PPC</t>
  </si>
  <si>
    <t>Improving sell through / DOH. Scheduled at $19.99</t>
  </si>
  <si>
    <t>Deleted scheduled price, optimized PPC. Created $2 off coupon</t>
  </si>
  <si>
    <t>Optimized PPC, raising what I could</t>
  </si>
  <si>
    <t>Extra PPC did not help sales. Trimmed PPC</t>
  </si>
  <si>
    <t>Continue with Profit Peak. Turned PPC off. Raised min to $21.95</t>
  </si>
  <si>
    <t>PL-IFC-163B4SPL13</t>
  </si>
  <si>
    <t>Turned on Profit Peak from $25.95 with target of 1. Raised PPC slightly</t>
  </si>
  <si>
    <t>Turned PPC off. Raised min to $27.95</t>
  </si>
  <si>
    <t>Improving sell through. Optimized PPC. Lowered min to $26.95</t>
  </si>
  <si>
    <t>Improving sell through / DOH. Lowered min to $24.95</t>
  </si>
  <si>
    <t>Improving sell through / DOH. Lowered min to $19.95, increased target to 2. Raised PPC slightly</t>
  </si>
  <si>
    <t>Raised min to $20.95</t>
  </si>
  <si>
    <t>PL-IFC-163B4SPL28</t>
  </si>
  <si>
    <t>Turned on Profit Peak from $29.99 with target of 1. Optimized PPC</t>
  </si>
  <si>
    <t>Turned PPC off. Lowered min to $23.95</t>
  </si>
  <si>
    <t>Improving sell through / DOH. Raised target to 2. Turned PPC on</t>
  </si>
  <si>
    <t>Improving profit. Raised min $1 to $24.95</t>
  </si>
  <si>
    <t>Trimmed PPC, raised budget</t>
  </si>
  <si>
    <t>Turned PPC off. Lowered min to $19.95. Goal is reducing DOH and losses. Schduled at $19.99 a couple days</t>
  </si>
  <si>
    <t>Turned mild PPC on. Turned PPC off. Raised min to $23.95</t>
  </si>
  <si>
    <t>PL-IFC-163B4SPL40</t>
  </si>
  <si>
    <t>Turned on PP from $29.99 with target of 1. Turned PPC on</t>
  </si>
  <si>
    <t>Raised min to $31.99. Raised min to $33.99</t>
  </si>
  <si>
    <t>Raised min to $37.66</t>
  </si>
  <si>
    <t>Raised min to $41.42. Removed target</t>
  </si>
  <si>
    <t>Lowered min to $40.95. Added target of 1</t>
  </si>
  <si>
    <t>Improving sell through. Lowered min to $39.95</t>
  </si>
  <si>
    <t>Improving DOH. Lowered min to $38.95</t>
  </si>
  <si>
    <t>Improving sell through / DOH. Increased target to 3. Lowered min to $26.95. Scheduled at $29.99 for a few days</t>
  </si>
  <si>
    <t>PL-IFC-163BSPLT12</t>
  </si>
  <si>
    <t>Raised $1 to $29.99</t>
  </si>
  <si>
    <t>Lowered $4 to $25.99</t>
  </si>
  <si>
    <t>Lowered min to $16.5. Added target of 2</t>
  </si>
  <si>
    <t>Scheduled at $19.99 a few days</t>
  </si>
  <si>
    <t>Improving profit. Raised min to $16.95</t>
  </si>
  <si>
    <t>Raised min to $18.98</t>
  </si>
  <si>
    <t>Raised min to $20.87</t>
  </si>
  <si>
    <t>PL-IFC-163BSPLT25</t>
  </si>
  <si>
    <t>Lowered min to $19.99 with target of 1</t>
  </si>
  <si>
    <t>Lowered max to $39.99. Increased target to 3. Scheduled at $19.99 a few days</t>
  </si>
  <si>
    <t>Improving sell through. Trimmed PPC for wasted spend. Lowered min to $18.95</t>
  </si>
  <si>
    <t>Improving DOH / sell through. Optimized PPC, raised budget</t>
  </si>
  <si>
    <t>Continue with Profit Peak to run out within 90 days</t>
  </si>
  <si>
    <t>Raised min to $19.99</t>
  </si>
  <si>
    <t>Continue with Profit Peak, plenty in storage</t>
  </si>
  <si>
    <t>PL-IFC-163BSPLT40</t>
  </si>
  <si>
    <t>Lowered min to $23.99. Added target of 3. Scheduled at $29.99 a few days</t>
  </si>
  <si>
    <t>Turned PPC off. Lowered min to $19.95. Scheduled at $19.99 a couple days</t>
  </si>
  <si>
    <t>Improving sell through / DOH. Increased target to 4. Turned PPC on</t>
  </si>
  <si>
    <t>Improving DOH. Raised budget, optimized bids</t>
  </si>
  <si>
    <t>Improving DOH. Raised PPC, trimmed bids for wasted spend</t>
  </si>
  <si>
    <t>Switched Auto campaign to Down Only. Trimmed PPC for wasted spend. Created $2 off coupon</t>
  </si>
  <si>
    <t>Turned Auto PPC back on</t>
  </si>
  <si>
    <t>Trimmed PPC for wasted spend. Raised budget</t>
  </si>
  <si>
    <t>Scheduled at $19.99. Trimmed PPC for wasted spend. Turned PPC off. Raised min to $21.95</t>
  </si>
  <si>
    <t>PL-IFC-163BSPLT52</t>
  </si>
  <si>
    <t xml:space="preserve">#345: 208 - 03/01/21 :  -  :  -  :  -  :  -  :  -  :  -  :  -  :  -  :  - :  -  :  -  :  -  :  -  :  -  :  -  :  -  :  -  :  - </t>
  </si>
  <si>
    <t>#345: 208 - 03/07/21</t>
  </si>
  <si>
    <t>#345;SW: 208 - 03/17/21</t>
  </si>
  <si>
    <t>#345;SW: 208 - 03/21/21</t>
  </si>
  <si>
    <t>#345;SW: 208 - 03/20/21</t>
  </si>
  <si>
    <t>Lowered min to $27.99 with target of 1</t>
  </si>
  <si>
    <t>Scheduled at $29.99 several days</t>
  </si>
  <si>
    <t>Lowered min to $22.95. Increased target to 4. Raised PPC</t>
  </si>
  <si>
    <t>Improving sell through / DOH. Raised PPC. Increased target to 5. Lowered min to $19.95</t>
  </si>
  <si>
    <t>Improving DOH / sell through. Scheduled at $19.99. Raised PPC budget</t>
  </si>
  <si>
    <t>Improving DOH. Trimmed bids, raised budget</t>
  </si>
  <si>
    <t>Scheduled at $19.99</t>
  </si>
  <si>
    <t>Continue with Profit Peak. Turned PPC off. Raised min to $26.95</t>
  </si>
  <si>
    <t>PL-IFC-123YSPLT10</t>
  </si>
  <si>
    <t>Lowered $1 to $21.99</t>
  </si>
  <si>
    <t>PL-IFC-123YSPLT25</t>
  </si>
  <si>
    <t>PL-IFC-TC122W-100</t>
  </si>
  <si>
    <t>PL-IFC-TC122W-50</t>
  </si>
  <si>
    <t>PL-IFC-TC142W-100</t>
  </si>
  <si>
    <t>PL-IFC-TC142W-50</t>
  </si>
  <si>
    <t>PL-IFC-TC162W-100</t>
  </si>
  <si>
    <t>PL-IFC-TC162W-200</t>
  </si>
  <si>
    <t>4 available, maintain</t>
  </si>
  <si>
    <t>PL-IFC-TC162W-50</t>
  </si>
  <si>
    <t>PL-IFC-RVA-DB1</t>
  </si>
  <si>
    <t>Not in Profit Peak. Lowered $1 to $12.99</t>
  </si>
  <si>
    <t>Improving DOH / sell through. Turned on Profit Peak from $10.95 with target of 3. Trimmed PPC for wasted spend</t>
  </si>
  <si>
    <t>Improving DOH / sell through. Optimized PPC. Lowered min to $9.95. Scheduled at $9.99 a few days</t>
  </si>
  <si>
    <t>Raised min back to $10.95. Trimmed PPC bid, raised budget</t>
  </si>
  <si>
    <t>Raised min to $11.95</t>
  </si>
  <si>
    <t>Turned PPC off. Raised min to $14.31</t>
  </si>
  <si>
    <t>Raised min to $15.74. Removed target</t>
  </si>
  <si>
    <t>Raised min to $17.31</t>
  </si>
  <si>
    <t>PL-IFC-RVA-DB2</t>
  </si>
  <si>
    <t>Turned on Profit Peak from $13.95 with target of 2. Optimized PPC</t>
  </si>
  <si>
    <t>Improving DOH / sell through. Lowered min to $9.95. Trimmed PPC for wasted spend</t>
  </si>
  <si>
    <t>Raised min back to $10.95. Raised PPC budgets</t>
  </si>
  <si>
    <t>Scheduled at $9.99. Turned PPC off. Goal is to reduce losses while keeping DOH under control</t>
  </si>
  <si>
    <t>Turned PPC back on</t>
  </si>
  <si>
    <t>Raised min to $14.99 per Bryan. Trimmed PPC for wasted spend</t>
  </si>
  <si>
    <t>PL-IFC-RVA-DB3</t>
  </si>
  <si>
    <t>Turned PPC off. Turned on PP from $17.99 with target of 1. Raised min to $19.78. Removed target. Raised min to $22.05</t>
  </si>
  <si>
    <t>Lowered min to $15.95. Added target of 1. Scheduled at $19.99 for a few days</t>
  </si>
  <si>
    <t>Raised min to $19.95. Trimmed PPC for wasted spend</t>
  </si>
  <si>
    <t>Improving sell through / DOH. Increased target to 2. Lowered min to $15.95. Turned mild PPC on</t>
  </si>
  <si>
    <t>Raised min to $19.27</t>
  </si>
  <si>
    <t>Turned PPC off. Raised min to $22.08</t>
  </si>
  <si>
    <t>selling out (1 left). Manually raised to $24.99</t>
  </si>
  <si>
    <t>Raised min to $24.28</t>
  </si>
  <si>
    <t>Raised min to $27.7. Removed target</t>
  </si>
  <si>
    <t>Raised min to $29.99</t>
  </si>
  <si>
    <t>Raised min to $32.98</t>
  </si>
  <si>
    <t>PL-IFC-RVA-DB4</t>
  </si>
  <si>
    <t>Turned on Profit Peak with min of $15.39</t>
  </si>
  <si>
    <t>Improving DOH / sell through. Lowered target to 3 and min to $11.95. Scheduled at $14.99 a few days</t>
  </si>
  <si>
    <t>Raised min to $18.64</t>
  </si>
  <si>
    <t>Lowered min to $17.95</t>
  </si>
  <si>
    <t>Lowered min to $12.95 and target to 2</t>
  </si>
  <si>
    <t>Lowered min to $11.95. Scheduled at $12.99 for a couple days</t>
  </si>
  <si>
    <t>Raised min to $13.95</t>
  </si>
  <si>
    <t>Raised min to $16.1</t>
  </si>
  <si>
    <t>sold out. Lowered min to $14.95. Increased target to 3</t>
  </si>
  <si>
    <t>PL-IFC-RVA-DB5</t>
  </si>
  <si>
    <t>Not in Profit Peak. Raised $1 to $16.99</t>
  </si>
  <si>
    <t>Not in Profit Peak. Raised $1 to $17.99</t>
  </si>
  <si>
    <t>Turned on Profit Peak from $19.78</t>
  </si>
  <si>
    <t>Raised min to $23.22</t>
  </si>
  <si>
    <t>Raised min to $25.86</t>
  </si>
  <si>
    <t>Raised min to $29.3</t>
  </si>
  <si>
    <t>90 DOH at current velocity. More in storage. Lowered min to $21.95, increased target to 3. Scheduled at $25.99 a couple days</t>
  </si>
  <si>
    <t>PL-IFC-RVA-DB6</t>
  </si>
  <si>
    <t>Not in Profit Peak. Maintain</t>
  </si>
  <si>
    <t>Lowered min to $18.95. Added targt of 2. Lowered bid, raised budget</t>
  </si>
  <si>
    <t>Improving sell through / DOH. Increased target to 3. Lowered min to $16.95</t>
  </si>
  <si>
    <t>Improving sell through / DOH. Lowered min to $14.95. Turned PPC on</t>
  </si>
  <si>
    <t>Turned PPC off. Scheduled at $14.99</t>
  </si>
  <si>
    <t>Deleted scheduled price, turned PPC back on</t>
  </si>
  <si>
    <t>Raised min to $15.95</t>
  </si>
  <si>
    <t>Raised min to $17.54</t>
  </si>
  <si>
    <t>PL-IFC-RVA-DB7</t>
  </si>
  <si>
    <t>Turned PPC off. Turned on Profit Preak from $11.99 with target of 1. Raised min to $17.49. Raised min to $19.95 on Thurs</t>
  </si>
  <si>
    <t>Lowered min to $12.95. Raised target to 4. Scheduled at $15.99 a few days</t>
  </si>
  <si>
    <t>Continue with Profit Peak. Lowered target to 3</t>
  </si>
  <si>
    <t>Goal is hitting target velocity. Turned PPC on</t>
  </si>
  <si>
    <t>Improving profit. Turned PPC off</t>
  </si>
  <si>
    <t>Raised min to $14.24</t>
  </si>
  <si>
    <t>Raised min to $14.95</t>
  </si>
  <si>
    <t>Raised min to $16.44</t>
  </si>
  <si>
    <t>Lowered min to $11.95 and target to 2. Scheduled at $13.99 a couple days</t>
  </si>
  <si>
    <t>PL-IFC-RVA-DB8</t>
  </si>
  <si>
    <t>Not in Profit Peak. Optimized PPC</t>
  </si>
  <si>
    <t>Turned PPC off. Raised min to $13.19. Raised min to $15.99</t>
  </si>
  <si>
    <t>Raised min to $18.68. Raised min to $20.55</t>
  </si>
  <si>
    <t>Raised min to $22.6</t>
  </si>
  <si>
    <t>Increased target to 3. Lowered min to $11.95. Scheduled at $19.99 for a couple days</t>
  </si>
  <si>
    <t>Raised min to $21.34</t>
  </si>
  <si>
    <t>Raised min to $24.12</t>
  </si>
  <si>
    <t>Raised min to $26.92</t>
  </si>
  <si>
    <t>Raised min to $29.61</t>
  </si>
  <si>
    <t>PL-IFC-RVA-DB9</t>
  </si>
  <si>
    <t>Turned PPC off. Turned on Profit Peak from $18.99. Added target of 1</t>
  </si>
  <si>
    <t>Improving sell through / DOH. Lowered min to $9.95. Trimmed PPC for wasted spend</t>
  </si>
  <si>
    <t>Improving DOH. Increased target to 3. Trimmed PPC for wasted spend</t>
  </si>
  <si>
    <t>Scheduled at $9.99 for a few days</t>
  </si>
  <si>
    <t>Continue with Profit Peak, trimmed PPC for wasted spend</t>
  </si>
  <si>
    <t>PL-IFC-RVA-SPL1</t>
  </si>
  <si>
    <t>Turned on Profit Peak from $19.99 with target of 2. Optimized PPC</t>
  </si>
  <si>
    <t>Improving sell through / DOH. Lowered min to $15.95</t>
  </si>
  <si>
    <t>Improving sell through / DOH. Raised PPC. Raised target to 3</t>
  </si>
  <si>
    <t>Turned PPC off. Created $2 off coupon</t>
  </si>
  <si>
    <t>Turned PPC off. Raised min to $17.95 so we'll be above break even after coupon</t>
  </si>
  <si>
    <t>Raised min to $21.3</t>
  </si>
  <si>
    <t>PL-IFC-RVA-SPL2</t>
  </si>
  <si>
    <t>Lowered min to $19.95. Added target of 1. Raised budget. Trimmed bids. Turned PPC off</t>
  </si>
  <si>
    <t>Increased target to 2</t>
  </si>
  <si>
    <t>Raised min to $23.99</t>
  </si>
  <si>
    <t>Improving sell through / DOH. Lowered min to $18.95. Scheduled at $19.99 a few days</t>
  </si>
  <si>
    <t>Increased target to 3, improving DOH</t>
  </si>
  <si>
    <t>Raised min to $19.95</t>
  </si>
  <si>
    <t>PL-IFC-RVC1-15</t>
  </si>
  <si>
    <t>Turned on Profit Peak from $36.29. Added target of 1</t>
  </si>
  <si>
    <t>Raised min to $41.34</t>
  </si>
  <si>
    <t>Improving sell through / DOH. Increased target to 2. Lowered min to $32.99</t>
  </si>
  <si>
    <t>Continue with Profit Peak, goal is selling out within 90 days</t>
  </si>
  <si>
    <t>Raised min to $46.13</t>
  </si>
  <si>
    <t>Raised min to $51.45</t>
  </si>
  <si>
    <t>Raised min to $56.59</t>
  </si>
  <si>
    <t>selling out, 2 left</t>
  </si>
  <si>
    <t>PL-IFC-RVC1-25</t>
  </si>
  <si>
    <t>Turned on PP with min of $46.18</t>
  </si>
  <si>
    <t>Lowered min to $37.99. Increased target to 2. Scheduled at $39.99 a few days</t>
  </si>
  <si>
    <t>Raised min to $48.37. Removed target</t>
  </si>
  <si>
    <t>Raised min to $55.33</t>
  </si>
  <si>
    <t>Raised min to $56.95</t>
  </si>
  <si>
    <t>Raised min to $59.99</t>
  </si>
  <si>
    <t>Raised min to $66.22</t>
  </si>
  <si>
    <t>Raised min to $69.99</t>
  </si>
  <si>
    <t>Raised min to $76.98</t>
  </si>
  <si>
    <t>PL-IFC-RVC1-50</t>
  </si>
  <si>
    <t>Turned on Profit Peak from $69.99</t>
  </si>
  <si>
    <t>Raised min to $72.99</t>
  </si>
  <si>
    <t>Raised min to $78.95</t>
  </si>
  <si>
    <t>Raised min to $81.95</t>
  </si>
  <si>
    <t>DOH of Comp Inv</t>
  </si>
  <si>
    <t>7/12 to 7/18</t>
  </si>
  <si>
    <t>No Transit, But -300 At Factory 50-75 days from Earliest Arrival</t>
  </si>
  <si>
    <t>No Transit or Factory Storage, 250 In Production 60-100 days from Earliest Arrival</t>
  </si>
  <si>
    <t>No Transit or Factory Storage, 150 In Production 60-100 days from Earliest Arrival</t>
  </si>
  <si>
    <t>No Transit or Factory Storage, 300 In Production 60-100 days from Earliest Arrival</t>
  </si>
  <si>
    <t>**No Inventory In The Works**</t>
  </si>
  <si>
    <t>No Transit or Factory Storage, 400 In Production 60-100 days from Earliest Arrival</t>
  </si>
  <si>
    <t>No Transit or Factory Storage, 200 In Production 60-100 days from Earliest Arrival</t>
  </si>
  <si>
    <t>No Transit or Factory Storage, 75 In Production 60-100 days from Earliest Arrival</t>
  </si>
  <si>
    <t>No Transit or Factory Storage, 120 In Production 60-100 days from Earliest Arrival</t>
  </si>
  <si>
    <t>No Transit or Factory Storage, 450 In Production 60-100 days from Earliest Arrival</t>
  </si>
  <si>
    <t>No Transit, But 600 At Factory 50-75 days from Earliest Arrival</t>
  </si>
  <si>
    <t>| AGL234  - 100 units 07/30| AGL274  - 100 units 09/17</t>
  </si>
  <si>
    <t>No Transit or Factory Storage, 240 In Production 60-100 days from Earliest Arrival</t>
  </si>
  <si>
    <t>No Transit, But 400 At Factory 50-75 days from Earliest Arrival</t>
  </si>
  <si>
    <t>No Transit, But 240 At Factory 50-75 days from Earliest Arrival</t>
  </si>
  <si>
    <t>| AGL234  - 90 units 07/30</t>
  </si>
  <si>
    <t>| AGL234  - 130 units 07/30| AGL274  - 90 units 09/17</t>
  </si>
  <si>
    <t>No Transit or Factory Storage, 800 In Production 60-100 days from Earliest Arrival</t>
  </si>
  <si>
    <t>| AGL263  - 102 units 08/21</t>
  </si>
  <si>
    <t>| AGL263  - 100 units 08/21</t>
  </si>
  <si>
    <t>No Transit, But 200 At Factory 50-75 days from Earliest Arrival</t>
  </si>
  <si>
    <t>| 407  - 120 units 07/20| 410  - 80 units 07/20</t>
  </si>
  <si>
    <t>No Transit, But 100 At Factory 50-75 days from Earliest Arrival</t>
  </si>
  <si>
    <t>| 407  - 100 units 07/20| 406  - 100 units 07/22</t>
  </si>
  <si>
    <t>| 407  - 200 units 07/20| 406  - 300 units 07/22</t>
  </si>
  <si>
    <t>| S210711-STAR STAR - 200 units 11/01</t>
  </si>
  <si>
    <t>| 406  - 340 units 07/22</t>
  </si>
  <si>
    <t>| 406  - 600 units 07/22</t>
  </si>
  <si>
    <t>| 410  - 80 units 07/20</t>
  </si>
  <si>
    <t>No Transit, But 21 At Factory 50-75 days from Earliest Arrival</t>
  </si>
  <si>
    <t>No Transit, But 54 At Factory 50-75 days from Earliest Arrival</t>
  </si>
  <si>
    <t>No Transit, But 150 At Factory 50-75 days from Earliest Arrival</t>
  </si>
  <si>
    <t>No Transit or Factory Storage, 180 In Production 60-100 days from Earliest Arrival</t>
  </si>
  <si>
    <t>No Transit, But 40 At Factory 50-75 days from Earliest Arrival</t>
  </si>
  <si>
    <t>No Transit or Factory Storage, 320 In Production 60-100 days from Earliest Arrival</t>
  </si>
  <si>
    <t>| 410  - 40 units 07/20</t>
  </si>
  <si>
    <t>No Transit or Factory Storage, 620 In Production 60-100 days from Earliest Arrival</t>
  </si>
  <si>
    <t>No Transit, But 80 At Factory 50-75 days from Earliest Arrival</t>
  </si>
  <si>
    <t>No Transit or Factory Storage, 1200 In Production 60-100 days from Earliest Arrival</t>
  </si>
  <si>
    <t>| 407  - 172 units 07/20</t>
  </si>
  <si>
    <t>| 415  - 120 units 08/21</t>
  </si>
  <si>
    <t>| 407  - 1080 units 07/20| 406  - 920 units 07/22| S210711-STAR STAR - 400 units 11/01</t>
  </si>
  <si>
    <t>| S210711-STAR STAR - 120 units 11/01</t>
  </si>
  <si>
    <t>| 415  - 160 units 08/21| S210711-STAR STAR - 200 units 11/01</t>
  </si>
  <si>
    <t>| AGL199  - 300 units 06/19</t>
  </si>
  <si>
    <t>| AGL199  - 483 units 06/19</t>
  </si>
  <si>
    <t>| AGL199  - 369 units 06/19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</si>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</sst>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0.0000"/>
  </numFmts>
  <fonts count="10" x14ac:knownFonts="1">
    <font>
      <sz val="11"/>
      <color theme="1"/>
      <name val="Arial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Arial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4" fontId="6" fillId="2" borderId="9" xfId="0" applyNumberFormat="1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 wrapText="1"/>
    </xf>
    <xf numFmtId="44" fontId="6" fillId="2" borderId="9" xfId="0" applyNumberFormat="1" applyFont="1" applyFill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/>
    </xf>
    <xf numFmtId="165" fontId="6" fillId="2" borderId="9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14" fontId="7" fillId="2" borderId="9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 wrapText="1"/>
    </xf>
    <xf numFmtId="0" fontId="2" fillId="0" borderId="0" xfId="0" applyFont="1"/>
    <xf numFmtId="164" fontId="2" fillId="2" borderId="11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/>
    </xf>
    <xf numFmtId="44" fontId="2" fillId="2" borderId="11" xfId="0" applyNumberFormat="1" applyFont="1" applyFill="1" applyBorder="1" applyAlignment="1">
      <alignment horizontal="center"/>
    </xf>
    <xf numFmtId="9" fontId="2" fillId="2" borderId="11" xfId="0" applyNumberFormat="1" applyFont="1" applyFill="1" applyBorder="1" applyAlignment="1">
      <alignment horizontal="center"/>
    </xf>
    <xf numFmtId="165" fontId="2" fillId="2" borderId="11" xfId="0" applyNumberFormat="1" applyFont="1" applyFill="1" applyBorder="1" applyAlignment="1">
      <alignment horizontal="center"/>
    </xf>
    <xf numFmtId="2" fontId="2" fillId="2" borderId="11" xfId="0" applyNumberFormat="1" applyFont="1" applyFill="1" applyBorder="1" applyAlignment="1">
      <alignment horizontal="center"/>
    </xf>
    <xf numFmtId="2" fontId="2" fillId="0" borderId="0" xfId="0" applyNumberFormat="1" applyFont="1"/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left"/>
    </xf>
    <xf numFmtId="9" fontId="2" fillId="0" borderId="0" xfId="0" applyNumberFormat="1" applyFont="1"/>
    <xf numFmtId="44" fontId="2" fillId="0" borderId="0" xfId="0" applyNumberFormat="1" applyFon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6" fontId="2" fillId="0" borderId="0" xfId="0" applyNumberFormat="1" applyFont="1"/>
    <xf numFmtId="44" fontId="2" fillId="2" borderId="11" xfId="0" applyNumberFormat="1" applyFont="1" applyFill="1" applyBorder="1"/>
    <xf numFmtId="0" fontId="0" fillId="0" borderId="0" xfId="0" applyFont="1"/>
    <xf numFmtId="0" fontId="1" fillId="0" borderId="0" xfId="0" applyFont="1"/>
    <xf numFmtId="164" fontId="1" fillId="2" borderId="11" xfId="0" applyNumberFormat="1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44" fontId="1" fillId="0" borderId="0" xfId="0" applyNumberFormat="1" applyFont="1"/>
    <xf numFmtId="0" fontId="1" fillId="2" borderId="11" xfId="0" applyFont="1" applyFill="1" applyBorder="1"/>
    <xf numFmtId="0" fontId="2" fillId="2" borderId="11" xfId="0" applyFont="1" applyFill="1" applyBorder="1"/>
    <xf numFmtId="2" fontId="0" fillId="0" borderId="0" xfId="0" applyNumberFormat="1" applyFont="1"/>
    <xf numFmtId="164" fontId="6" fillId="2" borderId="9" xfId="0" applyNumberFormat="1" applyFont="1" applyFill="1" applyBorder="1" applyAlignment="1">
      <alignment horizontal="center" vertical="center"/>
    </xf>
    <xf numFmtId="0" fontId="2" fillId="3" borderId="11" xfId="0" applyFont="1" applyFill="1" applyBorder="1"/>
    <xf numFmtId="0" fontId="1" fillId="0" borderId="0" xfId="0" applyFont="1" applyAlignment="1"/>
    <xf numFmtId="9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167" fontId="2" fillId="0" borderId="0" xfId="0" applyNumberFormat="1" applyFon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44" fontId="3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0" fontId="5" fillId="0" borderId="6" xfId="0" applyFont="1" applyBorder="1"/>
    <xf numFmtId="0" fontId="2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2" fontId="1" fillId="0" borderId="0" xfId="0" applyNumberFormat="1" applyFont="1" applyAlignment="1">
      <alignment horizontal="center" vertical="center" wrapText="1"/>
    </xf>
    <xf numFmtId="0" fontId="5" fillId="0" borderId="5" xfId="0" applyFont="1" applyBorder="1"/>
    <xf numFmtId="0" fontId="5" fillId="0" borderId="4" xfId="0" applyFont="1" applyBorder="1"/>
    <xf numFmtId="165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5" fillId="0" borderId="3" xfId="0" applyFont="1" applyBorder="1"/>
    <xf numFmtId="44" fontId="1" fillId="2" borderId="1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left" vertical="center"/>
    </xf>
    <xf numFmtId="0" fontId="5" fillId="0" borderId="8" xfId="0" applyFont="1" applyBorder="1"/>
    <xf numFmtId="164" fontId="1" fillId="2" borderId="1" xfId="0" applyNumberFormat="1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3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6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4.6640625" customWidth="1"/>
    <col min="21" max="21" width="22.1640625" customWidth="1"/>
    <col min="22" max="22" width="57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1" t="str">
        <f ca="1">IFERROR(__xludf.DUMMYFUNCTION("IFERROR(VLOOKUP(B2,IMPORTRANGE(""https://docs.google.com/spreadsheets/d/1x0DhHglkXKoEBOD2MBsuK_EyIr1ouxD2ftIpqOYFa-k/edit?usp=sharing"",""Ubiquitty-SKU-Specific Info!B1:BJ5000""),3,FALSE),"""")"),"40Ft Retractable Extension Cord Reel with 3 Electrical Power Outlets - 12/3 Heavy Duty Yellow Cable - Perfect for Hanging from Your Garage Ceiling")</f>
        <v>40Ft Retractable Extension Cord Reel with 3 Electrical Power Outlets - 12/3 Heavy Duty Yellow Cable - Perfect for Hanging from Your Garage Ceiling</v>
      </c>
      <c r="B1" s="1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Info!B1:BJ5000""),2,FALSE),"""")"),"B074TKXH88")</f>
        <v>B074TKXH88</v>
      </c>
      <c r="B2" s="3" t="s">
        <v>29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83.25" customHeight="1" x14ac:dyDescent="0.15">
      <c r="A3" s="67" t="s">
        <v>30</v>
      </c>
      <c r="B3" s="68"/>
      <c r="C3" s="4">
        <f>((AE32+AF32)/0.85)*-1</f>
        <v>77.500733807058822</v>
      </c>
      <c r="D3" s="5">
        <f>SUM(D4:D99765)</f>
        <v>609</v>
      </c>
      <c r="E3" s="5"/>
      <c r="F3" s="6">
        <f t="shared" ref="F3:G3" si="0">SUM(F4:F99765)</f>
        <v>56995.15</v>
      </c>
      <c r="G3" s="6">
        <f t="shared" si="0"/>
        <v>-1118.4799999999998</v>
      </c>
      <c r="H3" s="7">
        <f t="shared" ref="H3:H32" si="1">G3/F3*-1</f>
        <v>1.9624125912467986E-2</v>
      </c>
      <c r="I3" s="8">
        <f t="shared" ref="I3:I32" si="2">J3/F3</f>
        <v>0.12793722985771458</v>
      </c>
      <c r="J3" s="6">
        <f>SUM(J4:J99765)</f>
        <v>7291.8016063249206</v>
      </c>
      <c r="K3" s="6">
        <f t="shared" ref="K3:K32" si="3">J3/D3</f>
        <v>11.973401652421872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Sheet!a1:g5000""),2,FALSE)"),"4.5 - March
4 - April
4 - May
3.5 - June
1 - July
1.5 - Aug
0.5 - Sept
1 - Oct
1.5 - Nov
1 - Dec
5.5 - Jan
4.5 - Feb")</f>
        <v>4.5 - March
4 - April
4 - May
3.5 - June
1 - July
1.5 - Aug
0.5 - Sept
1 - Oct
1.5 - Nov
1 - Dec
5.5 -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QTY-80")</f>
        <v>US QTY-80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84</v>
      </c>
      <c r="X3" s="7">
        <f>W3/D3</f>
        <v>0.13793103448275862</v>
      </c>
      <c r="Y3" s="6"/>
      <c r="Z3" s="5"/>
      <c r="AA3" s="5"/>
      <c r="AB3" s="5"/>
      <c r="AC3" s="5"/>
      <c r="AD3" s="6">
        <f>SUM(AD4:AD99765)</f>
        <v>-680.91141222999988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Info!B2:BZ7000""),37,FALSE)),"""")*-1"),-56.895623736)</f>
        <v>-56.895623735999997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3.8867924528301798</v>
      </c>
      <c r="T4" s="14">
        <v>1000</v>
      </c>
      <c r="U4" s="22">
        <v>340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-52.530418181818185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1000</v>
      </c>
      <c r="U5" s="22">
        <v>340</v>
      </c>
      <c r="V5" s="23" t="s">
        <v>33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-52.530418181818185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1000</v>
      </c>
      <c r="U6" s="22">
        <v>340</v>
      </c>
      <c r="V6" s="23" t="s">
        <v>36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-52.530418181818185</v>
      </c>
      <c r="AG6" s="25">
        <v>0</v>
      </c>
    </row>
    <row r="7" spans="1:33" ht="15.75" customHeight="1" x14ac:dyDescent="0.2">
      <c r="A7" s="14" t="s">
        <v>37</v>
      </c>
      <c r="B7" s="14" t="s">
        <v>38</v>
      </c>
      <c r="C7" s="15">
        <f t="shared" si="4"/>
        <v>122.08</v>
      </c>
      <c r="D7" s="16">
        <v>5</v>
      </c>
      <c r="E7" s="16">
        <v>0</v>
      </c>
      <c r="F7" s="29">
        <v>610.4</v>
      </c>
      <c r="G7" s="29">
        <v>-0.05</v>
      </c>
      <c r="H7" s="18">
        <f t="shared" si="1"/>
        <v>8.1913499344692019E-5</v>
      </c>
      <c r="I7" s="18">
        <f t="shared" si="2"/>
        <v>0.3318274957529091</v>
      </c>
      <c r="J7" s="17">
        <f t="shared" si="5"/>
        <v>202.5475034075757</v>
      </c>
      <c r="K7" s="17">
        <f t="shared" si="3"/>
        <v>40.509500681515142</v>
      </c>
      <c r="L7" s="16">
        <v>102</v>
      </c>
      <c r="M7" s="19">
        <f t="shared" si="6"/>
        <v>4.9019607843137254E-2</v>
      </c>
      <c r="N7" s="16">
        <v>67</v>
      </c>
      <c r="O7" s="20">
        <f t="shared" ref="O7:P7" si="15">D7/7</f>
        <v>0.7142857142857143</v>
      </c>
      <c r="P7" s="20">
        <f t="shared" si="15"/>
        <v>0</v>
      </c>
      <c r="Q7" s="16">
        <f t="shared" si="8"/>
        <v>93</v>
      </c>
      <c r="R7" s="16"/>
      <c r="S7" s="21">
        <v>1.9498207885304599</v>
      </c>
      <c r="T7" s="14">
        <v>660</v>
      </c>
      <c r="U7" s="22">
        <v>340</v>
      </c>
      <c r="V7" s="23" t="s">
        <v>36</v>
      </c>
      <c r="W7" s="14">
        <v>1</v>
      </c>
      <c r="X7" s="24">
        <f t="shared" si="9"/>
        <v>0.2</v>
      </c>
      <c r="Y7" s="25">
        <f t="shared" si="10"/>
        <v>0.05</v>
      </c>
      <c r="Z7" s="14">
        <v>0</v>
      </c>
      <c r="AA7" s="14" t="s">
        <v>39</v>
      </c>
      <c r="AB7" s="27">
        <f t="shared" si="11"/>
        <v>-0.69</v>
      </c>
      <c r="AC7" s="28">
        <v>0.81020372222222226</v>
      </c>
      <c r="AD7" s="25">
        <f t="shared" si="12"/>
        <v>-5.5904056833333327</v>
      </c>
      <c r="AE7" s="25">
        <v>-9.6</v>
      </c>
      <c r="AF7" s="25">
        <v>-52.530418181818185</v>
      </c>
      <c r="AG7" s="25">
        <v>0</v>
      </c>
    </row>
    <row r="8" spans="1:33" ht="15.75" customHeight="1" x14ac:dyDescent="0.2">
      <c r="A8" s="14" t="s">
        <v>40</v>
      </c>
      <c r="B8" s="14" t="s">
        <v>38</v>
      </c>
      <c r="C8" s="15">
        <f t="shared" si="4"/>
        <v>122.254</v>
      </c>
      <c r="D8" s="16">
        <v>15</v>
      </c>
      <c r="E8" s="16">
        <v>0</v>
      </c>
      <c r="F8" s="29">
        <v>1833.8100000000002</v>
      </c>
      <c r="G8" s="29">
        <v>-0.08</v>
      </c>
      <c r="H8" s="18">
        <f t="shared" si="1"/>
        <v>4.3625021130869606E-5</v>
      </c>
      <c r="I8" s="18">
        <f t="shared" si="2"/>
        <v>0.33260658571498691</v>
      </c>
      <c r="J8" s="17">
        <f t="shared" si="5"/>
        <v>609.93728295000017</v>
      </c>
      <c r="K8" s="17">
        <f t="shared" si="3"/>
        <v>40.662485530000012</v>
      </c>
      <c r="L8" s="16">
        <v>184</v>
      </c>
      <c r="M8" s="19">
        <f t="shared" si="6"/>
        <v>8.1521739130434784E-2</v>
      </c>
      <c r="N8" s="16">
        <v>59</v>
      </c>
      <c r="O8" s="20">
        <f t="shared" ref="O8:P8" si="16">D8/7</f>
        <v>2.1428571428571428</v>
      </c>
      <c r="P8" s="20">
        <f t="shared" si="16"/>
        <v>0</v>
      </c>
      <c r="Q8" s="16">
        <f t="shared" si="8"/>
        <v>27</v>
      </c>
      <c r="R8" s="16"/>
      <c r="S8" s="21">
        <v>1.97826086956521</v>
      </c>
      <c r="T8" s="14">
        <v>660</v>
      </c>
      <c r="U8" s="22">
        <v>340</v>
      </c>
      <c r="V8" s="23" t="s">
        <v>41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0.81020372222222226</v>
      </c>
      <c r="AD8" s="25">
        <f t="shared" si="12"/>
        <v>-16.771217049999997</v>
      </c>
      <c r="AE8" s="25">
        <v>-9.6</v>
      </c>
      <c r="AF8" s="25">
        <v>-52.53</v>
      </c>
      <c r="AG8" s="25">
        <v>0</v>
      </c>
    </row>
    <row r="9" spans="1:33" ht="15.75" customHeight="1" x14ac:dyDescent="0.2">
      <c r="A9" s="14" t="s">
        <v>42</v>
      </c>
      <c r="B9" s="14" t="s">
        <v>43</v>
      </c>
      <c r="C9" s="15">
        <f t="shared" si="4"/>
        <v>126.09187499999997</v>
      </c>
      <c r="D9" s="16">
        <v>16</v>
      </c>
      <c r="E9" s="16">
        <v>1</v>
      </c>
      <c r="F9" s="29">
        <v>2017.4699999999996</v>
      </c>
      <c r="G9" s="29">
        <v>-0.02</v>
      </c>
      <c r="H9" s="18">
        <f t="shared" si="1"/>
        <v>9.9134063951384681E-6</v>
      </c>
      <c r="I9" s="18">
        <f t="shared" si="2"/>
        <v>0.34269325712387189</v>
      </c>
      <c r="J9" s="17">
        <f t="shared" si="5"/>
        <v>691.37336544969764</v>
      </c>
      <c r="K9" s="17">
        <f t="shared" si="3"/>
        <v>43.210835340606103</v>
      </c>
      <c r="L9" s="16">
        <v>210</v>
      </c>
      <c r="M9" s="19">
        <f t="shared" si="6"/>
        <v>7.6190476190476197E-2</v>
      </c>
      <c r="N9" s="16">
        <v>48</v>
      </c>
      <c r="O9" s="20">
        <f t="shared" ref="O9:P9" si="17">D9/7</f>
        <v>2.2857142857142856</v>
      </c>
      <c r="P9" s="20">
        <f t="shared" si="17"/>
        <v>0.14285714285714285</v>
      </c>
      <c r="Q9" s="16">
        <f t="shared" si="8"/>
        <v>19</v>
      </c>
      <c r="R9" s="16"/>
      <c r="S9" s="21">
        <v>2.3304347826086902</v>
      </c>
      <c r="T9" s="14">
        <v>660</v>
      </c>
      <c r="U9" s="22">
        <v>340</v>
      </c>
      <c r="V9" s="23" t="s">
        <v>44</v>
      </c>
      <c r="W9" s="14">
        <v>1</v>
      </c>
      <c r="X9" s="24">
        <f t="shared" si="9"/>
        <v>6.25E-2</v>
      </c>
      <c r="Y9" s="25">
        <f t="shared" si="10"/>
        <v>0.02</v>
      </c>
      <c r="Z9" s="14">
        <v>0</v>
      </c>
      <c r="AA9" s="14" t="s">
        <v>39</v>
      </c>
      <c r="AB9" s="27">
        <f t="shared" si="11"/>
        <v>-0.69</v>
      </c>
      <c r="AC9" s="28">
        <v>0.81020372222222226</v>
      </c>
      <c r="AD9" s="25">
        <f t="shared" si="12"/>
        <v>-17.889298186666664</v>
      </c>
      <c r="AE9" s="25">
        <v>-9.6</v>
      </c>
      <c r="AF9" s="25">
        <v>-53.247927272727203</v>
      </c>
      <c r="AG9" s="25">
        <v>0</v>
      </c>
    </row>
    <row r="10" spans="1:33" ht="15.75" customHeight="1" x14ac:dyDescent="0.2">
      <c r="A10" s="14" t="s">
        <v>45</v>
      </c>
      <c r="B10" s="14" t="s">
        <v>38</v>
      </c>
      <c r="C10" s="15">
        <f t="shared" si="4"/>
        <v>110.64000000000001</v>
      </c>
      <c r="D10" s="16">
        <v>20</v>
      </c>
      <c r="E10" s="16">
        <v>2</v>
      </c>
      <c r="F10" s="29">
        <v>2212.8000000000002</v>
      </c>
      <c r="G10" s="29">
        <v>-0.02</v>
      </c>
      <c r="H10" s="18">
        <f t="shared" si="1"/>
        <v>9.0383224873463487E-6</v>
      </c>
      <c r="I10" s="18">
        <f t="shared" si="2"/>
        <v>0.27184554944510247</v>
      </c>
      <c r="J10" s="17">
        <f t="shared" si="5"/>
        <v>601.53983181212277</v>
      </c>
      <c r="K10" s="17">
        <f t="shared" si="3"/>
        <v>30.076991590606138</v>
      </c>
      <c r="L10" s="16">
        <v>245</v>
      </c>
      <c r="M10" s="19">
        <f t="shared" si="6"/>
        <v>8.1632653061224483E-2</v>
      </c>
      <c r="N10" s="16">
        <v>24</v>
      </c>
      <c r="O10" s="20">
        <f t="shared" ref="O10:P10" si="18">D10/7</f>
        <v>2.8571428571428572</v>
      </c>
      <c r="P10" s="20">
        <f t="shared" si="18"/>
        <v>0.2857142857142857</v>
      </c>
      <c r="Q10" s="16">
        <f t="shared" si="8"/>
        <v>7</v>
      </c>
      <c r="R10" s="16"/>
      <c r="S10" s="21">
        <v>4.4637681159420204</v>
      </c>
      <c r="T10" s="14">
        <v>660</v>
      </c>
      <c r="U10" s="22">
        <v>340</v>
      </c>
      <c r="V10" s="23" t="s">
        <v>44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0.81020372222222226</v>
      </c>
      <c r="AD10" s="25">
        <f t="shared" si="12"/>
        <v>-22.361622733333331</v>
      </c>
      <c r="AE10" s="25">
        <v>-9.6</v>
      </c>
      <c r="AF10" s="25">
        <v>-53.247927272727203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103.11222222222221</v>
      </c>
      <c r="D11" s="16">
        <v>9</v>
      </c>
      <c r="E11" s="16">
        <v>0</v>
      </c>
      <c r="F11" s="29">
        <v>928.01</v>
      </c>
      <c r="G11" s="29">
        <v>-0.26</v>
      </c>
      <c r="H11" s="18">
        <f t="shared" si="1"/>
        <v>2.8016939472634995E-4</v>
      </c>
      <c r="I11" s="18">
        <f t="shared" si="2"/>
        <v>0.22936652009725667</v>
      </c>
      <c r="J11" s="17">
        <f t="shared" si="5"/>
        <v>212.85442431545516</v>
      </c>
      <c r="K11" s="17">
        <f t="shared" si="3"/>
        <v>23.65049159060613</v>
      </c>
      <c r="L11" s="16">
        <v>162</v>
      </c>
      <c r="M11" s="19">
        <f t="shared" si="6"/>
        <v>5.5555555555555552E-2</v>
      </c>
      <c r="N11" s="16">
        <v>107</v>
      </c>
      <c r="O11" s="20">
        <f t="shared" ref="O11:P11" si="19">D11/7</f>
        <v>1.2857142857142858</v>
      </c>
      <c r="P11" s="20">
        <f t="shared" si="19"/>
        <v>0</v>
      </c>
      <c r="Q11" s="16">
        <f t="shared" si="8"/>
        <v>83</v>
      </c>
      <c r="R11" s="16"/>
      <c r="S11" s="21">
        <v>1.3459715639810399</v>
      </c>
      <c r="T11" s="14">
        <v>763</v>
      </c>
      <c r="U11" s="22">
        <v>340</v>
      </c>
      <c r="V11" s="23" t="s">
        <v>48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0.81020372222222226</v>
      </c>
      <c r="AD11" s="25">
        <f t="shared" si="12"/>
        <v>-10.06273023</v>
      </c>
      <c r="AE11" s="25">
        <v>-9.6</v>
      </c>
      <c r="AF11" s="25">
        <v>-53.247927272727203</v>
      </c>
      <c r="AG11" s="25">
        <v>0</v>
      </c>
    </row>
    <row r="12" spans="1:33" ht="15.75" customHeight="1" x14ac:dyDescent="0.2">
      <c r="A12" s="14" t="s">
        <v>49</v>
      </c>
      <c r="B12" s="14" t="s">
        <v>50</v>
      </c>
      <c r="C12" s="15">
        <f t="shared" si="4"/>
        <v>99.99</v>
      </c>
      <c r="D12" s="16">
        <v>23</v>
      </c>
      <c r="E12" s="16">
        <v>0</v>
      </c>
      <c r="F12" s="29">
        <v>2299.77</v>
      </c>
      <c r="G12" s="29">
        <v>-0.29000000000000004</v>
      </c>
      <c r="H12" s="18">
        <f t="shared" si="1"/>
        <v>1.26099566478387E-4</v>
      </c>
      <c r="I12" s="18">
        <f t="shared" si="2"/>
        <v>0.21014984393393302</v>
      </c>
      <c r="J12" s="17">
        <f t="shared" si="5"/>
        <v>483.29630658394115</v>
      </c>
      <c r="K12" s="17">
        <f t="shared" si="3"/>
        <v>21.012882894953965</v>
      </c>
      <c r="L12" s="16">
        <v>176</v>
      </c>
      <c r="M12" s="19">
        <f t="shared" si="6"/>
        <v>0.13068181818181818</v>
      </c>
      <c r="N12" s="16">
        <v>86</v>
      </c>
      <c r="O12" s="20">
        <f t="shared" ref="O12:P12" si="20">D12/7</f>
        <v>3.2857142857142856</v>
      </c>
      <c r="P12" s="20">
        <f t="shared" si="20"/>
        <v>0</v>
      </c>
      <c r="Q12" s="16">
        <f t="shared" si="8"/>
        <v>26</v>
      </c>
      <c r="R12" s="16"/>
      <c r="S12" s="21">
        <v>1.7826086956521701</v>
      </c>
      <c r="T12" s="14">
        <v>728</v>
      </c>
      <c r="U12" s="22">
        <v>340</v>
      </c>
      <c r="V12" s="23" t="s">
        <v>51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0.81020372222222226</v>
      </c>
      <c r="AD12" s="25">
        <f t="shared" si="12"/>
        <v>-25.715866143333329</v>
      </c>
      <c r="AE12" s="25">
        <v>-9.6</v>
      </c>
      <c r="AF12" s="25">
        <v>-53.247927272727203</v>
      </c>
      <c r="AG12" s="25">
        <v>0</v>
      </c>
    </row>
    <row r="13" spans="1:33" ht="15.75" customHeight="1" x14ac:dyDescent="0.2">
      <c r="A13" s="14" t="s">
        <v>52</v>
      </c>
      <c r="B13" s="14" t="s">
        <v>53</v>
      </c>
      <c r="C13" s="15">
        <f t="shared" si="4"/>
        <v>100.03585365853652</v>
      </c>
      <c r="D13" s="16">
        <v>41</v>
      </c>
      <c r="E13" s="16">
        <v>0</v>
      </c>
      <c r="F13" s="17">
        <v>4101.4699999999975</v>
      </c>
      <c r="G13" s="29">
        <v>-59.91</v>
      </c>
      <c r="H13" s="18">
        <f t="shared" si="1"/>
        <v>1.4606957993109796E-2</v>
      </c>
      <c r="I13" s="18">
        <f t="shared" si="2"/>
        <v>0.19218720710032189</v>
      </c>
      <c r="J13" s="17">
        <f t="shared" si="5"/>
        <v>788.25006430575672</v>
      </c>
      <c r="K13" s="17">
        <f t="shared" si="3"/>
        <v>19.22561132453065</v>
      </c>
      <c r="L13" s="16">
        <v>148</v>
      </c>
      <c r="M13" s="19">
        <f t="shared" si="6"/>
        <v>0.27702702702702703</v>
      </c>
      <c r="N13" s="16">
        <v>41</v>
      </c>
      <c r="O13" s="20">
        <f t="shared" ref="O13:P13" si="21">D13/7</f>
        <v>5.8571428571428568</v>
      </c>
      <c r="P13" s="20">
        <f t="shared" si="21"/>
        <v>0</v>
      </c>
      <c r="Q13" s="16">
        <f t="shared" si="8"/>
        <v>7</v>
      </c>
      <c r="R13" s="16"/>
      <c r="S13" s="21">
        <v>2.2325581395348801</v>
      </c>
      <c r="T13" s="14">
        <v>320</v>
      </c>
      <c r="U13" s="22">
        <v>68</v>
      </c>
      <c r="V13" s="23" t="s">
        <v>54</v>
      </c>
      <c r="W13" s="14">
        <v>3</v>
      </c>
      <c r="X13" s="24">
        <f t="shared" si="9"/>
        <v>7.3170731707317069E-2</v>
      </c>
      <c r="Y13" s="25">
        <f t="shared" si="10"/>
        <v>8.5585714285714278</v>
      </c>
      <c r="Z13" s="14">
        <v>4</v>
      </c>
      <c r="AA13" s="14" t="s">
        <v>39</v>
      </c>
      <c r="AB13" s="27">
        <f t="shared" si="11"/>
        <v>-0.69</v>
      </c>
      <c r="AC13" s="28">
        <v>0.81020372222222226</v>
      </c>
      <c r="AD13" s="25">
        <f t="shared" si="12"/>
        <v>-45.841326603333329</v>
      </c>
      <c r="AE13" s="25">
        <v>-9.6</v>
      </c>
      <c r="AF13" s="25">
        <v>-53.625563636363601</v>
      </c>
      <c r="AG13" s="25">
        <v>0</v>
      </c>
    </row>
    <row r="14" spans="1:33" ht="15.75" customHeight="1" x14ac:dyDescent="0.2">
      <c r="A14" s="14" t="s">
        <v>55</v>
      </c>
      <c r="B14" s="14" t="s">
        <v>56</v>
      </c>
      <c r="C14" s="15">
        <f t="shared" si="4"/>
        <v>101.42562500000001</v>
      </c>
      <c r="D14" s="16">
        <v>16</v>
      </c>
      <c r="E14" s="16">
        <v>1</v>
      </c>
      <c r="F14" s="17">
        <v>1622.8100000000002</v>
      </c>
      <c r="G14" s="29">
        <v>-57.230000000000004</v>
      </c>
      <c r="H14" s="18">
        <f t="shared" si="1"/>
        <v>3.5265989240884636E-2</v>
      </c>
      <c r="I14" s="18">
        <f t="shared" si="2"/>
        <v>0.18034161955590344</v>
      </c>
      <c r="J14" s="17">
        <f t="shared" si="5"/>
        <v>292.66018363151568</v>
      </c>
      <c r="K14" s="17">
        <f t="shared" si="3"/>
        <v>18.29126147696973</v>
      </c>
      <c r="L14" s="16">
        <v>225</v>
      </c>
      <c r="M14" s="19">
        <f t="shared" si="6"/>
        <v>7.1111111111111111E-2</v>
      </c>
      <c r="N14" s="16">
        <v>24</v>
      </c>
      <c r="O14" s="20">
        <f t="shared" ref="O14:P14" si="22">D14/7</f>
        <v>2.2857142857142856</v>
      </c>
      <c r="P14" s="20">
        <f t="shared" si="22"/>
        <v>0.14285714285714285</v>
      </c>
      <c r="Q14" s="16">
        <f t="shared" si="8"/>
        <v>9</v>
      </c>
      <c r="R14" s="16"/>
      <c r="S14" s="21">
        <v>6.5333333333333297</v>
      </c>
      <c r="T14" s="14">
        <v>320</v>
      </c>
      <c r="U14" s="22">
        <v>68</v>
      </c>
      <c r="V14" s="23" t="s">
        <v>54</v>
      </c>
      <c r="W14" s="14">
        <v>3</v>
      </c>
      <c r="X14" s="24">
        <f t="shared" si="9"/>
        <v>0.1875</v>
      </c>
      <c r="Y14" s="25">
        <f t="shared" si="10"/>
        <v>11.446000000000002</v>
      </c>
      <c r="Z14" s="14">
        <v>2</v>
      </c>
      <c r="AA14" s="14" t="s">
        <v>39</v>
      </c>
      <c r="AB14" s="27">
        <f t="shared" si="11"/>
        <v>-0.69</v>
      </c>
      <c r="AC14" s="28">
        <v>0.81020372222222226</v>
      </c>
      <c r="AD14" s="25">
        <f t="shared" si="12"/>
        <v>-17.889298186666664</v>
      </c>
      <c r="AE14" s="25">
        <v>-9.6</v>
      </c>
      <c r="AF14" s="25">
        <v>-53.625563636363601</v>
      </c>
      <c r="AG14" s="25">
        <v>0</v>
      </c>
    </row>
    <row r="15" spans="1:33" ht="15.75" customHeight="1" x14ac:dyDescent="0.2">
      <c r="A15" s="14" t="s">
        <v>57</v>
      </c>
      <c r="B15" s="14" t="s">
        <v>58</v>
      </c>
      <c r="C15" s="15">
        <f t="shared" si="4"/>
        <v>99.369090909090929</v>
      </c>
      <c r="D15" s="16">
        <v>11</v>
      </c>
      <c r="E15" s="16">
        <v>2</v>
      </c>
      <c r="F15" s="17">
        <v>1093.0600000000002</v>
      </c>
      <c r="G15" s="29">
        <v>-38.58</v>
      </c>
      <c r="H15" s="18">
        <f t="shared" si="1"/>
        <v>3.5295409218158193E-2</v>
      </c>
      <c r="I15" s="18">
        <f t="shared" si="2"/>
        <v>0.16718286964729032</v>
      </c>
      <c r="J15" s="17">
        <f t="shared" si="5"/>
        <v>182.74090749666718</v>
      </c>
      <c r="K15" s="17">
        <f t="shared" si="3"/>
        <v>16.612809772424288</v>
      </c>
      <c r="L15" s="16">
        <v>206</v>
      </c>
      <c r="M15" s="19">
        <f t="shared" si="6"/>
        <v>5.3398058252427182E-2</v>
      </c>
      <c r="N15" s="16">
        <v>179</v>
      </c>
      <c r="O15" s="20">
        <f t="shared" ref="O15:P15" si="23">D15/7</f>
        <v>1.5714285714285714</v>
      </c>
      <c r="P15" s="20">
        <f t="shared" si="23"/>
        <v>0.2857142857142857</v>
      </c>
      <c r="Q15" s="16">
        <f t="shared" si="8"/>
        <v>96</v>
      </c>
      <c r="R15" s="16"/>
      <c r="S15" s="21">
        <v>2.7652173913043399</v>
      </c>
      <c r="T15" s="14">
        <v>320</v>
      </c>
      <c r="U15" s="22">
        <v>68</v>
      </c>
      <c r="V15" s="23" t="s">
        <v>59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0.81020372222222226</v>
      </c>
      <c r="AD15" s="25">
        <f t="shared" si="12"/>
        <v>-12.298892503333331</v>
      </c>
      <c r="AE15" s="25">
        <v>-9.6</v>
      </c>
      <c r="AF15" s="25">
        <v>-53.625563636363601</v>
      </c>
      <c r="AG15" s="25">
        <v>0</v>
      </c>
    </row>
    <row r="16" spans="1:33" ht="15.75" customHeight="1" x14ac:dyDescent="0.2">
      <c r="A16" s="14" t="s">
        <v>60</v>
      </c>
      <c r="B16" s="14" t="s">
        <v>61</v>
      </c>
      <c r="C16" s="15">
        <f t="shared" si="4"/>
        <v>97.289999999999992</v>
      </c>
      <c r="D16" s="16">
        <v>20</v>
      </c>
      <c r="E16" s="16">
        <v>2</v>
      </c>
      <c r="F16" s="17">
        <v>1945.8</v>
      </c>
      <c r="G16" s="29">
        <v>-126.65</v>
      </c>
      <c r="H16" s="18">
        <f t="shared" si="1"/>
        <v>6.5088909445986234E-2</v>
      </c>
      <c r="I16" s="18">
        <f t="shared" si="2"/>
        <v>0.12355180621821076</v>
      </c>
      <c r="J16" s="17">
        <f t="shared" si="5"/>
        <v>240.40710453939448</v>
      </c>
      <c r="K16" s="17">
        <f t="shared" si="3"/>
        <v>12.020355226969723</v>
      </c>
      <c r="L16" s="16">
        <v>217</v>
      </c>
      <c r="M16" s="19">
        <f t="shared" si="6"/>
        <v>9.2165898617511524E-2</v>
      </c>
      <c r="N16" s="16">
        <v>157</v>
      </c>
      <c r="O16" s="20">
        <f t="shared" ref="O16:P16" si="24">D16/7</f>
        <v>2.8571428571428572</v>
      </c>
      <c r="P16" s="20">
        <f t="shared" si="24"/>
        <v>0.2857142857142857</v>
      </c>
      <c r="Q16" s="16">
        <f t="shared" si="8"/>
        <v>49</v>
      </c>
      <c r="R16" s="16"/>
      <c r="S16" s="21">
        <v>1.9943661971830899</v>
      </c>
      <c r="T16" s="14">
        <v>320</v>
      </c>
      <c r="U16" s="22">
        <v>68</v>
      </c>
      <c r="V16" s="23" t="s">
        <v>59</v>
      </c>
      <c r="W16" s="14">
        <v>8</v>
      </c>
      <c r="X16" s="24">
        <f t="shared" si="9"/>
        <v>0.4</v>
      </c>
      <c r="Y16" s="25">
        <f t="shared" si="10"/>
        <v>15.831250000000001</v>
      </c>
      <c r="Z16" s="14">
        <v>0</v>
      </c>
      <c r="AA16" s="14" t="s">
        <v>39</v>
      </c>
      <c r="AB16" s="27">
        <f t="shared" si="11"/>
        <v>-0.69</v>
      </c>
      <c r="AC16" s="28">
        <v>0.81020372222222226</v>
      </c>
      <c r="AD16" s="25">
        <f t="shared" si="12"/>
        <v>-22.361622733333331</v>
      </c>
      <c r="AE16" s="25">
        <v>-9.6</v>
      </c>
      <c r="AF16" s="25">
        <v>-53.625563636363601</v>
      </c>
      <c r="AG16" s="25">
        <v>0</v>
      </c>
    </row>
    <row r="17" spans="1:33" ht="15.75" customHeight="1" x14ac:dyDescent="0.2">
      <c r="A17" s="14" t="s">
        <v>62</v>
      </c>
      <c r="B17" s="14" t="s">
        <v>38</v>
      </c>
      <c r="C17" s="15">
        <f t="shared" si="4"/>
        <v>97.319642857142853</v>
      </c>
      <c r="D17" s="16">
        <v>28</v>
      </c>
      <c r="E17" s="16">
        <v>0</v>
      </c>
      <c r="F17" s="17">
        <v>2724.95</v>
      </c>
      <c r="G17" s="29">
        <v>-49.32</v>
      </c>
      <c r="H17" s="18">
        <f t="shared" si="1"/>
        <v>1.809941466815905E-2</v>
      </c>
      <c r="I17" s="18">
        <f t="shared" si="2"/>
        <v>0.17074274623576666</v>
      </c>
      <c r="J17" s="17">
        <f t="shared" si="5"/>
        <v>465.26544635515233</v>
      </c>
      <c r="K17" s="17">
        <f t="shared" si="3"/>
        <v>16.616623084112582</v>
      </c>
      <c r="L17" s="16">
        <v>205</v>
      </c>
      <c r="M17" s="19">
        <f t="shared" si="6"/>
        <v>0.13658536585365855</v>
      </c>
      <c r="N17" s="16">
        <v>129</v>
      </c>
      <c r="O17" s="20">
        <f t="shared" ref="O17:P17" si="25">D17/7</f>
        <v>4</v>
      </c>
      <c r="P17" s="20">
        <f t="shared" si="25"/>
        <v>0</v>
      </c>
      <c r="Q17" s="16">
        <f t="shared" si="8"/>
        <v>32</v>
      </c>
      <c r="R17" s="16"/>
      <c r="S17" s="21">
        <v>2.8391608391608298</v>
      </c>
      <c r="T17" s="14">
        <v>252</v>
      </c>
      <c r="U17" s="22" t="s">
        <v>63</v>
      </c>
      <c r="V17" s="23" t="s">
        <v>63</v>
      </c>
      <c r="W17" s="14">
        <v>3</v>
      </c>
      <c r="X17" s="24">
        <f t="shared" si="9"/>
        <v>0.10714285714285714</v>
      </c>
      <c r="Y17" s="25">
        <f t="shared" si="10"/>
        <v>16.440000000000001</v>
      </c>
      <c r="Z17" s="14">
        <v>0</v>
      </c>
      <c r="AA17" s="14" t="s">
        <v>39</v>
      </c>
      <c r="AB17" s="27">
        <f t="shared" si="11"/>
        <v>-0.69</v>
      </c>
      <c r="AC17" s="28">
        <v>0.81020372222222226</v>
      </c>
      <c r="AD17" s="25">
        <f t="shared" si="12"/>
        <v>-31.306271826666663</v>
      </c>
      <c r="AE17" s="25">
        <v>-9.6</v>
      </c>
      <c r="AF17" s="25">
        <v>-53.625563636363601</v>
      </c>
      <c r="AG17" s="25">
        <v>0</v>
      </c>
    </row>
    <row r="18" spans="1:33" ht="15.75" customHeight="1" x14ac:dyDescent="0.2">
      <c r="A18" s="14" t="s">
        <v>64</v>
      </c>
      <c r="B18" s="14" t="s">
        <v>65</v>
      </c>
      <c r="C18" s="15">
        <f t="shared" si="4"/>
        <v>97.068571428571431</v>
      </c>
      <c r="D18" s="16">
        <v>21</v>
      </c>
      <c r="E18" s="16">
        <v>0</v>
      </c>
      <c r="F18" s="17">
        <v>2038.44</v>
      </c>
      <c r="G18" s="29">
        <v>-39.32</v>
      </c>
      <c r="H18" s="18">
        <f t="shared" si="1"/>
        <v>1.9289260414827026E-2</v>
      </c>
      <c r="I18" s="18">
        <f t="shared" si="2"/>
        <v>0.16784279143186179</v>
      </c>
      <c r="J18" s="17">
        <f t="shared" si="5"/>
        <v>342.13745976636437</v>
      </c>
      <c r="K18" s="17">
        <f t="shared" si="3"/>
        <v>16.292259988874495</v>
      </c>
      <c r="L18" s="16">
        <v>208</v>
      </c>
      <c r="M18" s="19">
        <f t="shared" si="6"/>
        <v>0.10096153846153846</v>
      </c>
      <c r="N18" s="16">
        <v>170</v>
      </c>
      <c r="O18" s="20">
        <f t="shared" ref="O18:P18" si="26">D18/7</f>
        <v>3</v>
      </c>
      <c r="P18" s="20">
        <f t="shared" si="26"/>
        <v>0</v>
      </c>
      <c r="Q18" s="16">
        <f t="shared" si="8"/>
        <v>56</v>
      </c>
      <c r="R18" s="16"/>
      <c r="S18" s="21">
        <v>3.3088235294117601</v>
      </c>
      <c r="T18" s="14">
        <v>252</v>
      </c>
      <c r="U18" s="22">
        <v>0</v>
      </c>
      <c r="V18" s="23" t="s">
        <v>66</v>
      </c>
      <c r="W18" s="14">
        <v>3</v>
      </c>
      <c r="X18" s="24">
        <f t="shared" si="9"/>
        <v>0.14285714285714285</v>
      </c>
      <c r="Y18" s="25">
        <f t="shared" si="10"/>
        <v>6.5533333333333337</v>
      </c>
      <c r="Z18" s="14">
        <v>3</v>
      </c>
      <c r="AA18" s="14" t="s">
        <v>39</v>
      </c>
      <c r="AB18" s="27">
        <f t="shared" si="11"/>
        <v>-0.69</v>
      </c>
      <c r="AC18" s="28">
        <v>0.81020372222222226</v>
      </c>
      <c r="AD18" s="25">
        <f t="shared" si="12"/>
        <v>-23.479703869999998</v>
      </c>
      <c r="AE18" s="25">
        <v>-9.6</v>
      </c>
      <c r="AF18" s="25">
        <v>-53.625563636363601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4"/>
        <v>97.051714285714283</v>
      </c>
      <c r="D19" s="16">
        <v>35</v>
      </c>
      <c r="E19" s="16">
        <v>3</v>
      </c>
      <c r="F19" s="17">
        <v>3396.81</v>
      </c>
      <c r="G19" s="29">
        <v>-57.819999999999993</v>
      </c>
      <c r="H19" s="18">
        <f t="shared" si="1"/>
        <v>1.702185285606201E-2</v>
      </c>
      <c r="I19" s="18">
        <f t="shared" si="2"/>
        <v>0.14388527263636736</v>
      </c>
      <c r="J19" s="17">
        <f t="shared" si="5"/>
        <v>488.75093294393901</v>
      </c>
      <c r="K19" s="17">
        <f t="shared" si="3"/>
        <v>13.964312369826828</v>
      </c>
      <c r="L19" s="16">
        <v>187</v>
      </c>
      <c r="M19" s="19">
        <f t="shared" si="6"/>
        <v>0.18716577540106952</v>
      </c>
      <c r="N19" s="16">
        <v>135</v>
      </c>
      <c r="O19" s="20">
        <f t="shared" ref="O19:P19" si="27">D19/7</f>
        <v>5</v>
      </c>
      <c r="P19" s="20">
        <f t="shared" si="27"/>
        <v>0.42857142857142855</v>
      </c>
      <c r="Q19" s="16">
        <f t="shared" si="8"/>
        <v>24</v>
      </c>
      <c r="R19" s="16"/>
      <c r="S19" s="21">
        <v>3.7220077220077199</v>
      </c>
      <c r="T19" s="14">
        <v>252</v>
      </c>
      <c r="U19" s="22">
        <v>80</v>
      </c>
      <c r="V19" s="23" t="s">
        <v>66</v>
      </c>
      <c r="W19" s="14">
        <v>9</v>
      </c>
      <c r="X19" s="24">
        <f t="shared" si="9"/>
        <v>0.25714285714285712</v>
      </c>
      <c r="Y19" s="25">
        <f t="shared" si="10"/>
        <v>5.7819999999999991</v>
      </c>
      <c r="Z19" s="14">
        <v>1</v>
      </c>
      <c r="AA19" s="14" t="s">
        <v>39</v>
      </c>
      <c r="AB19" s="27">
        <f t="shared" si="11"/>
        <v>-0.69</v>
      </c>
      <c r="AC19" s="28">
        <v>0.81020372222222226</v>
      </c>
      <c r="AD19" s="25">
        <f t="shared" si="12"/>
        <v>-39.132839783333331</v>
      </c>
      <c r="AE19" s="25">
        <v>-9.6</v>
      </c>
      <c r="AF19" s="25">
        <v>-56.159563636363636</v>
      </c>
      <c r="AG19" s="25">
        <v>0</v>
      </c>
    </row>
    <row r="20" spans="1:33" ht="15.75" customHeight="1" x14ac:dyDescent="0.2">
      <c r="A20" s="14" t="s">
        <v>68</v>
      </c>
      <c r="B20" s="14" t="s">
        <v>69</v>
      </c>
      <c r="C20" s="15">
        <f t="shared" si="4"/>
        <v>97.350434782608673</v>
      </c>
      <c r="D20" s="16">
        <v>23</v>
      </c>
      <c r="E20" s="16">
        <v>1</v>
      </c>
      <c r="F20" s="17">
        <v>2239.0599999999995</v>
      </c>
      <c r="G20" s="29">
        <v>-59.970000000000006</v>
      </c>
      <c r="H20" s="18">
        <f t="shared" si="1"/>
        <v>2.6783560958616569E-2</v>
      </c>
      <c r="I20" s="18">
        <f t="shared" si="2"/>
        <v>0.13623805088756114</v>
      </c>
      <c r="J20" s="17">
        <f t="shared" si="5"/>
        <v>305.04517022030257</v>
      </c>
      <c r="K20" s="17">
        <f t="shared" si="3"/>
        <v>13.262833487839242</v>
      </c>
      <c r="L20" s="16">
        <v>209</v>
      </c>
      <c r="M20" s="19">
        <f t="shared" si="6"/>
        <v>0.11004784688995216</v>
      </c>
      <c r="N20" s="16">
        <v>107</v>
      </c>
      <c r="O20" s="20">
        <f t="shared" ref="O20:P20" si="28">D20/7</f>
        <v>3.2857142857142856</v>
      </c>
      <c r="P20" s="20">
        <f t="shared" si="28"/>
        <v>0.14285714285714285</v>
      </c>
      <c r="Q20" s="16">
        <f t="shared" si="8"/>
        <v>31</v>
      </c>
      <c r="R20" s="16"/>
      <c r="S20" s="21">
        <v>2.3781512605041999</v>
      </c>
      <c r="T20" s="14">
        <v>252</v>
      </c>
      <c r="U20" s="22">
        <v>80</v>
      </c>
      <c r="V20" s="23" t="s">
        <v>70</v>
      </c>
      <c r="W20" s="14">
        <v>3</v>
      </c>
      <c r="X20" s="24">
        <f t="shared" si="9"/>
        <v>0.13043478260869565</v>
      </c>
      <c r="Y20" s="25">
        <f t="shared" si="10"/>
        <v>19.990000000000002</v>
      </c>
      <c r="Z20" s="14">
        <v>0</v>
      </c>
      <c r="AA20" s="14" t="s">
        <v>39</v>
      </c>
      <c r="AB20" s="27">
        <f t="shared" si="11"/>
        <v>-0.69</v>
      </c>
      <c r="AC20" s="28">
        <v>0.81020372222222226</v>
      </c>
      <c r="AD20" s="25">
        <f t="shared" si="12"/>
        <v>-25.715866143333329</v>
      </c>
      <c r="AE20" s="25">
        <v>-9.6</v>
      </c>
      <c r="AF20" s="25">
        <v>-56.159563636363636</v>
      </c>
      <c r="AG20" s="25">
        <v>0</v>
      </c>
    </row>
    <row r="21" spans="1:33" ht="15.75" customHeight="1" x14ac:dyDescent="0.2">
      <c r="A21" s="14" t="s">
        <v>71</v>
      </c>
      <c r="B21" s="14" t="s">
        <v>72</v>
      </c>
      <c r="C21" s="15">
        <f t="shared" si="4"/>
        <v>97.870500000000007</v>
      </c>
      <c r="D21" s="16">
        <v>20</v>
      </c>
      <c r="E21" s="16">
        <v>4</v>
      </c>
      <c r="F21" s="17">
        <v>1957.41</v>
      </c>
      <c r="G21" s="29">
        <v>-57.600000000000009</v>
      </c>
      <c r="H21" s="18">
        <f t="shared" si="1"/>
        <v>2.9426640305301396E-2</v>
      </c>
      <c r="I21" s="18">
        <f t="shared" si="2"/>
        <v>0.13724544399967006</v>
      </c>
      <c r="J21" s="17">
        <f t="shared" si="5"/>
        <v>268.64560453939418</v>
      </c>
      <c r="K21" s="17">
        <f t="shared" si="3"/>
        <v>13.432280226969709</v>
      </c>
      <c r="L21" s="16">
        <v>89</v>
      </c>
      <c r="M21" s="19">
        <f t="shared" si="6"/>
        <v>0.2247191011235955</v>
      </c>
      <c r="N21" s="16">
        <v>263</v>
      </c>
      <c r="O21" s="20">
        <f t="shared" ref="O21:P21" si="29">D21/7</f>
        <v>2.8571428571428572</v>
      </c>
      <c r="P21" s="20">
        <f t="shared" si="29"/>
        <v>0.5714285714285714</v>
      </c>
      <c r="Q21" s="16">
        <f t="shared" si="8"/>
        <v>76</v>
      </c>
      <c r="R21" s="16"/>
      <c r="S21" s="21">
        <v>2.09187279151943</v>
      </c>
      <c r="T21" s="14">
        <v>252</v>
      </c>
      <c r="U21" s="22">
        <v>80</v>
      </c>
      <c r="V21" s="23" t="s">
        <v>73</v>
      </c>
      <c r="W21" s="14">
        <v>3</v>
      </c>
      <c r="X21" s="24">
        <f t="shared" si="9"/>
        <v>0.15</v>
      </c>
      <c r="Y21" s="25">
        <f t="shared" si="10"/>
        <v>19.200000000000003</v>
      </c>
      <c r="Z21" s="14">
        <v>0</v>
      </c>
      <c r="AA21" s="14" t="s">
        <v>39</v>
      </c>
      <c r="AB21" s="27">
        <f t="shared" si="11"/>
        <v>-0.69</v>
      </c>
      <c r="AC21" s="28">
        <v>0.81020372222222226</v>
      </c>
      <c r="AD21" s="25">
        <f t="shared" si="12"/>
        <v>-22.361622733333331</v>
      </c>
      <c r="AE21" s="25">
        <v>-9.6</v>
      </c>
      <c r="AF21" s="25">
        <v>-56.159563636363636</v>
      </c>
      <c r="AG21" s="25">
        <v>0</v>
      </c>
    </row>
    <row r="22" spans="1:33" ht="15.75" customHeight="1" x14ac:dyDescent="0.2">
      <c r="A22" s="14" t="s">
        <v>74</v>
      </c>
      <c r="B22" s="14" t="s">
        <v>75</v>
      </c>
      <c r="C22" s="15">
        <f t="shared" si="4"/>
        <v>97.244117647058843</v>
      </c>
      <c r="D22" s="16">
        <v>17</v>
      </c>
      <c r="E22" s="16">
        <v>0</v>
      </c>
      <c r="F22" s="29">
        <v>1653.1500000000003</v>
      </c>
      <c r="G22" s="29">
        <v>-50.64</v>
      </c>
      <c r="H22" s="18">
        <f t="shared" si="1"/>
        <v>3.0632428999183371E-2</v>
      </c>
      <c r="I22" s="18">
        <f t="shared" si="2"/>
        <v>0.13163810837400416</v>
      </c>
      <c r="J22" s="17">
        <f t="shared" si="5"/>
        <v>217.61753885848503</v>
      </c>
      <c r="K22" s="17">
        <f t="shared" si="3"/>
        <v>12.801031697557944</v>
      </c>
      <c r="L22" s="16">
        <v>176</v>
      </c>
      <c r="M22" s="19">
        <f t="shared" si="6"/>
        <v>9.6590909090909088E-2</v>
      </c>
      <c r="N22" s="16">
        <v>249</v>
      </c>
      <c r="O22" s="20">
        <f t="shared" ref="O22:P22" si="30">D22/7</f>
        <v>2.4285714285714284</v>
      </c>
      <c r="P22" s="20">
        <f t="shared" si="30"/>
        <v>0</v>
      </c>
      <c r="Q22" s="16">
        <f t="shared" si="8"/>
        <v>102</v>
      </c>
      <c r="R22" s="16"/>
      <c r="S22" s="21">
        <v>2.2138836772983099</v>
      </c>
      <c r="T22" s="14">
        <v>252</v>
      </c>
      <c r="U22" s="22">
        <v>80</v>
      </c>
      <c r="V22" s="23" t="s">
        <v>73</v>
      </c>
      <c r="W22" s="14">
        <v>4</v>
      </c>
      <c r="X22" s="24">
        <f t="shared" si="9"/>
        <v>0.23529411764705882</v>
      </c>
      <c r="Y22" s="25">
        <f t="shared" si="10"/>
        <v>12.66</v>
      </c>
      <c r="Z22" s="14">
        <v>0</v>
      </c>
      <c r="AA22" s="14" t="s">
        <v>39</v>
      </c>
      <c r="AB22" s="27">
        <f t="shared" si="11"/>
        <v>-0.69</v>
      </c>
      <c r="AC22" s="28">
        <v>0.81020372222222226</v>
      </c>
      <c r="AD22" s="25">
        <f t="shared" si="12"/>
        <v>-19.007379323333332</v>
      </c>
      <c r="AE22" s="25">
        <v>-9.6</v>
      </c>
      <c r="AF22" s="25">
        <v>-56.159563636363636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4"/>
        <v>97.177200000000028</v>
      </c>
      <c r="D23" s="16">
        <v>25</v>
      </c>
      <c r="E23" s="16">
        <v>0</v>
      </c>
      <c r="F23" s="17">
        <v>2429.4300000000007</v>
      </c>
      <c r="G23" s="29">
        <v>-23.02</v>
      </c>
      <c r="H23" s="18">
        <f t="shared" si="1"/>
        <v>9.4754736707787397E-3</v>
      </c>
      <c r="I23" s="18">
        <f t="shared" si="2"/>
        <v>0.15232148309448831</v>
      </c>
      <c r="J23" s="17">
        <f t="shared" si="5"/>
        <v>370.05438067424285</v>
      </c>
      <c r="K23" s="17">
        <f t="shared" si="3"/>
        <v>14.802175226969714</v>
      </c>
      <c r="L23" s="16">
        <v>155</v>
      </c>
      <c r="M23" s="19">
        <f t="shared" si="6"/>
        <v>0.16129032258064516</v>
      </c>
      <c r="N23" s="16">
        <v>213</v>
      </c>
      <c r="O23" s="20">
        <f t="shared" ref="O23:P23" si="31">D23/7</f>
        <v>3.5714285714285716</v>
      </c>
      <c r="P23" s="20">
        <f t="shared" si="31"/>
        <v>0</v>
      </c>
      <c r="Q23" s="16">
        <f t="shared" si="8"/>
        <v>59</v>
      </c>
      <c r="R23" s="16"/>
      <c r="S23" s="21">
        <v>2.8235294117646998</v>
      </c>
      <c r="T23" s="14">
        <v>252</v>
      </c>
      <c r="U23" s="22">
        <v>172</v>
      </c>
      <c r="V23" s="23" t="s">
        <v>77</v>
      </c>
      <c r="W23" s="14">
        <v>0</v>
      </c>
      <c r="X23" s="24">
        <f t="shared" si="9"/>
        <v>0</v>
      </c>
      <c r="Y23" s="25">
        <f t="shared" si="10"/>
        <v>23.02</v>
      </c>
      <c r="Z23" s="14">
        <v>1</v>
      </c>
      <c r="AA23" s="14" t="s">
        <v>39</v>
      </c>
      <c r="AB23" s="27">
        <f t="shared" si="11"/>
        <v>-0.69</v>
      </c>
      <c r="AC23" s="28">
        <v>0.81020372222222226</v>
      </c>
      <c r="AD23" s="25">
        <f t="shared" si="12"/>
        <v>-27.952028416666664</v>
      </c>
      <c r="AE23" s="25">
        <v>-9.6</v>
      </c>
      <c r="AF23" s="25">
        <v>-56.159563636363636</v>
      </c>
      <c r="AG23" s="25">
        <v>0</v>
      </c>
    </row>
    <row r="24" spans="1:33" ht="15.75" customHeight="1" x14ac:dyDescent="0.2">
      <c r="A24" s="14" t="s">
        <v>78</v>
      </c>
      <c r="B24" s="14" t="s">
        <v>79</v>
      </c>
      <c r="C24" s="15">
        <f t="shared" si="4"/>
        <v>90.990500000000011</v>
      </c>
      <c r="D24" s="16">
        <v>20</v>
      </c>
      <c r="E24" s="16">
        <v>0</v>
      </c>
      <c r="F24" s="17">
        <v>1819.8100000000002</v>
      </c>
      <c r="G24" s="17">
        <v>-0.02</v>
      </c>
      <c r="H24" s="18">
        <f t="shared" si="1"/>
        <v>1.0990158313230501E-5</v>
      </c>
      <c r="I24" s="18">
        <f t="shared" si="2"/>
        <v>0.11499310617009141</v>
      </c>
      <c r="J24" s="17">
        <f t="shared" si="5"/>
        <v>209.26560453939408</v>
      </c>
      <c r="K24" s="17">
        <f t="shared" si="3"/>
        <v>10.463280226969705</v>
      </c>
      <c r="L24" s="16">
        <v>169</v>
      </c>
      <c r="M24" s="19">
        <f t="shared" si="6"/>
        <v>0.11834319526627218</v>
      </c>
      <c r="N24" s="16">
        <v>199</v>
      </c>
      <c r="O24" s="20">
        <f t="shared" ref="O24:P24" si="32">D24/7</f>
        <v>2.8571428571428572</v>
      </c>
      <c r="P24" s="20">
        <f t="shared" si="32"/>
        <v>0</v>
      </c>
      <c r="Q24" s="16">
        <f t="shared" si="8"/>
        <v>69</v>
      </c>
      <c r="R24" s="16"/>
      <c r="S24" s="21">
        <v>1.9716535433070801</v>
      </c>
      <c r="T24" s="14">
        <v>252</v>
      </c>
      <c r="U24" s="22">
        <v>80</v>
      </c>
      <c r="V24" s="23" t="s">
        <v>80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0.81020372222222226</v>
      </c>
      <c r="AD24" s="25">
        <f t="shared" si="12"/>
        <v>-22.361622733333331</v>
      </c>
      <c r="AE24" s="25">
        <v>-9.6</v>
      </c>
      <c r="AF24" s="25">
        <v>-56.159563636363636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83.925454545454542</v>
      </c>
      <c r="D25" s="16">
        <v>33</v>
      </c>
      <c r="E25" s="16">
        <v>0</v>
      </c>
      <c r="F25" s="17">
        <v>2769.54</v>
      </c>
      <c r="G25" s="17">
        <v>-65.14</v>
      </c>
      <c r="H25" s="18">
        <f t="shared" si="1"/>
        <v>2.3520151360875815E-2</v>
      </c>
      <c r="I25" s="18">
        <f t="shared" si="2"/>
        <v>2.9605032781617191E-2</v>
      </c>
      <c r="J25" s="17">
        <f t="shared" si="5"/>
        <v>81.992322490000078</v>
      </c>
      <c r="K25" s="17">
        <f t="shared" si="3"/>
        <v>2.4846158330303054</v>
      </c>
      <c r="L25" s="16">
        <v>223</v>
      </c>
      <c r="M25" s="19">
        <f t="shared" si="6"/>
        <v>0.14798206278026907</v>
      </c>
      <c r="N25" s="16">
        <v>167</v>
      </c>
      <c r="O25" s="20">
        <f t="shared" ref="O25:P25" si="33">D25/7</f>
        <v>4.7142857142857144</v>
      </c>
      <c r="P25" s="20">
        <f t="shared" si="33"/>
        <v>0</v>
      </c>
      <c r="Q25" s="16">
        <f t="shared" si="8"/>
        <v>35</v>
      </c>
      <c r="R25" s="16"/>
      <c r="S25" s="21">
        <v>1.783403656821378</v>
      </c>
      <c r="T25" s="14">
        <v>252</v>
      </c>
      <c r="U25" s="22">
        <v>80</v>
      </c>
      <c r="V25" s="23" t="s">
        <v>80</v>
      </c>
      <c r="W25" s="14">
        <v>5</v>
      </c>
      <c r="X25" s="24">
        <f t="shared" si="9"/>
        <v>0.15151515151515152</v>
      </c>
      <c r="Y25" s="25">
        <f t="shared" si="10"/>
        <v>13.028</v>
      </c>
      <c r="Z25" s="22">
        <v>0</v>
      </c>
      <c r="AA25" s="14" t="s">
        <v>39</v>
      </c>
      <c r="AB25" s="27">
        <f t="shared" si="11"/>
        <v>-0.69</v>
      </c>
      <c r="AC25" s="28">
        <v>0.81020372222222226</v>
      </c>
      <c r="AD25" s="25">
        <f t="shared" si="12"/>
        <v>-36.896677509999996</v>
      </c>
      <c r="AE25" s="25">
        <v>-9.6</v>
      </c>
      <c r="AF25" s="25">
        <v>-56.16</v>
      </c>
      <c r="AG25" s="25">
        <v>0</v>
      </c>
    </row>
    <row r="26" spans="1:33" ht="15.75" customHeight="1" x14ac:dyDescent="0.2">
      <c r="A26" s="14" t="s">
        <v>82</v>
      </c>
      <c r="B26" s="14" t="s">
        <v>83</v>
      </c>
      <c r="C26" s="15">
        <f t="shared" si="4"/>
        <v>78.999189189189181</v>
      </c>
      <c r="D26" s="16">
        <v>37</v>
      </c>
      <c r="E26" s="16">
        <v>1</v>
      </c>
      <c r="F26" s="17">
        <v>2922.97</v>
      </c>
      <c r="G26" s="17">
        <v>-71.89</v>
      </c>
      <c r="H26" s="18">
        <f t="shared" si="1"/>
        <v>2.4594847022035807E-2</v>
      </c>
      <c r="I26" s="18">
        <f t="shared" si="2"/>
        <v>-1.3307819307799857E-2</v>
      </c>
      <c r="J26" s="17">
        <f t="shared" si="5"/>
        <v>-38.898356602119748</v>
      </c>
      <c r="K26" s="17">
        <f t="shared" si="3"/>
        <v>-1.0513069351924256</v>
      </c>
      <c r="L26" s="16">
        <v>211</v>
      </c>
      <c r="M26" s="19">
        <f t="shared" si="6"/>
        <v>0.17535545023696683</v>
      </c>
      <c r="N26" s="16">
        <v>134</v>
      </c>
      <c r="O26" s="20">
        <f t="shared" ref="O26:P26" si="34">D26/7</f>
        <v>5.2857142857142856</v>
      </c>
      <c r="P26" s="20">
        <f t="shared" si="34"/>
        <v>0.14285714285714285</v>
      </c>
      <c r="Q26" s="16">
        <f t="shared" si="8"/>
        <v>24</v>
      </c>
      <c r="R26" s="16"/>
      <c r="S26" s="21">
        <v>2.145516074450085</v>
      </c>
      <c r="T26" s="14">
        <v>252</v>
      </c>
      <c r="U26" s="22">
        <v>172</v>
      </c>
      <c r="V26" s="23" t="s">
        <v>84</v>
      </c>
      <c r="W26" s="14">
        <v>5</v>
      </c>
      <c r="X26" s="24">
        <f t="shared" si="9"/>
        <v>0.13513513513513514</v>
      </c>
      <c r="Y26" s="25">
        <f t="shared" si="10"/>
        <v>14.378</v>
      </c>
      <c r="Z26" s="14">
        <v>0</v>
      </c>
      <c r="AA26" s="14" t="s">
        <v>39</v>
      </c>
      <c r="AB26" s="27">
        <f t="shared" si="11"/>
        <v>-0.69</v>
      </c>
      <c r="AC26" s="28">
        <v>0.81020372222222226</v>
      </c>
      <c r="AD26" s="25">
        <f t="shared" si="12"/>
        <v>-41.369002056666659</v>
      </c>
      <c r="AE26" s="25">
        <v>-8.98</v>
      </c>
      <c r="AF26" s="25">
        <v>-56.1595636363636</v>
      </c>
      <c r="AG26" s="25">
        <v>0</v>
      </c>
    </row>
    <row r="27" spans="1:33" ht="15.75" customHeight="1" x14ac:dyDescent="0.2">
      <c r="A27" s="14" t="s">
        <v>85</v>
      </c>
      <c r="B27" s="14" t="s">
        <v>86</v>
      </c>
      <c r="C27" s="15">
        <f t="shared" si="4"/>
        <v>77.95</v>
      </c>
      <c r="D27" s="16">
        <v>48</v>
      </c>
      <c r="E27" s="16">
        <v>1</v>
      </c>
      <c r="F27" s="17">
        <v>3741.6</v>
      </c>
      <c r="G27" s="17">
        <v>-129.51</v>
      </c>
      <c r="H27" s="18">
        <f t="shared" si="1"/>
        <v>3.4613534316869789E-2</v>
      </c>
      <c r="I27" s="18">
        <f t="shared" si="2"/>
        <v>-3.6504784539428896E-2</v>
      </c>
      <c r="J27" s="17">
        <f t="shared" si="5"/>
        <v>-136.58630183272714</v>
      </c>
      <c r="K27" s="17">
        <f t="shared" si="3"/>
        <v>-2.8455479548484823</v>
      </c>
      <c r="L27" s="16">
        <v>214</v>
      </c>
      <c r="M27" s="19">
        <f t="shared" si="6"/>
        <v>0.22429906542056074</v>
      </c>
      <c r="N27" s="16">
        <v>92</v>
      </c>
      <c r="O27" s="20">
        <f t="shared" ref="O27:P27" si="35">D27/7</f>
        <v>6.8571428571428568</v>
      </c>
      <c r="P27" s="20">
        <f t="shared" si="35"/>
        <v>0.14285714285714285</v>
      </c>
      <c r="Q27" s="16">
        <f t="shared" si="8"/>
        <v>13</v>
      </c>
      <c r="R27" s="16"/>
      <c r="S27" s="21">
        <v>2.64</v>
      </c>
      <c r="T27" s="14">
        <v>252</v>
      </c>
      <c r="U27" s="22">
        <v>172</v>
      </c>
      <c r="V27" s="23" t="s">
        <v>84</v>
      </c>
      <c r="W27" s="14">
        <v>11</v>
      </c>
      <c r="X27" s="24">
        <f t="shared" si="9"/>
        <v>0.22916666666666666</v>
      </c>
      <c r="Y27" s="25">
        <f>IFERROR(G27/(W27+#REF!)*-1,0)</f>
        <v>0</v>
      </c>
      <c r="Z27" s="14">
        <v>3</v>
      </c>
      <c r="AA27" s="14" t="s">
        <v>39</v>
      </c>
      <c r="AB27" s="27">
        <f t="shared" si="11"/>
        <v>-0.69</v>
      </c>
      <c r="AC27" s="28">
        <v>0.81020372222222226</v>
      </c>
      <c r="AD27" s="25">
        <f t="shared" si="12"/>
        <v>-53.667894559999993</v>
      </c>
      <c r="AE27" s="25">
        <v>-8.98</v>
      </c>
      <c r="AF27" s="25">
        <v>-56.306841818181802</v>
      </c>
      <c r="AG27" s="25">
        <v>0</v>
      </c>
    </row>
    <row r="28" spans="1:33" ht="15.75" customHeight="1" x14ac:dyDescent="0.2">
      <c r="A28" s="14" t="s">
        <v>87</v>
      </c>
      <c r="B28" s="14" t="s">
        <v>88</v>
      </c>
      <c r="C28" s="15">
        <f t="shared" si="4"/>
        <v>82.8130612244898</v>
      </c>
      <c r="D28" s="16">
        <v>49</v>
      </c>
      <c r="E28" s="16">
        <v>2</v>
      </c>
      <c r="F28" s="17">
        <v>4057.84</v>
      </c>
      <c r="G28" s="17">
        <v>-155.72999999999999</v>
      </c>
      <c r="H28" s="18">
        <f t="shared" si="1"/>
        <v>3.8377560475523917E-2</v>
      </c>
      <c r="I28" s="18">
        <f t="shared" si="2"/>
        <v>9.7571060496287158E-3</v>
      </c>
      <c r="J28" s="17">
        <f t="shared" si="5"/>
        <v>39.592775212425387</v>
      </c>
      <c r="K28" s="17">
        <f t="shared" si="3"/>
        <v>0.8080158206617426</v>
      </c>
      <c r="L28" s="16">
        <v>206</v>
      </c>
      <c r="M28" s="19">
        <f t="shared" si="6"/>
        <v>0.23786407766990292</v>
      </c>
      <c r="N28" s="16">
        <v>200</v>
      </c>
      <c r="O28" s="20">
        <f t="shared" ref="O28:P28" si="36">D28/7</f>
        <v>7</v>
      </c>
      <c r="P28" s="20">
        <f t="shared" si="36"/>
        <v>0.2857142857142857</v>
      </c>
      <c r="Q28" s="16">
        <f t="shared" si="8"/>
        <v>27</v>
      </c>
      <c r="R28" s="16"/>
      <c r="S28" s="21">
        <v>1.973753280839895</v>
      </c>
      <c r="T28" s="14">
        <v>252</v>
      </c>
      <c r="U28" s="22">
        <v>172</v>
      </c>
      <c r="V28" s="23" t="s">
        <v>84</v>
      </c>
      <c r="W28" s="14">
        <v>14</v>
      </c>
      <c r="X28" s="24">
        <f t="shared" si="9"/>
        <v>0.2857142857142857</v>
      </c>
      <c r="Y28" s="25">
        <f t="shared" ref="Y28:Y32" si="37">IFERROR(G28/(W28+Z28)*-1,0)</f>
        <v>10.382</v>
      </c>
      <c r="Z28" s="14">
        <v>1</v>
      </c>
      <c r="AA28" s="14" t="s">
        <v>39</v>
      </c>
      <c r="AB28" s="27">
        <f t="shared" si="11"/>
        <v>-0.69</v>
      </c>
      <c r="AC28" s="28">
        <v>0.81020372222222226</v>
      </c>
      <c r="AD28" s="25">
        <f t="shared" si="12"/>
        <v>-54.785975696666661</v>
      </c>
      <c r="AE28" s="25">
        <v>-8.98</v>
      </c>
      <c r="AF28" s="25">
        <v>-56.306841818181802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4"/>
        <v>86.586153846153834</v>
      </c>
      <c r="D29" s="16">
        <v>26</v>
      </c>
      <c r="E29" s="16">
        <v>0</v>
      </c>
      <c r="F29" s="17">
        <v>2251.2399999999998</v>
      </c>
      <c r="G29" s="17">
        <v>-22.06</v>
      </c>
      <c r="H29" s="18">
        <f t="shared" si="1"/>
        <v>9.7990440823723813E-3</v>
      </c>
      <c r="I29" s="18">
        <f t="shared" si="2"/>
        <v>7.3277839401369824E-2</v>
      </c>
      <c r="J29" s="17">
        <f t="shared" si="5"/>
        <v>164.96600317393978</v>
      </c>
      <c r="K29" s="17">
        <f t="shared" si="3"/>
        <v>6.3448462759207604</v>
      </c>
      <c r="L29" s="16">
        <v>170</v>
      </c>
      <c r="M29" s="19">
        <f t="shared" si="6"/>
        <v>0.15294117647058825</v>
      </c>
      <c r="N29" s="16">
        <v>251</v>
      </c>
      <c r="O29" s="20">
        <f t="shared" ref="O29:P29" si="38">D29/7</f>
        <v>3.7142857142857144</v>
      </c>
      <c r="P29" s="20">
        <f t="shared" si="38"/>
        <v>0</v>
      </c>
      <c r="Q29" s="16">
        <f t="shared" si="8"/>
        <v>67</v>
      </c>
      <c r="R29" s="16"/>
      <c r="S29" s="21">
        <v>1.76</v>
      </c>
      <c r="T29" s="14">
        <v>500</v>
      </c>
      <c r="U29" s="22" t="s">
        <v>63</v>
      </c>
      <c r="V29" s="23" t="s">
        <v>63</v>
      </c>
      <c r="W29" s="14">
        <v>2</v>
      </c>
      <c r="X29" s="24">
        <f t="shared" si="9"/>
        <v>7.6923076923076927E-2</v>
      </c>
      <c r="Y29" s="25">
        <f t="shared" si="37"/>
        <v>11.03</v>
      </c>
      <c r="Z29" s="14">
        <v>0</v>
      </c>
      <c r="AA29" s="14" t="s">
        <v>39</v>
      </c>
      <c r="AB29" s="27">
        <f t="shared" si="11"/>
        <v>-0.69</v>
      </c>
      <c r="AC29" s="28">
        <v>0.81020372222222226</v>
      </c>
      <c r="AD29" s="25">
        <f t="shared" si="12"/>
        <v>-29.070109553333332</v>
      </c>
      <c r="AE29" s="25">
        <v>-8.98</v>
      </c>
      <c r="AF29" s="25">
        <v>-56.306841818181802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4"/>
        <v>82.428571428571402</v>
      </c>
      <c r="D30" s="16">
        <v>21</v>
      </c>
      <c r="E30" s="16">
        <v>1</v>
      </c>
      <c r="F30" s="17">
        <v>1730.9999999999995</v>
      </c>
      <c r="G30" s="17">
        <v>-0.14000000000000001</v>
      </c>
      <c r="H30" s="18">
        <f t="shared" si="1"/>
        <v>8.087810514153672E-5</v>
      </c>
      <c r="I30" s="18">
        <f t="shared" si="2"/>
        <v>3.7170535917966298E-2</v>
      </c>
      <c r="J30" s="17">
        <f t="shared" si="5"/>
        <v>64.34219767399965</v>
      </c>
      <c r="K30" s="17">
        <f t="shared" si="3"/>
        <v>3.0639141749523642</v>
      </c>
      <c r="L30" s="16">
        <v>101</v>
      </c>
      <c r="M30" s="19">
        <f t="shared" si="6"/>
        <v>0.20792079207920791</v>
      </c>
      <c r="N30" s="16">
        <v>230</v>
      </c>
      <c r="O30" s="20">
        <f t="shared" ref="O30:P30" si="39">D30/7</f>
        <v>3</v>
      </c>
      <c r="P30" s="20">
        <f t="shared" si="39"/>
        <v>0.14285714285714285</v>
      </c>
      <c r="Q30" s="16">
        <f t="shared" si="8"/>
        <v>73</v>
      </c>
      <c r="R30" s="16"/>
      <c r="S30" s="21">
        <v>1.8631452581032411</v>
      </c>
      <c r="T30" s="14">
        <v>500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0.81020372222222226</v>
      </c>
      <c r="AD30" s="25">
        <f t="shared" si="12"/>
        <v>-23.479703869999998</v>
      </c>
      <c r="AE30" s="25">
        <v>-8.98</v>
      </c>
      <c r="AF30" s="25">
        <v>-56.895623735999997</v>
      </c>
      <c r="AG30" s="25">
        <v>0</v>
      </c>
    </row>
    <row r="31" spans="1:33" ht="15.75" customHeight="1" x14ac:dyDescent="0.2">
      <c r="A31" s="31" t="s">
        <v>91</v>
      </c>
      <c r="B31" s="14" t="s">
        <v>50</v>
      </c>
      <c r="C31" s="15">
        <f t="shared" si="4"/>
        <v>86.549999999999983</v>
      </c>
      <c r="D31" s="16">
        <v>10</v>
      </c>
      <c r="E31" s="16">
        <v>0</v>
      </c>
      <c r="F31" s="17">
        <v>865.49999999999977</v>
      </c>
      <c r="G31" s="17">
        <v>-0.11</v>
      </c>
      <c r="H31" s="18">
        <f t="shared" si="1"/>
        <v>1.2709416522241481E-4</v>
      </c>
      <c r="I31" s="18">
        <f t="shared" si="2"/>
        <v>7.5826633475832614E-2</v>
      </c>
      <c r="J31" s="17">
        <f t="shared" si="5"/>
        <v>65.62795127333311</v>
      </c>
      <c r="K31" s="17">
        <f t="shared" si="3"/>
        <v>6.5627951273333114</v>
      </c>
      <c r="L31" s="16">
        <v>125</v>
      </c>
      <c r="M31" s="19">
        <f t="shared" si="6"/>
        <v>0.08</v>
      </c>
      <c r="N31" s="16">
        <v>223</v>
      </c>
      <c r="O31" s="20">
        <f t="shared" ref="O31:P32" si="40">D31/7</f>
        <v>1.4285714285714286</v>
      </c>
      <c r="P31" s="20">
        <f t="shared" si="40"/>
        <v>0</v>
      </c>
      <c r="Q31" s="16">
        <f t="shared" si="8"/>
        <v>156</v>
      </c>
      <c r="R31" s="16"/>
      <c r="S31" s="21">
        <v>1.89</v>
      </c>
      <c r="T31" s="14">
        <v>-300</v>
      </c>
      <c r="U31" s="22" t="s">
        <v>63</v>
      </c>
      <c r="V31" s="23" t="s">
        <v>1150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0.81020372222222226</v>
      </c>
      <c r="AD31" s="25">
        <f t="shared" si="12"/>
        <v>-11.180811366666665</v>
      </c>
      <c r="AE31" s="25">
        <v>-8.98</v>
      </c>
      <c r="AF31" s="25">
        <v>-56.895623736000005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4"/>
        <v>86.55</v>
      </c>
      <c r="D32" s="16">
        <v>20</v>
      </c>
      <c r="E32" s="16">
        <v>0</v>
      </c>
      <c r="F32" s="17">
        <v>1731</v>
      </c>
      <c r="G32" s="17">
        <v>-53.1</v>
      </c>
      <c r="H32" s="18">
        <f t="shared" si="1"/>
        <v>3.0675909878682843E-2</v>
      </c>
      <c r="I32" s="18">
        <f t="shared" si="2"/>
        <v>4.527781776237249E-2</v>
      </c>
      <c r="J32" s="17">
        <f t="shared" si="5"/>
        <v>78.375902546666779</v>
      </c>
      <c r="K32" s="17">
        <f t="shared" si="3"/>
        <v>3.9187951273333388</v>
      </c>
      <c r="L32" s="16">
        <v>127</v>
      </c>
      <c r="M32" s="19">
        <f t="shared" si="6"/>
        <v>0.15748031496062992</v>
      </c>
      <c r="N32" s="16">
        <v>204</v>
      </c>
      <c r="O32" s="20">
        <f t="shared" si="40"/>
        <v>2.8571428571428572</v>
      </c>
      <c r="P32" s="20">
        <f t="shared" si="40"/>
        <v>0</v>
      </c>
      <c r="Q32" s="16">
        <f t="shared" si="8"/>
        <v>71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2.258675078864353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6</v>
      </c>
      <c r="X32" s="24">
        <f t="shared" si="9"/>
        <v>0.3</v>
      </c>
      <c r="Y32" s="25">
        <f t="shared" si="37"/>
        <v>6.6375000000000002</v>
      </c>
      <c r="Z32" s="14">
        <v>2</v>
      </c>
      <c r="AA32" s="14" t="s">
        <v>39</v>
      </c>
      <c r="AB32" s="27">
        <f t="shared" si="11"/>
        <v>-0.69</v>
      </c>
      <c r="AC32" s="28">
        <v>0.81020372222222226</v>
      </c>
      <c r="AD32" s="25">
        <f t="shared" si="12"/>
        <v>-22.361622733333331</v>
      </c>
      <c r="AE32" s="25">
        <v>-8.98</v>
      </c>
      <c r="AF32" s="25">
        <v>-56.895623735999997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2" topLeftCell="C19" activePane="bottomRight" state="frozen"/>
      <selection activeCell="AF32" sqref="AF32"/>
      <selection pane="topRight" activeCell="AF32" sqref="AF32"/>
      <selection pane="bottomLeft" activeCell="AF32" sqref="AF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1.83203125" customWidth="1"/>
    <col min="3" max="3" width="8" customWidth="1"/>
    <col min="4" max="4" width="5.6640625" customWidth="1"/>
    <col min="5" max="5" width="10.1640625" customWidth="1"/>
    <col min="6" max="6" width="10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7" customWidth="1"/>
    <col min="22" max="22" width="9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Extension Cord Reel with 4 Electrical Power Outlets - 14/3 Durable Orange Cable")</f>
        <v>30Ft Extension Cord Reel with 4 Electrical Power Outlets - 14/3 Durable Orange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62.2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Info!B1:BJ5000""),2,FALSE),"""")"),"B07G1D8VV1")</f>
        <v>B07G1D8VV1</v>
      </c>
      <c r="B2" s="3" t="s">
        <v>92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83.75" customHeight="1" x14ac:dyDescent="0.15">
      <c r="A3" s="67" t="s">
        <v>30</v>
      </c>
      <c r="B3" s="68"/>
      <c r="C3" s="42">
        <f>((AE32+AF32)/0.85)*-1</f>
        <v>30.98125495377753</v>
      </c>
      <c r="D3" s="5">
        <f>SUM(D4:D99765)</f>
        <v>414</v>
      </c>
      <c r="E3" s="5"/>
      <c r="F3" s="6">
        <f t="shared" ref="F3:G3" si="0">SUM(F4:F99765)</f>
        <v>19415.97</v>
      </c>
      <c r="G3" s="6">
        <f t="shared" si="0"/>
        <v>-199.24</v>
      </c>
      <c r="H3" s="7">
        <f t="shared" ref="H3:H32" si="1">G3/F3*-1</f>
        <v>1.0261655740094366E-2</v>
      </c>
      <c r="I3" s="8">
        <f t="shared" ref="I3:I32" si="2">J3/F3</f>
        <v>0.26838880937578768</v>
      </c>
      <c r="J3" s="6">
        <f>SUM(J4:J99765)</f>
        <v>5211.0290711760126</v>
      </c>
      <c r="K3" s="6">
        <f t="shared" ref="K3:K32" si="3">J3/D3</f>
        <v>12.587026741971044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3 - May
1.5 - June
1.5 - July
1 - Aug
1 - Sept
1 - Oct
1.5 - Nov
2 - Dec
1 - Jan
1 - Feb")</f>
        <v>1 - March
1 - April
3 - May
1.5 - June
1.5 - July
1 - Aug
1 - Sept
1 - Oct
1.5 -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QTY-46")</f>
        <v>Del QTY-46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4.1062801932367152E-2</v>
      </c>
      <c r="Y3" s="6"/>
      <c r="Z3" s="5"/>
      <c r="AA3" s="5"/>
      <c r="AB3" s="5"/>
      <c r="AC3" s="5"/>
      <c r="AD3" s="6">
        <f>SUM(AD4:AD99765)</f>
        <v>-211.42407365295486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Info!B2:BZ7000""),37,FALSE)),"""")*-1"),-19.7540667107109)</f>
        <v>-19.754066710710902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93</v>
      </c>
      <c r="C4" s="15">
        <f t="shared" ref="C4:C32" si="4">IFERROR(F4/D4," - ")</f>
        <v>54.315200000000004</v>
      </c>
      <c r="D4" s="16">
        <v>25</v>
      </c>
      <c r="E4" s="16">
        <v>0</v>
      </c>
      <c r="F4" s="17">
        <v>1357.88</v>
      </c>
      <c r="G4" s="17">
        <v>-1.3000000000000003</v>
      </c>
      <c r="H4" s="18">
        <f t="shared" si="1"/>
        <v>9.5737473119863331E-4</v>
      </c>
      <c r="I4" s="18">
        <f t="shared" si="2"/>
        <v>0.37629052098313243</v>
      </c>
      <c r="J4" s="17">
        <f t="shared" ref="J4:J32" si="5">F4*0.85+G4+AF4*D4+D4*AE4+AG4+AD4</f>
        <v>510.95737263257587</v>
      </c>
      <c r="K4" s="17">
        <f t="shared" si="3"/>
        <v>20.438294905303035</v>
      </c>
      <c r="L4" s="16">
        <v>108</v>
      </c>
      <c r="M4" s="19">
        <f t="shared" ref="M4:M32" si="6">IFERROR(D4/L4,"-")</f>
        <v>0.23148148148148148</v>
      </c>
      <c r="N4" s="16">
        <v>17</v>
      </c>
      <c r="O4" s="20">
        <f t="shared" ref="O4:P4" si="7">D4/7</f>
        <v>3.5714285714285716</v>
      </c>
      <c r="P4" s="20">
        <f t="shared" si="7"/>
        <v>0</v>
      </c>
      <c r="Q4" s="16">
        <f t="shared" ref="Q4:Q32" si="8">ROUNDDOWN(N4/(O4+P4),0)</f>
        <v>4</v>
      </c>
      <c r="R4" s="16"/>
      <c r="S4" s="21">
        <v>4.1901528013582299</v>
      </c>
      <c r="T4" s="14">
        <v>1180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0.37005208333333334</v>
      </c>
      <c r="AD4" s="25">
        <f t="shared" ref="AD4:AD32" si="12">IFERROR(AB4*AC4*D4*2,0)</f>
        <v>-12.766796875000001</v>
      </c>
      <c r="AE4" s="25">
        <v>-6.56</v>
      </c>
      <c r="AF4" s="25">
        <v>-18.606953219696969</v>
      </c>
      <c r="AG4" s="25">
        <v>0</v>
      </c>
    </row>
    <row r="5" spans="1:33" ht="15.75" customHeight="1" x14ac:dyDescent="0.2">
      <c r="A5" s="14" t="s">
        <v>34</v>
      </c>
      <c r="B5" s="14" t="s">
        <v>94</v>
      </c>
      <c r="C5" s="15">
        <f t="shared" si="4"/>
        <v>57.77</v>
      </c>
      <c r="D5" s="16">
        <v>10</v>
      </c>
      <c r="E5" s="16">
        <v>0</v>
      </c>
      <c r="F5" s="29">
        <v>577.70000000000005</v>
      </c>
      <c r="G5" s="29">
        <v>-1.02</v>
      </c>
      <c r="H5" s="18">
        <f t="shared" si="1"/>
        <v>1.7656222953089838E-3</v>
      </c>
      <c r="I5" s="18">
        <f t="shared" si="2"/>
        <v>0.40374386645330707</v>
      </c>
      <c r="J5" s="17">
        <f t="shared" si="5"/>
        <v>233.24283165007552</v>
      </c>
      <c r="K5" s="17">
        <f t="shared" si="3"/>
        <v>23.32428316500755</v>
      </c>
      <c r="L5" s="16">
        <v>182</v>
      </c>
      <c r="M5" s="19">
        <f t="shared" si="6"/>
        <v>5.4945054945054944E-2</v>
      </c>
      <c r="N5" s="16">
        <v>93</v>
      </c>
      <c r="O5" s="20">
        <f t="shared" ref="O5:P5" si="13">D5/7</f>
        <v>1.4285714285714286</v>
      </c>
      <c r="P5" s="20">
        <f t="shared" si="13"/>
        <v>0</v>
      </c>
      <c r="Q5" s="16">
        <f t="shared" si="8"/>
        <v>65</v>
      </c>
      <c r="R5" s="16"/>
      <c r="S5" s="21">
        <v>4.7906066536203502</v>
      </c>
      <c r="T5" s="14">
        <v>1180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0.37048088064889922</v>
      </c>
      <c r="AD5" s="25">
        <f t="shared" si="12"/>
        <v>-5.112636152954809</v>
      </c>
      <c r="AE5" s="25">
        <v>-6.56</v>
      </c>
      <c r="AF5" s="25">
        <v>-18.606953219696969</v>
      </c>
      <c r="AG5" s="25">
        <v>0</v>
      </c>
    </row>
    <row r="6" spans="1:33" ht="15.75" customHeight="1" x14ac:dyDescent="0.2">
      <c r="A6" s="14" t="s">
        <v>35</v>
      </c>
      <c r="B6" s="14" t="s">
        <v>38</v>
      </c>
      <c r="C6" s="15">
        <f t="shared" si="4"/>
        <v>57.237142857142864</v>
      </c>
      <c r="D6" s="16">
        <v>14</v>
      </c>
      <c r="E6" s="16">
        <v>1</v>
      </c>
      <c r="F6" s="29">
        <v>801.32</v>
      </c>
      <c r="G6" s="29">
        <v>-0.6100000000000001</v>
      </c>
      <c r="H6" s="18">
        <f t="shared" si="1"/>
        <v>7.6124394748664707E-4</v>
      </c>
      <c r="I6" s="18">
        <f t="shared" si="2"/>
        <v>0.40062053695682437</v>
      </c>
      <c r="J6" s="17">
        <f t="shared" si="5"/>
        <v>321.0252486742425</v>
      </c>
      <c r="K6" s="17">
        <f t="shared" si="3"/>
        <v>22.930374905303037</v>
      </c>
      <c r="L6" s="16">
        <v>149</v>
      </c>
      <c r="M6" s="19">
        <f t="shared" si="6"/>
        <v>9.3959731543624164E-2</v>
      </c>
      <c r="N6" s="16">
        <v>77</v>
      </c>
      <c r="O6" s="20">
        <f t="shared" ref="O6:P6" si="14">D6/7</f>
        <v>2</v>
      </c>
      <c r="P6" s="20">
        <f t="shared" si="14"/>
        <v>0.14285714285714285</v>
      </c>
      <c r="Q6" s="16">
        <f t="shared" si="8"/>
        <v>35</v>
      </c>
      <c r="R6" s="16"/>
      <c r="S6" s="21">
        <v>9.6525096525096501</v>
      </c>
      <c r="T6" s="14">
        <v>1180</v>
      </c>
      <c r="U6" s="22" t="s">
        <v>63</v>
      </c>
      <c r="V6" s="23" t="s">
        <v>95</v>
      </c>
      <c r="W6" s="14">
        <v>1</v>
      </c>
      <c r="X6" s="24">
        <f t="shared" si="9"/>
        <v>7.1428571428571425E-2</v>
      </c>
      <c r="Y6" s="25">
        <f t="shared" si="10"/>
        <v>0.6100000000000001</v>
      </c>
      <c r="Z6" s="14">
        <v>0</v>
      </c>
      <c r="AA6" s="14" t="s">
        <v>39</v>
      </c>
      <c r="AB6" s="27">
        <f t="shared" si="11"/>
        <v>-0.69</v>
      </c>
      <c r="AC6" s="28">
        <v>0.37005208333333334</v>
      </c>
      <c r="AD6" s="25">
        <f t="shared" si="12"/>
        <v>-7.1494062500000002</v>
      </c>
      <c r="AE6" s="25">
        <v>-6.56</v>
      </c>
      <c r="AF6" s="25">
        <v>-18.606953219696969</v>
      </c>
      <c r="AG6" s="25">
        <v>0</v>
      </c>
    </row>
    <row r="7" spans="1:33" ht="18" customHeight="1" x14ac:dyDescent="0.2">
      <c r="A7" s="14" t="s">
        <v>37</v>
      </c>
      <c r="B7" s="14" t="s">
        <v>96</v>
      </c>
      <c r="C7" s="15">
        <f t="shared" si="4"/>
        <v>56.95000000000001</v>
      </c>
      <c r="D7" s="16">
        <v>17</v>
      </c>
      <c r="E7" s="16">
        <v>0</v>
      </c>
      <c r="F7" s="29">
        <v>968.1500000000002</v>
      </c>
      <c r="G7" s="29">
        <v>-0.96</v>
      </c>
      <c r="H7" s="18">
        <f t="shared" si="1"/>
        <v>9.9158188297267962E-4</v>
      </c>
      <c r="I7" s="18">
        <f t="shared" si="2"/>
        <v>0.39812825842085581</v>
      </c>
      <c r="J7" s="17">
        <f t="shared" si="5"/>
        <v>385.44787339015164</v>
      </c>
      <c r="K7" s="17">
        <f t="shared" si="3"/>
        <v>22.673404317067742</v>
      </c>
      <c r="L7" s="16">
        <v>161</v>
      </c>
      <c r="M7" s="19">
        <f t="shared" si="6"/>
        <v>0.10559006211180125</v>
      </c>
      <c r="N7" s="16">
        <v>137</v>
      </c>
      <c r="O7" s="20">
        <f t="shared" ref="O7:P7" si="15">D7/7</f>
        <v>2.4285714285714284</v>
      </c>
      <c r="P7" s="20">
        <f t="shared" si="15"/>
        <v>0</v>
      </c>
      <c r="Q7" s="16">
        <f t="shared" si="8"/>
        <v>56</v>
      </c>
      <c r="R7" s="16"/>
      <c r="S7" s="21">
        <v>5.5633187772925696</v>
      </c>
      <c r="T7" s="14">
        <v>1180</v>
      </c>
      <c r="U7" s="22" t="s">
        <v>63</v>
      </c>
      <c r="V7" s="23" t="s">
        <v>95</v>
      </c>
      <c r="W7" s="14">
        <v>1</v>
      </c>
      <c r="X7" s="24">
        <f t="shared" si="9"/>
        <v>5.8823529411764705E-2</v>
      </c>
      <c r="Y7" s="25">
        <f t="shared" si="10"/>
        <v>0.96</v>
      </c>
      <c r="Z7" s="14">
        <v>0</v>
      </c>
      <c r="AA7" s="14" t="s">
        <v>39</v>
      </c>
      <c r="AB7" s="27">
        <f t="shared" si="11"/>
        <v>-0.69</v>
      </c>
      <c r="AC7" s="28">
        <v>0.37005208333333334</v>
      </c>
      <c r="AD7" s="25">
        <f t="shared" si="12"/>
        <v>-8.6814218749999998</v>
      </c>
      <c r="AE7" s="25">
        <v>-6.56</v>
      </c>
      <c r="AF7" s="25">
        <v>-18.606953219696969</v>
      </c>
      <c r="AG7" s="25">
        <v>0</v>
      </c>
    </row>
    <row r="8" spans="1:33" ht="15.75" customHeight="1" x14ac:dyDescent="0.2">
      <c r="A8" s="14" t="s">
        <v>40</v>
      </c>
      <c r="B8" s="14" t="s">
        <v>97</v>
      </c>
      <c r="C8" s="15">
        <f t="shared" si="4"/>
        <v>58.568461538461548</v>
      </c>
      <c r="D8" s="16">
        <v>13</v>
      </c>
      <c r="E8" s="16">
        <v>5</v>
      </c>
      <c r="F8" s="29">
        <v>761.3900000000001</v>
      </c>
      <c r="G8" s="29">
        <v>-1.1099999999999999</v>
      </c>
      <c r="H8" s="18">
        <f t="shared" si="1"/>
        <v>1.4578599666399607E-3</v>
      </c>
      <c r="I8" s="18">
        <f t="shared" si="2"/>
        <v>0.4100694330435124</v>
      </c>
      <c r="J8" s="17">
        <f t="shared" si="5"/>
        <v>312.22276562499997</v>
      </c>
      <c r="K8" s="17">
        <f t="shared" si="3"/>
        <v>24.01713581730769</v>
      </c>
      <c r="L8" s="16">
        <v>116</v>
      </c>
      <c r="M8" s="19">
        <f t="shared" si="6"/>
        <v>0.11206896551724138</v>
      </c>
      <c r="N8" s="16">
        <v>118</v>
      </c>
      <c r="O8" s="20">
        <f t="shared" ref="O8:P8" si="16">D8/7</f>
        <v>1.8571428571428572</v>
      </c>
      <c r="P8" s="20">
        <f t="shared" si="16"/>
        <v>0.7142857142857143</v>
      </c>
      <c r="Q8" s="16">
        <f t="shared" si="8"/>
        <v>45</v>
      </c>
      <c r="R8" s="16"/>
      <c r="S8" s="21">
        <v>3.7274074074074002</v>
      </c>
      <c r="T8" s="14">
        <v>1460</v>
      </c>
      <c r="U8" s="22">
        <v>280</v>
      </c>
      <c r="V8" s="23" t="s">
        <v>98</v>
      </c>
      <c r="W8" s="14">
        <v>0</v>
      </c>
      <c r="X8" s="24">
        <f t="shared" si="9"/>
        <v>0</v>
      </c>
      <c r="Y8" s="25">
        <f t="shared" si="10"/>
        <v>0.55499999999999994</v>
      </c>
      <c r="Z8" s="14">
        <v>2</v>
      </c>
      <c r="AA8" s="14" t="s">
        <v>39</v>
      </c>
      <c r="AB8" s="27">
        <f t="shared" si="11"/>
        <v>-0.69</v>
      </c>
      <c r="AC8" s="28">
        <v>0.37005208333333334</v>
      </c>
      <c r="AD8" s="25">
        <f t="shared" si="12"/>
        <v>-6.6387343750000003</v>
      </c>
      <c r="AE8" s="25">
        <v>-6.56</v>
      </c>
      <c r="AF8" s="25">
        <v>-18.61</v>
      </c>
      <c r="AG8" s="25">
        <v>0</v>
      </c>
    </row>
    <row r="9" spans="1:33" ht="15.75" customHeight="1" x14ac:dyDescent="0.2">
      <c r="A9" s="14" t="s">
        <v>42</v>
      </c>
      <c r="B9" s="14" t="s">
        <v>38</v>
      </c>
      <c r="C9" s="15">
        <f t="shared" si="4"/>
        <v>56.174375000000012</v>
      </c>
      <c r="D9" s="16">
        <v>16</v>
      </c>
      <c r="E9" s="16">
        <v>0</v>
      </c>
      <c r="F9" s="29">
        <v>898.79000000000019</v>
      </c>
      <c r="G9" s="29">
        <v>-0.86</v>
      </c>
      <c r="H9" s="18">
        <f t="shared" si="1"/>
        <v>9.5684197643498457E-4</v>
      </c>
      <c r="I9" s="18">
        <f t="shared" si="2"/>
        <v>0.38714733815530483</v>
      </c>
      <c r="J9" s="17">
        <f t="shared" si="5"/>
        <v>347.96415606060651</v>
      </c>
      <c r="K9" s="17">
        <f t="shared" si="3"/>
        <v>21.747759753787907</v>
      </c>
      <c r="L9" s="16">
        <v>112</v>
      </c>
      <c r="M9" s="19">
        <f t="shared" si="6"/>
        <v>0.14285714285714285</v>
      </c>
      <c r="N9" s="16">
        <v>107</v>
      </c>
      <c r="O9" s="20">
        <f t="shared" ref="O9:P9" si="17">D9/7</f>
        <v>2.2857142857142856</v>
      </c>
      <c r="P9" s="20">
        <f t="shared" si="17"/>
        <v>0</v>
      </c>
      <c r="Q9" s="16">
        <f t="shared" si="8"/>
        <v>46</v>
      </c>
      <c r="R9" s="16"/>
      <c r="S9" s="21">
        <v>3.6214511041009398</v>
      </c>
      <c r="T9" s="14">
        <v>1180</v>
      </c>
      <c r="U9" s="22">
        <v>280</v>
      </c>
      <c r="V9" s="23" t="s">
        <v>99</v>
      </c>
      <c r="W9" s="14">
        <v>0</v>
      </c>
      <c r="X9" s="24">
        <f t="shared" si="9"/>
        <v>0</v>
      </c>
      <c r="Y9" s="25">
        <f t="shared" si="10"/>
        <v>0.86</v>
      </c>
      <c r="Z9" s="14">
        <v>1</v>
      </c>
      <c r="AA9" s="14" t="s">
        <v>39</v>
      </c>
      <c r="AB9" s="27">
        <f t="shared" si="11"/>
        <v>-0.69</v>
      </c>
      <c r="AC9" s="28">
        <v>0.37005208333333334</v>
      </c>
      <c r="AD9" s="25">
        <f t="shared" si="12"/>
        <v>-8.17075</v>
      </c>
      <c r="AE9" s="25">
        <v>-6.56</v>
      </c>
      <c r="AF9" s="25">
        <v>-18.8760371212121</v>
      </c>
      <c r="AG9" s="25">
        <v>0</v>
      </c>
    </row>
    <row r="10" spans="1:33" ht="15.75" customHeight="1" x14ac:dyDescent="0.2">
      <c r="A10" s="14" t="s">
        <v>45</v>
      </c>
      <c r="B10" s="14" t="s">
        <v>38</v>
      </c>
      <c r="C10" s="15">
        <f t="shared" si="4"/>
        <v>56.186842105263167</v>
      </c>
      <c r="D10" s="16">
        <v>19</v>
      </c>
      <c r="E10" s="16">
        <v>0</v>
      </c>
      <c r="F10" s="29">
        <v>1067.5500000000002</v>
      </c>
      <c r="G10" s="29">
        <v>-0.84</v>
      </c>
      <c r="H10" s="18">
        <f t="shared" si="1"/>
        <v>7.8684839117605719E-4</v>
      </c>
      <c r="I10" s="18">
        <f t="shared" si="2"/>
        <v>0.38741982021635535</v>
      </c>
      <c r="J10" s="17">
        <f t="shared" si="5"/>
        <v>413.59002907197021</v>
      </c>
      <c r="K10" s="17">
        <f t="shared" si="3"/>
        <v>21.767896266945801</v>
      </c>
      <c r="L10" s="16">
        <v>117</v>
      </c>
      <c r="M10" s="19">
        <f t="shared" si="6"/>
        <v>0.1623931623931624</v>
      </c>
      <c r="N10" s="16">
        <v>83</v>
      </c>
      <c r="O10" s="20">
        <f t="shared" ref="O10:P10" si="18">D10/7</f>
        <v>2.7142857142857144</v>
      </c>
      <c r="P10" s="20">
        <f t="shared" si="18"/>
        <v>0</v>
      </c>
      <c r="Q10" s="16">
        <f t="shared" si="8"/>
        <v>30</v>
      </c>
      <c r="R10" s="16"/>
      <c r="S10" s="21">
        <v>5.8319783197831896</v>
      </c>
      <c r="T10" s="14">
        <v>1180</v>
      </c>
      <c r="U10" s="22">
        <v>280</v>
      </c>
      <c r="V10" s="23" t="s">
        <v>99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0.37005208333333334</v>
      </c>
      <c r="AD10" s="25">
        <f t="shared" si="12"/>
        <v>-9.7027656249999996</v>
      </c>
      <c r="AE10" s="25">
        <v>-6.56</v>
      </c>
      <c r="AF10" s="25">
        <v>-18.8760371212121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55.95</v>
      </c>
      <c r="D11" s="16">
        <v>11</v>
      </c>
      <c r="E11" s="16">
        <v>0</v>
      </c>
      <c r="F11" s="29">
        <v>615.45000000000005</v>
      </c>
      <c r="G11" s="29">
        <v>-1.0899999999999999</v>
      </c>
      <c r="H11" s="18">
        <f t="shared" si="1"/>
        <v>1.7710618246811272E-3</v>
      </c>
      <c r="I11" s="18">
        <f t="shared" si="2"/>
        <v>0.38448078810897218</v>
      </c>
      <c r="J11" s="17">
        <f t="shared" si="5"/>
        <v>236.62870104166694</v>
      </c>
      <c r="K11" s="17">
        <f t="shared" si="3"/>
        <v>21.511700094696995</v>
      </c>
      <c r="L11" s="16">
        <v>143</v>
      </c>
      <c r="M11" s="19">
        <f t="shared" si="6"/>
        <v>7.6923076923076927E-2</v>
      </c>
      <c r="N11" s="16">
        <v>74</v>
      </c>
      <c r="O11" s="20">
        <f t="shared" ref="O11:P11" si="19">D11/7</f>
        <v>1.5714285714285714</v>
      </c>
      <c r="P11" s="20">
        <f t="shared" si="19"/>
        <v>0</v>
      </c>
      <c r="Q11" s="16">
        <f t="shared" si="8"/>
        <v>47</v>
      </c>
      <c r="R11" s="16"/>
      <c r="S11" s="21">
        <v>6.3444108761329296</v>
      </c>
      <c r="T11" s="14">
        <v>1180</v>
      </c>
      <c r="U11" s="22">
        <v>280</v>
      </c>
      <c r="V11" s="23" t="s">
        <v>100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0.37005208333333334</v>
      </c>
      <c r="AD11" s="25">
        <f t="shared" si="12"/>
        <v>-5.6173906249999996</v>
      </c>
      <c r="AE11" s="25">
        <v>-6.56</v>
      </c>
      <c r="AF11" s="25">
        <v>-18.8760371212121</v>
      </c>
      <c r="AG11" s="25">
        <v>0</v>
      </c>
    </row>
    <row r="12" spans="1:33" ht="15.75" customHeight="1" x14ac:dyDescent="0.2">
      <c r="A12" s="14" t="s">
        <v>49</v>
      </c>
      <c r="B12" s="14" t="s">
        <v>101</v>
      </c>
      <c r="C12" s="15">
        <f t="shared" si="4"/>
        <v>55.949999999999996</v>
      </c>
      <c r="D12" s="16">
        <v>6</v>
      </c>
      <c r="E12" s="16">
        <v>1</v>
      </c>
      <c r="F12" s="29">
        <v>335.7</v>
      </c>
      <c r="G12" s="29">
        <v>-1.0900000000000001</v>
      </c>
      <c r="H12" s="18">
        <f t="shared" si="1"/>
        <v>3.2469466785820678E-3</v>
      </c>
      <c r="I12" s="18">
        <f t="shared" si="2"/>
        <v>0.38300490325507119</v>
      </c>
      <c r="J12" s="17">
        <f t="shared" si="5"/>
        <v>128.5747460227274</v>
      </c>
      <c r="K12" s="17">
        <f t="shared" si="3"/>
        <v>21.429124337121234</v>
      </c>
      <c r="L12" s="16">
        <v>95</v>
      </c>
      <c r="M12" s="19">
        <f t="shared" si="6"/>
        <v>6.3157894736842107E-2</v>
      </c>
      <c r="N12" s="16">
        <v>67</v>
      </c>
      <c r="O12" s="20">
        <f t="shared" ref="O12:P12" si="20">D12/7</f>
        <v>0.8571428571428571</v>
      </c>
      <c r="P12" s="20">
        <f t="shared" si="20"/>
        <v>0.14285714285714285</v>
      </c>
      <c r="Q12" s="16">
        <f t="shared" si="8"/>
        <v>67</v>
      </c>
      <c r="R12" s="16"/>
      <c r="S12" s="21">
        <v>3.43708609271523</v>
      </c>
      <c r="T12" s="14">
        <v>1180</v>
      </c>
      <c r="U12" s="22">
        <v>280</v>
      </c>
      <c r="V12" s="23" t="s">
        <v>102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0.37005208333333334</v>
      </c>
      <c r="AD12" s="25">
        <f t="shared" si="12"/>
        <v>-3.0640312500000002</v>
      </c>
      <c r="AE12" s="25">
        <v>-6.56</v>
      </c>
      <c r="AF12" s="25">
        <v>-18.8760371212121</v>
      </c>
      <c r="AG12" s="25">
        <v>0</v>
      </c>
    </row>
    <row r="13" spans="1:33" ht="15.75" customHeight="1" x14ac:dyDescent="0.2">
      <c r="A13" s="14" t="s">
        <v>52</v>
      </c>
      <c r="B13" s="14" t="s">
        <v>103</v>
      </c>
      <c r="C13" s="15">
        <f t="shared" si="4"/>
        <v>48.93888888888889</v>
      </c>
      <c r="D13" s="16">
        <v>18</v>
      </c>
      <c r="E13" s="16">
        <v>1</v>
      </c>
      <c r="F13" s="17">
        <v>880.9</v>
      </c>
      <c r="G13" s="29">
        <v>-0.96</v>
      </c>
      <c r="H13" s="18">
        <f t="shared" si="1"/>
        <v>1.0897945283233057E-3</v>
      </c>
      <c r="I13" s="18">
        <f t="shared" si="2"/>
        <v>0.31583042588158855</v>
      </c>
      <c r="J13" s="17">
        <f t="shared" si="5"/>
        <v>278.21502215909135</v>
      </c>
      <c r="K13" s="17">
        <f t="shared" si="3"/>
        <v>15.45639011994952</v>
      </c>
      <c r="L13" s="16">
        <v>103</v>
      </c>
      <c r="M13" s="19">
        <f t="shared" si="6"/>
        <v>0.17475728155339806</v>
      </c>
      <c r="N13" s="16">
        <v>50</v>
      </c>
      <c r="O13" s="20">
        <f t="shared" ref="O13:P13" si="21">D13/7</f>
        <v>2.5714285714285716</v>
      </c>
      <c r="P13" s="20">
        <f t="shared" si="21"/>
        <v>0.14285714285714285</v>
      </c>
      <c r="Q13" s="16">
        <f t="shared" si="8"/>
        <v>18</v>
      </c>
      <c r="R13" s="16"/>
      <c r="S13" s="21">
        <v>3.5390070921985801</v>
      </c>
      <c r="T13" s="14">
        <v>1380</v>
      </c>
      <c r="U13" s="22">
        <v>280</v>
      </c>
      <c r="V13" s="23" t="s">
        <v>102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0.37005208333333334</v>
      </c>
      <c r="AD13" s="25">
        <f t="shared" si="12"/>
        <v>-9.1920937499999997</v>
      </c>
      <c r="AE13" s="25">
        <v>-6.56</v>
      </c>
      <c r="AF13" s="25">
        <v>-19.0176602272727</v>
      </c>
      <c r="AG13" s="25">
        <v>0</v>
      </c>
    </row>
    <row r="14" spans="1:33" ht="15.75" customHeight="1" x14ac:dyDescent="0.2">
      <c r="A14" s="14" t="s">
        <v>55</v>
      </c>
      <c r="B14" s="14" t="s">
        <v>38</v>
      </c>
      <c r="C14" s="15">
        <f t="shared" si="4"/>
        <v>47.664999999999992</v>
      </c>
      <c r="D14" s="16">
        <v>16</v>
      </c>
      <c r="E14" s="16">
        <v>0</v>
      </c>
      <c r="F14" s="17">
        <v>762.63999999999987</v>
      </c>
      <c r="G14" s="29">
        <v>-1.4500000000000004</v>
      </c>
      <c r="H14" s="18">
        <f t="shared" si="1"/>
        <v>1.9012902549040184E-3</v>
      </c>
      <c r="I14" s="18">
        <f t="shared" si="2"/>
        <v>0.30077190596301889</v>
      </c>
      <c r="J14" s="17">
        <f t="shared" si="5"/>
        <v>229.3806863636367</v>
      </c>
      <c r="K14" s="17">
        <f t="shared" si="3"/>
        <v>14.336292897727294</v>
      </c>
      <c r="L14" s="16">
        <v>128</v>
      </c>
      <c r="M14" s="19">
        <f t="shared" si="6"/>
        <v>0.125</v>
      </c>
      <c r="N14" s="16">
        <v>33</v>
      </c>
      <c r="O14" s="20">
        <f t="shared" ref="O14:P14" si="22">D14/7</f>
        <v>2.2857142857142856</v>
      </c>
      <c r="P14" s="20">
        <f t="shared" si="22"/>
        <v>0</v>
      </c>
      <c r="Q14" s="16">
        <f t="shared" si="8"/>
        <v>14</v>
      </c>
      <c r="R14" s="16"/>
      <c r="S14" s="21">
        <v>3.0929705215419498</v>
      </c>
      <c r="T14" s="14">
        <v>1380</v>
      </c>
      <c r="U14" s="22">
        <v>280</v>
      </c>
      <c r="V14" s="23" t="s">
        <v>102</v>
      </c>
      <c r="W14" s="14">
        <v>1</v>
      </c>
      <c r="X14" s="24">
        <f t="shared" si="9"/>
        <v>6.25E-2</v>
      </c>
      <c r="Y14" s="25">
        <f t="shared" si="10"/>
        <v>1.4500000000000004</v>
      </c>
      <c r="Z14" s="14">
        <v>0</v>
      </c>
      <c r="AA14" s="14" t="s">
        <v>39</v>
      </c>
      <c r="AB14" s="27">
        <f t="shared" si="11"/>
        <v>-0.69</v>
      </c>
      <c r="AC14" s="28">
        <v>0.37005208333333334</v>
      </c>
      <c r="AD14" s="25">
        <f t="shared" si="12"/>
        <v>-8.17075</v>
      </c>
      <c r="AE14" s="25">
        <v>-6.56</v>
      </c>
      <c r="AF14" s="25">
        <v>-19.0176602272727</v>
      </c>
      <c r="AG14" s="25">
        <v>0</v>
      </c>
    </row>
    <row r="15" spans="1:33" ht="15.75" customHeight="1" x14ac:dyDescent="0.2">
      <c r="A15" s="14" t="s">
        <v>57</v>
      </c>
      <c r="B15" s="14" t="s">
        <v>38</v>
      </c>
      <c r="C15" s="15">
        <f t="shared" si="4"/>
        <v>50.019285714285715</v>
      </c>
      <c r="D15" s="16">
        <v>14</v>
      </c>
      <c r="E15" s="16">
        <v>1</v>
      </c>
      <c r="F15" s="17">
        <v>700.27</v>
      </c>
      <c r="G15" s="29">
        <v>-0.84</v>
      </c>
      <c r="H15" s="18">
        <f t="shared" si="1"/>
        <v>1.1995373213189199E-3</v>
      </c>
      <c r="I15" s="18">
        <f t="shared" si="2"/>
        <v>0.32723499588470467</v>
      </c>
      <c r="J15" s="17">
        <f t="shared" si="5"/>
        <v>229.15285056818212</v>
      </c>
      <c r="K15" s="17">
        <f t="shared" si="3"/>
        <v>16.36806075487015</v>
      </c>
      <c r="L15" s="16">
        <v>98</v>
      </c>
      <c r="M15" s="19">
        <f t="shared" si="6"/>
        <v>0.14285714285714285</v>
      </c>
      <c r="N15" s="16">
        <v>19</v>
      </c>
      <c r="O15" s="20">
        <f t="shared" ref="O15:P15" si="23">D15/7</f>
        <v>2</v>
      </c>
      <c r="P15" s="20">
        <f t="shared" si="23"/>
        <v>0.14285714285714285</v>
      </c>
      <c r="Q15" s="16">
        <f t="shared" si="8"/>
        <v>8</v>
      </c>
      <c r="R15" s="16"/>
      <c r="S15" s="21">
        <v>3.1768953068591999</v>
      </c>
      <c r="T15" s="14">
        <v>1380</v>
      </c>
      <c r="U15" s="22">
        <v>280</v>
      </c>
      <c r="V15" s="23" t="s">
        <v>102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0.37005208333333334</v>
      </c>
      <c r="AD15" s="25">
        <f t="shared" si="12"/>
        <v>-7.1494062500000002</v>
      </c>
      <c r="AE15" s="25">
        <v>-6.56</v>
      </c>
      <c r="AF15" s="25">
        <v>-19.0176602272727</v>
      </c>
      <c r="AG15" s="25">
        <v>0</v>
      </c>
    </row>
    <row r="16" spans="1:33" ht="15.75" customHeight="1" x14ac:dyDescent="0.2">
      <c r="A16" s="14" t="s">
        <v>60</v>
      </c>
      <c r="B16" s="14" t="s">
        <v>104</v>
      </c>
      <c r="C16" s="15">
        <f t="shared" si="4"/>
        <v>49.949999999999996</v>
      </c>
      <c r="D16" s="16">
        <v>8</v>
      </c>
      <c r="E16" s="16">
        <v>0</v>
      </c>
      <c r="F16" s="17">
        <v>399.59999999999997</v>
      </c>
      <c r="G16" s="29">
        <v>-0.79</v>
      </c>
      <c r="H16" s="18">
        <f t="shared" si="1"/>
        <v>1.9769769769769773E-3</v>
      </c>
      <c r="I16" s="18">
        <f t="shared" si="2"/>
        <v>0.32573409204659254</v>
      </c>
      <c r="J16" s="17">
        <f t="shared" si="5"/>
        <v>130.16334318181836</v>
      </c>
      <c r="K16" s="17">
        <f t="shared" si="3"/>
        <v>16.270417897727295</v>
      </c>
      <c r="L16" s="16">
        <v>107</v>
      </c>
      <c r="M16" s="19">
        <f t="shared" si="6"/>
        <v>7.476635514018691E-2</v>
      </c>
      <c r="N16" s="16">
        <v>8</v>
      </c>
      <c r="O16" s="20">
        <f t="shared" ref="O16:P16" si="24">D16/7</f>
        <v>1.1428571428571428</v>
      </c>
      <c r="P16" s="20">
        <f t="shared" si="24"/>
        <v>0</v>
      </c>
      <c r="Q16" s="16">
        <f t="shared" si="8"/>
        <v>7</v>
      </c>
      <c r="R16" s="16"/>
      <c r="S16" s="21">
        <v>2.7713310580204702</v>
      </c>
      <c r="T16" s="14">
        <v>1100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0.79</v>
      </c>
      <c r="Z16" s="14">
        <v>1</v>
      </c>
      <c r="AA16" s="14" t="s">
        <v>39</v>
      </c>
      <c r="AB16" s="27">
        <f t="shared" si="11"/>
        <v>-0.69</v>
      </c>
      <c r="AC16" s="28">
        <v>0.37005208333333334</v>
      </c>
      <c r="AD16" s="25">
        <f t="shared" si="12"/>
        <v>-4.085375</v>
      </c>
      <c r="AE16" s="25">
        <v>-6.56</v>
      </c>
      <c r="AF16" s="25">
        <v>-19.0176602272727</v>
      </c>
      <c r="AG16" s="25">
        <v>0</v>
      </c>
    </row>
    <row r="17" spans="1:33" ht="15.75" customHeight="1" x14ac:dyDescent="0.2">
      <c r="A17" s="14" t="s">
        <v>62</v>
      </c>
      <c r="B17" s="14" t="s">
        <v>105</v>
      </c>
      <c r="C17" s="15">
        <f t="shared" si="4"/>
        <v>51.821249999999999</v>
      </c>
      <c r="D17" s="16">
        <v>8</v>
      </c>
      <c r="E17" s="16">
        <v>0</v>
      </c>
      <c r="F17" s="17">
        <v>414.57</v>
      </c>
      <c r="G17" s="29">
        <v>-0.26</v>
      </c>
      <c r="H17" s="18">
        <f t="shared" si="1"/>
        <v>6.2715584822828471E-4</v>
      </c>
      <c r="I17" s="18">
        <f t="shared" si="2"/>
        <v>0.34594361189140177</v>
      </c>
      <c r="J17" s="17">
        <f t="shared" si="5"/>
        <v>143.41784318181843</v>
      </c>
      <c r="K17" s="17">
        <f t="shared" si="3"/>
        <v>17.927230397727303</v>
      </c>
      <c r="L17" s="16">
        <v>63</v>
      </c>
      <c r="M17" s="19">
        <f t="shared" si="6"/>
        <v>0.12698412698412698</v>
      </c>
      <c r="N17" s="16">
        <v>0</v>
      </c>
      <c r="O17" s="20">
        <f t="shared" ref="O17:P17" si="25">D17/7</f>
        <v>1.1428571428571428</v>
      </c>
      <c r="P17" s="20">
        <f t="shared" si="25"/>
        <v>0</v>
      </c>
      <c r="Q17" s="16">
        <f t="shared" si="8"/>
        <v>0</v>
      </c>
      <c r="R17" s="16"/>
      <c r="S17" s="21" t="e">
        <v>#N/A</v>
      </c>
      <c r="T17" s="14">
        <v>1100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0.37005208333333334</v>
      </c>
      <c r="AD17" s="25">
        <f t="shared" si="12"/>
        <v>-4.085375</v>
      </c>
      <c r="AE17" s="25">
        <v>-6.56</v>
      </c>
      <c r="AF17" s="25">
        <v>-19.0176602272727</v>
      </c>
      <c r="AG17" s="25">
        <v>0</v>
      </c>
    </row>
    <row r="18" spans="1:33" ht="15.75" customHeight="1" x14ac:dyDescent="0.2">
      <c r="A18" s="14" t="s">
        <v>64</v>
      </c>
      <c r="B18" s="14" t="s">
        <v>106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99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1100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0.37005208333333334</v>
      </c>
      <c r="AD18" s="25">
        <f t="shared" si="12"/>
        <v>0</v>
      </c>
      <c r="AE18" s="25">
        <v>-6.56</v>
      </c>
      <c r="AF18" s="25">
        <v>-19.0176602272727</v>
      </c>
      <c r="AG18" s="25">
        <v>0</v>
      </c>
    </row>
    <row r="19" spans="1:33" ht="15.75" customHeight="1" x14ac:dyDescent="0.2">
      <c r="A19" s="14" t="s">
        <v>67</v>
      </c>
      <c r="B19" s="14" t="s">
        <v>107</v>
      </c>
      <c r="C19" s="15">
        <f t="shared" si="4"/>
        <v>52.463999999999999</v>
      </c>
      <c r="D19" s="16">
        <v>5</v>
      </c>
      <c r="E19" s="16">
        <v>0</v>
      </c>
      <c r="F19" s="17">
        <v>262.32</v>
      </c>
      <c r="G19" s="29">
        <v>-0.15</v>
      </c>
      <c r="H19" s="18">
        <f t="shared" si="1"/>
        <v>5.7182067703568165E-4</v>
      </c>
      <c r="I19" s="18">
        <f t="shared" si="2"/>
        <v>0.3350948821616207</v>
      </c>
      <c r="J19" s="17">
        <f t="shared" si="5"/>
        <v>87.902089488636335</v>
      </c>
      <c r="K19" s="17">
        <f t="shared" si="3"/>
        <v>17.580417897727266</v>
      </c>
      <c r="L19" s="16">
        <v>44</v>
      </c>
      <c r="M19" s="19">
        <f t="shared" si="6"/>
        <v>0.11363636363636363</v>
      </c>
      <c r="N19" s="16">
        <v>95</v>
      </c>
      <c r="O19" s="20">
        <f t="shared" ref="O19:P19" si="27">D19/7</f>
        <v>0.7142857142857143</v>
      </c>
      <c r="P19" s="20">
        <f t="shared" si="27"/>
        <v>0</v>
      </c>
      <c r="Q19" s="16">
        <f t="shared" si="8"/>
        <v>133</v>
      </c>
      <c r="R19" s="16"/>
      <c r="S19" s="21">
        <v>2.08253968253968</v>
      </c>
      <c r="T19" s="14">
        <v>1100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0.37005208333333334</v>
      </c>
      <c r="AD19" s="25">
        <f t="shared" si="12"/>
        <v>-2.5533593749999999</v>
      </c>
      <c r="AE19" s="25">
        <v>-6.56</v>
      </c>
      <c r="AF19" s="25">
        <v>-19.913310227272728</v>
      </c>
      <c r="AG19" s="25">
        <v>0</v>
      </c>
    </row>
    <row r="20" spans="1:33" ht="15.75" customHeight="1" x14ac:dyDescent="0.2">
      <c r="A20" s="14" t="s">
        <v>68</v>
      </c>
      <c r="B20" s="14" t="s">
        <v>108</v>
      </c>
      <c r="C20" s="15">
        <f t="shared" si="4"/>
        <v>47.230000000000004</v>
      </c>
      <c r="D20" s="16">
        <v>10</v>
      </c>
      <c r="E20" s="16">
        <v>1</v>
      </c>
      <c r="F20" s="17">
        <v>472.30000000000007</v>
      </c>
      <c r="G20" s="29">
        <v>-0.19999999999999998</v>
      </c>
      <c r="H20" s="18">
        <f t="shared" si="1"/>
        <v>4.2345966546686418E-4</v>
      </c>
      <c r="I20" s="18">
        <f t="shared" si="2"/>
        <v>0.27824513863492006</v>
      </c>
      <c r="J20" s="17">
        <f t="shared" si="5"/>
        <v>131.41517897727277</v>
      </c>
      <c r="K20" s="17">
        <f t="shared" si="3"/>
        <v>13.141517897727278</v>
      </c>
      <c r="L20" s="16">
        <v>66</v>
      </c>
      <c r="M20" s="19">
        <f t="shared" si="6"/>
        <v>0.15151515151515152</v>
      </c>
      <c r="N20" s="16">
        <v>84</v>
      </c>
      <c r="O20" s="20">
        <f t="shared" ref="O20:P20" si="28">D20/7</f>
        <v>1.4285714285714286</v>
      </c>
      <c r="P20" s="20">
        <f t="shared" si="28"/>
        <v>0.14285714285714285</v>
      </c>
      <c r="Q20" s="16">
        <f t="shared" si="8"/>
        <v>53</v>
      </c>
      <c r="R20" s="16"/>
      <c r="S20" s="21">
        <v>1.8753709198813</v>
      </c>
      <c r="T20" s="14">
        <v>1731</v>
      </c>
      <c r="U20" s="22">
        <v>631</v>
      </c>
      <c r="V20" s="23" t="s">
        <v>109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0.37005208333333334</v>
      </c>
      <c r="AD20" s="25">
        <f t="shared" si="12"/>
        <v>-5.1067187499999998</v>
      </c>
      <c r="AE20" s="25">
        <v>-6.56</v>
      </c>
      <c r="AF20" s="25">
        <v>-19.913310227272728</v>
      </c>
      <c r="AG20" s="25">
        <v>0</v>
      </c>
    </row>
    <row r="21" spans="1:33" ht="15.75" customHeight="1" x14ac:dyDescent="0.2">
      <c r="A21" s="14" t="s">
        <v>71</v>
      </c>
      <c r="B21" s="14" t="s">
        <v>110</v>
      </c>
      <c r="C21" s="15">
        <f t="shared" si="4"/>
        <v>42.113000000000014</v>
      </c>
      <c r="D21" s="16">
        <v>20</v>
      </c>
      <c r="E21" s="16">
        <v>0</v>
      </c>
      <c r="F21" s="17">
        <v>842.26000000000022</v>
      </c>
      <c r="G21" s="29">
        <v>-0.13</v>
      </c>
      <c r="H21" s="18">
        <f t="shared" si="1"/>
        <v>1.5434663880511954E-4</v>
      </c>
      <c r="I21" s="18">
        <f t="shared" si="2"/>
        <v>0.20909381658222587</v>
      </c>
      <c r="J21" s="17">
        <f t="shared" si="5"/>
        <v>176.11135795454561</v>
      </c>
      <c r="K21" s="17">
        <f t="shared" si="3"/>
        <v>8.8055678977272809</v>
      </c>
      <c r="L21" s="16">
        <v>37</v>
      </c>
      <c r="M21" s="19">
        <f t="shared" si="6"/>
        <v>0.54054054054054057</v>
      </c>
      <c r="N21" s="16">
        <v>64</v>
      </c>
      <c r="O21" s="20">
        <f t="shared" ref="O21:P21" si="29">D21/7</f>
        <v>2.8571428571428572</v>
      </c>
      <c r="P21" s="20">
        <f t="shared" si="29"/>
        <v>0</v>
      </c>
      <c r="Q21" s="16">
        <f t="shared" si="8"/>
        <v>22</v>
      </c>
      <c r="R21" s="16"/>
      <c r="S21" s="21">
        <v>2.2173913043478199</v>
      </c>
      <c r="T21" s="14">
        <v>1731</v>
      </c>
      <c r="U21" s="22">
        <v>631</v>
      </c>
      <c r="V21" s="23" t="s">
        <v>111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0.37005208333333334</v>
      </c>
      <c r="AD21" s="25">
        <f t="shared" si="12"/>
        <v>-10.2134375</v>
      </c>
      <c r="AE21" s="25">
        <v>-6.56</v>
      </c>
      <c r="AF21" s="25">
        <v>-19.913310227272728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39.99</v>
      </c>
      <c r="D22" s="16">
        <v>20</v>
      </c>
      <c r="E22" s="16">
        <v>3</v>
      </c>
      <c r="F22" s="29">
        <v>799.80000000000007</v>
      </c>
      <c r="G22" s="29">
        <v>-0.37</v>
      </c>
      <c r="H22" s="18">
        <f t="shared" si="1"/>
        <v>4.6261565391347831E-4</v>
      </c>
      <c r="I22" s="18">
        <f t="shared" si="2"/>
        <v>0.17476913972811386</v>
      </c>
      <c r="J22" s="17">
        <f t="shared" si="5"/>
        <v>139.78035795454548</v>
      </c>
      <c r="K22" s="17">
        <f t="shared" si="3"/>
        <v>6.9890178977272743</v>
      </c>
      <c r="L22" s="16">
        <v>91</v>
      </c>
      <c r="M22" s="19">
        <f t="shared" si="6"/>
        <v>0.21978021978021978</v>
      </c>
      <c r="N22" s="16">
        <v>47</v>
      </c>
      <c r="O22" s="20">
        <f t="shared" ref="O22:P22" si="30">D22/7</f>
        <v>2.8571428571428572</v>
      </c>
      <c r="P22" s="20">
        <f t="shared" si="30"/>
        <v>0.42857142857142855</v>
      </c>
      <c r="Q22" s="16">
        <f t="shared" si="8"/>
        <v>14</v>
      </c>
      <c r="R22" s="16"/>
      <c r="S22" s="21">
        <v>2.79279279279279</v>
      </c>
      <c r="T22" s="14">
        <v>1100</v>
      </c>
      <c r="U22" s="22">
        <v>1000</v>
      </c>
      <c r="V22" s="23" t="s">
        <v>112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0.37005208333333334</v>
      </c>
      <c r="AD22" s="25">
        <f t="shared" si="12"/>
        <v>-10.2134375</v>
      </c>
      <c r="AE22" s="25">
        <v>-6.56</v>
      </c>
      <c r="AF22" s="25">
        <v>-19.913310227272728</v>
      </c>
      <c r="AG22" s="25">
        <v>0</v>
      </c>
    </row>
    <row r="23" spans="1:33" ht="15.75" customHeight="1" x14ac:dyDescent="0.2">
      <c r="A23" s="14" t="s">
        <v>76</v>
      </c>
      <c r="B23" s="14" t="s">
        <v>113</v>
      </c>
      <c r="C23" s="15">
        <f t="shared" si="4"/>
        <v>40.030909090909098</v>
      </c>
      <c r="D23" s="16">
        <v>33</v>
      </c>
      <c r="E23" s="16">
        <v>0</v>
      </c>
      <c r="F23" s="17">
        <v>1321.0200000000002</v>
      </c>
      <c r="G23" s="29">
        <v>-0.38</v>
      </c>
      <c r="H23" s="18">
        <f t="shared" si="1"/>
        <v>2.8765650784999465E-4</v>
      </c>
      <c r="I23" s="18">
        <f t="shared" si="2"/>
        <v>0.1756336699103723</v>
      </c>
      <c r="J23" s="17">
        <f t="shared" si="5"/>
        <v>232.01559062500004</v>
      </c>
      <c r="K23" s="17">
        <f t="shared" si="3"/>
        <v>7.0307754734848498</v>
      </c>
      <c r="L23" s="16">
        <v>108</v>
      </c>
      <c r="M23" s="19">
        <f t="shared" si="6"/>
        <v>0.30555555555555558</v>
      </c>
      <c r="N23" s="16">
        <v>13</v>
      </c>
      <c r="O23" s="20">
        <f t="shared" ref="O23:P23" si="31">D23/7</f>
        <v>4.7142857142857144</v>
      </c>
      <c r="P23" s="20">
        <f t="shared" si="31"/>
        <v>0</v>
      </c>
      <c r="Q23" s="16">
        <f t="shared" si="8"/>
        <v>2</v>
      </c>
      <c r="R23" s="16"/>
      <c r="S23" s="21">
        <v>2.3245283018867902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0.37005208333333334</v>
      </c>
      <c r="AD23" s="25">
        <f t="shared" si="12"/>
        <v>-16.852171875</v>
      </c>
      <c r="AE23" s="25">
        <v>-6.56</v>
      </c>
      <c r="AF23" s="25">
        <v>-19.913310227272728</v>
      </c>
      <c r="AG23" s="25">
        <v>0</v>
      </c>
    </row>
    <row r="24" spans="1:33" ht="15.75" customHeight="1" x14ac:dyDescent="0.2">
      <c r="A24" s="14" t="s">
        <v>78</v>
      </c>
      <c r="B24" s="14" t="s">
        <v>105</v>
      </c>
      <c r="C24" s="15">
        <f t="shared" si="4"/>
        <v>39.99</v>
      </c>
      <c r="D24" s="16">
        <v>8</v>
      </c>
      <c r="E24" s="16">
        <v>0</v>
      </c>
      <c r="F24" s="17">
        <v>319.92</v>
      </c>
      <c r="G24" s="17">
        <v>-0.46</v>
      </c>
      <c r="H24" s="18">
        <f t="shared" si="1"/>
        <v>1.4378594648662166E-3</v>
      </c>
      <c r="I24" s="18">
        <f t="shared" si="2"/>
        <v>0.17379389591716121</v>
      </c>
      <c r="J24" s="17">
        <f t="shared" si="5"/>
        <v>55.600143181818218</v>
      </c>
      <c r="K24" s="17">
        <f t="shared" si="3"/>
        <v>6.9500178977272773</v>
      </c>
      <c r="L24" s="16">
        <v>64</v>
      </c>
      <c r="M24" s="19">
        <f t="shared" si="6"/>
        <v>0.125</v>
      </c>
      <c r="N24" s="16">
        <v>1</v>
      </c>
      <c r="O24" s="20">
        <f t="shared" ref="O24:P24" si="32">D24/7</f>
        <v>1.1428571428571428</v>
      </c>
      <c r="P24" s="20">
        <f t="shared" si="32"/>
        <v>0</v>
      </c>
      <c r="Q24" s="16">
        <f t="shared" si="8"/>
        <v>0</v>
      </c>
      <c r="R24" s="16"/>
      <c r="S24" s="21">
        <v>3.55555555555555</v>
      </c>
      <c r="T24" s="14">
        <v>100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0.37005208333333334</v>
      </c>
      <c r="AD24" s="25">
        <f t="shared" si="12"/>
        <v>-4.085375</v>
      </c>
      <c r="AE24" s="25">
        <v>-6.56</v>
      </c>
      <c r="AF24" s="25">
        <v>-19.913310227272728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39.99</v>
      </c>
      <c r="D25" s="16">
        <v>6</v>
      </c>
      <c r="E25" s="16">
        <v>0</v>
      </c>
      <c r="F25" s="17">
        <v>239.94</v>
      </c>
      <c r="G25" s="17">
        <v>-0.19</v>
      </c>
      <c r="H25" s="18">
        <f t="shared" si="1"/>
        <v>7.9186463282487289E-4</v>
      </c>
      <c r="I25" s="18">
        <f t="shared" si="2"/>
        <v>0.17452266712511452</v>
      </c>
      <c r="J25" s="17">
        <f t="shared" si="5"/>
        <v>41.874968749999979</v>
      </c>
      <c r="K25" s="17">
        <f t="shared" si="3"/>
        <v>6.9791614583333299</v>
      </c>
      <c r="L25" s="16">
        <v>38</v>
      </c>
      <c r="M25" s="19">
        <f t="shared" si="6"/>
        <v>0.15789473684210525</v>
      </c>
      <c r="N25" s="16">
        <v>113</v>
      </c>
      <c r="O25" s="20">
        <f t="shared" ref="O25:P25" si="33">D25/7</f>
        <v>0.8571428571428571</v>
      </c>
      <c r="P25" s="20">
        <f t="shared" si="33"/>
        <v>0</v>
      </c>
      <c r="Q25" s="16">
        <f t="shared" si="8"/>
        <v>131</v>
      </c>
      <c r="R25" s="16"/>
      <c r="S25" s="21">
        <v>2.4233576642335768</v>
      </c>
      <c r="T25" s="14">
        <v>731</v>
      </c>
      <c r="U25" s="22">
        <v>631</v>
      </c>
      <c r="V25" s="23" t="s">
        <v>114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0.37005208333333334</v>
      </c>
      <c r="AD25" s="25">
        <f t="shared" si="12"/>
        <v>-3.0640312500000002</v>
      </c>
      <c r="AE25" s="25">
        <v>-6.56</v>
      </c>
      <c r="AF25" s="25">
        <v>-19.91</v>
      </c>
      <c r="AG25" s="25">
        <v>0</v>
      </c>
    </row>
    <row r="26" spans="1:33" ht="15.75" customHeight="1" x14ac:dyDescent="0.2">
      <c r="A26" s="14" t="s">
        <v>82</v>
      </c>
      <c r="B26" s="14" t="s">
        <v>38</v>
      </c>
      <c r="C26" s="15">
        <f t="shared" si="4"/>
        <v>39.99</v>
      </c>
      <c r="D26" s="16">
        <v>13</v>
      </c>
      <c r="E26" s="16">
        <v>0</v>
      </c>
      <c r="F26" s="17">
        <v>519.87</v>
      </c>
      <c r="G26" s="17">
        <v>-0.32</v>
      </c>
      <c r="H26" s="18">
        <f t="shared" si="1"/>
        <v>6.155385000096178E-4</v>
      </c>
      <c r="I26" s="18">
        <f t="shared" si="2"/>
        <v>0.17411609185076063</v>
      </c>
      <c r="J26" s="17">
        <f t="shared" si="5"/>
        <v>90.517732670454933</v>
      </c>
      <c r="K26" s="17">
        <f t="shared" si="3"/>
        <v>6.962902513111918</v>
      </c>
      <c r="L26" s="16">
        <v>67</v>
      </c>
      <c r="M26" s="19">
        <f t="shared" si="6"/>
        <v>0.19402985074626866</v>
      </c>
      <c r="N26" s="16">
        <v>102</v>
      </c>
      <c r="O26" s="20">
        <f t="shared" ref="O26:P26" si="34">D26/7</f>
        <v>1.8571428571428572</v>
      </c>
      <c r="P26" s="20">
        <f t="shared" si="34"/>
        <v>0</v>
      </c>
      <c r="Q26" s="16">
        <f t="shared" si="8"/>
        <v>54</v>
      </c>
      <c r="R26" s="16"/>
      <c r="S26" s="21">
        <v>2.891774891774892</v>
      </c>
      <c r="T26" s="14">
        <v>731</v>
      </c>
      <c r="U26" s="22">
        <v>631</v>
      </c>
      <c r="V26" s="23" t="s">
        <v>115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0.37005208333333334</v>
      </c>
      <c r="AD26" s="25">
        <f t="shared" si="12"/>
        <v>-6.6387343750000003</v>
      </c>
      <c r="AE26" s="25">
        <v>-6.58</v>
      </c>
      <c r="AF26" s="25">
        <v>-19.913310227272699</v>
      </c>
      <c r="AG26" s="25">
        <v>0</v>
      </c>
    </row>
    <row r="27" spans="1:33" ht="15.75" customHeight="1" x14ac:dyDescent="0.2">
      <c r="A27" s="14" t="s">
        <v>85</v>
      </c>
      <c r="B27" s="14" t="s">
        <v>38</v>
      </c>
      <c r="C27" s="15">
        <f t="shared" si="4"/>
        <v>39.99</v>
      </c>
      <c r="D27" s="16">
        <v>21</v>
      </c>
      <c r="E27" s="16">
        <v>0</v>
      </c>
      <c r="F27" s="17">
        <v>839.79000000000008</v>
      </c>
      <c r="G27" s="17">
        <v>-0.56000000000000005</v>
      </c>
      <c r="H27" s="18">
        <f t="shared" si="1"/>
        <v>6.6683337501041923E-4</v>
      </c>
      <c r="I27" s="18">
        <f t="shared" si="2"/>
        <v>0.17268362639902562</v>
      </c>
      <c r="J27" s="17">
        <f t="shared" si="5"/>
        <v>145.01798261363774</v>
      </c>
      <c r="K27" s="17">
        <f t="shared" si="3"/>
        <v>6.9056182196970353</v>
      </c>
      <c r="L27" s="16">
        <v>72</v>
      </c>
      <c r="M27" s="19">
        <f t="shared" si="6"/>
        <v>0.29166666666666669</v>
      </c>
      <c r="N27" s="16">
        <v>79</v>
      </c>
      <c r="O27" s="20">
        <f t="shared" ref="O27:P27" si="35">D27/7</f>
        <v>3</v>
      </c>
      <c r="P27" s="20">
        <f t="shared" si="35"/>
        <v>0</v>
      </c>
      <c r="Q27" s="16">
        <f t="shared" si="8"/>
        <v>26</v>
      </c>
      <c r="R27" s="16"/>
      <c r="S27" s="21">
        <v>2.5426356589147292</v>
      </c>
      <c r="T27" s="14">
        <v>731</v>
      </c>
      <c r="U27" s="22">
        <v>631</v>
      </c>
      <c r="V27" s="23" t="s">
        <v>115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0.37005208333333334</v>
      </c>
      <c r="AD27" s="25">
        <f t="shared" si="12"/>
        <v>-10.724109374999999</v>
      </c>
      <c r="AE27" s="25">
        <v>-6.58</v>
      </c>
      <c r="AF27" s="25">
        <v>-19.9685432386363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4"/>
        <v>39.99</v>
      </c>
      <c r="D28" s="16">
        <v>8</v>
      </c>
      <c r="E28" s="16">
        <v>0</v>
      </c>
      <c r="F28" s="17">
        <v>319.92</v>
      </c>
      <c r="G28" s="17">
        <v>-0.56000000000000005</v>
      </c>
      <c r="H28" s="18">
        <f t="shared" si="1"/>
        <v>1.7504376094023507E-3</v>
      </c>
      <c r="I28" s="18">
        <f t="shared" si="2"/>
        <v>-1.5309131464398587E-2</v>
      </c>
      <c r="J28" s="17">
        <f t="shared" si="5"/>
        <v>-4.8976973380903965</v>
      </c>
      <c r="K28" s="17">
        <f t="shared" si="3"/>
        <v>-0.61221216726129957</v>
      </c>
      <c r="L28" s="16">
        <v>82</v>
      </c>
      <c r="M28" s="19">
        <f t="shared" si="6"/>
        <v>9.7560975609756101E-2</v>
      </c>
      <c r="N28" s="16">
        <v>74</v>
      </c>
      <c r="O28" s="20">
        <f t="shared" ref="O28:P28" si="36">D28/7</f>
        <v>1.1428571428571428</v>
      </c>
      <c r="P28" s="20">
        <f t="shared" si="36"/>
        <v>0</v>
      </c>
      <c r="Q28" s="16">
        <f t="shared" si="8"/>
        <v>64</v>
      </c>
      <c r="R28" s="16"/>
      <c r="S28" s="21">
        <v>3.1804878048780489</v>
      </c>
      <c r="T28" s="14">
        <v>731</v>
      </c>
      <c r="U28" s="22">
        <v>631</v>
      </c>
      <c r="V28" s="23" t="s">
        <v>115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0.37005208333333334</v>
      </c>
      <c r="AD28" s="25">
        <f t="shared" si="12"/>
        <v>-4.085375</v>
      </c>
      <c r="AE28" s="25">
        <v>-6.58</v>
      </c>
      <c r="AF28" s="25">
        <v>-27.443040292261301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4"/>
        <v>39.99</v>
      </c>
      <c r="D29" s="16">
        <v>11</v>
      </c>
      <c r="E29" s="16">
        <v>0</v>
      </c>
      <c r="F29" s="17">
        <v>439.89</v>
      </c>
      <c r="G29" s="17">
        <v>-0.24</v>
      </c>
      <c r="H29" s="18">
        <f t="shared" si="1"/>
        <v>5.4559094319034309E-4</v>
      </c>
      <c r="I29" s="18">
        <f t="shared" si="2"/>
        <v>-1.410428479818668E-2</v>
      </c>
      <c r="J29" s="17">
        <f t="shared" si="5"/>
        <v>-6.2043338398743382</v>
      </c>
      <c r="K29" s="17">
        <f t="shared" si="3"/>
        <v>-0.56403034907948524</v>
      </c>
      <c r="L29" s="16">
        <v>86</v>
      </c>
      <c r="M29" s="19">
        <f t="shared" si="6"/>
        <v>0.12790697674418605</v>
      </c>
      <c r="N29" s="16">
        <v>64</v>
      </c>
      <c r="O29" s="20">
        <f t="shared" ref="O29:P29" si="38">D29/7</f>
        <v>1.5714285714285714</v>
      </c>
      <c r="P29" s="20">
        <f t="shared" si="38"/>
        <v>0</v>
      </c>
      <c r="Q29" s="16">
        <f t="shared" si="8"/>
        <v>40</v>
      </c>
      <c r="R29" s="16"/>
      <c r="S29" s="21">
        <v>2.3202846975088969</v>
      </c>
      <c r="T29" s="14">
        <v>1100</v>
      </c>
      <c r="U29" s="22">
        <v>632</v>
      </c>
      <c r="V29" s="23" t="s">
        <v>116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0.37005208333333334</v>
      </c>
      <c r="AD29" s="25">
        <f t="shared" si="12"/>
        <v>-5.6173906249999996</v>
      </c>
      <c r="AE29" s="25">
        <v>-6.58</v>
      </c>
      <c r="AF29" s="25">
        <v>-27.443040292261301</v>
      </c>
      <c r="AG29" s="25">
        <v>0</v>
      </c>
    </row>
    <row r="30" spans="1:33" ht="15.75" customHeight="1" x14ac:dyDescent="0.2">
      <c r="A30" s="31" t="s">
        <v>90</v>
      </c>
      <c r="B30" s="31" t="s">
        <v>50</v>
      </c>
      <c r="C30" s="15">
        <f t="shared" si="4"/>
        <v>39.99</v>
      </c>
      <c r="D30" s="16">
        <v>18</v>
      </c>
      <c r="E30" s="16">
        <v>0</v>
      </c>
      <c r="F30" s="17">
        <v>719.82</v>
      </c>
      <c r="G30" s="17">
        <v>-0.42</v>
      </c>
      <c r="H30" s="18">
        <f t="shared" si="1"/>
        <v>5.8347920313411676E-4</v>
      </c>
      <c r="I30" s="18">
        <f t="shared" si="2"/>
        <v>0.17813023458253979</v>
      </c>
      <c r="J30" s="17">
        <f t="shared" si="5"/>
        <v>128.2217054572038</v>
      </c>
      <c r="K30" s="17">
        <f t="shared" si="3"/>
        <v>7.1234280809557662</v>
      </c>
      <c r="L30" s="16">
        <v>60</v>
      </c>
      <c r="M30" s="19">
        <f t="shared" si="6"/>
        <v>0.3</v>
      </c>
      <c r="N30" s="16">
        <v>678</v>
      </c>
      <c r="O30" s="20">
        <f t="shared" ref="O30:P30" si="39">D30/7</f>
        <v>2.5714285714285716</v>
      </c>
      <c r="P30" s="20">
        <f t="shared" si="39"/>
        <v>0</v>
      </c>
      <c r="Q30" s="16">
        <f t="shared" si="8"/>
        <v>263</v>
      </c>
      <c r="R30" s="16"/>
      <c r="S30" s="21">
        <v>0.75113122171945701</v>
      </c>
      <c r="T30" s="14">
        <v>1100</v>
      </c>
      <c r="U30" s="22">
        <v>632</v>
      </c>
      <c r="V30" s="23" t="s">
        <v>116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0.37005208333333334</v>
      </c>
      <c r="AD30" s="25">
        <f t="shared" si="12"/>
        <v>-9.1920937499999997</v>
      </c>
      <c r="AE30" s="25">
        <v>-6.58</v>
      </c>
      <c r="AF30" s="25">
        <v>-19.754066710710902</v>
      </c>
      <c r="AG30" s="25">
        <v>0</v>
      </c>
    </row>
    <row r="31" spans="1:33" ht="15.75" customHeight="1" x14ac:dyDescent="0.2">
      <c r="A31" s="31" t="s">
        <v>91</v>
      </c>
      <c r="B31" s="31" t="s">
        <v>117</v>
      </c>
      <c r="C31" s="15">
        <f t="shared" si="4"/>
        <v>39.99</v>
      </c>
      <c r="D31" s="16">
        <v>19</v>
      </c>
      <c r="E31" s="16">
        <v>1</v>
      </c>
      <c r="F31" s="17">
        <v>759.81000000000006</v>
      </c>
      <c r="G31" s="17">
        <v>-59.529999999999994</v>
      </c>
      <c r="H31" s="18">
        <f t="shared" si="1"/>
        <v>7.8348534502046555E-2</v>
      </c>
      <c r="I31" s="18">
        <f t="shared" si="2"/>
        <v>0.10036517928362654</v>
      </c>
      <c r="J31" s="17">
        <f t="shared" si="5"/>
        <v>76.258466871492288</v>
      </c>
      <c r="K31" s="17">
        <f t="shared" si="3"/>
        <v>4.0136035195522259</v>
      </c>
      <c r="L31" s="16">
        <v>108</v>
      </c>
      <c r="M31" s="19">
        <f t="shared" si="6"/>
        <v>0.17592592592592593</v>
      </c>
      <c r="N31" s="16">
        <v>663</v>
      </c>
      <c r="O31" s="20">
        <f t="shared" ref="O31:P32" si="40">D31/7</f>
        <v>2.7142857142857144</v>
      </c>
      <c r="P31" s="20">
        <f t="shared" si="40"/>
        <v>0.14285714285714285</v>
      </c>
      <c r="Q31" s="16">
        <f t="shared" si="8"/>
        <v>232</v>
      </c>
      <c r="R31" s="16"/>
      <c r="S31" s="21">
        <v>0.87545344619105203</v>
      </c>
      <c r="T31" s="14">
        <v>-270</v>
      </c>
      <c r="U31" s="22">
        <v>369</v>
      </c>
      <c r="V31" s="23" t="s">
        <v>1196</v>
      </c>
      <c r="W31" s="14">
        <v>5</v>
      </c>
      <c r="X31" s="24">
        <f t="shared" si="9"/>
        <v>0.26315789473684209</v>
      </c>
      <c r="Y31" s="25">
        <f t="shared" si="37"/>
        <v>11.905999999999999</v>
      </c>
      <c r="Z31" s="14">
        <v>0</v>
      </c>
      <c r="AA31" s="14" t="s">
        <v>39</v>
      </c>
      <c r="AB31" s="27">
        <f t="shared" si="11"/>
        <v>-0.69</v>
      </c>
      <c r="AC31" s="28">
        <v>0.37005208333333334</v>
      </c>
      <c r="AD31" s="25">
        <f t="shared" si="12"/>
        <v>-9.7027656249999996</v>
      </c>
      <c r="AE31" s="25">
        <v>-6.58</v>
      </c>
      <c r="AF31" s="25">
        <v>-19.754066710710937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37.681481481481484</v>
      </c>
      <c r="D32" s="16">
        <v>27</v>
      </c>
      <c r="E32" s="16">
        <v>2</v>
      </c>
      <c r="F32" s="17">
        <v>1017.4</v>
      </c>
      <c r="G32" s="17">
        <v>-122.55</v>
      </c>
      <c r="H32" s="18">
        <f t="shared" si="1"/>
        <v>0.12045409868291725</v>
      </c>
      <c r="I32" s="18">
        <f t="shared" si="2"/>
        <v>1.713392784136596E-2</v>
      </c>
      <c r="J32" s="17">
        <f t="shared" si="5"/>
        <v>17.432058185805726</v>
      </c>
      <c r="K32" s="17">
        <f t="shared" si="3"/>
        <v>0.64563178465947135</v>
      </c>
      <c r="L32" s="16">
        <v>155</v>
      </c>
      <c r="M32" s="19">
        <f t="shared" si="6"/>
        <v>0.17419354838709677</v>
      </c>
      <c r="N32" s="16">
        <v>601</v>
      </c>
      <c r="O32" s="20">
        <f t="shared" si="40"/>
        <v>3.8571428571428572</v>
      </c>
      <c r="P32" s="20">
        <f t="shared" si="40"/>
        <v>0.2857142857142857</v>
      </c>
      <c r="Q32" s="16">
        <f t="shared" si="8"/>
        <v>145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1.0552763819095481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9</v>
      </c>
      <c r="X32" s="24">
        <f t="shared" si="9"/>
        <v>0.33333333333333331</v>
      </c>
      <c r="Y32" s="25">
        <f t="shared" si="37"/>
        <v>12.254999999999999</v>
      </c>
      <c r="Z32" s="14">
        <v>1</v>
      </c>
      <c r="AA32" s="14" t="s">
        <v>39</v>
      </c>
      <c r="AB32" s="27">
        <f t="shared" si="11"/>
        <v>-0.69</v>
      </c>
      <c r="AC32" s="28">
        <v>0.37005208333333334</v>
      </c>
      <c r="AD32" s="25">
        <f t="shared" si="12"/>
        <v>-13.788140625</v>
      </c>
      <c r="AE32" s="25">
        <v>-6.58</v>
      </c>
      <c r="AF32" s="25">
        <v>-19.754066710710902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1.832031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2.832031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Info!B1:BJ5000""),3,FALSE),"""")"),"50Ft Extension Cord Reel with 4 Electrical Power Outlets - 14/3 Durable Orange Cable")</f>
        <v>50Ft Extension Cord Reel with 4 Electrical Power Outlets - 14/3 Durable Orange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Info!B1:BJ5000""),2,FALSE),"""")"),"B07FQYC1RF")</f>
        <v>B07FQYC1RF</v>
      </c>
      <c r="B2" s="3" t="s">
        <v>118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74" customHeight="1" x14ac:dyDescent="0.15">
      <c r="A3" s="67" t="s">
        <v>30</v>
      </c>
      <c r="B3" s="68"/>
      <c r="C3" s="42">
        <f>((AE32+AF32)/0.85)*-1</f>
        <v>51.143845817279413</v>
      </c>
      <c r="D3" s="5">
        <f>SUM(D4:D99765)</f>
        <v>378</v>
      </c>
      <c r="E3" s="5"/>
      <c r="F3" s="6">
        <f t="shared" ref="F3:G3" si="0">SUM(F4:F99765)</f>
        <v>24310.380000000005</v>
      </c>
      <c r="G3" s="6">
        <f t="shared" si="0"/>
        <v>-786.02</v>
      </c>
      <c r="H3" s="7">
        <f t="shared" ref="H3:H32" si="1">G3/F3*-1</f>
        <v>3.2332690809440241E-2</v>
      </c>
      <c r="I3" s="8">
        <f t="shared" ref="I3:I32" si="2">J3/F3</f>
        <v>0.17181055681172258</v>
      </c>
      <c r="J3" s="6">
        <f>SUM(J4:J99765)</f>
        <v>4176.779924104565</v>
      </c>
      <c r="K3" s="6">
        <f t="shared" ref="K3:K32" si="3">J3/D3</f>
        <v>11.049682338900965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2.5 - May
4 - June
2 - July
1.5 - Aug
1.5 - Sept
3.5 - Oct
4 - Nov
3 - Dec
2 - Jan
2.5 - Feb")</f>
        <v>3 - March
3 - April
2.5 - May
4 - June
2 - July
1.5 - Aug
1.5 - Sept
3.5 - Oct
4 - Nov
3 - Dec
2 -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59</v>
      </c>
      <c r="X3" s="7">
        <f>W3/D3</f>
        <v>0.15608465608465608</v>
      </c>
      <c r="Y3" s="6"/>
      <c r="Z3" s="5"/>
      <c r="AA3" s="5"/>
      <c r="AB3" s="5"/>
      <c r="AC3" s="5"/>
      <c r="AD3" s="6">
        <f>SUM(AD4:AD99765)</f>
        <v>-182.66220000000007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Info!B2:BZ7000""),37,FALSE)),"""")*-1"),-32.1522689446875)</f>
        <v>-32.152268944687499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3.2992700729926998</v>
      </c>
      <c r="T4" s="14">
        <v>1320</v>
      </c>
      <c r="U4" s="22">
        <v>400</v>
      </c>
      <c r="V4" s="23" t="s">
        <v>119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-29.096806628787881</v>
      </c>
      <c r="AG4" s="25">
        <v>0</v>
      </c>
    </row>
    <row r="5" spans="1:33" ht="15.75" customHeight="1" x14ac:dyDescent="0.2">
      <c r="A5" s="14" t="s">
        <v>34</v>
      </c>
      <c r="B5" s="14" t="s">
        <v>120</v>
      </c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398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0.47899159663865498</v>
      </c>
      <c r="T5" s="14">
        <v>920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-29.096806628787881</v>
      </c>
      <c r="AG5" s="25">
        <v>0</v>
      </c>
    </row>
    <row r="6" spans="1:33" ht="15.75" customHeight="1" x14ac:dyDescent="0.2">
      <c r="A6" s="14" t="s">
        <v>35</v>
      </c>
      <c r="B6" s="14" t="s">
        <v>121</v>
      </c>
      <c r="C6" s="15">
        <f t="shared" si="4"/>
        <v>71.243333333333325</v>
      </c>
      <c r="D6" s="16">
        <v>12</v>
      </c>
      <c r="E6" s="16">
        <v>0</v>
      </c>
      <c r="F6" s="29">
        <v>854.91999999999985</v>
      </c>
      <c r="G6" s="29">
        <v>-0.56000000000000005</v>
      </c>
      <c r="H6" s="18">
        <f t="shared" si="1"/>
        <v>6.5503204978243593E-4</v>
      </c>
      <c r="I6" s="18">
        <f t="shared" si="2"/>
        <v>0.28087016382181423</v>
      </c>
      <c r="J6" s="17">
        <f t="shared" si="5"/>
        <v>240.12152045454536</v>
      </c>
      <c r="K6" s="17">
        <f t="shared" si="3"/>
        <v>20.010126704545446</v>
      </c>
      <c r="L6" s="16">
        <v>61</v>
      </c>
      <c r="M6" s="19">
        <f t="shared" si="6"/>
        <v>0.19672131147540983</v>
      </c>
      <c r="N6" s="16">
        <v>391</v>
      </c>
      <c r="O6" s="20">
        <f t="shared" ref="O6:P6" si="14">D6/7</f>
        <v>1.7142857142857142</v>
      </c>
      <c r="P6" s="20">
        <f t="shared" si="14"/>
        <v>0</v>
      </c>
      <c r="Q6" s="16">
        <f t="shared" si="8"/>
        <v>228</v>
      </c>
      <c r="R6" s="16"/>
      <c r="S6" s="21">
        <v>0.122641509433962</v>
      </c>
      <c r="T6" s="14">
        <v>920</v>
      </c>
      <c r="U6" s="22" t="s">
        <v>63</v>
      </c>
      <c r="V6" s="23" t="s">
        <v>95</v>
      </c>
      <c r="W6" s="14">
        <v>2</v>
      </c>
      <c r="X6" s="24">
        <f t="shared" si="9"/>
        <v>0.16666666666666666</v>
      </c>
      <c r="Y6" s="25">
        <f t="shared" si="10"/>
        <v>0.28000000000000003</v>
      </c>
      <c r="Z6" s="14">
        <v>0</v>
      </c>
      <c r="AA6" s="14" t="s">
        <v>122</v>
      </c>
      <c r="AB6" s="27">
        <f t="shared" si="11"/>
        <v>-0.48</v>
      </c>
      <c r="AC6" s="28">
        <v>0.50336805555555564</v>
      </c>
      <c r="AD6" s="25">
        <f t="shared" si="12"/>
        <v>-5.7988000000000008</v>
      </c>
      <c r="AE6" s="25">
        <v>-10.92</v>
      </c>
      <c r="AF6" s="25">
        <v>-29.096806628787881</v>
      </c>
      <c r="AG6" s="25">
        <v>0</v>
      </c>
    </row>
    <row r="7" spans="1:33" ht="15.75" customHeight="1" x14ac:dyDescent="0.2">
      <c r="A7" s="14" t="s">
        <v>37</v>
      </c>
      <c r="B7" s="14" t="s">
        <v>38</v>
      </c>
      <c r="C7" s="15">
        <f t="shared" si="4"/>
        <v>69.092352941176486</v>
      </c>
      <c r="D7" s="16">
        <v>17</v>
      </c>
      <c r="E7" s="16">
        <v>0</v>
      </c>
      <c r="F7" s="29">
        <v>1174.5700000000002</v>
      </c>
      <c r="G7" s="29">
        <v>-0.62</v>
      </c>
      <c r="H7" s="18">
        <f t="shared" si="1"/>
        <v>5.2785274611134283E-4</v>
      </c>
      <c r="I7" s="18">
        <f t="shared" si="2"/>
        <v>0.26329960806417618</v>
      </c>
      <c r="J7" s="17">
        <f t="shared" si="5"/>
        <v>309.26382064393948</v>
      </c>
      <c r="K7" s="17">
        <f t="shared" si="3"/>
        <v>18.191989449643501</v>
      </c>
      <c r="L7" s="16">
        <v>91</v>
      </c>
      <c r="M7" s="19">
        <f t="shared" si="6"/>
        <v>0.18681318681318682</v>
      </c>
      <c r="N7" s="16">
        <v>345</v>
      </c>
      <c r="O7" s="20">
        <f t="shared" ref="O7:P7" si="15">D7/7</f>
        <v>2.4285714285714284</v>
      </c>
      <c r="P7" s="20">
        <f t="shared" si="15"/>
        <v>0</v>
      </c>
      <c r="Q7" s="16">
        <f t="shared" si="8"/>
        <v>142</v>
      </c>
      <c r="R7" s="16"/>
      <c r="S7" s="21">
        <v>0.23728813559322001</v>
      </c>
      <c r="T7" s="14">
        <v>920</v>
      </c>
      <c r="U7" s="22" t="s">
        <v>63</v>
      </c>
      <c r="V7" s="23" t="s">
        <v>95</v>
      </c>
      <c r="W7" s="14">
        <v>2</v>
      </c>
      <c r="X7" s="24">
        <f t="shared" si="9"/>
        <v>0.11764705882352941</v>
      </c>
      <c r="Y7" s="25">
        <f t="shared" si="10"/>
        <v>0.31</v>
      </c>
      <c r="Z7" s="14">
        <v>0</v>
      </c>
      <c r="AA7" s="14" t="s">
        <v>122</v>
      </c>
      <c r="AB7" s="27">
        <f t="shared" si="11"/>
        <v>-0.48</v>
      </c>
      <c r="AC7" s="28">
        <v>0.50336805555555564</v>
      </c>
      <c r="AD7" s="25">
        <f t="shared" si="12"/>
        <v>-8.2149666666666672</v>
      </c>
      <c r="AE7" s="25">
        <v>-10.92</v>
      </c>
      <c r="AF7" s="25">
        <v>-29.096806628787881</v>
      </c>
      <c r="AG7" s="25">
        <v>0</v>
      </c>
    </row>
    <row r="8" spans="1:33" ht="15.75" customHeight="1" x14ac:dyDescent="0.2">
      <c r="A8" s="14" t="s">
        <v>40</v>
      </c>
      <c r="B8" s="14" t="s">
        <v>123</v>
      </c>
      <c r="C8" s="15">
        <f t="shared" si="4"/>
        <v>68.134000000000015</v>
      </c>
      <c r="D8" s="16">
        <v>15</v>
      </c>
      <c r="E8" s="16">
        <v>0</v>
      </c>
      <c r="F8" s="29">
        <v>1022.0100000000002</v>
      </c>
      <c r="G8" s="29">
        <v>-0.89999999999999991</v>
      </c>
      <c r="H8" s="18">
        <f t="shared" si="1"/>
        <v>8.8061760648134528E-4</v>
      </c>
      <c r="I8" s="18">
        <f t="shared" si="2"/>
        <v>0.2546550425142613</v>
      </c>
      <c r="J8" s="17">
        <f t="shared" si="5"/>
        <v>260.26000000000022</v>
      </c>
      <c r="K8" s="17">
        <f t="shared" si="3"/>
        <v>17.35066666666668</v>
      </c>
      <c r="L8" s="16">
        <v>84</v>
      </c>
      <c r="M8" s="19">
        <f t="shared" si="6"/>
        <v>0.17857142857142858</v>
      </c>
      <c r="N8" s="16">
        <v>346</v>
      </c>
      <c r="O8" s="20">
        <f t="shared" ref="O8:P8" si="16">D8/7</f>
        <v>2.1428571428571428</v>
      </c>
      <c r="P8" s="20">
        <f t="shared" si="16"/>
        <v>0</v>
      </c>
      <c r="Q8" s="16">
        <f t="shared" si="8"/>
        <v>161</v>
      </c>
      <c r="R8" s="16"/>
      <c r="S8" s="21">
        <v>0.48219178082191699</v>
      </c>
      <c r="T8" s="14">
        <v>920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122</v>
      </c>
      <c r="AB8" s="27">
        <f t="shared" si="11"/>
        <v>-0.48</v>
      </c>
      <c r="AC8" s="28">
        <v>0.50336805555555564</v>
      </c>
      <c r="AD8" s="25">
        <f t="shared" si="12"/>
        <v>-7.2485000000000008</v>
      </c>
      <c r="AE8" s="25">
        <v>-10.92</v>
      </c>
      <c r="AF8" s="25">
        <v>-29.1</v>
      </c>
      <c r="AG8" s="25">
        <v>0</v>
      </c>
    </row>
    <row r="9" spans="1:33" ht="15.75" customHeight="1" x14ac:dyDescent="0.2">
      <c r="A9" s="14" t="s">
        <v>42</v>
      </c>
      <c r="B9" s="14" t="s">
        <v>50</v>
      </c>
      <c r="C9" s="15">
        <f t="shared" si="4"/>
        <v>61.045454545454554</v>
      </c>
      <c r="D9" s="16">
        <v>11</v>
      </c>
      <c r="E9" s="16">
        <v>0</v>
      </c>
      <c r="F9" s="29">
        <v>671.50000000000011</v>
      </c>
      <c r="G9" s="29">
        <v>-0.83000000000000007</v>
      </c>
      <c r="H9" s="18">
        <f t="shared" si="1"/>
        <v>1.2360387192851823E-3</v>
      </c>
      <c r="I9" s="18">
        <f t="shared" si="2"/>
        <v>0.17930286671630818</v>
      </c>
      <c r="J9" s="17">
        <f t="shared" si="5"/>
        <v>120.40187500000097</v>
      </c>
      <c r="K9" s="17">
        <f t="shared" si="3"/>
        <v>10.945625000000089</v>
      </c>
      <c r="L9" s="16">
        <v>83</v>
      </c>
      <c r="M9" s="19">
        <f t="shared" si="6"/>
        <v>0.13253012048192772</v>
      </c>
      <c r="N9" s="16">
        <v>347</v>
      </c>
      <c r="O9" s="20">
        <f t="shared" ref="O9:P9" si="17">D9/7</f>
        <v>1.5714285714285714</v>
      </c>
      <c r="P9" s="20">
        <f t="shared" si="17"/>
        <v>0</v>
      </c>
      <c r="Q9" s="16">
        <f t="shared" si="8"/>
        <v>220</v>
      </c>
      <c r="R9" s="16"/>
      <c r="S9" s="21">
        <v>0.28380187416331898</v>
      </c>
      <c r="T9" s="14">
        <v>520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0.83000000000000007</v>
      </c>
      <c r="Z9" s="14">
        <v>1</v>
      </c>
      <c r="AA9" s="14" t="s">
        <v>122</v>
      </c>
      <c r="AB9" s="27">
        <f t="shared" si="11"/>
        <v>-0.48</v>
      </c>
      <c r="AC9" s="28">
        <v>0.50336805555555564</v>
      </c>
      <c r="AD9" s="25">
        <f t="shared" si="12"/>
        <v>-5.3155666666666672</v>
      </c>
      <c r="AE9" s="25">
        <v>-10.92</v>
      </c>
      <c r="AF9" s="25">
        <v>-29.4643234848484</v>
      </c>
      <c r="AG9" s="25">
        <v>0</v>
      </c>
    </row>
    <row r="10" spans="1:33" ht="15.75" customHeight="1" x14ac:dyDescent="0.2">
      <c r="A10" s="14" t="s">
        <v>45</v>
      </c>
      <c r="B10" s="14" t="s">
        <v>38</v>
      </c>
      <c r="C10" s="15">
        <f t="shared" si="4"/>
        <v>66.950000000000031</v>
      </c>
      <c r="D10" s="16">
        <v>22</v>
      </c>
      <c r="E10" s="16">
        <v>0</v>
      </c>
      <c r="F10" s="29">
        <v>1472.9000000000005</v>
      </c>
      <c r="G10" s="29">
        <v>-26.67</v>
      </c>
      <c r="H10" s="18">
        <f t="shared" si="1"/>
        <v>1.8107135582863733E-2</v>
      </c>
      <c r="I10" s="18">
        <f t="shared" si="2"/>
        <v>0.22147379319709556</v>
      </c>
      <c r="J10" s="17">
        <f t="shared" si="5"/>
        <v>326.20875000000217</v>
      </c>
      <c r="K10" s="17">
        <f t="shared" si="3"/>
        <v>14.827670454545553</v>
      </c>
      <c r="L10" s="16">
        <v>107</v>
      </c>
      <c r="M10" s="19">
        <f t="shared" si="6"/>
        <v>0.20560747663551401</v>
      </c>
      <c r="N10" s="16">
        <v>330</v>
      </c>
      <c r="O10" s="20">
        <f t="shared" ref="O10:P10" si="18">D10/7</f>
        <v>3.1428571428571428</v>
      </c>
      <c r="P10" s="20">
        <f t="shared" si="18"/>
        <v>0</v>
      </c>
      <c r="Q10" s="16">
        <f t="shared" si="8"/>
        <v>105</v>
      </c>
      <c r="R10" s="16"/>
      <c r="S10" s="21">
        <v>0.35246995994659502</v>
      </c>
      <c r="T10" s="14">
        <v>520</v>
      </c>
      <c r="U10" s="22" t="s">
        <v>63</v>
      </c>
      <c r="V10" s="23" t="s">
        <v>63</v>
      </c>
      <c r="W10" s="14">
        <v>2</v>
      </c>
      <c r="X10" s="24">
        <f t="shared" si="9"/>
        <v>9.0909090909090912E-2</v>
      </c>
      <c r="Y10" s="25">
        <f t="shared" si="10"/>
        <v>3.81</v>
      </c>
      <c r="Z10" s="14">
        <v>5</v>
      </c>
      <c r="AA10" s="14" t="s">
        <v>122</v>
      </c>
      <c r="AB10" s="27">
        <f t="shared" si="11"/>
        <v>-0.48</v>
      </c>
      <c r="AC10" s="28">
        <v>0.50336805555555564</v>
      </c>
      <c r="AD10" s="25">
        <f t="shared" si="12"/>
        <v>-10.631133333333334</v>
      </c>
      <c r="AE10" s="25">
        <v>-10.92</v>
      </c>
      <c r="AF10" s="25">
        <v>-29.4643234848484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67.231363636363653</v>
      </c>
      <c r="D11" s="16">
        <v>22</v>
      </c>
      <c r="E11" s="16">
        <v>0</v>
      </c>
      <c r="F11" s="29">
        <v>1479.0900000000004</v>
      </c>
      <c r="G11" s="29">
        <v>-51.179999999999993</v>
      </c>
      <c r="H11" s="18">
        <f t="shared" si="1"/>
        <v>3.460235685455245E-2</v>
      </c>
      <c r="I11" s="18">
        <f t="shared" si="2"/>
        <v>0.2075331791844999</v>
      </c>
      <c r="J11" s="17">
        <f t="shared" si="5"/>
        <v>306.96025000000202</v>
      </c>
      <c r="K11" s="17">
        <f t="shared" si="3"/>
        <v>13.952738636363728</v>
      </c>
      <c r="L11" s="16">
        <v>191</v>
      </c>
      <c r="M11" s="19">
        <f t="shared" si="6"/>
        <v>0.11518324607329843</v>
      </c>
      <c r="N11" s="16">
        <v>303</v>
      </c>
      <c r="O11" s="20">
        <f t="shared" ref="O11:P11" si="19">D11/7</f>
        <v>3.1428571428571428</v>
      </c>
      <c r="P11" s="20">
        <f t="shared" si="19"/>
        <v>0</v>
      </c>
      <c r="Q11" s="16">
        <f t="shared" si="8"/>
        <v>96</v>
      </c>
      <c r="R11" s="16"/>
      <c r="S11" s="21">
        <v>0.54441260744985598</v>
      </c>
      <c r="T11" s="14">
        <v>520</v>
      </c>
      <c r="U11" s="22" t="s">
        <v>63</v>
      </c>
      <c r="V11" s="23" t="s">
        <v>63</v>
      </c>
      <c r="W11" s="14">
        <v>3</v>
      </c>
      <c r="X11" s="24">
        <f t="shared" si="9"/>
        <v>0.13636363636363635</v>
      </c>
      <c r="Y11" s="25">
        <f t="shared" si="10"/>
        <v>7.3114285714285705</v>
      </c>
      <c r="Z11" s="14">
        <v>4</v>
      </c>
      <c r="AA11" s="14" t="s">
        <v>122</v>
      </c>
      <c r="AB11" s="27">
        <f t="shared" si="11"/>
        <v>-0.48</v>
      </c>
      <c r="AC11" s="28">
        <v>0.50336805555555564</v>
      </c>
      <c r="AD11" s="25">
        <f t="shared" si="12"/>
        <v>-10.631133333333334</v>
      </c>
      <c r="AE11" s="25">
        <v>-10.92</v>
      </c>
      <c r="AF11" s="25">
        <v>-29.4643234848484</v>
      </c>
      <c r="AG11" s="25">
        <v>0</v>
      </c>
    </row>
    <row r="12" spans="1:33" ht="15.75" customHeight="1" x14ac:dyDescent="0.2">
      <c r="A12" s="14" t="s">
        <v>49</v>
      </c>
      <c r="B12" s="14" t="s">
        <v>38</v>
      </c>
      <c r="C12" s="15">
        <f t="shared" si="4"/>
        <v>66.995000000000019</v>
      </c>
      <c r="D12" s="16">
        <v>20</v>
      </c>
      <c r="E12" s="16">
        <v>1</v>
      </c>
      <c r="F12" s="29">
        <v>1339.9000000000003</v>
      </c>
      <c r="G12" s="29">
        <v>-25.85</v>
      </c>
      <c r="H12" s="18">
        <f t="shared" si="1"/>
        <v>1.9292484513769682E-2</v>
      </c>
      <c r="I12" s="18">
        <f t="shared" si="2"/>
        <v>0.22069845782249839</v>
      </c>
      <c r="J12" s="17">
        <f t="shared" si="5"/>
        <v>295.71386363636566</v>
      </c>
      <c r="K12" s="17">
        <f t="shared" si="3"/>
        <v>14.785693181818283</v>
      </c>
      <c r="L12" s="16">
        <v>131</v>
      </c>
      <c r="M12" s="19">
        <f t="shared" si="6"/>
        <v>0.15267175572519084</v>
      </c>
      <c r="N12" s="16">
        <v>284</v>
      </c>
      <c r="O12" s="20">
        <f t="shared" ref="O12:P12" si="20">D12/7</f>
        <v>2.8571428571428572</v>
      </c>
      <c r="P12" s="20">
        <f t="shared" si="20"/>
        <v>0.14285714285714285</v>
      </c>
      <c r="Q12" s="16">
        <f t="shared" si="8"/>
        <v>94</v>
      </c>
      <c r="R12" s="16"/>
      <c r="S12" s="21">
        <v>0.680851063829787</v>
      </c>
      <c r="T12" s="14">
        <v>520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12.925000000000001</v>
      </c>
      <c r="Z12" s="14">
        <v>2</v>
      </c>
      <c r="AA12" s="14" t="s">
        <v>122</v>
      </c>
      <c r="AB12" s="27">
        <f t="shared" si="11"/>
        <v>-0.48</v>
      </c>
      <c r="AC12" s="28">
        <v>0.50336805555555564</v>
      </c>
      <c r="AD12" s="25">
        <f t="shared" si="12"/>
        <v>-9.664666666666669</v>
      </c>
      <c r="AE12" s="25">
        <v>-10.92</v>
      </c>
      <c r="AF12" s="25">
        <v>-29.4643234848484</v>
      </c>
      <c r="AG12" s="25">
        <v>0</v>
      </c>
    </row>
    <row r="13" spans="1:33" ht="15.75" customHeight="1" x14ac:dyDescent="0.2">
      <c r="A13" s="14" t="s">
        <v>52</v>
      </c>
      <c r="B13" s="14" t="s">
        <v>38</v>
      </c>
      <c r="C13" s="15">
        <f t="shared" si="4"/>
        <v>68.335000000000008</v>
      </c>
      <c r="D13" s="16">
        <v>20</v>
      </c>
      <c r="E13" s="16">
        <v>0</v>
      </c>
      <c r="F13" s="17">
        <v>1366.7000000000003</v>
      </c>
      <c r="G13" s="29">
        <v>-18.249999999999996</v>
      </c>
      <c r="H13" s="18">
        <f t="shared" si="1"/>
        <v>1.3353332845540347E-2</v>
      </c>
      <c r="I13" s="18">
        <f t="shared" si="2"/>
        <v>0.2357688337978455</v>
      </c>
      <c r="J13" s="17">
        <f t="shared" si="5"/>
        <v>322.22526515151549</v>
      </c>
      <c r="K13" s="17">
        <f t="shared" si="3"/>
        <v>16.111263257575775</v>
      </c>
      <c r="L13" s="16">
        <v>92</v>
      </c>
      <c r="M13" s="19">
        <f t="shared" si="6"/>
        <v>0.21739130434782608</v>
      </c>
      <c r="N13" s="16">
        <v>262</v>
      </c>
      <c r="O13" s="20">
        <f t="shared" ref="O13:P13" si="21">D13/7</f>
        <v>2.8571428571428572</v>
      </c>
      <c r="P13" s="20">
        <f t="shared" si="21"/>
        <v>0</v>
      </c>
      <c r="Q13" s="16">
        <f t="shared" si="8"/>
        <v>91</v>
      </c>
      <c r="R13" s="16"/>
      <c r="S13" s="21">
        <v>0.78247261345852803</v>
      </c>
      <c r="T13" s="14">
        <v>520</v>
      </c>
      <c r="U13" s="22" t="s">
        <v>63</v>
      </c>
      <c r="V13" s="23" t="s">
        <v>63</v>
      </c>
      <c r="W13" s="14">
        <v>1</v>
      </c>
      <c r="X13" s="24">
        <f t="shared" si="9"/>
        <v>0.05</v>
      </c>
      <c r="Y13" s="25">
        <f t="shared" si="10"/>
        <v>6.0833333333333321</v>
      </c>
      <c r="Z13" s="14">
        <v>2</v>
      </c>
      <c r="AA13" s="14" t="s">
        <v>122</v>
      </c>
      <c r="AB13" s="27">
        <f t="shared" si="11"/>
        <v>-0.48</v>
      </c>
      <c r="AC13" s="28">
        <v>0.50336805555555564</v>
      </c>
      <c r="AD13" s="25">
        <f t="shared" si="12"/>
        <v>-9.664666666666669</v>
      </c>
      <c r="AE13" s="25">
        <v>-10.92</v>
      </c>
      <c r="AF13" s="25">
        <v>-29.657753409090901</v>
      </c>
      <c r="AG13" s="25">
        <v>0</v>
      </c>
    </row>
    <row r="14" spans="1:33" ht="15.75" customHeight="1" x14ac:dyDescent="0.2">
      <c r="A14" s="14" t="s">
        <v>55</v>
      </c>
      <c r="B14" s="14" t="s">
        <v>124</v>
      </c>
      <c r="C14" s="15">
        <f t="shared" si="4"/>
        <v>66.950000000000017</v>
      </c>
      <c r="D14" s="16">
        <v>16</v>
      </c>
      <c r="E14" s="16">
        <v>1</v>
      </c>
      <c r="F14" s="17">
        <v>1071.2000000000003</v>
      </c>
      <c r="G14" s="29">
        <v>-19.829999999999998</v>
      </c>
      <c r="H14" s="18">
        <f t="shared" si="1"/>
        <v>1.8511949215832706E-2</v>
      </c>
      <c r="I14" s="18">
        <f t="shared" si="2"/>
        <v>0.21817980967252834</v>
      </c>
      <c r="J14" s="17">
        <f t="shared" si="5"/>
        <v>233.71421212121243</v>
      </c>
      <c r="K14" s="17">
        <f t="shared" si="3"/>
        <v>14.607138257575777</v>
      </c>
      <c r="L14" s="16">
        <v>139</v>
      </c>
      <c r="M14" s="19">
        <f t="shared" si="6"/>
        <v>0.11510791366906475</v>
      </c>
      <c r="N14" s="16">
        <v>247</v>
      </c>
      <c r="O14" s="20">
        <f t="shared" ref="O14:P14" si="22">D14/7</f>
        <v>2.2857142857142856</v>
      </c>
      <c r="P14" s="20">
        <f t="shared" si="22"/>
        <v>0.14285714285714285</v>
      </c>
      <c r="Q14" s="16">
        <f t="shared" si="8"/>
        <v>101</v>
      </c>
      <c r="R14" s="16"/>
      <c r="S14" s="21">
        <v>0.58671952428146601</v>
      </c>
      <c r="T14" s="14">
        <v>520</v>
      </c>
      <c r="U14" s="22" t="s">
        <v>63</v>
      </c>
      <c r="V14" s="23" t="s">
        <v>63</v>
      </c>
      <c r="W14" s="14">
        <v>3</v>
      </c>
      <c r="X14" s="24">
        <f t="shared" si="9"/>
        <v>0.1875</v>
      </c>
      <c r="Y14" s="25">
        <f t="shared" si="10"/>
        <v>3.9659999999999997</v>
      </c>
      <c r="Z14" s="14">
        <v>2</v>
      </c>
      <c r="AA14" s="14" t="s">
        <v>122</v>
      </c>
      <c r="AB14" s="27">
        <f t="shared" si="11"/>
        <v>-0.48</v>
      </c>
      <c r="AC14" s="28">
        <v>0.50336805555555564</v>
      </c>
      <c r="AD14" s="25">
        <f t="shared" si="12"/>
        <v>-7.7317333333333345</v>
      </c>
      <c r="AE14" s="25">
        <v>-10.92</v>
      </c>
      <c r="AF14" s="25">
        <v>-29.657753409090901</v>
      </c>
      <c r="AG14" s="25">
        <v>0</v>
      </c>
    </row>
    <row r="15" spans="1:33" ht="15.75" customHeight="1" x14ac:dyDescent="0.2">
      <c r="A15" s="14" t="s">
        <v>57</v>
      </c>
      <c r="B15" s="14" t="s">
        <v>125</v>
      </c>
      <c r="C15" s="15">
        <f t="shared" si="4"/>
        <v>66.997692307692319</v>
      </c>
      <c r="D15" s="16">
        <v>13</v>
      </c>
      <c r="E15" s="16">
        <v>3</v>
      </c>
      <c r="F15" s="17">
        <v>870.97000000000014</v>
      </c>
      <c r="G15" s="29">
        <v>-47.460000000000008</v>
      </c>
      <c r="H15" s="18">
        <f t="shared" si="1"/>
        <v>5.4490969838226343E-2</v>
      </c>
      <c r="I15" s="18">
        <f t="shared" si="2"/>
        <v>0.18263737252544282</v>
      </c>
      <c r="J15" s="17">
        <f t="shared" si="5"/>
        <v>159.07167234848495</v>
      </c>
      <c r="K15" s="17">
        <f t="shared" si="3"/>
        <v>12.236282488344996</v>
      </c>
      <c r="L15" s="16">
        <v>122</v>
      </c>
      <c r="M15" s="19">
        <f t="shared" si="6"/>
        <v>0.10655737704918032</v>
      </c>
      <c r="N15" s="16">
        <v>233</v>
      </c>
      <c r="O15" s="20">
        <f t="shared" ref="O15:P15" si="23">D15/7</f>
        <v>1.8571428571428572</v>
      </c>
      <c r="P15" s="20">
        <f t="shared" si="23"/>
        <v>0.42857142857142855</v>
      </c>
      <c r="Q15" s="16">
        <f t="shared" si="8"/>
        <v>101</v>
      </c>
      <c r="R15" s="16"/>
      <c r="S15" s="21">
        <v>0.68631578947368399</v>
      </c>
      <c r="T15" s="14">
        <v>520</v>
      </c>
      <c r="U15" s="22" t="s">
        <v>63</v>
      </c>
      <c r="V15" s="23" t="s">
        <v>63</v>
      </c>
      <c r="W15" s="14">
        <v>2</v>
      </c>
      <c r="X15" s="24">
        <f t="shared" si="9"/>
        <v>0.15384615384615385</v>
      </c>
      <c r="Y15" s="25">
        <f t="shared" si="10"/>
        <v>5.2733333333333343</v>
      </c>
      <c r="Z15" s="14">
        <v>7</v>
      </c>
      <c r="AA15" s="14" t="s">
        <v>122</v>
      </c>
      <c r="AB15" s="27">
        <f t="shared" si="11"/>
        <v>-0.48</v>
      </c>
      <c r="AC15" s="28">
        <v>0.50336805555555564</v>
      </c>
      <c r="AD15" s="25">
        <f t="shared" si="12"/>
        <v>-6.2820333333333345</v>
      </c>
      <c r="AE15" s="25">
        <v>-10.92</v>
      </c>
      <c r="AF15" s="25">
        <v>-29.657753409090901</v>
      </c>
      <c r="AG15" s="25">
        <v>0</v>
      </c>
    </row>
    <row r="16" spans="1:33" ht="15.75" customHeight="1" x14ac:dyDescent="0.2">
      <c r="A16" s="14" t="s">
        <v>60</v>
      </c>
      <c r="B16" s="14" t="s">
        <v>126</v>
      </c>
      <c r="C16" s="15">
        <f t="shared" si="4"/>
        <v>64.00142857142859</v>
      </c>
      <c r="D16" s="16">
        <v>14</v>
      </c>
      <c r="E16" s="16">
        <v>1</v>
      </c>
      <c r="F16" s="17">
        <v>896.02000000000021</v>
      </c>
      <c r="G16" s="29">
        <v>-33.9</v>
      </c>
      <c r="H16" s="18">
        <f t="shared" si="1"/>
        <v>3.7833976920158024E-2</v>
      </c>
      <c r="I16" s="18">
        <f t="shared" si="2"/>
        <v>0.17060242584547319</v>
      </c>
      <c r="J16" s="17">
        <f t="shared" si="5"/>
        <v>152.86318560606094</v>
      </c>
      <c r="K16" s="17">
        <f t="shared" si="3"/>
        <v>10.918798971861495</v>
      </c>
      <c r="L16" s="16">
        <v>103</v>
      </c>
      <c r="M16" s="19">
        <f t="shared" si="6"/>
        <v>0.13592233009708737</v>
      </c>
      <c r="N16" s="16">
        <v>215</v>
      </c>
      <c r="O16" s="20">
        <f t="shared" ref="O16:P16" si="24">D16/7</f>
        <v>2</v>
      </c>
      <c r="P16" s="20">
        <f t="shared" si="24"/>
        <v>0.14285714285714285</v>
      </c>
      <c r="Q16" s="16">
        <f t="shared" si="8"/>
        <v>100</v>
      </c>
      <c r="R16" s="16"/>
      <c r="S16" s="21">
        <v>0.82086167800453502</v>
      </c>
      <c r="T16" s="14">
        <v>520</v>
      </c>
      <c r="U16" s="22" t="s">
        <v>63</v>
      </c>
      <c r="V16" s="23" t="s">
        <v>63</v>
      </c>
      <c r="W16" s="14">
        <v>4</v>
      </c>
      <c r="X16" s="24">
        <f t="shared" si="9"/>
        <v>0.2857142857142857</v>
      </c>
      <c r="Y16" s="25">
        <f t="shared" si="10"/>
        <v>8.4749999999999996</v>
      </c>
      <c r="Z16" s="14">
        <v>0</v>
      </c>
      <c r="AA16" s="14" t="s">
        <v>122</v>
      </c>
      <c r="AB16" s="27">
        <f t="shared" si="11"/>
        <v>-0.48</v>
      </c>
      <c r="AC16" s="28">
        <v>0.50336805555555564</v>
      </c>
      <c r="AD16" s="25">
        <f t="shared" si="12"/>
        <v>-6.7652666666666672</v>
      </c>
      <c r="AE16" s="25">
        <v>-10.92</v>
      </c>
      <c r="AF16" s="25">
        <v>-29.657753409090901</v>
      </c>
      <c r="AG16" s="25">
        <v>0</v>
      </c>
    </row>
    <row r="17" spans="1:33" ht="15.75" customHeight="1" x14ac:dyDescent="0.2">
      <c r="A17" s="14" t="s">
        <v>62</v>
      </c>
      <c r="B17" s="14" t="s">
        <v>127</v>
      </c>
      <c r="C17" s="15">
        <f t="shared" si="4"/>
        <v>66.578846153846172</v>
      </c>
      <c r="D17" s="16">
        <v>26</v>
      </c>
      <c r="E17" s="16">
        <v>0</v>
      </c>
      <c r="F17" s="17">
        <v>1731.0500000000004</v>
      </c>
      <c r="G17" s="29">
        <v>-103.20000000000002</v>
      </c>
      <c r="H17" s="18">
        <f t="shared" si="1"/>
        <v>5.9616995465180088E-2</v>
      </c>
      <c r="I17" s="18">
        <f t="shared" si="2"/>
        <v>0.17365578388664113</v>
      </c>
      <c r="J17" s="17">
        <f t="shared" si="5"/>
        <v>300.6068446969702</v>
      </c>
      <c r="K17" s="17">
        <f t="shared" si="3"/>
        <v>11.561801719114239</v>
      </c>
      <c r="L17" s="16">
        <v>183</v>
      </c>
      <c r="M17" s="19">
        <f t="shared" si="6"/>
        <v>0.14207650273224043</v>
      </c>
      <c r="N17" s="16">
        <v>188</v>
      </c>
      <c r="O17" s="20">
        <f t="shared" ref="O17:P17" si="25">D17/7</f>
        <v>3.7142857142857144</v>
      </c>
      <c r="P17" s="20">
        <f t="shared" si="25"/>
        <v>0</v>
      </c>
      <c r="Q17" s="16">
        <f t="shared" si="8"/>
        <v>50</v>
      </c>
      <c r="R17" s="16"/>
      <c r="S17" s="21">
        <v>0.96998799519807899</v>
      </c>
      <c r="T17" s="14">
        <v>520</v>
      </c>
      <c r="U17" s="22" t="s">
        <v>63</v>
      </c>
      <c r="V17" s="23" t="s">
        <v>63</v>
      </c>
      <c r="W17" s="14">
        <v>7</v>
      </c>
      <c r="X17" s="24">
        <f t="shared" si="9"/>
        <v>0.26923076923076922</v>
      </c>
      <c r="Y17" s="25">
        <f t="shared" si="10"/>
        <v>7.3714285714285728</v>
      </c>
      <c r="Z17" s="14">
        <v>7</v>
      </c>
      <c r="AA17" s="14" t="s">
        <v>122</v>
      </c>
      <c r="AB17" s="27">
        <f t="shared" si="11"/>
        <v>-0.48</v>
      </c>
      <c r="AC17" s="28">
        <v>0.50336805555555564</v>
      </c>
      <c r="AD17" s="25">
        <f t="shared" si="12"/>
        <v>-12.564066666666669</v>
      </c>
      <c r="AE17" s="25">
        <v>-10.92</v>
      </c>
      <c r="AF17" s="25">
        <v>-29.657753409090901</v>
      </c>
      <c r="AG17" s="25">
        <v>0</v>
      </c>
    </row>
    <row r="18" spans="1:33" ht="15.75" customHeight="1" x14ac:dyDescent="0.2">
      <c r="A18" s="14" t="s">
        <v>64</v>
      </c>
      <c r="B18" s="14" t="s">
        <v>88</v>
      </c>
      <c r="C18" s="15">
        <f t="shared" si="4"/>
        <v>67.298800000000014</v>
      </c>
      <c r="D18" s="16">
        <v>25</v>
      </c>
      <c r="E18" s="16">
        <v>3</v>
      </c>
      <c r="F18" s="17">
        <v>1682.4700000000005</v>
      </c>
      <c r="G18" s="29">
        <v>-81.000000000000014</v>
      </c>
      <c r="H18" s="18">
        <f t="shared" si="1"/>
        <v>4.8143503301693341E-2</v>
      </c>
      <c r="I18" s="18">
        <f t="shared" si="2"/>
        <v>0.19172694398081055</v>
      </c>
      <c r="J18" s="17">
        <f t="shared" si="5"/>
        <v>322.57483143939442</v>
      </c>
      <c r="K18" s="17">
        <f t="shared" si="3"/>
        <v>12.902993257575776</v>
      </c>
      <c r="L18" s="16">
        <v>203</v>
      </c>
      <c r="M18" s="19">
        <f t="shared" si="6"/>
        <v>0.12315270935960591</v>
      </c>
      <c r="N18" s="16">
        <v>166</v>
      </c>
      <c r="O18" s="20">
        <f t="shared" ref="O18:P18" si="26">D18/7</f>
        <v>3.5714285714285716</v>
      </c>
      <c r="P18" s="20">
        <f t="shared" si="26"/>
        <v>0.42857142857142855</v>
      </c>
      <c r="Q18" s="16">
        <f t="shared" si="8"/>
        <v>41</v>
      </c>
      <c r="R18" s="16"/>
      <c r="S18" s="21">
        <v>0.77169334456613303</v>
      </c>
      <c r="T18" s="14">
        <v>520</v>
      </c>
      <c r="U18" s="22" t="s">
        <v>63</v>
      </c>
      <c r="V18" s="23" t="s">
        <v>63</v>
      </c>
      <c r="W18" s="14">
        <v>5</v>
      </c>
      <c r="X18" s="24">
        <f t="shared" si="9"/>
        <v>0.2</v>
      </c>
      <c r="Y18" s="25">
        <f t="shared" si="10"/>
        <v>6.2307692307692317</v>
      </c>
      <c r="Z18" s="14">
        <v>8</v>
      </c>
      <c r="AA18" s="14" t="s">
        <v>122</v>
      </c>
      <c r="AB18" s="27">
        <f t="shared" si="11"/>
        <v>-0.48</v>
      </c>
      <c r="AC18" s="28">
        <v>0.50336805555555564</v>
      </c>
      <c r="AD18" s="25">
        <f t="shared" si="12"/>
        <v>-12.080833333333334</v>
      </c>
      <c r="AE18" s="25">
        <v>-10.92</v>
      </c>
      <c r="AF18" s="25">
        <v>-29.657753409090901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4"/>
        <v>67.35812500000003</v>
      </c>
      <c r="D19" s="16">
        <v>16</v>
      </c>
      <c r="E19" s="16">
        <v>1</v>
      </c>
      <c r="F19" s="17">
        <v>1077.7300000000005</v>
      </c>
      <c r="G19" s="29">
        <v>-6.72</v>
      </c>
      <c r="H19" s="18">
        <f t="shared" si="1"/>
        <v>6.2353279578373031E-3</v>
      </c>
      <c r="I19" s="18">
        <f t="shared" si="2"/>
        <v>0.21327745550482247</v>
      </c>
      <c r="J19" s="17">
        <f t="shared" si="5"/>
        <v>229.85551212121243</v>
      </c>
      <c r="K19" s="17">
        <f t="shared" si="3"/>
        <v>14.365969507575777</v>
      </c>
      <c r="L19" s="16">
        <v>98</v>
      </c>
      <c r="M19" s="19">
        <f t="shared" si="6"/>
        <v>0.16326530612244897</v>
      </c>
      <c r="N19" s="16">
        <v>146</v>
      </c>
      <c r="O19" s="20">
        <f t="shared" ref="O19:P19" si="27">D19/7</f>
        <v>2.2857142857142856</v>
      </c>
      <c r="P19" s="20">
        <f t="shared" si="27"/>
        <v>0.14285714285714285</v>
      </c>
      <c r="Q19" s="16">
        <f t="shared" si="8"/>
        <v>60</v>
      </c>
      <c r="R19" s="16"/>
      <c r="S19" s="21">
        <v>0.83420593368237295</v>
      </c>
      <c r="T19" s="14">
        <v>520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6.72</v>
      </c>
      <c r="Z19" s="14">
        <v>1</v>
      </c>
      <c r="AA19" s="14" t="s">
        <v>122</v>
      </c>
      <c r="AB19" s="27">
        <f t="shared" si="11"/>
        <v>-0.48</v>
      </c>
      <c r="AC19" s="28">
        <v>0.50336805555555564</v>
      </c>
      <c r="AD19" s="25">
        <f t="shared" si="12"/>
        <v>-7.7317333333333345</v>
      </c>
      <c r="AE19" s="25">
        <v>-10.92</v>
      </c>
      <c r="AF19" s="25">
        <v>-31.065203409090913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4"/>
        <v>67.308235294117665</v>
      </c>
      <c r="D20" s="16">
        <v>17</v>
      </c>
      <c r="E20" s="16">
        <v>1</v>
      </c>
      <c r="F20" s="17">
        <v>1144.2400000000002</v>
      </c>
      <c r="G20" s="29">
        <v>-1.0799999999999998</v>
      </c>
      <c r="H20" s="18">
        <f t="shared" si="1"/>
        <v>9.4385793190239779E-4</v>
      </c>
      <c r="I20" s="18">
        <f t="shared" si="2"/>
        <v>0.21810160051981042</v>
      </c>
      <c r="J20" s="17">
        <f t="shared" si="5"/>
        <v>249.56057537878792</v>
      </c>
      <c r="K20" s="17">
        <f t="shared" si="3"/>
        <v>14.680033845811053</v>
      </c>
      <c r="L20" s="16">
        <v>110</v>
      </c>
      <c r="M20" s="19">
        <f t="shared" si="6"/>
        <v>0.15454545454545454</v>
      </c>
      <c r="N20" s="16">
        <v>126</v>
      </c>
      <c r="O20" s="20">
        <f t="shared" ref="O20:P20" si="28">D20/7</f>
        <v>2.4285714285714284</v>
      </c>
      <c r="P20" s="20">
        <f t="shared" si="28"/>
        <v>0.14285714285714285</v>
      </c>
      <c r="Q20" s="16">
        <f t="shared" si="8"/>
        <v>49</v>
      </c>
      <c r="R20" s="16"/>
      <c r="S20" s="21">
        <v>0.955165692007797</v>
      </c>
      <c r="T20" s="14">
        <v>520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122</v>
      </c>
      <c r="AB20" s="27">
        <f t="shared" si="11"/>
        <v>-0.48</v>
      </c>
      <c r="AC20" s="28">
        <v>0.50336805555555564</v>
      </c>
      <c r="AD20" s="25">
        <f t="shared" si="12"/>
        <v>-8.2149666666666672</v>
      </c>
      <c r="AE20" s="25">
        <v>-10.92</v>
      </c>
      <c r="AF20" s="25">
        <v>-31.065203409090913</v>
      </c>
      <c r="AG20" s="25">
        <v>0</v>
      </c>
    </row>
    <row r="21" spans="1:33" ht="15.75" customHeight="1" x14ac:dyDescent="0.2">
      <c r="A21" s="14" t="s">
        <v>71</v>
      </c>
      <c r="B21" s="14" t="s">
        <v>128</v>
      </c>
      <c r="C21" s="15">
        <f t="shared" si="4"/>
        <v>66.950000000000017</v>
      </c>
      <c r="D21" s="16">
        <v>11</v>
      </c>
      <c r="E21" s="16">
        <v>2</v>
      </c>
      <c r="F21" s="17">
        <v>736.45000000000016</v>
      </c>
      <c r="G21" s="29">
        <v>-0.72999999999999987</v>
      </c>
      <c r="H21" s="18">
        <f t="shared" si="1"/>
        <v>9.9124176794079658E-4</v>
      </c>
      <c r="I21" s="18">
        <f t="shared" si="2"/>
        <v>0.21467811234073372</v>
      </c>
      <c r="J21" s="17">
        <f t="shared" si="5"/>
        <v>158.09969583333339</v>
      </c>
      <c r="K21" s="17">
        <f t="shared" si="3"/>
        <v>14.372699621212126</v>
      </c>
      <c r="L21" s="16">
        <v>46</v>
      </c>
      <c r="M21" s="19">
        <f t="shared" si="6"/>
        <v>0.2391304347826087</v>
      </c>
      <c r="N21" s="16">
        <v>116</v>
      </c>
      <c r="O21" s="20">
        <f t="shared" ref="O21:P21" si="29">D21/7</f>
        <v>1.5714285714285714</v>
      </c>
      <c r="P21" s="20">
        <f t="shared" si="29"/>
        <v>0.2857142857142857</v>
      </c>
      <c r="Q21" s="16">
        <f t="shared" si="8"/>
        <v>62</v>
      </c>
      <c r="R21" s="16"/>
      <c r="S21" s="21">
        <v>0.98333333333333295</v>
      </c>
      <c r="T21" s="14">
        <v>1003</v>
      </c>
      <c r="U21" s="22">
        <v>483</v>
      </c>
      <c r="V21" s="23" t="s">
        <v>129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122</v>
      </c>
      <c r="AB21" s="27">
        <f t="shared" si="11"/>
        <v>-0.48</v>
      </c>
      <c r="AC21" s="28">
        <v>0.50336805555555564</v>
      </c>
      <c r="AD21" s="25">
        <f t="shared" si="12"/>
        <v>-5.3155666666666672</v>
      </c>
      <c r="AE21" s="25">
        <v>-10.92</v>
      </c>
      <c r="AF21" s="25">
        <v>-31.065203409090913</v>
      </c>
      <c r="AG21" s="25">
        <v>0</v>
      </c>
    </row>
    <row r="22" spans="1:33" ht="15.75" customHeight="1" x14ac:dyDescent="0.2">
      <c r="A22" s="14" t="s">
        <v>74</v>
      </c>
      <c r="B22" s="14" t="s">
        <v>130</v>
      </c>
      <c r="C22" s="15">
        <f t="shared" si="4"/>
        <v>65.243999999999986</v>
      </c>
      <c r="D22" s="16">
        <v>15</v>
      </c>
      <c r="E22" s="16">
        <v>1</v>
      </c>
      <c r="F22" s="29">
        <v>978.65999999999985</v>
      </c>
      <c r="G22" s="29">
        <v>-38.17</v>
      </c>
      <c r="H22" s="18">
        <f t="shared" si="1"/>
        <v>3.9002309280035972E-2</v>
      </c>
      <c r="I22" s="18">
        <f t="shared" si="2"/>
        <v>0.16008056818878494</v>
      </c>
      <c r="J22" s="17">
        <f t="shared" si="5"/>
        <v>156.66444886363624</v>
      </c>
      <c r="K22" s="17">
        <f t="shared" si="3"/>
        <v>10.444296590909083</v>
      </c>
      <c r="L22" s="16">
        <v>112</v>
      </c>
      <c r="M22" s="19">
        <f t="shared" si="6"/>
        <v>0.13392857142857142</v>
      </c>
      <c r="N22" s="16">
        <v>102</v>
      </c>
      <c r="O22" s="20">
        <f t="shared" ref="O22:P22" si="30">D22/7</f>
        <v>2.1428571428571428</v>
      </c>
      <c r="P22" s="20">
        <f t="shared" si="30"/>
        <v>0.14285714285714285</v>
      </c>
      <c r="Q22" s="16">
        <f t="shared" si="8"/>
        <v>44</v>
      </c>
      <c r="R22" s="16"/>
      <c r="S22" s="21">
        <v>1.0625686059275501</v>
      </c>
      <c r="T22" s="14">
        <v>520</v>
      </c>
      <c r="U22" s="22">
        <v>483</v>
      </c>
      <c r="V22" s="23" t="s">
        <v>131</v>
      </c>
      <c r="W22" s="14">
        <v>5</v>
      </c>
      <c r="X22" s="24">
        <f t="shared" si="9"/>
        <v>0.33333333333333331</v>
      </c>
      <c r="Y22" s="25">
        <f t="shared" si="10"/>
        <v>5.4528571428571428</v>
      </c>
      <c r="Z22" s="14">
        <v>2</v>
      </c>
      <c r="AA22" s="14" t="s">
        <v>122</v>
      </c>
      <c r="AB22" s="27">
        <f t="shared" si="11"/>
        <v>-0.48</v>
      </c>
      <c r="AC22" s="28">
        <v>0.50336805555555564</v>
      </c>
      <c r="AD22" s="25">
        <f t="shared" si="12"/>
        <v>-7.2485000000000008</v>
      </c>
      <c r="AE22" s="25">
        <v>-10.92</v>
      </c>
      <c r="AF22" s="25">
        <v>-31.065203409090913</v>
      </c>
      <c r="AG22" s="25">
        <v>0</v>
      </c>
    </row>
    <row r="23" spans="1:33" ht="15.75" customHeight="1" x14ac:dyDescent="0.2">
      <c r="A23" s="14" t="s">
        <v>76</v>
      </c>
      <c r="B23" s="14" t="s">
        <v>132</v>
      </c>
      <c r="C23" s="15">
        <f t="shared" si="4"/>
        <v>63.99</v>
      </c>
      <c r="D23" s="16">
        <v>8</v>
      </c>
      <c r="E23" s="16">
        <v>1</v>
      </c>
      <c r="F23" s="17">
        <v>511.92</v>
      </c>
      <c r="G23" s="29">
        <v>-75.28</v>
      </c>
      <c r="H23" s="18">
        <f t="shared" si="1"/>
        <v>0.1470542272230036</v>
      </c>
      <c r="I23" s="18">
        <f t="shared" si="2"/>
        <v>3.9272749766772162E-2</v>
      </c>
      <c r="J23" s="17">
        <f t="shared" si="5"/>
        <v>20.104506060606006</v>
      </c>
      <c r="K23" s="17">
        <f t="shared" si="3"/>
        <v>2.5130632575757508</v>
      </c>
      <c r="L23" s="16">
        <v>115</v>
      </c>
      <c r="M23" s="19">
        <f t="shared" si="6"/>
        <v>6.9565217391304349E-2</v>
      </c>
      <c r="N23" s="16">
        <v>91</v>
      </c>
      <c r="O23" s="20">
        <f t="shared" ref="O23:P23" si="31">D23/7</f>
        <v>1.1428571428571428</v>
      </c>
      <c r="P23" s="20">
        <f t="shared" si="31"/>
        <v>0.14285714285714285</v>
      </c>
      <c r="Q23" s="16">
        <f t="shared" si="8"/>
        <v>70</v>
      </c>
      <c r="R23" s="16"/>
      <c r="S23" s="21">
        <v>1.1302325581395301</v>
      </c>
      <c r="T23" s="14">
        <v>520</v>
      </c>
      <c r="U23" s="22" t="s">
        <v>63</v>
      </c>
      <c r="V23" s="23" t="s">
        <v>133</v>
      </c>
      <c r="W23" s="14">
        <v>3</v>
      </c>
      <c r="X23" s="24">
        <f t="shared" si="9"/>
        <v>0.375</v>
      </c>
      <c r="Y23" s="25">
        <f t="shared" si="10"/>
        <v>9.41</v>
      </c>
      <c r="Z23" s="14">
        <v>5</v>
      </c>
      <c r="AA23" s="14" t="s">
        <v>122</v>
      </c>
      <c r="AB23" s="27">
        <f t="shared" si="11"/>
        <v>-0.48</v>
      </c>
      <c r="AC23" s="28">
        <v>0.50336805555555564</v>
      </c>
      <c r="AD23" s="25">
        <f t="shared" si="12"/>
        <v>-3.8658666666666672</v>
      </c>
      <c r="AE23" s="25">
        <v>-10.92</v>
      </c>
      <c r="AF23" s="25">
        <v>-31.065203409090913</v>
      </c>
      <c r="AG23" s="25">
        <v>0</v>
      </c>
    </row>
    <row r="24" spans="1:33" ht="15.75" customHeight="1" x14ac:dyDescent="0.2">
      <c r="A24" s="14" t="s">
        <v>78</v>
      </c>
      <c r="B24" s="14" t="s">
        <v>134</v>
      </c>
      <c r="C24" s="15">
        <f t="shared" si="4"/>
        <v>62.313333333333333</v>
      </c>
      <c r="D24" s="16">
        <v>12</v>
      </c>
      <c r="E24" s="16">
        <v>0</v>
      </c>
      <c r="F24" s="17">
        <v>747.76</v>
      </c>
      <c r="G24" s="17">
        <v>-73</v>
      </c>
      <c r="H24" s="18">
        <f t="shared" si="1"/>
        <v>9.7624906387076063E-2</v>
      </c>
      <c r="I24" s="18">
        <f t="shared" si="2"/>
        <v>7.084460133051923E-2</v>
      </c>
      <c r="J24" s="17">
        <f t="shared" si="5"/>
        <v>52.97475909090906</v>
      </c>
      <c r="K24" s="17">
        <f t="shared" si="3"/>
        <v>4.4145632575757547</v>
      </c>
      <c r="L24" s="16">
        <v>119</v>
      </c>
      <c r="M24" s="19">
        <f t="shared" si="6"/>
        <v>0.10084033613445378</v>
      </c>
      <c r="N24" s="16">
        <v>81</v>
      </c>
      <c r="O24" s="20">
        <f t="shared" ref="O24:P24" si="32">D24/7</f>
        <v>1.7142857142857142</v>
      </c>
      <c r="P24" s="20">
        <f t="shared" si="32"/>
        <v>0</v>
      </c>
      <c r="Q24" s="16">
        <f t="shared" si="8"/>
        <v>47</v>
      </c>
      <c r="R24" s="16"/>
      <c r="S24" s="21">
        <v>1.1478696741854599</v>
      </c>
      <c r="T24" s="14">
        <v>520</v>
      </c>
      <c r="U24" s="22" t="s">
        <v>63</v>
      </c>
      <c r="V24" s="23" t="s">
        <v>133</v>
      </c>
      <c r="W24" s="14">
        <v>2</v>
      </c>
      <c r="X24" s="24">
        <f t="shared" si="9"/>
        <v>0.16666666666666666</v>
      </c>
      <c r="Y24" s="25">
        <f t="shared" si="10"/>
        <v>18.25</v>
      </c>
      <c r="Z24" s="14">
        <v>2</v>
      </c>
      <c r="AA24" s="14" t="s">
        <v>122</v>
      </c>
      <c r="AB24" s="27">
        <f t="shared" si="11"/>
        <v>-0.48</v>
      </c>
      <c r="AC24" s="28">
        <v>0.50336805555555564</v>
      </c>
      <c r="AD24" s="25">
        <f t="shared" si="12"/>
        <v>-5.7988000000000008</v>
      </c>
      <c r="AE24" s="25">
        <v>-10.92</v>
      </c>
      <c r="AF24" s="25">
        <v>-31.065203409090913</v>
      </c>
      <c r="AG24" s="25">
        <v>0</v>
      </c>
    </row>
    <row r="25" spans="1:33" ht="15.75" customHeight="1" x14ac:dyDescent="0.2">
      <c r="A25" s="14" t="s">
        <v>81</v>
      </c>
      <c r="B25" s="30" t="s">
        <v>135</v>
      </c>
      <c r="C25" s="15">
        <f t="shared" si="4"/>
        <v>49.174117647058829</v>
      </c>
      <c r="D25" s="16">
        <v>34</v>
      </c>
      <c r="E25" s="16">
        <v>7</v>
      </c>
      <c r="F25" s="17">
        <v>1671.92</v>
      </c>
      <c r="G25" s="17">
        <v>-101.52</v>
      </c>
      <c r="H25" s="18">
        <f t="shared" si="1"/>
        <v>6.0720608641561792E-2</v>
      </c>
      <c r="I25" s="18">
        <f t="shared" si="2"/>
        <v>-7.445208702170758E-2</v>
      </c>
      <c r="J25" s="17">
        <f t="shared" si="5"/>
        <v>-124.47793333333334</v>
      </c>
      <c r="K25" s="17">
        <f t="shared" si="3"/>
        <v>-3.6611156862745098</v>
      </c>
      <c r="L25" s="16">
        <v>223</v>
      </c>
      <c r="M25" s="19">
        <f t="shared" si="6"/>
        <v>0.15246636771300448</v>
      </c>
      <c r="N25" s="16">
        <v>37</v>
      </c>
      <c r="O25" s="20">
        <f t="shared" ref="O25:P25" si="33">D25/7</f>
        <v>4.8571428571428568</v>
      </c>
      <c r="P25" s="20">
        <f t="shared" si="33"/>
        <v>1</v>
      </c>
      <c r="Q25" s="16">
        <f t="shared" si="8"/>
        <v>6</v>
      </c>
      <c r="R25" s="16"/>
      <c r="S25" s="21">
        <v>1.395894428152493</v>
      </c>
      <c r="T25" s="14">
        <v>520</v>
      </c>
      <c r="U25" s="22">
        <v>483</v>
      </c>
      <c r="V25" s="23" t="s">
        <v>136</v>
      </c>
      <c r="W25" s="14">
        <v>14</v>
      </c>
      <c r="X25" s="24">
        <f t="shared" si="9"/>
        <v>0.41176470588235292</v>
      </c>
      <c r="Y25" s="25">
        <f t="shared" si="10"/>
        <v>5.3431578947368417</v>
      </c>
      <c r="Z25" s="22">
        <v>5</v>
      </c>
      <c r="AA25" s="14" t="s">
        <v>122</v>
      </c>
      <c r="AB25" s="27">
        <f t="shared" si="11"/>
        <v>-0.48</v>
      </c>
      <c r="AC25" s="28">
        <v>0.50336805555555564</v>
      </c>
      <c r="AD25" s="25">
        <f t="shared" si="12"/>
        <v>-16.429933333333334</v>
      </c>
      <c r="AE25" s="25">
        <v>-10.92</v>
      </c>
      <c r="AF25" s="25">
        <v>-31.07</v>
      </c>
      <c r="AG25" s="25">
        <v>0</v>
      </c>
    </row>
    <row r="26" spans="1:33" ht="15.75" customHeight="1" x14ac:dyDescent="0.2">
      <c r="A26" s="14" t="s">
        <v>82</v>
      </c>
      <c r="B26" s="14" t="s">
        <v>113</v>
      </c>
      <c r="C26" s="15">
        <f t="shared" si="4"/>
        <v>53.838888888888889</v>
      </c>
      <c r="D26" s="16">
        <v>18</v>
      </c>
      <c r="E26" s="16">
        <v>2</v>
      </c>
      <c r="F26" s="17">
        <v>969.1</v>
      </c>
      <c r="G26" s="17">
        <v>-69.540000000000006</v>
      </c>
      <c r="H26" s="18">
        <f t="shared" si="1"/>
        <v>7.1757300588174602E-2</v>
      </c>
      <c r="I26" s="18">
        <f t="shared" si="2"/>
        <v>-1.7992840123450711E-2</v>
      </c>
      <c r="J26" s="17">
        <f t="shared" si="5"/>
        <v>-17.436861363636083</v>
      </c>
      <c r="K26" s="17">
        <f t="shared" si="3"/>
        <v>-0.96871452020200466</v>
      </c>
      <c r="L26" s="16">
        <v>139</v>
      </c>
      <c r="M26" s="19">
        <f t="shared" si="6"/>
        <v>0.12949640287769784</v>
      </c>
      <c r="N26" s="16">
        <v>21</v>
      </c>
      <c r="O26" s="20">
        <f t="shared" ref="O26:P26" si="34">D26/7</f>
        <v>2.5714285714285716</v>
      </c>
      <c r="P26" s="20">
        <f t="shared" si="34"/>
        <v>0.2857142857142857</v>
      </c>
      <c r="Q26" s="16">
        <f t="shared" si="8"/>
        <v>7</v>
      </c>
      <c r="R26" s="16"/>
      <c r="S26" s="21">
        <v>1.55700325732899</v>
      </c>
      <c r="T26" s="14">
        <v>520</v>
      </c>
      <c r="U26" s="22">
        <v>483</v>
      </c>
      <c r="V26" s="23" t="s">
        <v>137</v>
      </c>
      <c r="W26" s="14">
        <v>3</v>
      </c>
      <c r="X26" s="24">
        <f t="shared" si="9"/>
        <v>0.16666666666666666</v>
      </c>
      <c r="Y26" s="25">
        <f t="shared" si="10"/>
        <v>13.908000000000001</v>
      </c>
      <c r="Z26" s="14">
        <v>2</v>
      </c>
      <c r="AA26" s="14" t="s">
        <v>122</v>
      </c>
      <c r="AB26" s="27">
        <f t="shared" si="11"/>
        <v>-0.48</v>
      </c>
      <c r="AC26" s="28">
        <v>0.50336805555555564</v>
      </c>
      <c r="AD26" s="25">
        <f t="shared" si="12"/>
        <v>-8.6982000000000017</v>
      </c>
      <c r="AE26" s="25">
        <v>-11.32</v>
      </c>
      <c r="AF26" s="25">
        <v>-31.065203409090898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>
        <f t="shared" si="4"/>
        <v>59.95000000000001</v>
      </c>
      <c r="D27" s="16">
        <v>12</v>
      </c>
      <c r="E27" s="16">
        <v>3</v>
      </c>
      <c r="F27" s="17">
        <v>719.40000000000009</v>
      </c>
      <c r="G27" s="17">
        <v>-9.6499999999999986</v>
      </c>
      <c r="H27" s="18">
        <f t="shared" si="1"/>
        <v>1.3413956074506529E-2</v>
      </c>
      <c r="I27" s="18">
        <f t="shared" si="2"/>
        <v>0.12025786356054383</v>
      </c>
      <c r="J27" s="17">
        <f t="shared" si="5"/>
        <v>86.513507045455242</v>
      </c>
      <c r="K27" s="17">
        <f t="shared" si="3"/>
        <v>7.2094589204546038</v>
      </c>
      <c r="L27" s="16">
        <v>61</v>
      </c>
      <c r="M27" s="19">
        <f t="shared" si="6"/>
        <v>0.19672131147540983</v>
      </c>
      <c r="N27" s="16">
        <v>3</v>
      </c>
      <c r="O27" s="20">
        <f t="shared" ref="O27:P27" si="35">D27/7</f>
        <v>1.7142857142857142</v>
      </c>
      <c r="P27" s="20">
        <f t="shared" si="35"/>
        <v>0.42857142857142855</v>
      </c>
      <c r="Q27" s="16">
        <f t="shared" si="8"/>
        <v>1</v>
      </c>
      <c r="R27" s="16"/>
      <c r="S27" s="21">
        <v>1.8147448015122869</v>
      </c>
      <c r="T27" s="14">
        <v>520</v>
      </c>
      <c r="U27" s="22">
        <v>483</v>
      </c>
      <c r="V27" s="23" t="s">
        <v>137</v>
      </c>
      <c r="W27" s="14">
        <v>1</v>
      </c>
      <c r="X27" s="24">
        <f t="shared" si="9"/>
        <v>8.3333333333333329E-2</v>
      </c>
      <c r="Y27" s="25">
        <f>IFERROR(G27/(W27+#REF!)*-1,0)</f>
        <v>0</v>
      </c>
      <c r="Z27" s="14">
        <v>0</v>
      </c>
      <c r="AA27" s="14" t="s">
        <v>122</v>
      </c>
      <c r="AB27" s="27">
        <f t="shared" si="11"/>
        <v>-0.48</v>
      </c>
      <c r="AC27" s="28">
        <v>0.50336805555555564</v>
      </c>
      <c r="AD27" s="25">
        <f t="shared" si="12"/>
        <v>-5.7988000000000008</v>
      </c>
      <c r="AE27" s="25">
        <v>-11.32</v>
      </c>
      <c r="AF27" s="25">
        <v>-31.1406410795454</v>
      </c>
      <c r="AG27" s="25">
        <v>0</v>
      </c>
    </row>
    <row r="28" spans="1:33" ht="15.75" customHeight="1" x14ac:dyDescent="0.2">
      <c r="A28" s="14" t="s">
        <v>87</v>
      </c>
      <c r="B28" s="14" t="s">
        <v>105</v>
      </c>
      <c r="C28" s="15">
        <f t="shared" si="4"/>
        <v>59.95</v>
      </c>
      <c r="D28" s="16">
        <v>1</v>
      </c>
      <c r="E28" s="16">
        <v>0</v>
      </c>
      <c r="F28" s="17">
        <v>59.95</v>
      </c>
      <c r="G28" s="17">
        <v>-0.08</v>
      </c>
      <c r="H28" s="18">
        <f t="shared" si="1"/>
        <v>1.3344453711426189E-3</v>
      </c>
      <c r="I28" s="18">
        <f t="shared" si="2"/>
        <v>0.13233737426390776</v>
      </c>
      <c r="J28" s="17">
        <f t="shared" si="5"/>
        <v>7.9336255871212709</v>
      </c>
      <c r="K28" s="17">
        <f t="shared" si="3"/>
        <v>7.9336255871212709</v>
      </c>
      <c r="L28" s="16">
        <v>9</v>
      </c>
      <c r="M28" s="19">
        <f t="shared" si="6"/>
        <v>0.1111111111111111</v>
      </c>
      <c r="N28" s="16">
        <v>1</v>
      </c>
      <c r="O28" s="20">
        <f t="shared" ref="O28:P28" si="36">D28/7</f>
        <v>0.14285714285714285</v>
      </c>
      <c r="P28" s="20">
        <f t="shared" si="36"/>
        <v>0</v>
      </c>
      <c r="Q28" s="16">
        <f t="shared" si="8"/>
        <v>7</v>
      </c>
      <c r="R28" s="16"/>
      <c r="S28" s="21">
        <v>1.9144602851323831</v>
      </c>
      <c r="T28" s="14">
        <v>520</v>
      </c>
      <c r="U28" s="22">
        <v>483</v>
      </c>
      <c r="V28" s="23" t="s">
        <v>137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0.50336805555555564</v>
      </c>
      <c r="AD28" s="25">
        <f t="shared" si="12"/>
        <v>-0.4832333333333334</v>
      </c>
      <c r="AE28" s="25">
        <v>-11.32</v>
      </c>
      <c r="AF28" s="25">
        <v>-31.1406410795454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2.0189573459715642</v>
      </c>
      <c r="T29" s="14">
        <v>520</v>
      </c>
      <c r="U29" s="22">
        <v>483</v>
      </c>
      <c r="V29" s="23" t="s">
        <v>138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122</v>
      </c>
      <c r="AB29" s="27">
        <f t="shared" si="11"/>
        <v>-0.48</v>
      </c>
      <c r="AC29" s="28">
        <v>0.50336805555555564</v>
      </c>
      <c r="AD29" s="25">
        <f t="shared" si="12"/>
        <v>0</v>
      </c>
      <c r="AE29" s="25">
        <v>-11.32</v>
      </c>
      <c r="AF29" s="25">
        <v>-31.1406410795454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2.0942408376963351</v>
      </c>
      <c r="T30" s="14">
        <v>520</v>
      </c>
      <c r="U30" s="22">
        <v>483</v>
      </c>
      <c r="V30" s="23" t="s">
        <v>138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122</v>
      </c>
      <c r="AB30" s="27">
        <f t="shared" si="11"/>
        <v>-0.48</v>
      </c>
      <c r="AC30" s="28">
        <v>0.50336805555555564</v>
      </c>
      <c r="AD30" s="25">
        <f t="shared" si="12"/>
        <v>0</v>
      </c>
      <c r="AE30" s="25">
        <v>-11.32</v>
      </c>
      <c r="AF30" s="25">
        <v>-32.152268944687499</v>
      </c>
      <c r="AG30" s="25">
        <v>0</v>
      </c>
    </row>
    <row r="31" spans="1:33" ht="15.75" customHeight="1" x14ac:dyDescent="0.2">
      <c r="A31" s="31" t="s">
        <v>91</v>
      </c>
      <c r="B31" s="14" t="s">
        <v>105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>
        <v>2.2135922330097002</v>
      </c>
      <c r="T31" s="14">
        <v>-446</v>
      </c>
      <c r="U31" s="22">
        <v>483</v>
      </c>
      <c r="V31" s="23" t="s">
        <v>1195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122</v>
      </c>
      <c r="AB31" s="27">
        <f t="shared" si="11"/>
        <v>-0.48</v>
      </c>
      <c r="AC31" s="28">
        <v>0.50336805555555564</v>
      </c>
      <c r="AD31" s="25">
        <f t="shared" si="12"/>
        <v>0</v>
      </c>
      <c r="AE31" s="25">
        <v>-11.32</v>
      </c>
      <c r="AF31" s="25">
        <v>-32.152268944687506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4"/>
        <v>59.95</v>
      </c>
      <c r="D32" s="16">
        <v>1</v>
      </c>
      <c r="E32" s="16">
        <v>0</v>
      </c>
      <c r="F32" s="17">
        <v>59.95</v>
      </c>
      <c r="G32" s="17">
        <v>0</v>
      </c>
      <c r="H32" s="18">
        <f t="shared" si="1"/>
        <v>0</v>
      </c>
      <c r="I32" s="18">
        <f t="shared" si="2"/>
        <v>0.11679729311057831</v>
      </c>
      <c r="J32" s="17">
        <f t="shared" si="5"/>
        <v>7.00199772197917</v>
      </c>
      <c r="K32" s="17">
        <f t="shared" si="3"/>
        <v>7.00199772197917</v>
      </c>
      <c r="L32" s="16">
        <v>10</v>
      </c>
      <c r="M32" s="19">
        <f t="shared" si="6"/>
        <v>0.1</v>
      </c>
      <c r="N32" s="16">
        <v>2</v>
      </c>
      <c r="O32" s="20">
        <f t="shared" si="40"/>
        <v>0.14285714285714285</v>
      </c>
      <c r="P32" s="20">
        <f t="shared" si="40"/>
        <v>0</v>
      </c>
      <c r="Q32" s="16">
        <f t="shared" si="8"/>
        <v>14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2.2272727272727271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122</v>
      </c>
      <c r="AB32" s="27">
        <f t="shared" si="11"/>
        <v>-0.48</v>
      </c>
      <c r="AC32" s="28">
        <v>0.50336805555555564</v>
      </c>
      <c r="AD32" s="25">
        <f t="shared" si="12"/>
        <v>-0.4832333333333334</v>
      </c>
      <c r="AE32" s="25">
        <v>-11.32</v>
      </c>
      <c r="AF32" s="25">
        <v>-32.152268944687499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1.832031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0" customWidth="1"/>
    <col min="22" max="22" width="52.8320312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Ft Retractable Extension Cord Reel - 2 In 1 Mountable &amp; Portable Power Cord Reel with 3 Electrical Outlets - 14/3 SJTW Heavy Duty Black Cable")</f>
        <v>50 Ft Retractable Extension Cord Reel - 2 In 1 Mountable &amp; Portable Power Cord Reel with 3 Electrical Outlets - 14/3 SJTW Heavy Duty Black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Info!B1:BJ5000""),2,FALSE),"""")"),"B08J7Z51GV")</f>
        <v>B08J7Z51GV</v>
      </c>
      <c r="B2" s="3" t="s">
        <v>139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74" customHeight="1" x14ac:dyDescent="0.15">
      <c r="A3" s="67" t="s">
        <v>30</v>
      </c>
      <c r="B3" s="68"/>
      <c r="C3" s="42">
        <f>((AE32+AF32)/0.85)*-1</f>
        <v>71.140944788235302</v>
      </c>
      <c r="D3" s="5">
        <f>SUM(D4:D99765)</f>
        <v>202</v>
      </c>
      <c r="E3" s="5"/>
      <c r="F3" s="6">
        <f t="shared" ref="F3:G3" si="0">SUM(F4:F99765)</f>
        <v>15407.599999999999</v>
      </c>
      <c r="G3" s="6">
        <f t="shared" si="0"/>
        <v>-752.38</v>
      </c>
      <c r="H3" s="7">
        <f>G3/F3*-1</f>
        <v>4.8831745372413617E-2</v>
      </c>
      <c r="I3" s="8">
        <f>J3/F3</f>
        <v>2.3755533036703817E-3</v>
      </c>
      <c r="J3" s="6">
        <f>SUM(J4:J99765)</f>
        <v>36.601575081631772</v>
      </c>
      <c r="K3" s="6">
        <f>J3/D3</f>
        <v>0.18119591624570183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1.5 - Nov
1 - Dec
0.5 - Jan
0.5 - Feb")</f>
        <v>0.5 - March
0.5 - April
0.5 - May
0.5 - June
0.5 - July
0.5 - Aug
0.5 - Sept
0.5 - Oct
1.5 - Nov
1 -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QTY-20")</f>
        <v>US QTY-20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63</v>
      </c>
      <c r="X3" s="7">
        <f>W3/D3</f>
        <v>0.31188118811881188</v>
      </c>
      <c r="Y3" s="6"/>
      <c r="Z3" s="5"/>
      <c r="AA3" s="5"/>
      <c r="AB3" s="5"/>
      <c r="AC3" s="5"/>
      <c r="AD3" s="6">
        <f>SUM(AD4:AD99765)</f>
        <v>-206.85383018836802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Info!B2:BZ7000""),37,FALSE)),"""")*-1"),-51.18980307)</f>
        <v>-51.189803070000004</v>
      </c>
      <c r="AG3" s="6">
        <f>SUM(AG4:AG99765)</f>
        <v>-55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customHeight="1" x14ac:dyDescent="0.2">
      <c r="A9" s="14" t="s">
        <v>42</v>
      </c>
      <c r="B9" s="14" t="s">
        <v>140</v>
      </c>
      <c r="C9" s="15">
        <f t="shared" ref="C9:C32" si="1">IFERROR(F9/D9," - ")</f>
        <v>74.481578947368419</v>
      </c>
      <c r="D9" s="16">
        <v>19</v>
      </c>
      <c r="E9" s="16">
        <v>0</v>
      </c>
      <c r="F9" s="29">
        <v>1415.15</v>
      </c>
      <c r="G9" s="29">
        <v>-30.64</v>
      </c>
      <c r="H9" s="18">
        <f t="shared" ref="H9:H32" si="2">G9/F9*-1</f>
        <v>2.165141504434159E-2</v>
      </c>
      <c r="I9" s="18">
        <f t="shared" ref="I9:I32" si="3">J9/F9</f>
        <v>3.6673338091368371E-2</v>
      </c>
      <c r="J9" s="17">
        <f t="shared" ref="J9:J32" si="4">F9*0.85+G9+AF9*D9+D9*AE9+AG9+AD9</f>
        <v>51.898274399999956</v>
      </c>
      <c r="K9" s="17">
        <f t="shared" ref="K9:K32" si="5">J9/D9</f>
        <v>2.7314881263157873</v>
      </c>
      <c r="L9" s="16">
        <v>94</v>
      </c>
      <c r="M9" s="19">
        <f t="shared" ref="M9:M32" si="6">IFERROR(D9/L9,"-")</f>
        <v>0.20212765957446807</v>
      </c>
      <c r="N9" s="16">
        <v>42</v>
      </c>
      <c r="O9" s="20">
        <f t="shared" ref="O9:P9" si="7">D9/7</f>
        <v>2.7142857142857144</v>
      </c>
      <c r="P9" s="20">
        <f t="shared" si="7"/>
        <v>0</v>
      </c>
      <c r="Q9" s="16">
        <f t="shared" ref="Q9:Q32" si="8">ROUNDDOWN(N9/(O9+P9),0)</f>
        <v>15</v>
      </c>
      <c r="R9" s="16"/>
      <c r="S9" s="21">
        <v>1</v>
      </c>
      <c r="T9" s="14">
        <v>140</v>
      </c>
      <c r="U9" s="22" t="s">
        <v>63</v>
      </c>
      <c r="V9" s="23" t="s">
        <v>63</v>
      </c>
      <c r="W9" s="14">
        <v>6</v>
      </c>
      <c r="X9" s="24">
        <f t="shared" ref="X9:X32" si="9">IFERROR(W9/D9,0)</f>
        <v>0.31578947368421051</v>
      </c>
      <c r="Y9" s="25">
        <f t="shared" ref="Y9:Y26" si="10">IFERROR(G9/(W9+Z9)*-1,0)</f>
        <v>4.3771428571428572</v>
      </c>
      <c r="Z9" s="14">
        <v>1</v>
      </c>
      <c r="AA9" s="14" t="s">
        <v>39</v>
      </c>
      <c r="AB9" s="27">
        <f t="shared" ref="AB9:AB32" si="11">IF(OR(AA9="UsLargeStandardSize",AA9="UsSmallStandardSize"),-0.69,-0.48)</f>
        <v>-0.69</v>
      </c>
      <c r="AC9" s="28">
        <v>0.73581333333333343</v>
      </c>
      <c r="AD9" s="25">
        <f t="shared" ref="AD9:AD32" si="12">IFERROR(AB9*AC9*D9*2,0)</f>
        <v>-19.2930256</v>
      </c>
      <c r="AE9" s="25">
        <v>-9.98</v>
      </c>
      <c r="AF9" s="25">
        <v>-47.969799999999999</v>
      </c>
      <c r="AG9" s="25">
        <v>0</v>
      </c>
    </row>
    <row r="10" spans="1:33" ht="15.75" customHeight="1" x14ac:dyDescent="0.2">
      <c r="A10" s="14" t="s">
        <v>45</v>
      </c>
      <c r="B10" s="14" t="s">
        <v>50</v>
      </c>
      <c r="C10" s="15">
        <f t="shared" si="1"/>
        <v>87.673333333333332</v>
      </c>
      <c r="D10" s="16">
        <v>3</v>
      </c>
      <c r="E10" s="16">
        <v>0</v>
      </c>
      <c r="F10" s="29">
        <v>263.02</v>
      </c>
      <c r="G10" s="29">
        <v>-0.12000000000000001</v>
      </c>
      <c r="H10" s="18">
        <f t="shared" si="2"/>
        <v>4.5623906927229877E-4</v>
      </c>
      <c r="I10" s="18">
        <f t="shared" si="3"/>
        <v>0.17698780625047514</v>
      </c>
      <c r="J10" s="17">
        <f t="shared" si="4"/>
        <v>46.551332799999969</v>
      </c>
      <c r="K10" s="17">
        <f t="shared" si="5"/>
        <v>15.517110933333322</v>
      </c>
      <c r="L10" s="16">
        <v>52</v>
      </c>
      <c r="M10" s="19">
        <f t="shared" si="6"/>
        <v>5.7692307692307696E-2</v>
      </c>
      <c r="N10" s="16">
        <v>118</v>
      </c>
      <c r="O10" s="20">
        <f t="shared" ref="O10:P10" si="13">D10/7</f>
        <v>0.42857142857142855</v>
      </c>
      <c r="P10" s="20">
        <f t="shared" si="13"/>
        <v>0</v>
      </c>
      <c r="Q10" s="16">
        <f t="shared" si="8"/>
        <v>275</v>
      </c>
      <c r="R10" s="16"/>
      <c r="S10" s="21">
        <v>0.70967741935483797</v>
      </c>
      <c r="T10" s="14">
        <v>140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0.73581333333333343</v>
      </c>
      <c r="AD10" s="25">
        <f t="shared" si="12"/>
        <v>-3.0462672</v>
      </c>
      <c r="AE10" s="25">
        <v>-9.98</v>
      </c>
      <c r="AF10" s="25">
        <v>-47.969799999999999</v>
      </c>
      <c r="AG10" s="25">
        <v>0</v>
      </c>
    </row>
    <row r="11" spans="1:33" ht="15.75" customHeight="1" x14ac:dyDescent="0.2">
      <c r="A11" s="14" t="s">
        <v>46</v>
      </c>
      <c r="B11" s="14" t="s">
        <v>141</v>
      </c>
      <c r="C11" s="15">
        <f t="shared" si="1"/>
        <v>93.27000000000001</v>
      </c>
      <c r="D11" s="16">
        <v>2</v>
      </c>
      <c r="E11" s="16">
        <v>0</v>
      </c>
      <c r="F11" s="29">
        <v>186.54000000000002</v>
      </c>
      <c r="G11" s="29">
        <v>-32.130000000000003</v>
      </c>
      <c r="H11" s="18">
        <f t="shared" si="2"/>
        <v>0.17224187841749758</v>
      </c>
      <c r="I11" s="18">
        <f t="shared" si="3"/>
        <v>4.548354499295669E-2</v>
      </c>
      <c r="J11" s="17">
        <f t="shared" si="4"/>
        <v>8.4845004829861423</v>
      </c>
      <c r="K11" s="17">
        <f t="shared" si="5"/>
        <v>4.2422502414930712</v>
      </c>
      <c r="L11" s="16">
        <v>39</v>
      </c>
      <c r="M11" s="19">
        <f t="shared" si="6"/>
        <v>5.128205128205128E-2</v>
      </c>
      <c r="N11" s="16">
        <v>122</v>
      </c>
      <c r="O11" s="20">
        <f t="shared" ref="O11:P11" si="14">D11/7</f>
        <v>0.2857142857142857</v>
      </c>
      <c r="P11" s="20">
        <f t="shared" si="14"/>
        <v>0</v>
      </c>
      <c r="Q11" s="16">
        <f t="shared" si="8"/>
        <v>427</v>
      </c>
      <c r="R11" s="16"/>
      <c r="S11" s="21">
        <v>0.786885245901639</v>
      </c>
      <c r="T11" s="14">
        <v>375</v>
      </c>
      <c r="U11" s="22">
        <v>235</v>
      </c>
      <c r="V11" s="23" t="s">
        <v>142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0.74090562210648148</v>
      </c>
      <c r="AD11" s="25">
        <f t="shared" si="12"/>
        <v>-2.0448995170138886</v>
      </c>
      <c r="AE11" s="25">
        <v>-9.98</v>
      </c>
      <c r="AF11" s="25">
        <v>-47.969799999999999</v>
      </c>
      <c r="AG11" s="25">
        <v>0</v>
      </c>
    </row>
    <row r="12" spans="1:33" ht="15.75" customHeight="1" x14ac:dyDescent="0.2">
      <c r="A12" s="14" t="s">
        <v>49</v>
      </c>
      <c r="B12" s="14" t="s">
        <v>143</v>
      </c>
      <c r="C12" s="15" t="str">
        <f t="shared" si="1"/>
        <v xml:space="preserve"> - </v>
      </c>
      <c r="D12" s="16">
        <v>0</v>
      </c>
      <c r="E12" s="16">
        <v>0</v>
      </c>
      <c r="F12" s="29">
        <v>0</v>
      </c>
      <c r="G12" s="29">
        <v>-38.04</v>
      </c>
      <c r="H12" s="18" t="e">
        <f t="shared" si="2"/>
        <v>#DIV/0!</v>
      </c>
      <c r="I12" s="18" t="e">
        <f t="shared" si="3"/>
        <v>#DIV/0!</v>
      </c>
      <c r="J12" s="17">
        <f t="shared" si="4"/>
        <v>-38.04</v>
      </c>
      <c r="K12" s="17" t="e">
        <f t="shared" si="5"/>
        <v>#DIV/0!</v>
      </c>
      <c r="L12" s="16">
        <v>0</v>
      </c>
      <c r="M12" s="19" t="str">
        <f t="shared" si="6"/>
        <v>-</v>
      </c>
      <c r="N12" s="16">
        <v>109</v>
      </c>
      <c r="O12" s="20">
        <f t="shared" ref="O12:P12" si="15">D12/7</f>
        <v>0</v>
      </c>
      <c r="P12" s="20">
        <f t="shared" si="15"/>
        <v>0</v>
      </c>
      <c r="Q12" s="16" t="e">
        <f t="shared" si="8"/>
        <v>#DIV/0!</v>
      </c>
      <c r="R12" s="16"/>
      <c r="S12" s="21">
        <v>0.89719626168224298</v>
      </c>
      <c r="T12" s="14">
        <v>280</v>
      </c>
      <c r="U12" s="22">
        <v>140</v>
      </c>
      <c r="V12" s="23" t="s">
        <v>144</v>
      </c>
      <c r="W12" s="14">
        <v>0</v>
      </c>
      <c r="X12" s="24">
        <f t="shared" si="9"/>
        <v>0</v>
      </c>
      <c r="Y12" s="25">
        <f t="shared" si="10"/>
        <v>38.04</v>
      </c>
      <c r="Z12" s="14">
        <v>1</v>
      </c>
      <c r="AA12" s="14" t="s">
        <v>39</v>
      </c>
      <c r="AB12" s="27">
        <f t="shared" si="11"/>
        <v>-0.69</v>
      </c>
      <c r="AC12" s="28">
        <v>0.74090562210648148</v>
      </c>
      <c r="AD12" s="25">
        <f t="shared" si="12"/>
        <v>0</v>
      </c>
      <c r="AE12" s="25">
        <v>-9.98</v>
      </c>
      <c r="AF12" s="25">
        <v>-47.969799999999999</v>
      </c>
      <c r="AG12" s="25">
        <v>0</v>
      </c>
    </row>
    <row r="13" spans="1:33" ht="15.75" customHeight="1" x14ac:dyDescent="0.2">
      <c r="A13" s="14" t="s">
        <v>52</v>
      </c>
      <c r="B13" s="14" t="s">
        <v>145</v>
      </c>
      <c r="C13" s="15">
        <f t="shared" si="1"/>
        <v>77.978571428571428</v>
      </c>
      <c r="D13" s="16">
        <v>7</v>
      </c>
      <c r="E13" s="16">
        <v>7</v>
      </c>
      <c r="F13" s="17">
        <v>545.85</v>
      </c>
      <c r="G13" s="29">
        <v>-37.58</v>
      </c>
      <c r="H13" s="18">
        <f t="shared" si="2"/>
        <v>6.8846752770907751E-2</v>
      </c>
      <c r="I13" s="18">
        <f t="shared" si="3"/>
        <v>2.0178165595770754E-2</v>
      </c>
      <c r="J13" s="17">
        <f t="shared" si="4"/>
        <v>11.014251690451466</v>
      </c>
      <c r="K13" s="17">
        <f t="shared" si="5"/>
        <v>1.5734645272073524</v>
      </c>
      <c r="L13" s="16">
        <v>32</v>
      </c>
      <c r="M13" s="19">
        <f t="shared" si="6"/>
        <v>0.21875</v>
      </c>
      <c r="N13" s="16">
        <v>104</v>
      </c>
      <c r="O13" s="20">
        <f t="shared" ref="O13:P13" si="16">D13/7</f>
        <v>1</v>
      </c>
      <c r="P13" s="20">
        <f t="shared" si="16"/>
        <v>1</v>
      </c>
      <c r="Q13" s="16">
        <f t="shared" si="8"/>
        <v>52</v>
      </c>
      <c r="R13" s="16"/>
      <c r="S13" s="21">
        <v>0.55491329479768703</v>
      </c>
      <c r="T13" s="14">
        <v>140</v>
      </c>
      <c r="U13" s="22">
        <v>140</v>
      </c>
      <c r="V13" s="23" t="s">
        <v>146</v>
      </c>
      <c r="W13" s="14">
        <v>2</v>
      </c>
      <c r="X13" s="24">
        <f t="shared" si="9"/>
        <v>0.2857142857142857</v>
      </c>
      <c r="Y13" s="25">
        <f t="shared" si="10"/>
        <v>18.79</v>
      </c>
      <c r="Z13" s="14">
        <v>0</v>
      </c>
      <c r="AA13" s="14" t="s">
        <v>39</v>
      </c>
      <c r="AB13" s="27">
        <f t="shared" si="11"/>
        <v>-0.69</v>
      </c>
      <c r="AC13" s="28">
        <v>0.74090562210648148</v>
      </c>
      <c r="AD13" s="25">
        <f t="shared" si="12"/>
        <v>-7.1571483095486101</v>
      </c>
      <c r="AE13" s="25">
        <v>-9.98</v>
      </c>
      <c r="AF13" s="25">
        <v>-48.337299999999999</v>
      </c>
      <c r="AG13" s="25">
        <v>0</v>
      </c>
    </row>
    <row r="14" spans="1:33" ht="15.75" customHeight="1" x14ac:dyDescent="0.2">
      <c r="A14" s="14" t="s">
        <v>55</v>
      </c>
      <c r="B14" s="14" t="s">
        <v>147</v>
      </c>
      <c r="C14" s="15">
        <f t="shared" si="1"/>
        <v>77.69</v>
      </c>
      <c r="D14" s="16">
        <v>4</v>
      </c>
      <c r="E14" s="16">
        <v>12</v>
      </c>
      <c r="F14" s="17">
        <v>310.76</v>
      </c>
      <c r="G14" s="29">
        <v>-7.46</v>
      </c>
      <c r="H14" s="18">
        <f t="shared" si="2"/>
        <v>2.4005663534560434E-2</v>
      </c>
      <c r="I14" s="18">
        <f t="shared" si="3"/>
        <v>6.2192692000167991E-2</v>
      </c>
      <c r="J14" s="17">
        <f t="shared" si="4"/>
        <v>19.327000965972204</v>
      </c>
      <c r="K14" s="17">
        <f t="shared" si="5"/>
        <v>4.8317502414930509</v>
      </c>
      <c r="L14" s="16">
        <v>50</v>
      </c>
      <c r="M14" s="19">
        <f t="shared" si="6"/>
        <v>0.08</v>
      </c>
      <c r="N14" s="16">
        <v>88</v>
      </c>
      <c r="O14" s="20">
        <f t="shared" ref="O14:P14" si="17">D14/7</f>
        <v>0.5714285714285714</v>
      </c>
      <c r="P14" s="20">
        <f t="shared" si="17"/>
        <v>1.7142857142857142</v>
      </c>
      <c r="Q14" s="16">
        <f t="shared" si="8"/>
        <v>38</v>
      </c>
      <c r="R14" s="16"/>
      <c r="S14" s="21">
        <v>1.4656488549618301</v>
      </c>
      <c r="T14" s="14">
        <v>140</v>
      </c>
      <c r="U14" s="22">
        <v>140</v>
      </c>
      <c r="V14" s="23" t="s">
        <v>146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0.74090562210648148</v>
      </c>
      <c r="AD14" s="25">
        <f t="shared" si="12"/>
        <v>-4.0897990340277772</v>
      </c>
      <c r="AE14" s="25">
        <v>-9.98</v>
      </c>
      <c r="AF14" s="25">
        <v>-48.337299999999999</v>
      </c>
      <c r="AG14" s="25">
        <v>0</v>
      </c>
    </row>
    <row r="15" spans="1:33" ht="15.75" customHeight="1" x14ac:dyDescent="0.2">
      <c r="A15" s="14" t="s">
        <v>57</v>
      </c>
      <c r="B15" s="14" t="s">
        <v>148</v>
      </c>
      <c r="C15" s="15">
        <f t="shared" si="1"/>
        <v>79.675000000000011</v>
      </c>
      <c r="D15" s="16">
        <v>8</v>
      </c>
      <c r="E15" s="16">
        <v>5</v>
      </c>
      <c r="F15" s="17">
        <v>637.40000000000009</v>
      </c>
      <c r="G15" s="29">
        <v>-0.09</v>
      </c>
      <c r="H15" s="18">
        <f t="shared" si="2"/>
        <v>1.4119861939127705E-4</v>
      </c>
      <c r="I15" s="18">
        <f t="shared" si="3"/>
        <v>0.10672796035761609</v>
      </c>
      <c r="J15" s="17">
        <f t="shared" si="4"/>
        <v>68.028401931944501</v>
      </c>
      <c r="K15" s="17">
        <f t="shared" si="5"/>
        <v>8.5035502414930626</v>
      </c>
      <c r="L15" s="16">
        <v>30</v>
      </c>
      <c r="M15" s="19">
        <f t="shared" si="6"/>
        <v>0.26666666666666666</v>
      </c>
      <c r="N15" s="16">
        <v>73</v>
      </c>
      <c r="O15" s="20">
        <f t="shared" ref="O15:P15" si="18">D15/7</f>
        <v>1.1428571428571428</v>
      </c>
      <c r="P15" s="20">
        <f t="shared" si="18"/>
        <v>0.7142857142857143</v>
      </c>
      <c r="Q15" s="16">
        <f t="shared" si="8"/>
        <v>39</v>
      </c>
      <c r="R15" s="16"/>
      <c r="S15" s="21">
        <v>1.2994923857867999</v>
      </c>
      <c r="T15" s="14">
        <v>140</v>
      </c>
      <c r="U15" s="22">
        <v>140</v>
      </c>
      <c r="V15" s="23" t="s">
        <v>149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0.74090562210648148</v>
      </c>
      <c r="AD15" s="25">
        <f t="shared" si="12"/>
        <v>-8.1795980680555544</v>
      </c>
      <c r="AE15" s="25">
        <v>-9.98</v>
      </c>
      <c r="AF15" s="25">
        <v>-48.206499999999998</v>
      </c>
      <c r="AG15" s="25">
        <v>0</v>
      </c>
    </row>
    <row r="16" spans="1:33" ht="15.75" customHeight="1" x14ac:dyDescent="0.2">
      <c r="A16" s="14" t="s">
        <v>60</v>
      </c>
      <c r="B16" s="14" t="s">
        <v>150</v>
      </c>
      <c r="C16" s="15">
        <f t="shared" si="1"/>
        <v>85.09</v>
      </c>
      <c r="D16" s="16">
        <v>5</v>
      </c>
      <c r="E16" s="16">
        <v>7</v>
      </c>
      <c r="F16" s="17">
        <v>425.45</v>
      </c>
      <c r="G16" s="29">
        <v>-0.05</v>
      </c>
      <c r="H16" s="18">
        <f t="shared" si="2"/>
        <v>1.1752262310494772E-4</v>
      </c>
      <c r="I16" s="18">
        <f t="shared" si="3"/>
        <v>0.1540433686860154</v>
      </c>
      <c r="J16" s="17">
        <f t="shared" si="4"/>
        <v>65.537751207465249</v>
      </c>
      <c r="K16" s="17">
        <f t="shared" si="5"/>
        <v>13.107550241493049</v>
      </c>
      <c r="L16" s="16">
        <v>33</v>
      </c>
      <c r="M16" s="19">
        <f t="shared" si="6"/>
        <v>0.15151515151515152</v>
      </c>
      <c r="N16" s="16">
        <v>64</v>
      </c>
      <c r="O16" s="20">
        <f t="shared" ref="O16:P16" si="19">D16/7</f>
        <v>0.7142857142857143</v>
      </c>
      <c r="P16" s="20">
        <f t="shared" si="19"/>
        <v>1</v>
      </c>
      <c r="Q16" s="16">
        <f t="shared" si="8"/>
        <v>37</v>
      </c>
      <c r="R16" s="16"/>
      <c r="S16" s="21">
        <v>1.57837837837837</v>
      </c>
      <c r="T16" s="14">
        <v>140</v>
      </c>
      <c r="U16" s="22">
        <v>140</v>
      </c>
      <c r="V16" s="23" t="s">
        <v>149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0.74090562210648148</v>
      </c>
      <c r="AD16" s="25">
        <f t="shared" si="12"/>
        <v>-5.1122487925347215</v>
      </c>
      <c r="AE16" s="25">
        <v>-9.98</v>
      </c>
      <c r="AF16" s="25">
        <v>-48.206499999999998</v>
      </c>
      <c r="AG16" s="25">
        <v>0</v>
      </c>
    </row>
    <row r="17" spans="1:33" ht="15.75" customHeight="1" x14ac:dyDescent="0.2">
      <c r="A17" s="14" t="s">
        <v>62</v>
      </c>
      <c r="B17" s="14" t="s">
        <v>38</v>
      </c>
      <c r="C17" s="15">
        <f t="shared" si="1"/>
        <v>89.95</v>
      </c>
      <c r="D17" s="16">
        <v>2</v>
      </c>
      <c r="E17" s="16">
        <v>5</v>
      </c>
      <c r="F17" s="17">
        <v>179.9</v>
      </c>
      <c r="G17" s="29">
        <v>-0.21000000000000002</v>
      </c>
      <c r="H17" s="18">
        <f t="shared" si="2"/>
        <v>1.1673151750972762E-3</v>
      </c>
      <c r="I17" s="18">
        <f t="shared" si="3"/>
        <v>0.1905897747803563</v>
      </c>
      <c r="J17" s="17">
        <f t="shared" si="4"/>
        <v>34.287100482986098</v>
      </c>
      <c r="K17" s="17">
        <f t="shared" si="5"/>
        <v>17.143550241493049</v>
      </c>
      <c r="L17" s="16">
        <v>23</v>
      </c>
      <c r="M17" s="19">
        <f t="shared" si="6"/>
        <v>8.6956521739130432E-2</v>
      </c>
      <c r="N17" s="16">
        <v>56</v>
      </c>
      <c r="O17" s="20">
        <f t="shared" ref="O17:P17" si="20">D17/7</f>
        <v>0.2857142857142857</v>
      </c>
      <c r="P17" s="20">
        <f t="shared" si="20"/>
        <v>0.7142857142857143</v>
      </c>
      <c r="Q17" s="16">
        <f t="shared" si="8"/>
        <v>56</v>
      </c>
      <c r="R17" s="16"/>
      <c r="S17" s="21">
        <v>1.4372294372294301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0.74090562210648148</v>
      </c>
      <c r="AD17" s="25">
        <f t="shared" si="12"/>
        <v>-2.0448995170138886</v>
      </c>
      <c r="AE17" s="25">
        <v>-9.98</v>
      </c>
      <c r="AF17" s="25">
        <v>-48.206499999999998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1"/>
        <v>89.95</v>
      </c>
      <c r="D18" s="16">
        <v>3</v>
      </c>
      <c r="E18" s="16">
        <v>5</v>
      </c>
      <c r="F18" s="17">
        <v>269.85000000000002</v>
      </c>
      <c r="G18" s="29">
        <v>-0.16</v>
      </c>
      <c r="H18" s="18">
        <f t="shared" si="2"/>
        <v>5.9292199370020377E-4</v>
      </c>
      <c r="I18" s="18">
        <f t="shared" si="3"/>
        <v>0.19116416796175351</v>
      </c>
      <c r="J18" s="17">
        <f t="shared" si="4"/>
        <v>51.585650724479187</v>
      </c>
      <c r="K18" s="17">
        <f t="shared" si="5"/>
        <v>17.195216908159729</v>
      </c>
      <c r="L18" s="16">
        <v>29</v>
      </c>
      <c r="M18" s="19">
        <f t="shared" si="6"/>
        <v>0.10344827586206896</v>
      </c>
      <c r="N18" s="16">
        <v>186</v>
      </c>
      <c r="O18" s="20">
        <f t="shared" ref="O18:P18" si="21">D18/7</f>
        <v>0.42857142857142855</v>
      </c>
      <c r="P18" s="20">
        <f t="shared" si="21"/>
        <v>0.7142857142857143</v>
      </c>
      <c r="Q18" s="16">
        <f t="shared" si="8"/>
        <v>162</v>
      </c>
      <c r="R18" s="16"/>
      <c r="S18" s="21">
        <v>1.1446153846153799</v>
      </c>
      <c r="T18" s="14">
        <v>0</v>
      </c>
      <c r="U18" s="22">
        <v>0</v>
      </c>
      <c r="V18" s="23" t="s">
        <v>63</v>
      </c>
      <c r="W18" s="14">
        <v>1</v>
      </c>
      <c r="X18" s="24">
        <f t="shared" si="9"/>
        <v>0.33333333333333331</v>
      </c>
      <c r="Y18" s="25">
        <f t="shared" si="10"/>
        <v>0.16</v>
      </c>
      <c r="Z18" s="14">
        <v>0</v>
      </c>
      <c r="AA18" s="14" t="s">
        <v>39</v>
      </c>
      <c r="AB18" s="27">
        <f t="shared" si="11"/>
        <v>-0.69</v>
      </c>
      <c r="AC18" s="28">
        <v>0.74090562210648148</v>
      </c>
      <c r="AD18" s="25">
        <f t="shared" si="12"/>
        <v>-3.0673492755208329</v>
      </c>
      <c r="AE18" s="25">
        <v>-9.98</v>
      </c>
      <c r="AF18" s="25">
        <v>-48.206499999999998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1"/>
        <v>89.950000000000017</v>
      </c>
      <c r="D19" s="16">
        <v>8</v>
      </c>
      <c r="E19" s="16">
        <v>2</v>
      </c>
      <c r="F19" s="17">
        <v>719.60000000000014</v>
      </c>
      <c r="G19" s="29">
        <v>-0.08</v>
      </c>
      <c r="H19" s="18">
        <f t="shared" si="2"/>
        <v>1.111728738187882E-4</v>
      </c>
      <c r="I19" s="18">
        <f t="shared" si="3"/>
        <v>0.16644302658691551</v>
      </c>
      <c r="J19" s="17">
        <f t="shared" si="4"/>
        <v>119.77240193194442</v>
      </c>
      <c r="K19" s="17">
        <f t="shared" si="5"/>
        <v>14.971550241493052</v>
      </c>
      <c r="L19" s="16">
        <v>29</v>
      </c>
      <c r="M19" s="19">
        <f t="shared" si="6"/>
        <v>0.27586206896551724</v>
      </c>
      <c r="N19" s="16">
        <v>181</v>
      </c>
      <c r="O19" s="20">
        <f t="shared" ref="O19:P19" si="22">D19/7</f>
        <v>1.1428571428571428</v>
      </c>
      <c r="P19" s="20">
        <f t="shared" si="22"/>
        <v>0.2857142857142857</v>
      </c>
      <c r="Q19" s="16">
        <f t="shared" si="8"/>
        <v>126</v>
      </c>
      <c r="R19" s="16"/>
      <c r="S19" s="21">
        <v>0.96410256410256401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0.74090562210648148</v>
      </c>
      <c r="AD19" s="25">
        <f t="shared" si="12"/>
        <v>-8.1795980680555544</v>
      </c>
      <c r="AE19" s="25">
        <v>-9.98</v>
      </c>
      <c r="AF19" s="25">
        <v>-50.473500000000008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1"/>
        <v>90.002500000000012</v>
      </c>
      <c r="D20" s="16">
        <v>8</v>
      </c>
      <c r="E20" s="16">
        <v>2</v>
      </c>
      <c r="F20" s="17">
        <v>720.0200000000001</v>
      </c>
      <c r="G20" s="29">
        <v>-0.08</v>
      </c>
      <c r="H20" s="18">
        <f t="shared" si="2"/>
        <v>1.1110802477708951E-4</v>
      </c>
      <c r="I20" s="18">
        <f t="shared" si="3"/>
        <v>0.16684175707889276</v>
      </c>
      <c r="J20" s="17">
        <f t="shared" si="4"/>
        <v>120.12940193194439</v>
      </c>
      <c r="K20" s="17">
        <f t="shared" si="5"/>
        <v>15.016175241493048</v>
      </c>
      <c r="L20" s="16">
        <v>37</v>
      </c>
      <c r="M20" s="19">
        <f t="shared" si="6"/>
        <v>0.21621621621621623</v>
      </c>
      <c r="N20" s="16">
        <v>156</v>
      </c>
      <c r="O20" s="20">
        <f t="shared" ref="O20:P20" si="23">D20/7</f>
        <v>1.1428571428571428</v>
      </c>
      <c r="P20" s="20">
        <f t="shared" si="23"/>
        <v>0.2857142857142857</v>
      </c>
      <c r="Q20" s="16">
        <f t="shared" si="8"/>
        <v>109</v>
      </c>
      <c r="R20" s="16"/>
      <c r="S20" s="21">
        <v>1.2535612535612499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0.74090562210648148</v>
      </c>
      <c r="AD20" s="25">
        <f t="shared" si="12"/>
        <v>-8.1795980680555544</v>
      </c>
      <c r="AE20" s="25">
        <v>-9.98</v>
      </c>
      <c r="AF20" s="25">
        <v>-50.473500000000008</v>
      </c>
      <c r="AG20" s="25">
        <v>0</v>
      </c>
    </row>
    <row r="21" spans="1:33" ht="15.75" customHeight="1" x14ac:dyDescent="0.2">
      <c r="A21" s="14" t="s">
        <v>71</v>
      </c>
      <c r="B21" s="14" t="s">
        <v>151</v>
      </c>
      <c r="C21" s="15">
        <f t="shared" si="1"/>
        <v>89.95</v>
      </c>
      <c r="D21" s="16">
        <v>2</v>
      </c>
      <c r="E21" s="16">
        <v>0</v>
      </c>
      <c r="F21" s="17">
        <v>179.9</v>
      </c>
      <c r="G21" s="29">
        <v>-0.05</v>
      </c>
      <c r="H21" s="18">
        <f t="shared" si="2"/>
        <v>2.7793218454697053E-4</v>
      </c>
      <c r="I21" s="18">
        <f t="shared" si="3"/>
        <v>0.16627626727618719</v>
      </c>
      <c r="J21" s="17">
        <f t="shared" si="4"/>
        <v>29.913100482986074</v>
      </c>
      <c r="K21" s="17">
        <f t="shared" si="5"/>
        <v>14.956550241493037</v>
      </c>
      <c r="L21" s="16">
        <v>11</v>
      </c>
      <c r="M21" s="19">
        <f t="shared" si="6"/>
        <v>0.18181818181818182</v>
      </c>
      <c r="N21" s="16">
        <v>165</v>
      </c>
      <c r="O21" s="20">
        <f t="shared" ref="O21:P21" si="24">D21/7</f>
        <v>0.2857142857142857</v>
      </c>
      <c r="P21" s="20">
        <f t="shared" si="24"/>
        <v>0</v>
      </c>
      <c r="Q21" s="16">
        <f t="shared" si="8"/>
        <v>577</v>
      </c>
      <c r="R21" s="16"/>
      <c r="S21" s="21">
        <v>1.1399999999999999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0.74090562210648148</v>
      </c>
      <c r="AD21" s="25">
        <f t="shared" si="12"/>
        <v>-2.0448995170138886</v>
      </c>
      <c r="AE21" s="25">
        <v>-9.98</v>
      </c>
      <c r="AF21" s="25">
        <v>-50.473500000000008</v>
      </c>
      <c r="AG21" s="25">
        <v>0</v>
      </c>
    </row>
    <row r="22" spans="1:33" ht="15.75" customHeight="1" x14ac:dyDescent="0.2">
      <c r="A22" s="14" t="s">
        <v>74</v>
      </c>
      <c r="B22" s="14" t="s">
        <v>50</v>
      </c>
      <c r="C22" s="15">
        <f t="shared" si="1"/>
        <v>89.45</v>
      </c>
      <c r="D22" s="16">
        <v>2</v>
      </c>
      <c r="E22" s="16">
        <v>0</v>
      </c>
      <c r="F22" s="29">
        <v>178.9</v>
      </c>
      <c r="G22" s="29">
        <v>-7.0000000000000007E-2</v>
      </c>
      <c r="H22" s="18">
        <f t="shared" si="2"/>
        <v>3.9128004471771942E-4</v>
      </c>
      <c r="I22" s="18">
        <f t="shared" si="3"/>
        <v>0.16234265222462882</v>
      </c>
      <c r="J22" s="17">
        <f t="shared" si="4"/>
        <v>29.043100482986098</v>
      </c>
      <c r="K22" s="17">
        <f t="shared" si="5"/>
        <v>14.521550241493049</v>
      </c>
      <c r="L22" s="16">
        <v>19</v>
      </c>
      <c r="M22" s="19">
        <f t="shared" si="6"/>
        <v>0.10526315789473684</v>
      </c>
      <c r="N22" s="16">
        <v>162</v>
      </c>
      <c r="O22" s="20">
        <f t="shared" ref="O22:P22" si="25">D22/7</f>
        <v>0.2857142857142857</v>
      </c>
      <c r="P22" s="20">
        <f t="shared" si="25"/>
        <v>0</v>
      </c>
      <c r="Q22" s="16">
        <f t="shared" si="8"/>
        <v>567</v>
      </c>
      <c r="R22" s="16"/>
      <c r="S22" s="21">
        <v>0.78557114228456904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0.74090562210648148</v>
      </c>
      <c r="AD22" s="25">
        <f t="shared" si="12"/>
        <v>-2.0448995170138886</v>
      </c>
      <c r="AE22" s="25">
        <v>-9.98</v>
      </c>
      <c r="AF22" s="25">
        <v>-50.473500000000008</v>
      </c>
      <c r="AG22" s="25">
        <v>0</v>
      </c>
    </row>
    <row r="23" spans="1:33" ht="15.75" customHeight="1" x14ac:dyDescent="0.2">
      <c r="A23" s="14" t="s">
        <v>76</v>
      </c>
      <c r="B23" s="14" t="s">
        <v>152</v>
      </c>
      <c r="C23" s="15">
        <f t="shared" si="1"/>
        <v>89.185000000000002</v>
      </c>
      <c r="D23" s="16">
        <v>4</v>
      </c>
      <c r="E23" s="16">
        <v>1</v>
      </c>
      <c r="F23" s="17">
        <v>356.74</v>
      </c>
      <c r="G23" s="29">
        <v>-47.800000000000004</v>
      </c>
      <c r="H23" s="18">
        <f t="shared" si="2"/>
        <v>0.13399114200818524</v>
      </c>
      <c r="I23" s="18">
        <f t="shared" si="3"/>
        <v>2.6700681072972361E-2</v>
      </c>
      <c r="J23" s="17">
        <f t="shared" si="4"/>
        <v>9.5252009659721608</v>
      </c>
      <c r="K23" s="17">
        <f t="shared" si="5"/>
        <v>2.3813002414930402</v>
      </c>
      <c r="L23" s="16">
        <v>33</v>
      </c>
      <c r="M23" s="19">
        <f t="shared" si="6"/>
        <v>0.12121212121212122</v>
      </c>
      <c r="N23" s="16">
        <v>157</v>
      </c>
      <c r="O23" s="20">
        <f t="shared" ref="O23:P23" si="26">D23/7</f>
        <v>0.5714285714285714</v>
      </c>
      <c r="P23" s="20">
        <f t="shared" si="26"/>
        <v>0.14285714285714285</v>
      </c>
      <c r="Q23" s="16">
        <f t="shared" si="8"/>
        <v>219</v>
      </c>
      <c r="R23" s="16"/>
      <c r="S23" s="21">
        <v>0.81987577639751497</v>
      </c>
      <c r="T23" s="14">
        <v>0</v>
      </c>
      <c r="U23" s="22" t="s">
        <v>63</v>
      </c>
      <c r="V23" s="23" t="s">
        <v>63</v>
      </c>
      <c r="W23" s="14">
        <v>1</v>
      </c>
      <c r="X23" s="24">
        <f t="shared" si="9"/>
        <v>0.25</v>
      </c>
      <c r="Y23" s="25">
        <f t="shared" si="10"/>
        <v>11.950000000000001</v>
      </c>
      <c r="Z23" s="14">
        <v>3</v>
      </c>
      <c r="AA23" s="14" t="s">
        <v>39</v>
      </c>
      <c r="AB23" s="27">
        <f t="shared" si="11"/>
        <v>-0.69</v>
      </c>
      <c r="AC23" s="28">
        <v>0.74090562210648148</v>
      </c>
      <c r="AD23" s="25">
        <f t="shared" si="12"/>
        <v>-4.0897990340277772</v>
      </c>
      <c r="AE23" s="25">
        <v>-9.98</v>
      </c>
      <c r="AF23" s="25">
        <v>-50.473500000000008</v>
      </c>
      <c r="AG23" s="25">
        <v>0</v>
      </c>
    </row>
    <row r="24" spans="1:33" ht="15.75" customHeight="1" x14ac:dyDescent="0.2">
      <c r="A24" s="14" t="s">
        <v>78</v>
      </c>
      <c r="B24" s="14" t="s">
        <v>153</v>
      </c>
      <c r="C24" s="15">
        <f t="shared" si="1"/>
        <v>81.634999999999991</v>
      </c>
      <c r="D24" s="16">
        <v>4</v>
      </c>
      <c r="E24" s="16">
        <v>1</v>
      </c>
      <c r="F24" s="17">
        <v>326.53999999999996</v>
      </c>
      <c r="G24" s="17">
        <v>-30.660000000000004</v>
      </c>
      <c r="H24" s="18">
        <f t="shared" si="2"/>
        <v>9.389355056042141E-2</v>
      </c>
      <c r="I24" s="18">
        <f t="shared" si="3"/>
        <v>3.0477153364738157E-3</v>
      </c>
      <c r="J24" s="17">
        <f t="shared" si="4"/>
        <v>0.99520096597215968</v>
      </c>
      <c r="K24" s="17">
        <f t="shared" si="5"/>
        <v>0.24880024149303992</v>
      </c>
      <c r="L24" s="16">
        <v>39</v>
      </c>
      <c r="M24" s="19">
        <f t="shared" si="6"/>
        <v>0.10256410256410256</v>
      </c>
      <c r="N24" s="16">
        <v>153</v>
      </c>
      <c r="O24" s="20">
        <f t="shared" ref="O24:P24" si="27">D24/7</f>
        <v>0.5714285714285714</v>
      </c>
      <c r="P24" s="20">
        <f t="shared" si="27"/>
        <v>0.14285714285714285</v>
      </c>
      <c r="Q24" s="16">
        <f t="shared" si="8"/>
        <v>214</v>
      </c>
      <c r="R24" s="16"/>
      <c r="S24" s="21">
        <v>0.763705103969754</v>
      </c>
      <c r="T24" s="14">
        <v>0</v>
      </c>
      <c r="U24" s="22" t="s">
        <v>63</v>
      </c>
      <c r="V24" s="23" t="s">
        <v>63</v>
      </c>
      <c r="W24" s="14">
        <v>1</v>
      </c>
      <c r="X24" s="24">
        <f t="shared" si="9"/>
        <v>0.25</v>
      </c>
      <c r="Y24" s="25">
        <f t="shared" si="10"/>
        <v>30.660000000000004</v>
      </c>
      <c r="Z24" s="14">
        <v>0</v>
      </c>
      <c r="AA24" s="14" t="s">
        <v>39</v>
      </c>
      <c r="AB24" s="27">
        <f t="shared" si="11"/>
        <v>-0.69</v>
      </c>
      <c r="AC24" s="28">
        <v>0.74090562210648148</v>
      </c>
      <c r="AD24" s="25">
        <f t="shared" si="12"/>
        <v>-4.0897990340277772</v>
      </c>
      <c r="AE24" s="25">
        <v>-9.98</v>
      </c>
      <c r="AF24" s="25">
        <v>-50.473500000000008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72.346249999999998</v>
      </c>
      <c r="D25" s="16">
        <v>8</v>
      </c>
      <c r="E25" s="16">
        <v>4</v>
      </c>
      <c r="F25" s="17">
        <v>578.77</v>
      </c>
      <c r="G25" s="17">
        <v>-36.4</v>
      </c>
      <c r="H25" s="18">
        <f t="shared" si="2"/>
        <v>6.2891995093042136E-2</v>
      </c>
      <c r="I25" s="18">
        <f t="shared" si="3"/>
        <v>-9.7145840434119821E-2</v>
      </c>
      <c r="J25" s="17">
        <f t="shared" si="4"/>
        <v>-56.22509806805553</v>
      </c>
      <c r="K25" s="17">
        <f t="shared" si="5"/>
        <v>-7.0281372585069413</v>
      </c>
      <c r="L25" s="16">
        <v>53</v>
      </c>
      <c r="M25" s="19">
        <f t="shared" si="6"/>
        <v>0.15094339622641509</v>
      </c>
      <c r="N25" s="16">
        <v>141</v>
      </c>
      <c r="O25" s="20">
        <f t="shared" ref="O25:P25" si="28">D25/7</f>
        <v>1.1428571428571428</v>
      </c>
      <c r="P25" s="20">
        <f t="shared" si="28"/>
        <v>0.5714285714285714</v>
      </c>
      <c r="Q25" s="16">
        <f t="shared" si="8"/>
        <v>82</v>
      </c>
      <c r="R25" s="16"/>
      <c r="S25" s="21">
        <v>0.89613034623217924</v>
      </c>
      <c r="T25" s="14">
        <v>0</v>
      </c>
      <c r="U25" s="22" t="s">
        <v>63</v>
      </c>
      <c r="V25" s="23" t="s">
        <v>63</v>
      </c>
      <c r="W25" s="14">
        <v>3</v>
      </c>
      <c r="X25" s="24">
        <f t="shared" si="9"/>
        <v>0.375</v>
      </c>
      <c r="Y25" s="25">
        <f t="shared" si="10"/>
        <v>12.133333333333333</v>
      </c>
      <c r="Z25" s="22">
        <v>0</v>
      </c>
      <c r="AA25" s="14" t="s">
        <v>39</v>
      </c>
      <c r="AB25" s="27">
        <f t="shared" si="11"/>
        <v>-0.69</v>
      </c>
      <c r="AC25" s="28">
        <v>0.74090562210648148</v>
      </c>
      <c r="AD25" s="25">
        <f t="shared" si="12"/>
        <v>-8.1795980680555544</v>
      </c>
      <c r="AE25" s="25">
        <v>-9.98</v>
      </c>
      <c r="AF25" s="25">
        <v>-50.47</v>
      </c>
      <c r="AG25" s="25">
        <v>-20</v>
      </c>
    </row>
    <row r="26" spans="1:33" ht="15.75" customHeight="1" x14ac:dyDescent="0.2">
      <c r="A26" s="14" t="s">
        <v>82</v>
      </c>
      <c r="B26" s="14" t="s">
        <v>154</v>
      </c>
      <c r="C26" s="15">
        <f t="shared" si="1"/>
        <v>71.95</v>
      </c>
      <c r="D26" s="16">
        <v>7</v>
      </c>
      <c r="E26" s="16">
        <v>2</v>
      </c>
      <c r="F26" s="17">
        <v>503.65</v>
      </c>
      <c r="G26" s="17">
        <v>-47.74</v>
      </c>
      <c r="H26" s="18">
        <f t="shared" si="2"/>
        <v>9.4788047255038227E-2</v>
      </c>
      <c r="I26" s="18">
        <f t="shared" si="3"/>
        <v>-8.948505571239683E-2</v>
      </c>
      <c r="J26" s="17">
        <f t="shared" si="4"/>
        <v>-45.069148309548659</v>
      </c>
      <c r="K26" s="17">
        <f t="shared" si="5"/>
        <v>-6.4384497585069509</v>
      </c>
      <c r="L26" s="16">
        <v>39</v>
      </c>
      <c r="M26" s="19">
        <f t="shared" si="6"/>
        <v>0.17948717948717949</v>
      </c>
      <c r="N26" s="16">
        <v>132</v>
      </c>
      <c r="O26" s="20">
        <f t="shared" ref="O26:P26" si="29">D26/7</f>
        <v>1</v>
      </c>
      <c r="P26" s="20">
        <f t="shared" si="29"/>
        <v>0.2857142857142857</v>
      </c>
      <c r="Q26" s="16">
        <f t="shared" si="8"/>
        <v>102</v>
      </c>
      <c r="R26" s="16"/>
      <c r="S26" s="21">
        <v>0.93361884368308357</v>
      </c>
      <c r="T26" s="14">
        <v>0</v>
      </c>
      <c r="U26" s="22" t="s">
        <v>63</v>
      </c>
      <c r="V26" s="23" t="s">
        <v>63</v>
      </c>
      <c r="W26" s="14">
        <v>4</v>
      </c>
      <c r="X26" s="24">
        <f t="shared" si="9"/>
        <v>0.5714285714285714</v>
      </c>
      <c r="Y26" s="25">
        <f t="shared" si="10"/>
        <v>9.548</v>
      </c>
      <c r="Z26" s="14">
        <v>1</v>
      </c>
      <c r="AA26" s="14" t="s">
        <v>39</v>
      </c>
      <c r="AB26" s="27">
        <f t="shared" si="11"/>
        <v>-0.69</v>
      </c>
      <c r="AC26" s="28">
        <v>0.74090562210648148</v>
      </c>
      <c r="AD26" s="25">
        <f t="shared" si="12"/>
        <v>-7.1571483095486101</v>
      </c>
      <c r="AE26" s="25">
        <v>-9.2799999999999994</v>
      </c>
      <c r="AF26" s="25">
        <v>-50.473500000000001</v>
      </c>
      <c r="AG26" s="25">
        <v>0</v>
      </c>
    </row>
    <row r="27" spans="1:33" ht="15.75" customHeight="1" x14ac:dyDescent="0.2">
      <c r="A27" s="14" t="s">
        <v>85</v>
      </c>
      <c r="B27" s="14" t="s">
        <v>155</v>
      </c>
      <c r="C27" s="15">
        <f t="shared" si="1"/>
        <v>71.111904761904754</v>
      </c>
      <c r="D27" s="16">
        <v>21</v>
      </c>
      <c r="E27" s="16">
        <v>1</v>
      </c>
      <c r="F27" s="17">
        <v>1493.35</v>
      </c>
      <c r="G27" s="17">
        <v>-108.84</v>
      </c>
      <c r="H27" s="18">
        <f t="shared" si="2"/>
        <v>7.2883115143804203E-2</v>
      </c>
      <c r="I27" s="18">
        <f t="shared" si="3"/>
        <v>-0.10298809383509951</v>
      </c>
      <c r="J27" s="17">
        <f t="shared" si="4"/>
        <v>-153.79726992864585</v>
      </c>
      <c r="K27" s="17">
        <f t="shared" si="5"/>
        <v>-7.3236795204117069</v>
      </c>
      <c r="L27" s="16">
        <v>93</v>
      </c>
      <c r="M27" s="19">
        <f t="shared" si="6"/>
        <v>0.22580645161290322</v>
      </c>
      <c r="N27" s="16">
        <v>111</v>
      </c>
      <c r="O27" s="20">
        <f t="shared" ref="O27:P27" si="30">D27/7</f>
        <v>3</v>
      </c>
      <c r="P27" s="20">
        <f t="shared" si="30"/>
        <v>0.14285714285714285</v>
      </c>
      <c r="Q27" s="16">
        <f t="shared" si="8"/>
        <v>35</v>
      </c>
      <c r="R27" s="16"/>
      <c r="S27" s="21">
        <v>0.81441441441441442</v>
      </c>
      <c r="T27" s="14">
        <v>0</v>
      </c>
      <c r="U27" s="22" t="s">
        <v>63</v>
      </c>
      <c r="V27" s="23" t="s">
        <v>63</v>
      </c>
      <c r="W27" s="14">
        <v>7</v>
      </c>
      <c r="X27" s="24">
        <f t="shared" si="9"/>
        <v>0.33333333333333331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0.74090562210648148</v>
      </c>
      <c r="AD27" s="25">
        <f t="shared" si="12"/>
        <v>-21.47144492864583</v>
      </c>
      <c r="AE27" s="25">
        <v>-9.2799999999999994</v>
      </c>
      <c r="AF27" s="25">
        <v>-50.616824999999999</v>
      </c>
      <c r="AG27" s="25">
        <v>-35</v>
      </c>
    </row>
    <row r="28" spans="1:33" ht="15.75" customHeight="1" x14ac:dyDescent="0.2">
      <c r="A28" s="14" t="s">
        <v>87</v>
      </c>
      <c r="B28" s="14" t="s">
        <v>156</v>
      </c>
      <c r="C28" s="15">
        <f t="shared" si="1"/>
        <v>70.428888888888892</v>
      </c>
      <c r="D28" s="16">
        <v>27</v>
      </c>
      <c r="E28" s="16">
        <v>7</v>
      </c>
      <c r="F28" s="17">
        <v>1901.58</v>
      </c>
      <c r="G28" s="17">
        <v>-156.56</v>
      </c>
      <c r="H28" s="18">
        <f t="shared" si="2"/>
        <v>8.2331534828931741E-2</v>
      </c>
      <c r="I28" s="18">
        <f t="shared" si="3"/>
        <v>-9.7307196373377633E-2</v>
      </c>
      <c r="J28" s="17">
        <f t="shared" si="4"/>
        <v>-185.03741847968743</v>
      </c>
      <c r="K28" s="17">
        <f t="shared" si="5"/>
        <v>-6.8532377214699052</v>
      </c>
      <c r="L28" s="16">
        <v>89</v>
      </c>
      <c r="M28" s="19">
        <f t="shared" si="6"/>
        <v>0.30337078651685395</v>
      </c>
      <c r="N28" s="16">
        <v>76</v>
      </c>
      <c r="O28" s="20">
        <f t="shared" ref="O28:P28" si="31">D28/7</f>
        <v>3.8571428571428572</v>
      </c>
      <c r="P28" s="20">
        <f t="shared" si="31"/>
        <v>1</v>
      </c>
      <c r="Q28" s="16">
        <f t="shared" si="8"/>
        <v>15</v>
      </c>
      <c r="R28" s="16"/>
      <c r="S28" s="21">
        <v>1.097560975609756</v>
      </c>
      <c r="T28" s="14">
        <v>0</v>
      </c>
      <c r="U28" s="22" t="s">
        <v>63</v>
      </c>
      <c r="V28" s="23" t="s">
        <v>63</v>
      </c>
      <c r="W28" s="14">
        <v>16</v>
      </c>
      <c r="X28" s="24">
        <f t="shared" si="9"/>
        <v>0.59259259259259256</v>
      </c>
      <c r="Y28" s="25">
        <f t="shared" ref="Y28:Y32" si="32">IFERROR(G28/(W28+Z28)*-1,0)</f>
        <v>8.6977777777777785</v>
      </c>
      <c r="Z28" s="14">
        <v>2</v>
      </c>
      <c r="AA28" s="14" t="s">
        <v>39</v>
      </c>
      <c r="AB28" s="27">
        <f t="shared" si="11"/>
        <v>-0.69</v>
      </c>
      <c r="AC28" s="28">
        <v>0.74090562210648148</v>
      </c>
      <c r="AD28" s="25">
        <f t="shared" si="12"/>
        <v>-27.606143479687496</v>
      </c>
      <c r="AE28" s="25">
        <v>-9.2799999999999994</v>
      </c>
      <c r="AF28" s="25">
        <v>-50.616824999999999</v>
      </c>
      <c r="AG28" s="25">
        <v>0</v>
      </c>
    </row>
    <row r="29" spans="1:33" ht="15.75" customHeight="1" x14ac:dyDescent="0.2">
      <c r="A29" s="14" t="s">
        <v>89</v>
      </c>
      <c r="B29" s="14" t="s">
        <v>88</v>
      </c>
      <c r="C29" s="15">
        <f t="shared" si="1"/>
        <v>71.49157894736841</v>
      </c>
      <c r="D29" s="16">
        <v>19</v>
      </c>
      <c r="E29" s="16">
        <v>6</v>
      </c>
      <c r="F29" s="17">
        <v>1358.34</v>
      </c>
      <c r="G29" s="17">
        <v>-139.97999999999999</v>
      </c>
      <c r="H29" s="18">
        <f t="shared" si="2"/>
        <v>0.10305225495825787</v>
      </c>
      <c r="I29" s="18">
        <f t="shared" si="3"/>
        <v>-0.10517044363828787</v>
      </c>
      <c r="J29" s="17">
        <f t="shared" si="4"/>
        <v>-142.85722041163194</v>
      </c>
      <c r="K29" s="17">
        <f t="shared" si="5"/>
        <v>-7.5188010742964178</v>
      </c>
      <c r="L29" s="16">
        <v>74</v>
      </c>
      <c r="M29" s="19">
        <f t="shared" si="6"/>
        <v>0.25675675675675674</v>
      </c>
      <c r="N29" s="16">
        <v>51</v>
      </c>
      <c r="O29" s="20">
        <f t="shared" ref="O29:P29" si="33">D29/7</f>
        <v>2.7142857142857144</v>
      </c>
      <c r="P29" s="20">
        <f t="shared" si="33"/>
        <v>0.8571428571428571</v>
      </c>
      <c r="Q29" s="16">
        <f t="shared" si="8"/>
        <v>14</v>
      </c>
      <c r="R29" s="16"/>
      <c r="S29" s="21">
        <v>1.318284424379232</v>
      </c>
      <c r="T29" s="14">
        <v>0</v>
      </c>
      <c r="U29" s="22" t="s">
        <v>63</v>
      </c>
      <c r="V29" s="23" t="s">
        <v>63</v>
      </c>
      <c r="W29" s="14">
        <v>11</v>
      </c>
      <c r="X29" s="24">
        <f t="shared" si="9"/>
        <v>0.57894736842105265</v>
      </c>
      <c r="Y29" s="25">
        <f t="shared" si="32"/>
        <v>12.725454545454545</v>
      </c>
      <c r="Z29" s="14">
        <v>0</v>
      </c>
      <c r="AA29" s="14" t="s">
        <v>39</v>
      </c>
      <c r="AB29" s="27">
        <f t="shared" si="11"/>
        <v>-0.69</v>
      </c>
      <c r="AC29" s="28">
        <v>0.74090562210648148</v>
      </c>
      <c r="AD29" s="25">
        <f t="shared" si="12"/>
        <v>-19.426545411631942</v>
      </c>
      <c r="AE29" s="25">
        <v>-9.2799999999999994</v>
      </c>
      <c r="AF29" s="25">
        <v>-50.616824999999999</v>
      </c>
      <c r="AG29" s="25">
        <v>0</v>
      </c>
    </row>
    <row r="30" spans="1:33" ht="15.75" customHeight="1" x14ac:dyDescent="0.2">
      <c r="A30" s="31" t="s">
        <v>90</v>
      </c>
      <c r="B30" s="31" t="s">
        <v>157</v>
      </c>
      <c r="C30" s="15">
        <f t="shared" si="1"/>
        <v>72.181111111111122</v>
      </c>
      <c r="D30" s="16">
        <v>27</v>
      </c>
      <c r="E30" s="16">
        <v>3</v>
      </c>
      <c r="F30" s="17">
        <v>1948.89</v>
      </c>
      <c r="G30" s="17">
        <v>-37.42</v>
      </c>
      <c r="H30" s="18">
        <f t="shared" si="2"/>
        <v>1.9200673203721094E-2</v>
      </c>
      <c r="I30" s="18">
        <f t="shared" si="3"/>
        <v>-2.1116803087751195E-2</v>
      </c>
      <c r="J30" s="17">
        <f t="shared" si="4"/>
        <v>-41.154326369687432</v>
      </c>
      <c r="K30" s="17">
        <f t="shared" si="5"/>
        <v>-1.5242343099884235</v>
      </c>
      <c r="L30" s="16">
        <v>50</v>
      </c>
      <c r="M30" s="19">
        <f t="shared" si="6"/>
        <v>0.54</v>
      </c>
      <c r="N30" s="16">
        <v>22</v>
      </c>
      <c r="O30" s="20">
        <f t="shared" ref="O30:P30" si="34">D30/7</f>
        <v>3.8571428571428572</v>
      </c>
      <c r="P30" s="20">
        <f t="shared" si="34"/>
        <v>0.42857142857142855</v>
      </c>
      <c r="Q30" s="16">
        <f t="shared" si="8"/>
        <v>5</v>
      </c>
      <c r="R30" s="16"/>
      <c r="S30" s="21">
        <v>1.5392156862745101</v>
      </c>
      <c r="T30" s="14">
        <v>0</v>
      </c>
      <c r="U30" s="22" t="s">
        <v>63</v>
      </c>
      <c r="V30" s="23" t="s">
        <v>63</v>
      </c>
      <c r="W30" s="14">
        <v>10</v>
      </c>
      <c r="X30" s="24">
        <f t="shared" si="9"/>
        <v>0.37037037037037035</v>
      </c>
      <c r="Y30" s="25">
        <f t="shared" si="32"/>
        <v>3.1183333333333336</v>
      </c>
      <c r="Z30" s="14">
        <v>2</v>
      </c>
      <c r="AA30" s="14" t="s">
        <v>39</v>
      </c>
      <c r="AB30" s="27">
        <f t="shared" si="11"/>
        <v>-0.69</v>
      </c>
      <c r="AC30" s="28">
        <v>0.74090562210648148</v>
      </c>
      <c r="AD30" s="25">
        <f t="shared" si="12"/>
        <v>-27.606143479687496</v>
      </c>
      <c r="AE30" s="25">
        <v>-9.2799999999999994</v>
      </c>
      <c r="AF30" s="25">
        <v>-51.189803070000004</v>
      </c>
      <c r="AG30" s="25">
        <v>0</v>
      </c>
    </row>
    <row r="31" spans="1:33" ht="15.75" customHeight="1" x14ac:dyDescent="0.2">
      <c r="A31" s="31" t="s">
        <v>91</v>
      </c>
      <c r="B31" s="31" t="s">
        <v>147</v>
      </c>
      <c r="C31" s="15">
        <f t="shared" si="1"/>
        <v>72.75</v>
      </c>
      <c r="D31" s="16">
        <v>5</v>
      </c>
      <c r="E31" s="16">
        <v>6</v>
      </c>
      <c r="F31" s="17">
        <v>363.75</v>
      </c>
      <c r="G31" s="17">
        <v>0</v>
      </c>
      <c r="H31" s="18">
        <f t="shared" si="2"/>
        <v>0</v>
      </c>
      <c r="I31" s="18">
        <f t="shared" si="3"/>
        <v>4.745665587533348E-3</v>
      </c>
      <c r="J31" s="17">
        <f t="shared" si="4"/>
        <v>1.7262358574652552</v>
      </c>
      <c r="K31" s="17">
        <f t="shared" si="5"/>
        <v>0.34524717149305106</v>
      </c>
      <c r="L31" s="16">
        <v>34</v>
      </c>
      <c r="M31" s="19">
        <f t="shared" si="6"/>
        <v>0.14705882352941177</v>
      </c>
      <c r="N31" s="16">
        <v>13</v>
      </c>
      <c r="O31" s="20">
        <f t="shared" ref="O31:P32" si="35">D31/7</f>
        <v>0.7142857142857143</v>
      </c>
      <c r="P31" s="20">
        <f t="shared" si="35"/>
        <v>0.8571428571428571</v>
      </c>
      <c r="Q31" s="16">
        <f t="shared" si="8"/>
        <v>8</v>
      </c>
      <c r="R31" s="16"/>
      <c r="S31" s="21">
        <v>1.3864541832669299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32"/>
        <v>0</v>
      </c>
      <c r="Z31" s="14">
        <v>0</v>
      </c>
      <c r="AA31" s="14" t="s">
        <v>39</v>
      </c>
      <c r="AB31" s="27">
        <f t="shared" si="11"/>
        <v>-0.69</v>
      </c>
      <c r="AC31" s="28">
        <v>0.74090562210648148</v>
      </c>
      <c r="AD31" s="25">
        <f t="shared" si="12"/>
        <v>-5.1122487925347215</v>
      </c>
      <c r="AE31" s="25">
        <v>-9.2799999999999994</v>
      </c>
      <c r="AF31" s="25">
        <v>-51.189803070000004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77.664285714285711</v>
      </c>
      <c r="D32" s="16">
        <v>7</v>
      </c>
      <c r="E32" s="16">
        <v>2</v>
      </c>
      <c r="F32" s="17">
        <v>543.65</v>
      </c>
      <c r="G32" s="17">
        <v>-0.22</v>
      </c>
      <c r="H32" s="18">
        <f t="shared" si="2"/>
        <v>4.0467212360893962E-4</v>
      </c>
      <c r="I32" s="18">
        <f t="shared" si="3"/>
        <v>5.6954197265397279E-2</v>
      </c>
      <c r="J32" s="17">
        <f t="shared" si="4"/>
        <v>30.963149343333228</v>
      </c>
      <c r="K32" s="17">
        <f t="shared" si="5"/>
        <v>4.4233070490476036</v>
      </c>
      <c r="L32" s="16">
        <v>26</v>
      </c>
      <c r="M32" s="19">
        <f t="shared" si="6"/>
        <v>0.26923076923076922</v>
      </c>
      <c r="N32" s="16">
        <v>6</v>
      </c>
      <c r="O32" s="20">
        <f t="shared" si="35"/>
        <v>1</v>
      </c>
      <c r="P32" s="20">
        <f t="shared" si="35"/>
        <v>0.2857142857142857</v>
      </c>
      <c r="Q32" s="16">
        <f t="shared" si="8"/>
        <v>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1.596412556053812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0.14285714285714285</v>
      </c>
      <c r="Y32" s="25">
        <f t="shared" si="32"/>
        <v>0.22</v>
      </c>
      <c r="Z32" s="14">
        <v>0</v>
      </c>
      <c r="AA32" s="14" t="s">
        <v>39</v>
      </c>
      <c r="AB32" s="27">
        <f t="shared" si="11"/>
        <v>-0.69</v>
      </c>
      <c r="AC32" s="28">
        <v>0.78993055555555558</v>
      </c>
      <c r="AD32" s="25">
        <f t="shared" si="12"/>
        <v>-7.6307291666666668</v>
      </c>
      <c r="AE32" s="25">
        <v>-9.2799999999999994</v>
      </c>
      <c r="AF32" s="25">
        <v>-51.189803070000004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1.832031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4.83203125" customWidth="1"/>
    <col min="21" max="21" width="16.33203125" customWidth="1"/>
    <col min="22" max="22" width="67.5" customWidth="1"/>
    <col min="23" max="24" width="7.6640625" customWidth="1"/>
    <col min="25" max="25" width="8.1640625" customWidth="1"/>
    <col min="26" max="26" width="11.1640625" customWidth="1"/>
    <col min="27" max="27" width="10.6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Info!B1:BJ5000""),3,FALSE),"""")"),"75 Foot Extension Cord Reel with 4 Electrical Power Outlets - 14/3 Durable Orange Cable")</f>
        <v>75 Foot Extension Cord Reel with 4 Electrical Power Outlets - 14/3 Durable Orange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Info!B1:BJ5000""),2,FALSE),"""")"),"B07FQPQDFS")</f>
        <v>B07FQPQDFS</v>
      </c>
      <c r="B2" s="3" t="s">
        <v>158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74" customHeight="1" x14ac:dyDescent="0.15">
      <c r="A3" s="67" t="s">
        <v>30</v>
      </c>
      <c r="B3" s="68"/>
      <c r="C3" s="42">
        <f>((AE32+AF32)/0.85)*-1</f>
        <v>64.367612907352935</v>
      </c>
      <c r="D3" s="5">
        <f>SUM(D4:D99765)</f>
        <v>198</v>
      </c>
      <c r="E3" s="5"/>
      <c r="F3" s="6">
        <f t="shared" ref="F3:G3" si="0">SUM(F4:F99765)</f>
        <v>15865.369999999997</v>
      </c>
      <c r="G3" s="6">
        <f t="shared" si="0"/>
        <v>-173.5</v>
      </c>
      <c r="H3" s="7">
        <f>G3/F3*-1</f>
        <v>1.0935767649919291E-2</v>
      </c>
      <c r="I3" s="8">
        <f>J3/F3</f>
        <v>0.18066809142757545</v>
      </c>
      <c r="J3" s="6">
        <f>SUM(J4:J99765)</f>
        <v>2866.3661176923124</v>
      </c>
      <c r="K3" s="6">
        <f>J3/D3</f>
        <v>14.476596554001578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1.5 - July
1.5 - Aug
1.5 - Sept
2 - Oct
3 - Nov
2.5 - Dec
1 - Jan
1.5 - Feb")</f>
        <v>2 - March
2 - April
2 - May
2 - June
1.5 - July
1.5 - Aug
1.5 - Sept
2 - Oct
3 - Nov
2.5 - Dec
1 -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5</v>
      </c>
      <c r="X3" s="7">
        <f>W3/D3</f>
        <v>2.5252525252525252E-2</v>
      </c>
      <c r="Y3" s="6"/>
      <c r="Z3" s="5"/>
      <c r="AA3" s="5"/>
      <c r="AB3" s="5"/>
      <c r="AC3" s="5"/>
      <c r="AD3" s="6">
        <f>SUM(AD4:AD99765)</f>
        <v>-117.56744999999998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Info!B2:BZ7000""),37,FALSE)),"""")*-1"),-42.65247097125)</f>
        <v>-42.652470971249997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customHeight="1" x14ac:dyDescent="0.2">
      <c r="A6" s="14" t="s">
        <v>35</v>
      </c>
      <c r="B6" s="14" t="s">
        <v>159</v>
      </c>
      <c r="C6" s="15">
        <f t="shared" ref="C6:C32" si="1">IFERROR(F6/D6," - ")</f>
        <v>89.99</v>
      </c>
      <c r="D6" s="16">
        <v>4</v>
      </c>
      <c r="E6" s="16">
        <v>0</v>
      </c>
      <c r="F6" s="29">
        <v>359.96</v>
      </c>
      <c r="G6" s="29">
        <v>-32.019999999999996</v>
      </c>
      <c r="H6" s="18">
        <f t="shared" ref="H6:H32" si="2">G6/F6*-1</f>
        <v>8.8954328258695411E-2</v>
      </c>
      <c r="I6" s="18">
        <f t="shared" ref="I6:I32" si="3">J6/F6</f>
        <v>0.18849566618513161</v>
      </c>
      <c r="J6" s="17">
        <f t="shared" ref="J6:J32" si="4">F6*0.85+G6+AF6*D6+D6*AE6+AG6+AD6</f>
        <v>67.850899999999967</v>
      </c>
      <c r="K6" s="17">
        <f t="shared" ref="K6:K32" si="5">J6/D6</f>
        <v>16.962724999999992</v>
      </c>
      <c r="L6" s="16">
        <v>36</v>
      </c>
      <c r="M6" s="19">
        <f t="shared" ref="M6:M32" si="6">IFERROR(D6/L6,"-")</f>
        <v>0.1111111111111111</v>
      </c>
      <c r="N6" s="16">
        <v>195</v>
      </c>
      <c r="O6" s="20">
        <f t="shared" ref="O6:P6" si="7">D6/7</f>
        <v>0.5714285714285714</v>
      </c>
      <c r="P6" s="20">
        <f t="shared" si="7"/>
        <v>0</v>
      </c>
      <c r="Q6" s="16">
        <f t="shared" ref="Q6:Q32" si="8">ROUNDDOWN(N6/(O6+P6),0)</f>
        <v>341</v>
      </c>
      <c r="R6" s="16"/>
      <c r="S6" s="21">
        <v>2.02020202020202E-2</v>
      </c>
      <c r="T6" s="14">
        <v>500</v>
      </c>
      <c r="U6" s="22" t="s">
        <v>63</v>
      </c>
      <c r="V6" s="23" t="s">
        <v>95</v>
      </c>
      <c r="W6" s="14">
        <v>1</v>
      </c>
      <c r="X6" s="24">
        <f t="shared" ref="X6:X32" si="9">IFERROR(W6/D6,0)</f>
        <v>0.25</v>
      </c>
      <c r="Y6" s="25">
        <f t="shared" ref="Y6:Y26" si="10">IFERROR(G6/(W6+Z6)*-1,0)</f>
        <v>16.009999999999998</v>
      </c>
      <c r="Z6" s="14">
        <v>1</v>
      </c>
      <c r="AA6" s="14" t="s">
        <v>122</v>
      </c>
      <c r="AB6" s="27">
        <f t="shared" ref="AB6:AB32" si="11">IF(OR(AA6="UsLargeStandardSize",AA6="UsSmallStandardSize"),-0.69,-0.48)</f>
        <v>-0.48</v>
      </c>
      <c r="AC6" s="28">
        <v>0.6185156249999999</v>
      </c>
      <c r="AD6" s="25">
        <f t="shared" ref="AD6:AD32" si="12">IFERROR(AB6*AC6*D6*2,0)</f>
        <v>-2.3750999999999993</v>
      </c>
      <c r="AE6" s="25">
        <v>-12.06</v>
      </c>
      <c r="AF6" s="25">
        <v>-38.869999999999997</v>
      </c>
      <c r="AG6" s="25">
        <v>0</v>
      </c>
    </row>
    <row r="7" spans="1:33" ht="15.75" customHeight="1" x14ac:dyDescent="0.2">
      <c r="A7" s="14" t="s">
        <v>37</v>
      </c>
      <c r="B7" s="14" t="s">
        <v>160</v>
      </c>
      <c r="C7" s="15">
        <f t="shared" si="1"/>
        <v>93.69</v>
      </c>
      <c r="D7" s="16">
        <v>3</v>
      </c>
      <c r="E7" s="16">
        <v>0</v>
      </c>
      <c r="F7" s="29">
        <v>281.07</v>
      </c>
      <c r="G7" s="29">
        <v>-42.18</v>
      </c>
      <c r="H7" s="18">
        <f t="shared" si="2"/>
        <v>0.1500693777350838</v>
      </c>
      <c r="I7" s="18">
        <f t="shared" si="3"/>
        <v>0.15000141629104149</v>
      </c>
      <c r="J7" s="17">
        <f t="shared" si="4"/>
        <v>42.160898076923033</v>
      </c>
      <c r="K7" s="17">
        <f t="shared" si="5"/>
        <v>14.053632692307678</v>
      </c>
      <c r="L7" s="16">
        <v>41</v>
      </c>
      <c r="M7" s="19">
        <f t="shared" si="6"/>
        <v>7.3170731707317069E-2</v>
      </c>
      <c r="N7" s="16">
        <v>172</v>
      </c>
      <c r="O7" s="20">
        <f t="shared" ref="O7:P7" si="13">D7/7</f>
        <v>0.42857142857142855</v>
      </c>
      <c r="P7" s="20">
        <f t="shared" si="13"/>
        <v>0</v>
      </c>
      <c r="Q7" s="16">
        <f t="shared" si="8"/>
        <v>401</v>
      </c>
      <c r="R7" s="16"/>
      <c r="S7" s="21">
        <v>0.104712041884816</v>
      </c>
      <c r="T7" s="14">
        <v>500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122</v>
      </c>
      <c r="AB7" s="27">
        <f t="shared" si="11"/>
        <v>-0.48</v>
      </c>
      <c r="AC7" s="28">
        <v>0.6185156249999999</v>
      </c>
      <c r="AD7" s="25">
        <f t="shared" si="12"/>
        <v>-1.7813249999999994</v>
      </c>
      <c r="AE7" s="25">
        <v>-12.06</v>
      </c>
      <c r="AF7" s="25">
        <v>-38.869092307692313</v>
      </c>
      <c r="AG7" s="25">
        <v>0</v>
      </c>
    </row>
    <row r="8" spans="1:33" ht="15.75" customHeight="1" x14ac:dyDescent="0.2">
      <c r="A8" s="14" t="s">
        <v>40</v>
      </c>
      <c r="B8" s="14" t="s">
        <v>38</v>
      </c>
      <c r="C8" s="15">
        <f t="shared" si="1"/>
        <v>80.605625000000003</v>
      </c>
      <c r="D8" s="16">
        <v>16</v>
      </c>
      <c r="E8" s="16">
        <v>0</v>
      </c>
      <c r="F8" s="29">
        <v>1289.69</v>
      </c>
      <c r="G8" s="29">
        <v>-14.779999999999998</v>
      </c>
      <c r="H8" s="18">
        <f t="shared" si="2"/>
        <v>1.1460118323007851E-2</v>
      </c>
      <c r="I8" s="18">
        <f t="shared" si="3"/>
        <v>0.19933169986585922</v>
      </c>
      <c r="J8" s="17">
        <f t="shared" si="4"/>
        <v>257.0761</v>
      </c>
      <c r="K8" s="17">
        <f t="shared" si="5"/>
        <v>16.06725625</v>
      </c>
      <c r="L8" s="16">
        <v>46</v>
      </c>
      <c r="M8" s="19">
        <f t="shared" si="6"/>
        <v>0.34782608695652173</v>
      </c>
      <c r="N8" s="16">
        <v>169</v>
      </c>
      <c r="O8" s="20">
        <f t="shared" ref="O8:P8" si="14">D8/7</f>
        <v>2.2857142857142856</v>
      </c>
      <c r="P8" s="20">
        <f t="shared" si="14"/>
        <v>0</v>
      </c>
      <c r="Q8" s="16">
        <f t="shared" si="8"/>
        <v>73</v>
      </c>
      <c r="R8" s="16"/>
      <c r="S8" s="21">
        <v>0.39534883720930197</v>
      </c>
      <c r="T8" s="14">
        <v>500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122</v>
      </c>
      <c r="AB8" s="27">
        <f t="shared" si="11"/>
        <v>-0.48</v>
      </c>
      <c r="AC8" s="28">
        <v>0.6185156249999999</v>
      </c>
      <c r="AD8" s="25">
        <f t="shared" si="12"/>
        <v>-9.5003999999999973</v>
      </c>
      <c r="AE8" s="25">
        <v>-12.06</v>
      </c>
      <c r="AF8" s="25">
        <v>-38.869999999999997</v>
      </c>
      <c r="AG8" s="25">
        <v>0</v>
      </c>
    </row>
    <row r="9" spans="1:33" ht="15.75" customHeight="1" x14ac:dyDescent="0.2">
      <c r="A9" s="14" t="s">
        <v>42</v>
      </c>
      <c r="B9" s="14" t="s">
        <v>38</v>
      </c>
      <c r="C9" s="15">
        <f t="shared" si="1"/>
        <v>79.331666666666649</v>
      </c>
      <c r="D9" s="16">
        <v>12</v>
      </c>
      <c r="E9" s="16">
        <v>2</v>
      </c>
      <c r="F9" s="29">
        <v>951.97999999999979</v>
      </c>
      <c r="G9" s="29">
        <v>-0.13</v>
      </c>
      <c r="H9" s="18">
        <f t="shared" si="2"/>
        <v>1.3655749070358623E-4</v>
      </c>
      <c r="I9" s="18">
        <f t="shared" si="3"/>
        <v>0.1930326348161816</v>
      </c>
      <c r="J9" s="17">
        <f t="shared" si="4"/>
        <v>183.76320769230853</v>
      </c>
      <c r="K9" s="17">
        <f t="shared" si="5"/>
        <v>15.31360064102571</v>
      </c>
      <c r="L9" s="16">
        <v>42</v>
      </c>
      <c r="M9" s="19">
        <f t="shared" si="6"/>
        <v>0.2857142857142857</v>
      </c>
      <c r="N9" s="16">
        <v>161</v>
      </c>
      <c r="O9" s="20">
        <f t="shared" ref="O9:P9" si="15">D9/7</f>
        <v>1.7142857142857142</v>
      </c>
      <c r="P9" s="20">
        <f t="shared" si="15"/>
        <v>0.2857142857142857</v>
      </c>
      <c r="Q9" s="16">
        <f t="shared" si="8"/>
        <v>80</v>
      </c>
      <c r="R9" s="16"/>
      <c r="S9" s="21">
        <v>0.56108597285067796</v>
      </c>
      <c r="T9" s="14">
        <v>300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122</v>
      </c>
      <c r="AB9" s="27">
        <f t="shared" si="11"/>
        <v>-0.48</v>
      </c>
      <c r="AC9" s="28">
        <v>0.6185156249999999</v>
      </c>
      <c r="AD9" s="25">
        <f t="shared" si="12"/>
        <v>-7.1252999999999975</v>
      </c>
      <c r="AE9" s="25">
        <v>-12.06</v>
      </c>
      <c r="AF9" s="25">
        <v>-39.453707692307603</v>
      </c>
      <c r="AG9" s="25">
        <v>0</v>
      </c>
    </row>
    <row r="10" spans="1:33" ht="15.75" customHeight="1" x14ac:dyDescent="0.2">
      <c r="A10" s="14" t="s">
        <v>45</v>
      </c>
      <c r="B10" s="14" t="s">
        <v>38</v>
      </c>
      <c r="C10" s="15">
        <f t="shared" si="1"/>
        <v>79.433000000000021</v>
      </c>
      <c r="D10" s="16">
        <v>10</v>
      </c>
      <c r="E10" s="16">
        <v>0</v>
      </c>
      <c r="F10" s="29">
        <v>794.33000000000015</v>
      </c>
      <c r="G10" s="29">
        <v>-0.28000000000000003</v>
      </c>
      <c r="H10" s="18">
        <f t="shared" si="2"/>
        <v>3.5249833192753637E-4</v>
      </c>
      <c r="I10" s="18">
        <f t="shared" si="3"/>
        <v>0.19365461845445106</v>
      </c>
      <c r="J10" s="17">
        <f t="shared" si="4"/>
        <v>153.82567307692415</v>
      </c>
      <c r="K10" s="17">
        <f t="shared" si="5"/>
        <v>15.382567307692415</v>
      </c>
      <c r="L10" s="16">
        <v>52</v>
      </c>
      <c r="M10" s="19">
        <f t="shared" si="6"/>
        <v>0.19230769230769232</v>
      </c>
      <c r="N10" s="16">
        <v>151</v>
      </c>
      <c r="O10" s="20">
        <f t="shared" ref="O10:P10" si="16">D10/7</f>
        <v>1.4285714285714286</v>
      </c>
      <c r="P10" s="20">
        <f t="shared" si="16"/>
        <v>0</v>
      </c>
      <c r="Q10" s="16">
        <f t="shared" si="8"/>
        <v>105</v>
      </c>
      <c r="R10" s="16"/>
      <c r="S10" s="21">
        <v>0.51014492753623097</v>
      </c>
      <c r="T10" s="14">
        <v>300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122</v>
      </c>
      <c r="AB10" s="27">
        <f t="shared" si="11"/>
        <v>-0.48</v>
      </c>
      <c r="AC10" s="28">
        <v>0.6185156249999999</v>
      </c>
      <c r="AD10" s="25">
        <f t="shared" si="12"/>
        <v>-5.9377499999999985</v>
      </c>
      <c r="AE10" s="25">
        <v>-12.06</v>
      </c>
      <c r="AF10" s="25">
        <v>-39.453707692307603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1"/>
        <v>75.095000000000013</v>
      </c>
      <c r="D11" s="16">
        <v>14</v>
      </c>
      <c r="E11" s="16">
        <v>0</v>
      </c>
      <c r="F11" s="29">
        <v>1051.3300000000002</v>
      </c>
      <c r="G11" s="29">
        <v>-0.98999999999999988</v>
      </c>
      <c r="H11" s="18">
        <f t="shared" si="2"/>
        <v>9.4166436799102062E-4</v>
      </c>
      <c r="I11" s="18">
        <f t="shared" si="3"/>
        <v>0.15517082391608117</v>
      </c>
      <c r="J11" s="17">
        <f t="shared" si="4"/>
        <v>163.13574230769365</v>
      </c>
      <c r="K11" s="17">
        <f t="shared" si="5"/>
        <v>11.652553021978118</v>
      </c>
      <c r="L11" s="16">
        <v>58</v>
      </c>
      <c r="M11" s="19">
        <f t="shared" si="6"/>
        <v>0.2413793103448276</v>
      </c>
      <c r="N11" s="16">
        <v>138</v>
      </c>
      <c r="O11" s="20">
        <f t="shared" ref="O11:P11" si="17">D11/7</f>
        <v>2</v>
      </c>
      <c r="P11" s="20">
        <f t="shared" si="17"/>
        <v>0</v>
      </c>
      <c r="Q11" s="16">
        <f t="shared" si="8"/>
        <v>69</v>
      </c>
      <c r="R11" s="16"/>
      <c r="S11" s="21">
        <v>0.70090634441087596</v>
      </c>
      <c r="T11" s="14">
        <v>300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0.98999999999999988</v>
      </c>
      <c r="Z11" s="14">
        <v>1</v>
      </c>
      <c r="AA11" s="14" t="s">
        <v>122</v>
      </c>
      <c r="AB11" s="27">
        <f t="shared" si="11"/>
        <v>-0.48</v>
      </c>
      <c r="AC11" s="28">
        <v>0.6185156249999999</v>
      </c>
      <c r="AD11" s="25">
        <f t="shared" si="12"/>
        <v>-8.3128499999999974</v>
      </c>
      <c r="AE11" s="25">
        <v>-12.06</v>
      </c>
      <c r="AF11" s="25">
        <v>-39.453707692307603</v>
      </c>
      <c r="AG11" s="25">
        <v>0</v>
      </c>
    </row>
    <row r="12" spans="1:33" ht="15.75" customHeight="1" x14ac:dyDescent="0.2">
      <c r="A12" s="14" t="s">
        <v>49</v>
      </c>
      <c r="B12" s="14" t="s">
        <v>161</v>
      </c>
      <c r="C12" s="15">
        <f t="shared" si="1"/>
        <v>80.335555555555572</v>
      </c>
      <c r="D12" s="16">
        <v>18</v>
      </c>
      <c r="E12" s="16">
        <v>0</v>
      </c>
      <c r="F12" s="29">
        <v>1446.0400000000004</v>
      </c>
      <c r="G12" s="29">
        <v>-0.47000000000000008</v>
      </c>
      <c r="H12" s="18">
        <f t="shared" si="2"/>
        <v>3.2502558712068817E-4</v>
      </c>
      <c r="I12" s="18">
        <f t="shared" si="3"/>
        <v>0.20105205356592018</v>
      </c>
      <c r="J12" s="17">
        <f t="shared" si="4"/>
        <v>290.72931153846332</v>
      </c>
      <c r="K12" s="17">
        <f t="shared" si="5"/>
        <v>16.151628418803519</v>
      </c>
      <c r="L12" s="16">
        <v>47</v>
      </c>
      <c r="M12" s="19">
        <f t="shared" si="6"/>
        <v>0.38297872340425532</v>
      </c>
      <c r="N12" s="16">
        <v>120</v>
      </c>
      <c r="O12" s="20">
        <f t="shared" ref="O12:P12" si="18">D12/7</f>
        <v>2.5714285714285716</v>
      </c>
      <c r="P12" s="20">
        <f t="shared" si="18"/>
        <v>0</v>
      </c>
      <c r="Q12" s="16">
        <f t="shared" si="8"/>
        <v>46</v>
      </c>
      <c r="R12" s="16"/>
      <c r="S12" s="21">
        <v>1.0066225165562901</v>
      </c>
      <c r="T12" s="14">
        <v>300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122</v>
      </c>
      <c r="AB12" s="27">
        <f t="shared" si="11"/>
        <v>-0.48</v>
      </c>
      <c r="AC12" s="28">
        <v>0.6185156249999999</v>
      </c>
      <c r="AD12" s="25">
        <f t="shared" si="12"/>
        <v>-10.687949999999997</v>
      </c>
      <c r="AE12" s="25">
        <v>-12.06</v>
      </c>
      <c r="AF12" s="25">
        <v>-39.453707692307603</v>
      </c>
      <c r="AG12" s="25">
        <v>0</v>
      </c>
    </row>
    <row r="13" spans="1:33" ht="15.75" customHeight="1" x14ac:dyDescent="0.2">
      <c r="A13" s="14" t="s">
        <v>52</v>
      </c>
      <c r="B13" s="14" t="s">
        <v>162</v>
      </c>
      <c r="C13" s="15">
        <f t="shared" si="1"/>
        <v>86.110000000000014</v>
      </c>
      <c r="D13" s="16">
        <v>20</v>
      </c>
      <c r="E13" s="16">
        <v>0</v>
      </c>
      <c r="F13" s="17">
        <v>1722.2000000000003</v>
      </c>
      <c r="G13" s="29">
        <v>-0.37000000000000005</v>
      </c>
      <c r="H13" s="18">
        <f t="shared" si="2"/>
        <v>2.1484148182557194E-4</v>
      </c>
      <c r="I13" s="18">
        <f t="shared" si="3"/>
        <v>0.24108494948321918</v>
      </c>
      <c r="J13" s="17">
        <f t="shared" si="4"/>
        <v>415.19650000000013</v>
      </c>
      <c r="K13" s="17">
        <f t="shared" si="5"/>
        <v>20.759825000000006</v>
      </c>
      <c r="L13" s="16">
        <v>42</v>
      </c>
      <c r="M13" s="19">
        <f t="shared" si="6"/>
        <v>0.47619047619047616</v>
      </c>
      <c r="N13" s="16">
        <v>105</v>
      </c>
      <c r="O13" s="20">
        <f t="shared" ref="O13:P13" si="19">D13/7</f>
        <v>2.8571428571428572</v>
      </c>
      <c r="P13" s="20">
        <f t="shared" si="19"/>
        <v>0</v>
      </c>
      <c r="Q13" s="16">
        <f t="shared" si="8"/>
        <v>36</v>
      </c>
      <c r="R13" s="16"/>
      <c r="S13" s="21">
        <v>1.12110726643598</v>
      </c>
      <c r="T13" s="14">
        <v>300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122</v>
      </c>
      <c r="AB13" s="27">
        <f t="shared" si="11"/>
        <v>-0.48</v>
      </c>
      <c r="AC13" s="28">
        <v>0.6185156249999999</v>
      </c>
      <c r="AD13" s="25">
        <f t="shared" si="12"/>
        <v>-11.875499999999997</v>
      </c>
      <c r="AE13" s="25">
        <v>-12.06</v>
      </c>
      <c r="AF13" s="25">
        <v>-39.761400000000002</v>
      </c>
      <c r="AG13" s="25">
        <v>0</v>
      </c>
    </row>
    <row r="14" spans="1:33" ht="15.75" customHeight="1" x14ac:dyDescent="0.2">
      <c r="A14" s="14" t="s">
        <v>55</v>
      </c>
      <c r="B14" s="14" t="s">
        <v>163</v>
      </c>
      <c r="C14" s="15">
        <f t="shared" si="1"/>
        <v>94.861666666666665</v>
      </c>
      <c r="D14" s="16">
        <v>6</v>
      </c>
      <c r="E14" s="16">
        <v>1</v>
      </c>
      <c r="F14" s="17">
        <v>569.16999999999996</v>
      </c>
      <c r="G14" s="29">
        <v>-0.4</v>
      </c>
      <c r="H14" s="18">
        <f t="shared" si="2"/>
        <v>7.0277772897376896E-4</v>
      </c>
      <c r="I14" s="18">
        <f t="shared" si="3"/>
        <v>0.29675395751708628</v>
      </c>
      <c r="J14" s="17">
        <f t="shared" si="4"/>
        <v>168.90344999999999</v>
      </c>
      <c r="K14" s="17">
        <f t="shared" si="5"/>
        <v>28.150575</v>
      </c>
      <c r="L14" s="16">
        <v>46</v>
      </c>
      <c r="M14" s="19">
        <f t="shared" si="6"/>
        <v>0.13043478260869565</v>
      </c>
      <c r="N14" s="16">
        <v>97</v>
      </c>
      <c r="O14" s="20">
        <f t="shared" ref="O14:P14" si="20">D14/7</f>
        <v>0.8571428571428571</v>
      </c>
      <c r="P14" s="20">
        <f t="shared" si="20"/>
        <v>0.14285714285714285</v>
      </c>
      <c r="Q14" s="16">
        <f t="shared" si="8"/>
        <v>97</v>
      </c>
      <c r="R14" s="16"/>
      <c r="S14" s="21">
        <v>0.90666666666666595</v>
      </c>
      <c r="T14" s="14">
        <v>300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0.1</v>
      </c>
      <c r="Z14" s="14">
        <v>4</v>
      </c>
      <c r="AA14" s="14" t="s">
        <v>122</v>
      </c>
      <c r="AB14" s="27">
        <f t="shared" si="11"/>
        <v>-0.48</v>
      </c>
      <c r="AC14" s="28">
        <v>0.6185156249999999</v>
      </c>
      <c r="AD14" s="25">
        <f t="shared" si="12"/>
        <v>-3.5626499999999988</v>
      </c>
      <c r="AE14" s="25">
        <v>-12.06</v>
      </c>
      <c r="AF14" s="25">
        <v>-39.761400000000002</v>
      </c>
      <c r="AG14" s="25">
        <v>0</v>
      </c>
    </row>
    <row r="15" spans="1:33" ht="15.75" customHeight="1" x14ac:dyDescent="0.2">
      <c r="A15" s="14" t="s">
        <v>57</v>
      </c>
      <c r="B15" s="14" t="s">
        <v>164</v>
      </c>
      <c r="C15" s="15">
        <f t="shared" si="1"/>
        <v>96.477999999999994</v>
      </c>
      <c r="D15" s="16">
        <v>5</v>
      </c>
      <c r="E15" s="16">
        <v>0</v>
      </c>
      <c r="F15" s="17">
        <v>482.39</v>
      </c>
      <c r="G15" s="29">
        <v>-0.49</v>
      </c>
      <c r="H15" s="18">
        <f t="shared" si="2"/>
        <v>1.0157756172391634E-3</v>
      </c>
      <c r="I15" s="18">
        <f t="shared" si="3"/>
        <v>0.30569793113455912</v>
      </c>
      <c r="J15" s="17">
        <f t="shared" si="4"/>
        <v>147.46562499999996</v>
      </c>
      <c r="K15" s="17">
        <f t="shared" si="5"/>
        <v>29.493124999999992</v>
      </c>
      <c r="L15" s="16">
        <v>42</v>
      </c>
      <c r="M15" s="19">
        <f t="shared" si="6"/>
        <v>0.11904761904761904</v>
      </c>
      <c r="N15" s="16">
        <v>91</v>
      </c>
      <c r="O15" s="20">
        <f t="shared" ref="O15:P15" si="21">D15/7</f>
        <v>0.7142857142857143</v>
      </c>
      <c r="P15" s="20">
        <f t="shared" si="21"/>
        <v>0</v>
      </c>
      <c r="Q15" s="16">
        <f t="shared" si="8"/>
        <v>127</v>
      </c>
      <c r="R15" s="16"/>
      <c r="S15" s="21">
        <v>1</v>
      </c>
      <c r="T15" s="14">
        <v>300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0.245</v>
      </c>
      <c r="Z15" s="14">
        <v>2</v>
      </c>
      <c r="AA15" s="14" t="s">
        <v>122</v>
      </c>
      <c r="AB15" s="27">
        <f t="shared" si="11"/>
        <v>-0.48</v>
      </c>
      <c r="AC15" s="28">
        <v>0.6185156249999999</v>
      </c>
      <c r="AD15" s="25">
        <f t="shared" si="12"/>
        <v>-2.9688749999999993</v>
      </c>
      <c r="AE15" s="25">
        <v>-12.06</v>
      </c>
      <c r="AF15" s="25">
        <v>-39.761400000000002</v>
      </c>
      <c r="AG15" s="25">
        <v>0</v>
      </c>
    </row>
    <row r="16" spans="1:33" ht="15.75" customHeight="1" x14ac:dyDescent="0.2">
      <c r="A16" s="14" t="s">
        <v>60</v>
      </c>
      <c r="B16" s="14" t="s">
        <v>165</v>
      </c>
      <c r="C16" s="15">
        <f t="shared" si="1"/>
        <v>77.962857142857146</v>
      </c>
      <c r="D16" s="16">
        <v>7</v>
      </c>
      <c r="E16" s="16">
        <v>0</v>
      </c>
      <c r="F16" s="17">
        <v>545.74</v>
      </c>
      <c r="G16" s="29">
        <v>-0.32</v>
      </c>
      <c r="H16" s="18">
        <f t="shared" si="2"/>
        <v>5.8635980503536481E-4</v>
      </c>
      <c r="I16" s="18">
        <f t="shared" si="3"/>
        <v>0.1771040697035218</v>
      </c>
      <c r="J16" s="17">
        <f t="shared" si="4"/>
        <v>96.652774999999991</v>
      </c>
      <c r="K16" s="17">
        <f t="shared" si="5"/>
        <v>13.807539285714284</v>
      </c>
      <c r="L16" s="16">
        <v>34</v>
      </c>
      <c r="M16" s="19">
        <f t="shared" si="6"/>
        <v>0.20588235294117646</v>
      </c>
      <c r="N16" s="16">
        <v>84</v>
      </c>
      <c r="O16" s="20">
        <f t="shared" ref="O16:P16" si="22">D16/7</f>
        <v>1</v>
      </c>
      <c r="P16" s="20">
        <f t="shared" si="22"/>
        <v>0</v>
      </c>
      <c r="Q16" s="16">
        <f t="shared" si="8"/>
        <v>84</v>
      </c>
      <c r="R16" s="16"/>
      <c r="S16" s="21">
        <v>1.1875</v>
      </c>
      <c r="T16" s="14">
        <v>300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122</v>
      </c>
      <c r="AB16" s="27">
        <f t="shared" si="11"/>
        <v>-0.48</v>
      </c>
      <c r="AC16" s="28">
        <v>0.6185156249999999</v>
      </c>
      <c r="AD16" s="25">
        <f t="shared" si="12"/>
        <v>-4.1564249999999987</v>
      </c>
      <c r="AE16" s="25">
        <v>-12.06</v>
      </c>
      <c r="AF16" s="25">
        <v>-39.761400000000002</v>
      </c>
      <c r="AG16" s="25">
        <v>0</v>
      </c>
    </row>
    <row r="17" spans="1:33" ht="15.75" customHeight="1" x14ac:dyDescent="0.2">
      <c r="A17" s="14" t="s">
        <v>62</v>
      </c>
      <c r="B17" s="14" t="s">
        <v>38</v>
      </c>
      <c r="C17" s="15">
        <f t="shared" si="1"/>
        <v>76.218571428571437</v>
      </c>
      <c r="D17" s="16">
        <v>14</v>
      </c>
      <c r="E17" s="16">
        <v>0</v>
      </c>
      <c r="F17" s="17">
        <v>1067.0600000000002</v>
      </c>
      <c r="G17" s="29">
        <v>-0.55999999999999994</v>
      </c>
      <c r="H17" s="18">
        <f t="shared" si="2"/>
        <v>5.2480647761138062E-4</v>
      </c>
      <c r="I17" s="18">
        <f t="shared" si="3"/>
        <v>0.16177960939403599</v>
      </c>
      <c r="J17" s="17">
        <f t="shared" si="4"/>
        <v>172.62855000000008</v>
      </c>
      <c r="K17" s="17">
        <f t="shared" si="5"/>
        <v>12.33061071428572</v>
      </c>
      <c r="L17" s="16">
        <v>48</v>
      </c>
      <c r="M17" s="19">
        <f t="shared" si="6"/>
        <v>0.29166666666666669</v>
      </c>
      <c r="N17" s="16">
        <v>76</v>
      </c>
      <c r="O17" s="20">
        <f t="shared" ref="O17:P17" si="23">D17/7</f>
        <v>2</v>
      </c>
      <c r="P17" s="20">
        <f t="shared" si="23"/>
        <v>0</v>
      </c>
      <c r="Q17" s="16">
        <f t="shared" si="8"/>
        <v>38</v>
      </c>
      <c r="R17" s="16"/>
      <c r="S17" s="21">
        <v>1.2970027247956399</v>
      </c>
      <c r="T17" s="14">
        <v>300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122</v>
      </c>
      <c r="AB17" s="27">
        <f t="shared" si="11"/>
        <v>-0.48</v>
      </c>
      <c r="AC17" s="28">
        <v>0.6185156249999999</v>
      </c>
      <c r="AD17" s="25">
        <f t="shared" si="12"/>
        <v>-8.3128499999999974</v>
      </c>
      <c r="AE17" s="25">
        <v>-12.06</v>
      </c>
      <c r="AF17" s="25">
        <v>-39.761400000000002</v>
      </c>
      <c r="AG17" s="25">
        <v>0</v>
      </c>
    </row>
    <row r="18" spans="1:33" ht="15.75" customHeight="1" x14ac:dyDescent="0.2">
      <c r="A18" s="14" t="s">
        <v>64</v>
      </c>
      <c r="B18" s="14" t="s">
        <v>166</v>
      </c>
      <c r="C18" s="15">
        <f t="shared" si="1"/>
        <v>74.556153846153848</v>
      </c>
      <c r="D18" s="16">
        <v>13</v>
      </c>
      <c r="E18" s="16">
        <v>0</v>
      </c>
      <c r="F18" s="17">
        <v>969.23</v>
      </c>
      <c r="G18" s="29">
        <v>-0.25</v>
      </c>
      <c r="H18" s="18">
        <f t="shared" si="2"/>
        <v>2.5793671264818461E-4</v>
      </c>
      <c r="I18" s="18">
        <f t="shared" si="3"/>
        <v>0.14671257080362765</v>
      </c>
      <c r="J18" s="17">
        <f t="shared" si="4"/>
        <v>142.19822500000004</v>
      </c>
      <c r="K18" s="17">
        <f t="shared" si="5"/>
        <v>10.938325000000003</v>
      </c>
      <c r="L18" s="16">
        <v>54</v>
      </c>
      <c r="M18" s="19">
        <f t="shared" si="6"/>
        <v>0.24074074074074073</v>
      </c>
      <c r="N18" s="16">
        <v>60</v>
      </c>
      <c r="O18" s="20">
        <f t="shared" ref="O18:P18" si="24">D18/7</f>
        <v>1.8571428571428572</v>
      </c>
      <c r="P18" s="20">
        <f t="shared" si="24"/>
        <v>0</v>
      </c>
      <c r="Q18" s="16">
        <f t="shared" si="8"/>
        <v>32</v>
      </c>
      <c r="R18" s="16"/>
      <c r="S18" s="21">
        <v>1.0599613152804599</v>
      </c>
      <c r="T18" s="14">
        <v>300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122</v>
      </c>
      <c r="AB18" s="27">
        <f t="shared" si="11"/>
        <v>-0.48</v>
      </c>
      <c r="AC18" s="28">
        <v>0.6185156249999999</v>
      </c>
      <c r="AD18" s="25">
        <f t="shared" si="12"/>
        <v>-7.7190749999999975</v>
      </c>
      <c r="AE18" s="25">
        <v>-12.06</v>
      </c>
      <c r="AF18" s="25">
        <v>-39.761400000000002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1"/>
        <v>79.828333333333333</v>
      </c>
      <c r="D19" s="16">
        <v>6</v>
      </c>
      <c r="E19" s="16">
        <v>0</v>
      </c>
      <c r="F19" s="17">
        <v>478.96999999999997</v>
      </c>
      <c r="G19" s="29">
        <v>-0.05</v>
      </c>
      <c r="H19" s="18">
        <f t="shared" si="2"/>
        <v>1.0439067164958141E-4</v>
      </c>
      <c r="I19" s="18">
        <f t="shared" si="3"/>
        <v>0.16989588074409651</v>
      </c>
      <c r="J19" s="17">
        <f t="shared" si="4"/>
        <v>81.375029999999896</v>
      </c>
      <c r="K19" s="17">
        <f t="shared" si="5"/>
        <v>13.562504999999982</v>
      </c>
      <c r="L19" s="16">
        <v>30</v>
      </c>
      <c r="M19" s="19">
        <f t="shared" si="6"/>
        <v>0.2</v>
      </c>
      <c r="N19" s="16">
        <v>53</v>
      </c>
      <c r="O19" s="20">
        <f t="shared" ref="O19:P19" si="25">D19/7</f>
        <v>0.8571428571428571</v>
      </c>
      <c r="P19" s="20">
        <f t="shared" si="25"/>
        <v>0</v>
      </c>
      <c r="Q19" s="16">
        <f t="shared" si="8"/>
        <v>61</v>
      </c>
      <c r="R19" s="16"/>
      <c r="S19" s="21">
        <v>1.13944223107569</v>
      </c>
      <c r="T19" s="14">
        <v>300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122</v>
      </c>
      <c r="AB19" s="27">
        <f t="shared" si="11"/>
        <v>-0.48</v>
      </c>
      <c r="AC19" s="28">
        <v>0.6185156249999999</v>
      </c>
      <c r="AD19" s="25">
        <f t="shared" si="12"/>
        <v>-3.5626499999999988</v>
      </c>
      <c r="AE19" s="25">
        <v>-12.06</v>
      </c>
      <c r="AF19" s="25">
        <v>-41.629470000000005</v>
      </c>
      <c r="AG19" s="25">
        <v>0</v>
      </c>
    </row>
    <row r="20" spans="1:33" ht="15.75" customHeight="1" x14ac:dyDescent="0.2">
      <c r="A20" s="14" t="s">
        <v>68</v>
      </c>
      <c r="B20" s="14" t="s">
        <v>167</v>
      </c>
      <c r="C20" s="15">
        <f t="shared" si="1"/>
        <v>79.989999999999995</v>
      </c>
      <c r="D20" s="16">
        <v>5</v>
      </c>
      <c r="E20" s="16">
        <v>0</v>
      </c>
      <c r="F20" s="17">
        <v>399.95</v>
      </c>
      <c r="G20" s="29">
        <v>-0.37</v>
      </c>
      <c r="H20" s="18">
        <f t="shared" si="2"/>
        <v>9.2511563945493183E-4</v>
      </c>
      <c r="I20" s="18">
        <f t="shared" si="3"/>
        <v>0.17044949368671072</v>
      </c>
      <c r="J20" s="17">
        <f t="shared" si="4"/>
        <v>68.171274999999952</v>
      </c>
      <c r="K20" s="17">
        <f t="shared" si="5"/>
        <v>13.634254999999991</v>
      </c>
      <c r="L20" s="16">
        <v>42</v>
      </c>
      <c r="M20" s="19">
        <f t="shared" si="6"/>
        <v>0.11904761904761904</v>
      </c>
      <c r="N20" s="16">
        <v>48</v>
      </c>
      <c r="O20" s="20">
        <f t="shared" ref="O20:P20" si="26">D20/7</f>
        <v>0.7142857142857143</v>
      </c>
      <c r="P20" s="20">
        <f t="shared" si="26"/>
        <v>0</v>
      </c>
      <c r="Q20" s="16">
        <f t="shared" si="8"/>
        <v>67</v>
      </c>
      <c r="R20" s="16"/>
      <c r="S20" s="21">
        <v>1.22814498933901</v>
      </c>
      <c r="T20" s="14">
        <v>300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122</v>
      </c>
      <c r="AB20" s="27">
        <f t="shared" si="11"/>
        <v>-0.48</v>
      </c>
      <c r="AC20" s="28">
        <v>0.6185156249999999</v>
      </c>
      <c r="AD20" s="25">
        <f t="shared" si="12"/>
        <v>-2.9688749999999993</v>
      </c>
      <c r="AE20" s="25">
        <v>-12.06</v>
      </c>
      <c r="AF20" s="25">
        <v>-41.629470000000005</v>
      </c>
      <c r="AG20" s="25">
        <v>0</v>
      </c>
    </row>
    <row r="21" spans="1:33" ht="15.75" customHeight="1" x14ac:dyDescent="0.2">
      <c r="A21" s="14" t="s">
        <v>71</v>
      </c>
      <c r="B21" s="14" t="s">
        <v>168</v>
      </c>
      <c r="C21" s="15">
        <f t="shared" si="1"/>
        <v>79.156666666666666</v>
      </c>
      <c r="D21" s="16">
        <v>6</v>
      </c>
      <c r="E21" s="16">
        <v>0</v>
      </c>
      <c r="F21" s="17">
        <v>474.94</v>
      </c>
      <c r="G21" s="29">
        <v>-0.25</v>
      </c>
      <c r="H21" s="18">
        <f t="shared" si="2"/>
        <v>5.2638227986693056E-4</v>
      </c>
      <c r="I21" s="18">
        <f t="shared" si="3"/>
        <v>0.16370389943992919</v>
      </c>
      <c r="J21" s="17">
        <f t="shared" si="4"/>
        <v>77.749529999999965</v>
      </c>
      <c r="K21" s="17">
        <f t="shared" si="5"/>
        <v>12.958254999999994</v>
      </c>
      <c r="L21" s="16">
        <v>12</v>
      </c>
      <c r="M21" s="19">
        <f t="shared" si="6"/>
        <v>0.5</v>
      </c>
      <c r="N21" s="16">
        <v>44</v>
      </c>
      <c r="O21" s="20">
        <f t="shared" ref="O21:P21" si="27">D21/7</f>
        <v>0.8571428571428571</v>
      </c>
      <c r="P21" s="20">
        <f t="shared" si="27"/>
        <v>0</v>
      </c>
      <c r="Q21" s="16">
        <f t="shared" si="8"/>
        <v>51</v>
      </c>
      <c r="R21" s="16"/>
      <c r="S21" s="21">
        <v>1.2792362768496399</v>
      </c>
      <c r="T21" s="14">
        <v>600</v>
      </c>
      <c r="U21" s="22">
        <v>300</v>
      </c>
      <c r="V21" s="23" t="s">
        <v>169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122</v>
      </c>
      <c r="AB21" s="27">
        <f t="shared" si="11"/>
        <v>-0.48</v>
      </c>
      <c r="AC21" s="28">
        <v>0.6185156249999999</v>
      </c>
      <c r="AD21" s="25">
        <f t="shared" si="12"/>
        <v>-3.5626499999999988</v>
      </c>
      <c r="AE21" s="25">
        <v>-12.06</v>
      </c>
      <c r="AF21" s="25">
        <v>-41.629470000000005</v>
      </c>
      <c r="AG21" s="25">
        <v>0</v>
      </c>
    </row>
    <row r="22" spans="1:33" ht="15.75" customHeight="1" x14ac:dyDescent="0.2">
      <c r="A22" s="14" t="s">
        <v>74</v>
      </c>
      <c r="B22" s="14" t="s">
        <v>50</v>
      </c>
      <c r="C22" s="15">
        <f t="shared" si="1"/>
        <v>77.14</v>
      </c>
      <c r="D22" s="16">
        <v>4</v>
      </c>
      <c r="E22" s="16">
        <v>0</v>
      </c>
      <c r="F22" s="29">
        <v>308.56</v>
      </c>
      <c r="G22" s="29">
        <v>-0.16</v>
      </c>
      <c r="H22" s="18">
        <f t="shared" si="2"/>
        <v>5.1853772361939337E-4</v>
      </c>
      <c r="I22" s="18">
        <f t="shared" si="3"/>
        <v>0.14578370495203516</v>
      </c>
      <c r="J22" s="17">
        <f t="shared" si="4"/>
        <v>44.983019999999968</v>
      </c>
      <c r="K22" s="17">
        <f t="shared" si="5"/>
        <v>11.245754999999992</v>
      </c>
      <c r="L22" s="16">
        <v>37</v>
      </c>
      <c r="M22" s="19">
        <f t="shared" si="6"/>
        <v>0.10810810810810811</v>
      </c>
      <c r="N22" s="16">
        <v>38</v>
      </c>
      <c r="O22" s="20">
        <f t="shared" ref="O22:P22" si="28">D22/7</f>
        <v>0.5714285714285714</v>
      </c>
      <c r="P22" s="20">
        <f t="shared" si="28"/>
        <v>0</v>
      </c>
      <c r="Q22" s="16">
        <f t="shared" si="8"/>
        <v>66</v>
      </c>
      <c r="R22" s="16"/>
      <c r="S22" s="21">
        <v>1.3123359580052401</v>
      </c>
      <c r="T22" s="14">
        <v>300</v>
      </c>
      <c r="U22" s="22">
        <v>300</v>
      </c>
      <c r="V22" s="23" t="s">
        <v>170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122</v>
      </c>
      <c r="AB22" s="27">
        <f t="shared" si="11"/>
        <v>-0.48</v>
      </c>
      <c r="AC22" s="28">
        <v>0.6185156249999999</v>
      </c>
      <c r="AD22" s="25">
        <f t="shared" si="12"/>
        <v>-2.3750999999999993</v>
      </c>
      <c r="AE22" s="25">
        <v>-12.06</v>
      </c>
      <c r="AF22" s="25">
        <v>-41.629470000000005</v>
      </c>
      <c r="AG22" s="25">
        <v>0</v>
      </c>
    </row>
    <row r="23" spans="1:33" ht="15.75" customHeight="1" x14ac:dyDescent="0.2">
      <c r="A23" s="14" t="s">
        <v>76</v>
      </c>
      <c r="B23" s="14" t="s">
        <v>171</v>
      </c>
      <c r="C23" s="15">
        <f t="shared" si="1"/>
        <v>75.989999999999995</v>
      </c>
      <c r="D23" s="16">
        <v>20</v>
      </c>
      <c r="E23" s="16">
        <v>3</v>
      </c>
      <c r="F23" s="17">
        <v>1519.8</v>
      </c>
      <c r="G23" s="29">
        <v>-62.250000000000014</v>
      </c>
      <c r="H23" s="18">
        <f t="shared" si="2"/>
        <v>4.0959336754836172E-2</v>
      </c>
      <c r="I23" s="18">
        <f t="shared" si="3"/>
        <v>9.4693446506119133E-2</v>
      </c>
      <c r="J23" s="17">
        <f t="shared" si="4"/>
        <v>143.91509999999985</v>
      </c>
      <c r="K23" s="17">
        <f t="shared" si="5"/>
        <v>7.195754999999993</v>
      </c>
      <c r="L23" s="16">
        <v>76</v>
      </c>
      <c r="M23" s="19">
        <f t="shared" si="6"/>
        <v>0.26315789473684209</v>
      </c>
      <c r="N23" s="16">
        <v>23</v>
      </c>
      <c r="O23" s="20">
        <f t="shared" ref="O23:P23" si="29">D23/7</f>
        <v>2.8571428571428572</v>
      </c>
      <c r="P23" s="20">
        <f t="shared" si="29"/>
        <v>0.42857142857142855</v>
      </c>
      <c r="Q23" s="16">
        <f t="shared" si="8"/>
        <v>7</v>
      </c>
      <c r="R23" s="16"/>
      <c r="S23" s="21">
        <v>1.38202247191011</v>
      </c>
      <c r="T23" s="14">
        <v>2700</v>
      </c>
      <c r="U23" s="22" t="s">
        <v>63</v>
      </c>
      <c r="V23" s="23" t="s">
        <v>172</v>
      </c>
      <c r="W23" s="14">
        <v>4</v>
      </c>
      <c r="X23" s="24">
        <f t="shared" si="9"/>
        <v>0.2</v>
      </c>
      <c r="Y23" s="25">
        <f t="shared" si="10"/>
        <v>12.450000000000003</v>
      </c>
      <c r="Z23" s="14">
        <v>1</v>
      </c>
      <c r="AA23" s="14" t="s">
        <v>122</v>
      </c>
      <c r="AB23" s="27">
        <f t="shared" si="11"/>
        <v>-0.48</v>
      </c>
      <c r="AC23" s="28">
        <v>0.6185156249999999</v>
      </c>
      <c r="AD23" s="25">
        <f t="shared" si="12"/>
        <v>-11.875499999999997</v>
      </c>
      <c r="AE23" s="25">
        <v>-12.06</v>
      </c>
      <c r="AF23" s="25">
        <v>-41.629470000000005</v>
      </c>
      <c r="AG23" s="25">
        <v>0</v>
      </c>
    </row>
    <row r="24" spans="1:33" ht="15.75" customHeight="1" x14ac:dyDescent="0.2">
      <c r="A24" s="14" t="s">
        <v>78</v>
      </c>
      <c r="B24" s="14" t="s">
        <v>113</v>
      </c>
      <c r="C24" s="15">
        <f t="shared" si="1"/>
        <v>77.301000000000002</v>
      </c>
      <c r="D24" s="16">
        <v>10</v>
      </c>
      <c r="E24" s="16">
        <v>0</v>
      </c>
      <c r="F24" s="17">
        <v>773.01</v>
      </c>
      <c r="G24" s="17">
        <v>-16.71</v>
      </c>
      <c r="H24" s="18">
        <f t="shared" si="2"/>
        <v>2.1616796677921372E-2</v>
      </c>
      <c r="I24" s="18">
        <f t="shared" si="3"/>
        <v>0.12615108472076675</v>
      </c>
      <c r="J24" s="17">
        <f t="shared" si="4"/>
        <v>97.516049999999908</v>
      </c>
      <c r="K24" s="17">
        <f t="shared" si="5"/>
        <v>9.7516049999999908</v>
      </c>
      <c r="L24" s="16">
        <v>29</v>
      </c>
      <c r="M24" s="19">
        <f t="shared" si="6"/>
        <v>0.34482758620689657</v>
      </c>
      <c r="N24" s="16">
        <v>8</v>
      </c>
      <c r="O24" s="20">
        <f t="shared" ref="O24:P24" si="30">D24/7</f>
        <v>1.4285714285714286</v>
      </c>
      <c r="P24" s="20">
        <f t="shared" si="30"/>
        <v>0</v>
      </c>
      <c r="Q24" s="16">
        <f t="shared" si="8"/>
        <v>5</v>
      </c>
      <c r="R24" s="16"/>
      <c r="S24" s="21">
        <v>1.69180327868852</v>
      </c>
      <c r="T24" s="14">
        <v>2700</v>
      </c>
      <c r="U24" s="22" t="s">
        <v>63</v>
      </c>
      <c r="V24" s="23" t="s">
        <v>172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122</v>
      </c>
      <c r="AB24" s="27">
        <f t="shared" si="11"/>
        <v>-0.48</v>
      </c>
      <c r="AC24" s="28">
        <v>0.6185156249999999</v>
      </c>
      <c r="AD24" s="25">
        <f t="shared" si="12"/>
        <v>-5.9377499999999985</v>
      </c>
      <c r="AE24" s="25">
        <v>-12.06</v>
      </c>
      <c r="AF24" s="25">
        <v>-41.629470000000005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75.989999999999995</v>
      </c>
      <c r="D25" s="16">
        <v>4</v>
      </c>
      <c r="E25" s="16">
        <v>1</v>
      </c>
      <c r="F25" s="17">
        <v>303.95999999999998</v>
      </c>
      <c r="G25" s="17">
        <v>-0.39</v>
      </c>
      <c r="H25" s="18">
        <f t="shared" si="2"/>
        <v>1.2830635609948678E-3</v>
      </c>
      <c r="I25" s="18">
        <f t="shared" si="3"/>
        <v>0.13436274509803919</v>
      </c>
      <c r="J25" s="17">
        <f t="shared" si="4"/>
        <v>40.840899999999991</v>
      </c>
      <c r="K25" s="17">
        <f t="shared" si="5"/>
        <v>10.210224999999998</v>
      </c>
      <c r="L25" s="16">
        <v>44</v>
      </c>
      <c r="M25" s="19">
        <f t="shared" si="6"/>
        <v>9.0909090909090912E-2</v>
      </c>
      <c r="N25" s="16">
        <v>2</v>
      </c>
      <c r="O25" s="20">
        <f t="shared" ref="O25:P25" si="31">D25/7</f>
        <v>0.5714285714285714</v>
      </c>
      <c r="P25" s="20">
        <f t="shared" si="31"/>
        <v>0.14285714285714285</v>
      </c>
      <c r="Q25" s="16">
        <f t="shared" si="8"/>
        <v>2</v>
      </c>
      <c r="R25" s="16"/>
      <c r="S25" s="21">
        <v>1.7777777777777779</v>
      </c>
      <c r="T25" s="14">
        <v>2700</v>
      </c>
      <c r="U25" s="22">
        <v>300</v>
      </c>
      <c r="V25" s="23" t="s">
        <v>173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122</v>
      </c>
      <c r="AB25" s="27">
        <f t="shared" si="11"/>
        <v>-0.48</v>
      </c>
      <c r="AC25" s="28">
        <v>0.6185156249999999</v>
      </c>
      <c r="AD25" s="25">
        <f t="shared" si="12"/>
        <v>-2.3750999999999993</v>
      </c>
      <c r="AE25" s="25">
        <v>-12.06</v>
      </c>
      <c r="AF25" s="25">
        <v>-41.63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1"/>
        <v>75.989999999999995</v>
      </c>
      <c r="D26" s="16">
        <v>1</v>
      </c>
      <c r="E26" s="16">
        <v>0</v>
      </c>
      <c r="F26" s="17">
        <v>75.989999999999995</v>
      </c>
      <c r="G26" s="17">
        <v>-0.08</v>
      </c>
      <c r="H26" s="18">
        <f t="shared" si="2"/>
        <v>1.0527701013291224E-3</v>
      </c>
      <c r="I26" s="18">
        <f t="shared" si="3"/>
        <v>0.13460001315962627</v>
      </c>
      <c r="J26" s="17">
        <f t="shared" si="4"/>
        <v>10.228255000000001</v>
      </c>
      <c r="K26" s="17">
        <f t="shared" si="5"/>
        <v>10.228255000000001</v>
      </c>
      <c r="L26" s="16">
        <v>12</v>
      </c>
      <c r="M26" s="19">
        <f t="shared" si="6"/>
        <v>8.3333333333333329E-2</v>
      </c>
      <c r="N26" s="16">
        <v>1</v>
      </c>
      <c r="O26" s="20">
        <f t="shared" ref="O26:P26" si="32">D26/7</f>
        <v>0.14285714285714285</v>
      </c>
      <c r="P26" s="20">
        <f t="shared" si="32"/>
        <v>0</v>
      </c>
      <c r="Q26" s="16">
        <f t="shared" si="8"/>
        <v>7</v>
      </c>
      <c r="R26" s="16"/>
      <c r="S26" s="21">
        <v>0</v>
      </c>
      <c r="T26" s="14">
        <v>2700</v>
      </c>
      <c r="U26" s="22">
        <v>300</v>
      </c>
      <c r="V26" s="23" t="s">
        <v>174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122</v>
      </c>
      <c r="AB26" s="27">
        <f t="shared" si="11"/>
        <v>-0.48</v>
      </c>
      <c r="AC26" s="28">
        <v>0.6185156249999999</v>
      </c>
      <c r="AD26" s="25">
        <f t="shared" si="12"/>
        <v>-0.59377499999999983</v>
      </c>
      <c r="AE26" s="25">
        <v>-12.06</v>
      </c>
      <c r="AF26" s="25">
        <v>-41.629469999999998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3">D27/7</f>
        <v>0</v>
      </c>
      <c r="P27" s="20">
        <f t="shared" si="33"/>
        <v>0</v>
      </c>
      <c r="Q27" s="16" t="e">
        <f t="shared" si="8"/>
        <v>#DIV/0!</v>
      </c>
      <c r="R27" s="16"/>
      <c r="S27" s="21">
        <v>0</v>
      </c>
      <c r="T27" s="14">
        <v>2700</v>
      </c>
      <c r="U27" s="22">
        <v>300</v>
      </c>
      <c r="V27" s="23" t="s">
        <v>174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122</v>
      </c>
      <c r="AB27" s="27">
        <f t="shared" si="11"/>
        <v>-0.48</v>
      </c>
      <c r="AC27" s="28">
        <v>0.6185156249999999</v>
      </c>
      <c r="AD27" s="25">
        <f t="shared" si="12"/>
        <v>0</v>
      </c>
      <c r="AE27" s="25">
        <v>-12.06</v>
      </c>
      <c r="AF27" s="25">
        <v>-41.749470000000002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4">D28/7</f>
        <v>0</v>
      </c>
      <c r="P28" s="20">
        <f t="shared" si="34"/>
        <v>0</v>
      </c>
      <c r="Q28" s="16" t="e">
        <f t="shared" si="8"/>
        <v>#DIV/0!</v>
      </c>
      <c r="R28" s="16"/>
      <c r="S28" s="21">
        <v>0</v>
      </c>
      <c r="T28" s="14">
        <v>2700</v>
      </c>
      <c r="U28" s="22">
        <v>300</v>
      </c>
      <c r="V28" s="23" t="s">
        <v>174</v>
      </c>
      <c r="W28" s="14">
        <v>0</v>
      </c>
      <c r="X28" s="24">
        <f t="shared" si="9"/>
        <v>0</v>
      </c>
      <c r="Y28" s="25">
        <f t="shared" ref="Y28:Y32" si="35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0.6185156249999999</v>
      </c>
      <c r="AD28" s="25">
        <f t="shared" si="12"/>
        <v>0</v>
      </c>
      <c r="AE28" s="25">
        <v>-12.06</v>
      </c>
      <c r="AF28" s="25">
        <v>-41.749470000000002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6">D29/7</f>
        <v>0</v>
      </c>
      <c r="P29" s="20">
        <f t="shared" si="36"/>
        <v>0</v>
      </c>
      <c r="Q29" s="16" t="e">
        <f t="shared" si="8"/>
        <v>#DIV/0!</v>
      </c>
      <c r="R29" s="16"/>
      <c r="S29" s="21">
        <v>0</v>
      </c>
      <c r="T29" s="14">
        <v>300</v>
      </c>
      <c r="U29" s="22">
        <v>300</v>
      </c>
      <c r="V29" s="23" t="s">
        <v>175</v>
      </c>
      <c r="W29" s="14">
        <v>0</v>
      </c>
      <c r="X29" s="24">
        <f t="shared" si="9"/>
        <v>0</v>
      </c>
      <c r="Y29" s="25">
        <f t="shared" si="35"/>
        <v>0</v>
      </c>
      <c r="Z29" s="14">
        <v>0</v>
      </c>
      <c r="AA29" s="14" t="s">
        <v>122</v>
      </c>
      <c r="AB29" s="27">
        <f t="shared" si="11"/>
        <v>-0.48</v>
      </c>
      <c r="AC29" s="28">
        <v>0.6185156249999999</v>
      </c>
      <c r="AD29" s="25">
        <f t="shared" si="12"/>
        <v>0</v>
      </c>
      <c r="AE29" s="25">
        <v>-12.06</v>
      </c>
      <c r="AF29" s="25">
        <v>-41.749470000000002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7">D30/7</f>
        <v>0</v>
      </c>
      <c r="P30" s="20">
        <f t="shared" si="37"/>
        <v>0</v>
      </c>
      <c r="Q30" s="16" t="e">
        <f t="shared" si="8"/>
        <v>#DIV/0!</v>
      </c>
      <c r="R30" s="16"/>
      <c r="S30" s="21">
        <v>0</v>
      </c>
      <c r="T30" s="14">
        <v>300</v>
      </c>
      <c r="U30" s="22">
        <v>300</v>
      </c>
      <c r="V30" s="23" t="s">
        <v>175</v>
      </c>
      <c r="W30" s="14">
        <v>0</v>
      </c>
      <c r="X30" s="24">
        <f t="shared" si="9"/>
        <v>0</v>
      </c>
      <c r="Y30" s="25">
        <f t="shared" si="35"/>
        <v>0</v>
      </c>
      <c r="Z30" s="14">
        <v>0</v>
      </c>
      <c r="AA30" s="14" t="s">
        <v>122</v>
      </c>
      <c r="AB30" s="27">
        <f t="shared" si="11"/>
        <v>-0.48</v>
      </c>
      <c r="AC30" s="28">
        <v>0.6185156249999999</v>
      </c>
      <c r="AD30" s="25">
        <f t="shared" si="12"/>
        <v>0</v>
      </c>
      <c r="AE30" s="25">
        <v>-12.06</v>
      </c>
      <c r="AF30" s="25">
        <v>-42.652470971249997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38">D31/7</f>
        <v>0</v>
      </c>
      <c r="P31" s="20">
        <f t="shared" si="38"/>
        <v>0</v>
      </c>
      <c r="Q31" s="16" t="e">
        <f t="shared" si="8"/>
        <v>#DIV/0!</v>
      </c>
      <c r="R31" s="16"/>
      <c r="S31" s="21" t="e">
        <v>#N/A</v>
      </c>
      <c r="T31" s="14">
        <v>-300</v>
      </c>
      <c r="U31" s="22">
        <v>300</v>
      </c>
      <c r="V31" s="23" t="s">
        <v>1194</v>
      </c>
      <c r="W31" s="14">
        <v>0</v>
      </c>
      <c r="X31" s="24">
        <f t="shared" si="9"/>
        <v>0</v>
      </c>
      <c r="Y31" s="25">
        <f t="shared" si="35"/>
        <v>0</v>
      </c>
      <c r="Z31" s="14">
        <v>0</v>
      </c>
      <c r="AA31" s="14" t="s">
        <v>122</v>
      </c>
      <c r="AB31" s="27">
        <f t="shared" si="11"/>
        <v>-0.48</v>
      </c>
      <c r="AC31" s="28">
        <v>0.6185156249999999</v>
      </c>
      <c r="AD31" s="25">
        <f t="shared" si="12"/>
        <v>0</v>
      </c>
      <c r="AE31" s="25">
        <v>-12.06</v>
      </c>
      <c r="AF31" s="25">
        <v>-42.652470971250004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38"/>
        <v>0</v>
      </c>
      <c r="P32" s="20">
        <f t="shared" si="3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5"/>
        <v>0</v>
      </c>
      <c r="Z32" s="14">
        <v>0</v>
      </c>
      <c r="AA32" s="14" t="s">
        <v>122</v>
      </c>
      <c r="AB32" s="27">
        <f t="shared" si="11"/>
        <v>-0.48</v>
      </c>
      <c r="AC32" s="28">
        <v>0.6185156249999999</v>
      </c>
      <c r="AD32" s="25">
        <f t="shared" si="12"/>
        <v>0</v>
      </c>
      <c r="AE32" s="25">
        <v>-12.06</v>
      </c>
      <c r="AF32" s="25">
        <v>-42.652470971249997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0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Breaker Switch &amp; 3 Electrical Power Outlets - 16/3 SJTW Durable Black Cable - Perfect for Hanging from Your Garage Ceiling")</f>
        <v>30Ft Retractable Extension Cord Reel with Breaker Switch &amp; 3 Electrical Power Outlets - 16/3 SJTW Durable Black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Info!B1:BJ5000""),2,FALSE),"""")"),"B089DPPM2W")</f>
        <v>B089DPPM2W</v>
      </c>
      <c r="B2" s="3" t="s">
        <v>176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2.25" customHeight="1" x14ac:dyDescent="0.15">
      <c r="A3" s="67" t="s">
        <v>30</v>
      </c>
      <c r="B3" s="68"/>
      <c r="C3" s="42">
        <f>((AE32+AF32)/0.85)*-1</f>
        <v>32.907005266176469</v>
      </c>
      <c r="D3" s="5">
        <f>SUM(D4:D99765)</f>
        <v>441</v>
      </c>
      <c r="E3" s="5"/>
      <c r="F3" s="6">
        <f t="shared" ref="F3:G3" si="0">SUM(F4:F99765)</f>
        <v>19417.719999999998</v>
      </c>
      <c r="G3" s="6">
        <f t="shared" si="0"/>
        <v>-47.769999999999982</v>
      </c>
      <c r="H3" s="7">
        <f t="shared" ref="H3:H32" si="1">G3/F3*-1</f>
        <v>2.4601240516394299E-3</v>
      </c>
      <c r="I3" s="8">
        <f t="shared" ref="I3:I32" si="2">J3/F3</f>
        <v>0.2668300795019633</v>
      </c>
      <c r="J3" s="6">
        <f>SUM(J4:J99765)</f>
        <v>5181.2317713468619</v>
      </c>
      <c r="K3" s="6">
        <f t="shared" ref="K3:K32" si="3">J3/D3</f>
        <v>11.748824878337555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4.5 - April
4.5 - May
4.5 - June
4.5 - July
4 - Aug
4 - Sept
2.5 - Oct
4 - Nov
2 - Dec
2 - Jan
2 - Feb")</f>
        <v>4.5 - March
4.5 - April
4.5 - May
4.5 - June
4.5 - July
4 - Aug
4 - Sept
2.5 - Oct
4 -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</v>
      </c>
      <c r="X3" s="7">
        <f>W3/D3</f>
        <v>9.0702947845804991E-3</v>
      </c>
      <c r="Y3" s="6"/>
      <c r="Z3" s="5"/>
      <c r="AA3" s="5"/>
      <c r="AB3" s="5"/>
      <c r="AC3" s="5"/>
      <c r="AD3" s="6">
        <f>SUM(AD4:AD99765)</f>
        <v>-190.44333480490752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Info!B2:BZ7000""),37,FALSE)),"""")*-1"),-20.79095447625)</f>
        <v>-20.79095447625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>
        <f t="shared" ref="C4:C32" si="4">IFERROR(F4/D4," - ")</f>
        <v>57.58</v>
      </c>
      <c r="D4" s="16">
        <v>7</v>
      </c>
      <c r="E4" s="16">
        <v>0</v>
      </c>
      <c r="F4" s="17">
        <v>403.06</v>
      </c>
      <c r="G4" s="17">
        <v>-0.08</v>
      </c>
      <c r="H4" s="18">
        <f t="shared" si="1"/>
        <v>1.9848161564035131E-4</v>
      </c>
      <c r="I4" s="18">
        <f t="shared" si="2"/>
        <v>0.44136678480716274</v>
      </c>
      <c r="J4" s="17">
        <f t="shared" ref="J4:J32" si="5">F4*0.85+G4+AF4*D4+D4*AE4+AG4+AD4</f>
        <v>177.89729628437502</v>
      </c>
      <c r="K4" s="17">
        <f t="shared" si="3"/>
        <v>25.41389946919643</v>
      </c>
      <c r="L4" s="16">
        <v>163</v>
      </c>
      <c r="M4" s="19">
        <f t="shared" ref="M4:M32" si="6">IFERROR(D4/L4,"-")</f>
        <v>4.2944785276073622E-2</v>
      </c>
      <c r="N4" s="16">
        <v>19</v>
      </c>
      <c r="O4" s="20">
        <f t="shared" ref="O4:P4" si="7">D4/7</f>
        <v>1</v>
      </c>
      <c r="P4" s="20">
        <f t="shared" si="7"/>
        <v>0</v>
      </c>
      <c r="Q4" s="16">
        <f t="shared" ref="Q4:Q32" si="8">ROUNDDOWN(N4/(O4+P4),0)</f>
        <v>19</v>
      </c>
      <c r="R4" s="16"/>
      <c r="S4" s="21">
        <v>3</v>
      </c>
      <c r="T4" s="14">
        <v>500</v>
      </c>
      <c r="U4" s="22">
        <v>140</v>
      </c>
      <c r="V4" s="23" t="s">
        <v>177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0.31715359375000002</v>
      </c>
      <c r="AD4" s="25">
        <f t="shared" ref="AD4:AD32" si="12">IFERROR(AB4*AC4*D4*2,0)</f>
        <v>-3.063703715625</v>
      </c>
      <c r="AE4" s="25">
        <v>-7.32</v>
      </c>
      <c r="AF4" s="25">
        <v>-15.76</v>
      </c>
      <c r="AG4" s="25">
        <v>0</v>
      </c>
    </row>
    <row r="5" spans="1:33" ht="15.75" customHeight="1" x14ac:dyDescent="0.2">
      <c r="A5" s="14" t="s">
        <v>34</v>
      </c>
      <c r="B5" s="14" t="s">
        <v>178</v>
      </c>
      <c r="C5" s="15">
        <f t="shared" si="4"/>
        <v>54.051111111111105</v>
      </c>
      <c r="D5" s="16">
        <v>9</v>
      </c>
      <c r="E5" s="16">
        <v>0</v>
      </c>
      <c r="F5" s="29">
        <v>486.45999999999992</v>
      </c>
      <c r="G5" s="29">
        <v>-0.17</v>
      </c>
      <c r="H5" s="18">
        <f t="shared" si="1"/>
        <v>3.4946347078896526E-4</v>
      </c>
      <c r="I5" s="18">
        <f t="shared" si="2"/>
        <v>0.41454053365103821</v>
      </c>
      <c r="J5" s="17">
        <f t="shared" si="5"/>
        <v>201.65738799988401</v>
      </c>
      <c r="K5" s="17">
        <f t="shared" si="3"/>
        <v>22.406376444431558</v>
      </c>
      <c r="L5" s="16">
        <v>181</v>
      </c>
      <c r="M5" s="19">
        <f t="shared" si="6"/>
        <v>4.9723756906077346E-2</v>
      </c>
      <c r="N5" s="16">
        <v>7</v>
      </c>
      <c r="O5" s="20">
        <f t="shared" ref="O5:P5" si="13">D5/7</f>
        <v>1.2857142857142858</v>
      </c>
      <c r="P5" s="20">
        <f t="shared" si="13"/>
        <v>0</v>
      </c>
      <c r="Q5" s="16">
        <f t="shared" si="8"/>
        <v>5</v>
      </c>
      <c r="R5" s="16"/>
      <c r="S5" s="21">
        <v>2.8494983277591901</v>
      </c>
      <c r="T5" s="14">
        <v>500</v>
      </c>
      <c r="U5" s="22">
        <v>140</v>
      </c>
      <c r="V5" s="23" t="s">
        <v>179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0.31752109501738124</v>
      </c>
      <c r="AD5" s="25">
        <f t="shared" si="12"/>
        <v>-3.9436120001158743</v>
      </c>
      <c r="AE5" s="25">
        <v>-7.32</v>
      </c>
      <c r="AF5" s="25">
        <v>-15.76</v>
      </c>
      <c r="AG5" s="25">
        <v>0</v>
      </c>
    </row>
    <row r="6" spans="1:33" x14ac:dyDescent="0.2">
      <c r="A6" s="14" t="s">
        <v>35</v>
      </c>
      <c r="B6" s="14" t="s">
        <v>180</v>
      </c>
      <c r="C6" s="15">
        <f t="shared" si="4"/>
        <v>63.148571428571422</v>
      </c>
      <c r="D6" s="16">
        <v>7</v>
      </c>
      <c r="E6" s="16">
        <v>0</v>
      </c>
      <c r="F6" s="29">
        <v>442.03999999999996</v>
      </c>
      <c r="G6" s="29">
        <v>-0.05</v>
      </c>
      <c r="H6" s="18">
        <f t="shared" si="1"/>
        <v>1.1311193557144151E-4</v>
      </c>
      <c r="I6" s="18">
        <f t="shared" si="2"/>
        <v>0.47746877270015153</v>
      </c>
      <c r="J6" s="17">
        <f t="shared" si="5"/>
        <v>211.06029628437497</v>
      </c>
      <c r="K6" s="17">
        <f t="shared" si="3"/>
        <v>30.151470897767854</v>
      </c>
      <c r="L6" s="16">
        <v>200</v>
      </c>
      <c r="M6" s="19">
        <f t="shared" si="6"/>
        <v>3.5000000000000003E-2</v>
      </c>
      <c r="N6" s="16">
        <v>1</v>
      </c>
      <c r="O6" s="20">
        <f t="shared" ref="O6:P6" si="14">D6/7</f>
        <v>1</v>
      </c>
      <c r="P6" s="20">
        <f t="shared" si="14"/>
        <v>0</v>
      </c>
      <c r="Q6" s="16">
        <f t="shared" si="8"/>
        <v>1</v>
      </c>
      <c r="R6" s="16"/>
      <c r="S6" s="21">
        <v>3.30232558139534</v>
      </c>
      <c r="T6" s="14">
        <v>688</v>
      </c>
      <c r="U6" s="22">
        <v>140</v>
      </c>
      <c r="V6" s="23" t="s">
        <v>181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0.31715359375000002</v>
      </c>
      <c r="AD6" s="25">
        <f t="shared" si="12"/>
        <v>-3.063703715625</v>
      </c>
      <c r="AE6" s="25">
        <v>-7.32</v>
      </c>
      <c r="AF6" s="25">
        <v>-15.76</v>
      </c>
      <c r="AG6" s="25">
        <v>0</v>
      </c>
    </row>
    <row r="7" spans="1:33" ht="15.75" customHeight="1" x14ac:dyDescent="0.2">
      <c r="A7" s="14" t="s">
        <v>37</v>
      </c>
      <c r="B7" s="14" t="s">
        <v>105</v>
      </c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1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>
        <v>4.2072538860103599</v>
      </c>
      <c r="T7" s="14">
        <v>500</v>
      </c>
      <c r="U7" s="22">
        <v>140</v>
      </c>
      <c r="V7" s="23" t="s">
        <v>182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-15.76</v>
      </c>
      <c r="AG7" s="25">
        <v>0</v>
      </c>
    </row>
    <row r="8" spans="1:33" ht="15.75" customHeight="1" x14ac:dyDescent="0.2">
      <c r="A8" s="14" t="s">
        <v>40</v>
      </c>
      <c r="B8" s="14" t="s">
        <v>183</v>
      </c>
      <c r="C8" s="15">
        <f t="shared" si="4"/>
        <v>62.08</v>
      </c>
      <c r="D8" s="16">
        <v>2</v>
      </c>
      <c r="E8" s="16">
        <v>0</v>
      </c>
      <c r="F8" s="29">
        <v>124.16</v>
      </c>
      <c r="G8" s="29">
        <v>-0.22000000000000003</v>
      </c>
      <c r="H8" s="18">
        <f t="shared" si="1"/>
        <v>1.7719072164948456E-3</v>
      </c>
      <c r="I8" s="18">
        <f t="shared" si="2"/>
        <v>0.46939961405645947</v>
      </c>
      <c r="J8" s="17">
        <f t="shared" si="5"/>
        <v>58.280656081250008</v>
      </c>
      <c r="K8" s="17">
        <f t="shared" si="3"/>
        <v>29.140328040625004</v>
      </c>
      <c r="L8" s="16">
        <v>30</v>
      </c>
      <c r="M8" s="19">
        <f t="shared" si="6"/>
        <v>6.6666666666666666E-2</v>
      </c>
      <c r="N8" s="16">
        <v>141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493</v>
      </c>
      <c r="R8" s="16"/>
      <c r="S8" s="21">
        <v>2.5037037037037</v>
      </c>
      <c r="T8" s="14">
        <v>360</v>
      </c>
      <c r="U8" s="22">
        <v>100</v>
      </c>
      <c r="V8" s="23" t="s">
        <v>184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0.31715359375000002</v>
      </c>
      <c r="AD8" s="25">
        <f t="shared" si="12"/>
        <v>-0.87534391874999995</v>
      </c>
      <c r="AE8" s="25">
        <v>-7.32</v>
      </c>
      <c r="AF8" s="25">
        <v>-15.76</v>
      </c>
      <c r="AG8" s="25">
        <v>0</v>
      </c>
    </row>
    <row r="9" spans="1:33" ht="15.75" customHeight="1" x14ac:dyDescent="0.2">
      <c r="A9" s="14" t="s">
        <v>42</v>
      </c>
      <c r="B9" s="14" t="s">
        <v>185</v>
      </c>
      <c r="C9" s="15">
        <f t="shared" si="4"/>
        <v>52.71</v>
      </c>
      <c r="D9" s="16">
        <v>3</v>
      </c>
      <c r="E9" s="16">
        <v>0</v>
      </c>
      <c r="F9" s="29">
        <v>158.13</v>
      </c>
      <c r="G9" s="29">
        <v>-0.31</v>
      </c>
      <c r="H9" s="18">
        <f t="shared" si="1"/>
        <v>1.9604123189780561E-3</v>
      </c>
      <c r="I9" s="18">
        <f t="shared" si="2"/>
        <v>0.40186861520189071</v>
      </c>
      <c r="J9" s="17">
        <f t="shared" si="5"/>
        <v>63.547484121874973</v>
      </c>
      <c r="K9" s="17">
        <f t="shared" si="3"/>
        <v>21.182494707291657</v>
      </c>
      <c r="L9" s="16">
        <v>58</v>
      </c>
      <c r="M9" s="19">
        <f t="shared" si="6"/>
        <v>5.1724137931034482E-2</v>
      </c>
      <c r="N9" s="16">
        <v>138</v>
      </c>
      <c r="O9" s="20">
        <f t="shared" ref="O9:P9" si="17">D9/7</f>
        <v>0.42857142857142855</v>
      </c>
      <c r="P9" s="20">
        <f t="shared" si="17"/>
        <v>0</v>
      </c>
      <c r="Q9" s="16">
        <f t="shared" si="8"/>
        <v>322</v>
      </c>
      <c r="R9" s="16"/>
      <c r="S9" s="21">
        <v>2.1144781144781102</v>
      </c>
      <c r="T9" s="14">
        <v>360</v>
      </c>
      <c r="U9" s="22">
        <v>188</v>
      </c>
      <c r="V9" s="23" t="s">
        <v>186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0.31715359375000002</v>
      </c>
      <c r="AD9" s="25">
        <f t="shared" si="12"/>
        <v>-1.3130158781249999</v>
      </c>
      <c r="AE9" s="25">
        <v>-7.32</v>
      </c>
      <c r="AF9" s="25">
        <v>-15.76</v>
      </c>
      <c r="AG9" s="25">
        <v>0</v>
      </c>
    </row>
    <row r="10" spans="1:33" ht="15.75" customHeight="1" x14ac:dyDescent="0.2">
      <c r="A10" s="14" t="s">
        <v>45</v>
      </c>
      <c r="B10" s="14" t="s">
        <v>38</v>
      </c>
      <c r="C10" s="15">
        <f t="shared" si="4"/>
        <v>41.523684210526319</v>
      </c>
      <c r="D10" s="16">
        <v>19</v>
      </c>
      <c r="E10" s="16">
        <v>1</v>
      </c>
      <c r="F10" s="29">
        <v>788.95</v>
      </c>
      <c r="G10" s="29">
        <v>-0.38</v>
      </c>
      <c r="H10" s="18">
        <f t="shared" si="1"/>
        <v>4.8165282971037452E-4</v>
      </c>
      <c r="I10" s="18">
        <f t="shared" si="2"/>
        <v>0.25270775594641937</v>
      </c>
      <c r="J10" s="17">
        <f t="shared" si="5"/>
        <v>199.37378405392758</v>
      </c>
      <c r="K10" s="17">
        <f t="shared" si="3"/>
        <v>10.493357055469872</v>
      </c>
      <c r="L10" s="16">
        <v>56</v>
      </c>
      <c r="M10" s="19">
        <f t="shared" si="6"/>
        <v>0.3392857142857143</v>
      </c>
      <c r="N10" s="16">
        <v>101</v>
      </c>
      <c r="O10" s="20">
        <f t="shared" ref="O10:P10" si="18">D10/7</f>
        <v>2.7142857142857144</v>
      </c>
      <c r="P10" s="20">
        <f t="shared" si="18"/>
        <v>0.14285714285714285</v>
      </c>
      <c r="Q10" s="16">
        <f t="shared" si="8"/>
        <v>35</v>
      </c>
      <c r="R10" s="16"/>
      <c r="S10" s="21">
        <v>2.63063063063063</v>
      </c>
      <c r="T10" s="14">
        <v>360</v>
      </c>
      <c r="U10" s="22">
        <v>188</v>
      </c>
      <c r="V10" s="23" t="s">
        <v>187</v>
      </c>
      <c r="W10" s="14">
        <v>0</v>
      </c>
      <c r="X10" s="24">
        <f t="shared" si="9"/>
        <v>0</v>
      </c>
      <c r="Y10" s="25">
        <f t="shared" si="10"/>
        <v>0.38</v>
      </c>
      <c r="Z10" s="14">
        <v>1</v>
      </c>
      <c r="AA10" s="14" t="s">
        <v>39</v>
      </c>
      <c r="AB10" s="27">
        <f t="shared" si="11"/>
        <v>-0.69</v>
      </c>
      <c r="AC10" s="28">
        <v>0.31715359375000002</v>
      </c>
      <c r="AD10" s="25">
        <f t="shared" si="12"/>
        <v>-8.315767228124999</v>
      </c>
      <c r="AE10" s="25">
        <v>-7.32</v>
      </c>
      <c r="AF10" s="25">
        <v>-17.024102564102499</v>
      </c>
      <c r="AG10" s="25">
        <v>0</v>
      </c>
    </row>
    <row r="11" spans="1:33" ht="15.75" customHeight="1" x14ac:dyDescent="0.2">
      <c r="A11" s="14" t="s">
        <v>46</v>
      </c>
      <c r="B11" s="14" t="s">
        <v>188</v>
      </c>
      <c r="C11" s="15">
        <f t="shared" si="4"/>
        <v>39.024482758620692</v>
      </c>
      <c r="D11" s="16">
        <v>29</v>
      </c>
      <c r="E11" s="16">
        <v>6</v>
      </c>
      <c r="F11" s="29">
        <v>1131.71</v>
      </c>
      <c r="G11" s="29">
        <v>-0.16</v>
      </c>
      <c r="H11" s="18">
        <f t="shared" si="1"/>
        <v>1.4137897517915366E-4</v>
      </c>
      <c r="I11" s="18">
        <f t="shared" si="2"/>
        <v>0.21482715432323873</v>
      </c>
      <c r="J11" s="17">
        <f t="shared" si="5"/>
        <v>243.12203881915252</v>
      </c>
      <c r="K11" s="17">
        <f t="shared" si="3"/>
        <v>8.3835185799707759</v>
      </c>
      <c r="L11" s="16">
        <v>77</v>
      </c>
      <c r="M11" s="19">
        <f t="shared" si="6"/>
        <v>0.37662337662337664</v>
      </c>
      <c r="N11" s="16">
        <v>84</v>
      </c>
      <c r="O11" s="20">
        <f t="shared" ref="O11:P11" si="19">D11/7</f>
        <v>4.1428571428571432</v>
      </c>
      <c r="P11" s="20">
        <f t="shared" si="19"/>
        <v>0.8571428571428571</v>
      </c>
      <c r="Q11" s="16">
        <f t="shared" si="8"/>
        <v>16</v>
      </c>
      <c r="R11" s="16"/>
      <c r="S11" s="21">
        <v>4.0261437908496696</v>
      </c>
      <c r="T11" s="14">
        <v>360</v>
      </c>
      <c r="U11" s="22">
        <v>188</v>
      </c>
      <c r="V11" s="23" t="s">
        <v>187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0.31715359375000002</v>
      </c>
      <c r="AD11" s="25">
        <f t="shared" si="12"/>
        <v>-12.692486821874999</v>
      </c>
      <c r="AE11" s="25">
        <v>-7.32</v>
      </c>
      <c r="AF11" s="25">
        <v>-17.024102564102499</v>
      </c>
      <c r="AG11" s="25">
        <v>0</v>
      </c>
    </row>
    <row r="12" spans="1:33" ht="15.75" customHeight="1" x14ac:dyDescent="0.2">
      <c r="A12" s="14" t="s">
        <v>49</v>
      </c>
      <c r="B12" s="14" t="s">
        <v>189</v>
      </c>
      <c r="C12" s="15">
        <f t="shared" si="4"/>
        <v>39.923600000000008</v>
      </c>
      <c r="D12" s="16">
        <v>25</v>
      </c>
      <c r="E12" s="16">
        <v>4</v>
      </c>
      <c r="F12" s="29">
        <v>998.09000000000015</v>
      </c>
      <c r="G12" s="29">
        <v>-0.23000000000000004</v>
      </c>
      <c r="H12" s="18">
        <f t="shared" si="1"/>
        <v>2.3044014066867717E-4</v>
      </c>
      <c r="I12" s="18">
        <f t="shared" si="2"/>
        <v>0.22903960255394057</v>
      </c>
      <c r="J12" s="17">
        <f t="shared" si="5"/>
        <v>228.60213691306257</v>
      </c>
      <c r="K12" s="17">
        <f t="shared" si="3"/>
        <v>9.1440854765225019</v>
      </c>
      <c r="L12" s="16">
        <v>59</v>
      </c>
      <c r="M12" s="19">
        <f t="shared" si="6"/>
        <v>0.42372881355932202</v>
      </c>
      <c r="N12" s="16">
        <v>56</v>
      </c>
      <c r="O12" s="20">
        <f t="shared" ref="O12:P12" si="20">D12/7</f>
        <v>3.5714285714285716</v>
      </c>
      <c r="P12" s="20">
        <f t="shared" si="20"/>
        <v>0.5714285714285714</v>
      </c>
      <c r="Q12" s="16">
        <f t="shared" si="8"/>
        <v>13</v>
      </c>
      <c r="R12" s="16"/>
      <c r="S12" s="21">
        <v>6.4854368932038797</v>
      </c>
      <c r="T12" s="14">
        <v>360</v>
      </c>
      <c r="U12" s="22">
        <v>188</v>
      </c>
      <c r="V12" s="23" t="s">
        <v>190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0.31715359375000002</v>
      </c>
      <c r="AD12" s="25">
        <f t="shared" si="12"/>
        <v>-10.941798984375</v>
      </c>
      <c r="AE12" s="25">
        <v>-7.32</v>
      </c>
      <c r="AF12" s="25">
        <v>-17.024102564102499</v>
      </c>
      <c r="AG12" s="25">
        <v>0</v>
      </c>
    </row>
    <row r="13" spans="1:33" ht="15.75" customHeight="1" x14ac:dyDescent="0.2">
      <c r="A13" s="14" t="s">
        <v>52</v>
      </c>
      <c r="B13" s="14" t="s">
        <v>38</v>
      </c>
      <c r="C13" s="15">
        <f t="shared" si="4"/>
        <v>40.712750000000007</v>
      </c>
      <c r="D13" s="16">
        <v>40</v>
      </c>
      <c r="E13" s="16">
        <v>2</v>
      </c>
      <c r="F13" s="17">
        <v>1628.5100000000002</v>
      </c>
      <c r="G13" s="29">
        <v>-0.35000000000000003</v>
      </c>
      <c r="H13" s="18">
        <f t="shared" si="1"/>
        <v>2.1492038734794382E-4</v>
      </c>
      <c r="I13" s="18">
        <f t="shared" si="2"/>
        <v>0.23652088204862112</v>
      </c>
      <c r="J13" s="17">
        <f t="shared" si="5"/>
        <v>385.17662162500005</v>
      </c>
      <c r="K13" s="17">
        <f t="shared" si="3"/>
        <v>9.6294155406250006</v>
      </c>
      <c r="L13" s="16">
        <v>75</v>
      </c>
      <c r="M13" s="19">
        <f t="shared" si="6"/>
        <v>0.53333333333333333</v>
      </c>
      <c r="N13" s="16">
        <v>20</v>
      </c>
      <c r="O13" s="20">
        <f t="shared" ref="O13:P13" si="21">D13/7</f>
        <v>5.7142857142857144</v>
      </c>
      <c r="P13" s="20">
        <f t="shared" si="21"/>
        <v>0.2857142857142857</v>
      </c>
      <c r="Q13" s="16">
        <f t="shared" si="8"/>
        <v>3</v>
      </c>
      <c r="R13" s="16"/>
      <c r="S13" s="21">
        <v>3.0044444444444398</v>
      </c>
      <c r="T13" s="14">
        <v>172</v>
      </c>
      <c r="U13" s="22">
        <v>100</v>
      </c>
      <c r="V13" s="23" t="s">
        <v>191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0.31715359375000002</v>
      </c>
      <c r="AD13" s="25">
        <f t="shared" si="12"/>
        <v>-17.506878374999999</v>
      </c>
      <c r="AE13" s="25">
        <v>-7.32</v>
      </c>
      <c r="AF13" s="25">
        <v>-17.21</v>
      </c>
      <c r="AG13" s="25">
        <v>0</v>
      </c>
    </row>
    <row r="14" spans="1:33" ht="15.75" customHeight="1" x14ac:dyDescent="0.2">
      <c r="A14" s="14" t="s">
        <v>55</v>
      </c>
      <c r="B14" s="14" t="s">
        <v>192</v>
      </c>
      <c r="C14" s="15">
        <f t="shared" si="4"/>
        <v>40.933888888888895</v>
      </c>
      <c r="D14" s="16">
        <v>18</v>
      </c>
      <c r="E14" s="16">
        <v>3</v>
      </c>
      <c r="F14" s="17">
        <v>736.81000000000006</v>
      </c>
      <c r="G14" s="29">
        <v>-0.28999999999999998</v>
      </c>
      <c r="H14" s="18">
        <f t="shared" si="1"/>
        <v>3.9358857778803215E-4</v>
      </c>
      <c r="I14" s="18">
        <f t="shared" si="2"/>
        <v>0.23965527711519929</v>
      </c>
      <c r="J14" s="17">
        <f t="shared" si="5"/>
        <v>176.58040473125001</v>
      </c>
      <c r="K14" s="17">
        <f t="shared" si="3"/>
        <v>9.810022485069446</v>
      </c>
      <c r="L14" s="16">
        <v>85</v>
      </c>
      <c r="M14" s="19">
        <f t="shared" si="6"/>
        <v>0.21176470588235294</v>
      </c>
      <c r="N14" s="16">
        <v>185</v>
      </c>
      <c r="O14" s="20">
        <f t="shared" ref="O14:P14" si="22">D14/7</f>
        <v>2.5714285714285716</v>
      </c>
      <c r="P14" s="20">
        <f t="shared" si="22"/>
        <v>0.42857142857142855</v>
      </c>
      <c r="Q14" s="16">
        <f t="shared" si="8"/>
        <v>61</v>
      </c>
      <c r="R14" s="16"/>
      <c r="S14" s="21">
        <v>1.96923076923076</v>
      </c>
      <c r="T14" s="14">
        <v>172</v>
      </c>
      <c r="U14" s="22">
        <v>100</v>
      </c>
      <c r="V14" s="23" t="s">
        <v>191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0.31715359375000002</v>
      </c>
      <c r="AD14" s="25">
        <f t="shared" si="12"/>
        <v>-7.8780952687499992</v>
      </c>
      <c r="AE14" s="25">
        <v>-7.32</v>
      </c>
      <c r="AF14" s="25">
        <v>-17.21</v>
      </c>
      <c r="AG14" s="25">
        <v>0</v>
      </c>
    </row>
    <row r="15" spans="1:33" ht="15.75" customHeight="1" x14ac:dyDescent="0.2">
      <c r="A15" s="14" t="s">
        <v>57</v>
      </c>
      <c r="B15" s="14" t="s">
        <v>88</v>
      </c>
      <c r="C15" s="15">
        <f t="shared" si="4"/>
        <v>42.833750000000002</v>
      </c>
      <c r="D15" s="16">
        <v>32</v>
      </c>
      <c r="E15" s="16">
        <v>4</v>
      </c>
      <c r="F15" s="17">
        <v>1370.68</v>
      </c>
      <c r="G15" s="29">
        <v>-31.619999999999994</v>
      </c>
      <c r="H15" s="18">
        <f t="shared" si="1"/>
        <v>2.3068841742784597E-2</v>
      </c>
      <c r="I15" s="18">
        <f t="shared" si="2"/>
        <v>0.2363297759506231</v>
      </c>
      <c r="J15" s="17">
        <f t="shared" si="5"/>
        <v>323.93249730000008</v>
      </c>
      <c r="K15" s="17">
        <f t="shared" si="3"/>
        <v>10.122890540625002</v>
      </c>
      <c r="L15" s="16">
        <v>81</v>
      </c>
      <c r="M15" s="19">
        <f t="shared" si="6"/>
        <v>0.39506172839506171</v>
      </c>
      <c r="N15" s="16">
        <v>149</v>
      </c>
      <c r="O15" s="20">
        <f t="shared" ref="O15:P15" si="23">D15/7</f>
        <v>4.5714285714285712</v>
      </c>
      <c r="P15" s="20">
        <f t="shared" si="23"/>
        <v>0.5714285714285714</v>
      </c>
      <c r="Q15" s="16">
        <f t="shared" si="8"/>
        <v>28</v>
      </c>
      <c r="R15" s="16"/>
      <c r="S15" s="21">
        <v>2.8951048951048901</v>
      </c>
      <c r="T15" s="14">
        <v>172</v>
      </c>
      <c r="U15" s="22">
        <v>100</v>
      </c>
      <c r="V15" s="23" t="s">
        <v>191</v>
      </c>
      <c r="W15" s="14">
        <v>1</v>
      </c>
      <c r="X15" s="24">
        <f t="shared" si="9"/>
        <v>3.125E-2</v>
      </c>
      <c r="Y15" s="25">
        <f t="shared" si="10"/>
        <v>7.9049999999999985</v>
      </c>
      <c r="Z15" s="14">
        <v>3</v>
      </c>
      <c r="AA15" s="14" t="s">
        <v>39</v>
      </c>
      <c r="AB15" s="27">
        <f t="shared" si="11"/>
        <v>-0.69</v>
      </c>
      <c r="AC15" s="28">
        <v>0.31715359375000002</v>
      </c>
      <c r="AD15" s="25">
        <f t="shared" si="12"/>
        <v>-14.005502699999999</v>
      </c>
      <c r="AE15" s="25">
        <v>-7.32</v>
      </c>
      <c r="AF15" s="25">
        <v>-17.54</v>
      </c>
      <c r="AG15" s="25">
        <v>0</v>
      </c>
    </row>
    <row r="16" spans="1:33" ht="15.75" customHeight="1" x14ac:dyDescent="0.2">
      <c r="A16" s="14" t="s">
        <v>60</v>
      </c>
      <c r="B16" s="14" t="s">
        <v>38</v>
      </c>
      <c r="C16" s="15">
        <f t="shared" si="4"/>
        <v>44.934864864864871</v>
      </c>
      <c r="D16" s="16">
        <v>37</v>
      </c>
      <c r="E16" s="16">
        <v>4</v>
      </c>
      <c r="F16" s="17">
        <v>1662.5900000000001</v>
      </c>
      <c r="G16" s="29">
        <v>-9.8099999999999987</v>
      </c>
      <c r="H16" s="18">
        <f t="shared" si="1"/>
        <v>5.9004324577917574E-3</v>
      </c>
      <c r="I16" s="18">
        <f t="shared" si="2"/>
        <v>0.28111418780524666</v>
      </c>
      <c r="J16" s="17">
        <f t="shared" si="5"/>
        <v>467.37763750312513</v>
      </c>
      <c r="K16" s="17">
        <f t="shared" si="3"/>
        <v>12.631828040625004</v>
      </c>
      <c r="L16" s="16">
        <v>87</v>
      </c>
      <c r="M16" s="19">
        <f t="shared" si="6"/>
        <v>0.42528735632183906</v>
      </c>
      <c r="N16" s="16">
        <v>107</v>
      </c>
      <c r="O16" s="20">
        <f t="shared" ref="O16:P16" si="24">D16/7</f>
        <v>5.2857142857142856</v>
      </c>
      <c r="P16" s="20">
        <f t="shared" si="24"/>
        <v>0.5714285714285714</v>
      </c>
      <c r="Q16" s="16">
        <f t="shared" si="8"/>
        <v>18</v>
      </c>
      <c r="R16" s="16"/>
      <c r="S16" s="21">
        <v>4.29223744292237</v>
      </c>
      <c r="T16" s="14">
        <v>172</v>
      </c>
      <c r="U16" s="22">
        <v>100</v>
      </c>
      <c r="V16" s="23" t="s">
        <v>191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0.31715359375000002</v>
      </c>
      <c r="AD16" s="25">
        <f t="shared" si="12"/>
        <v>-16.193862496874999</v>
      </c>
      <c r="AE16" s="25">
        <v>-7.32</v>
      </c>
      <c r="AF16" s="25">
        <v>-17.54</v>
      </c>
      <c r="AG16" s="25">
        <v>0</v>
      </c>
    </row>
    <row r="17" spans="1:33" ht="15.75" customHeight="1" x14ac:dyDescent="0.2">
      <c r="A17" s="14" t="s">
        <v>62</v>
      </c>
      <c r="B17" s="14" t="s">
        <v>193</v>
      </c>
      <c r="C17" s="15">
        <f t="shared" si="4"/>
        <v>44.641666666666666</v>
      </c>
      <c r="D17" s="16">
        <v>18</v>
      </c>
      <c r="E17" s="16">
        <v>5</v>
      </c>
      <c r="F17" s="17">
        <v>803.55</v>
      </c>
      <c r="G17" s="29">
        <v>-0.41000000000000003</v>
      </c>
      <c r="H17" s="18">
        <f t="shared" si="1"/>
        <v>5.1023582851098264E-4</v>
      </c>
      <c r="I17" s="18">
        <f t="shared" si="2"/>
        <v>0.28307756018916058</v>
      </c>
      <c r="J17" s="17">
        <f t="shared" si="5"/>
        <v>227.46697348999999</v>
      </c>
      <c r="K17" s="17">
        <f t="shared" si="3"/>
        <v>12.637054082777777</v>
      </c>
      <c r="L17" s="16">
        <v>71</v>
      </c>
      <c r="M17" s="19">
        <f t="shared" si="6"/>
        <v>0.25352112676056338</v>
      </c>
      <c r="N17" s="16">
        <v>87</v>
      </c>
      <c r="O17" s="20">
        <f t="shared" ref="O17:P17" si="25">D17/7</f>
        <v>2.5714285714285716</v>
      </c>
      <c r="P17" s="20">
        <f t="shared" si="25"/>
        <v>0.7142857142857143</v>
      </c>
      <c r="Q17" s="16">
        <f t="shared" si="8"/>
        <v>26</v>
      </c>
      <c r="R17" s="16"/>
      <c r="S17" s="21">
        <v>3.3268608414239398</v>
      </c>
      <c r="T17" s="14">
        <v>172</v>
      </c>
      <c r="U17" s="22">
        <v>100</v>
      </c>
      <c r="V17" s="23" t="s">
        <v>194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0.30839478703703704</v>
      </c>
      <c r="AD17" s="25">
        <f t="shared" si="12"/>
        <v>-7.6605265099999995</v>
      </c>
      <c r="AE17" s="25">
        <v>-7.32</v>
      </c>
      <c r="AF17" s="25">
        <v>-17.54</v>
      </c>
      <c r="AG17" s="25">
        <v>0</v>
      </c>
    </row>
    <row r="18" spans="1:33" ht="15.75" customHeight="1" x14ac:dyDescent="0.2">
      <c r="A18" s="14" t="s">
        <v>64</v>
      </c>
      <c r="B18" s="14" t="s">
        <v>195</v>
      </c>
      <c r="C18" s="15">
        <f t="shared" si="4"/>
        <v>43.334411764705891</v>
      </c>
      <c r="D18" s="16">
        <v>34</v>
      </c>
      <c r="E18" s="16">
        <v>6</v>
      </c>
      <c r="F18" s="17">
        <v>1473.3700000000003</v>
      </c>
      <c r="G18" s="29">
        <v>-0.46000000000000008</v>
      </c>
      <c r="H18" s="18">
        <f t="shared" si="1"/>
        <v>3.1220942465232766E-4</v>
      </c>
      <c r="I18" s="18">
        <f t="shared" si="2"/>
        <v>0.26618881651738696</v>
      </c>
      <c r="J18" s="17">
        <f t="shared" si="5"/>
        <v>392.19461659222253</v>
      </c>
      <c r="K18" s="17">
        <f t="shared" si="3"/>
        <v>11.535135782124192</v>
      </c>
      <c r="L18" s="16">
        <v>98</v>
      </c>
      <c r="M18" s="19">
        <f t="shared" si="6"/>
        <v>0.34693877551020408</v>
      </c>
      <c r="N18" s="16">
        <v>49</v>
      </c>
      <c r="O18" s="20">
        <f t="shared" ref="O18:P18" si="26">D18/7</f>
        <v>4.8571428571428568</v>
      </c>
      <c r="P18" s="20">
        <f t="shared" si="26"/>
        <v>0.8571428571428571</v>
      </c>
      <c r="Q18" s="16">
        <f t="shared" si="8"/>
        <v>8</v>
      </c>
      <c r="R18" s="16"/>
      <c r="S18" s="21">
        <v>2.8740740740740698</v>
      </c>
      <c r="T18" s="14">
        <v>72</v>
      </c>
      <c r="U18" s="22">
        <v>0</v>
      </c>
      <c r="V18" s="23" t="s">
        <v>196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0.30839478703703704</v>
      </c>
      <c r="AD18" s="25">
        <f t="shared" si="12"/>
        <v>-14.469883407777777</v>
      </c>
      <c r="AE18" s="25">
        <v>-7.32</v>
      </c>
      <c r="AF18" s="25">
        <v>-17.54</v>
      </c>
      <c r="AG18" s="25">
        <v>0</v>
      </c>
    </row>
    <row r="19" spans="1:33" ht="15.75" customHeight="1" x14ac:dyDescent="0.2">
      <c r="A19" s="14" t="s">
        <v>67</v>
      </c>
      <c r="B19" s="14" t="s">
        <v>197</v>
      </c>
      <c r="C19" s="15">
        <f t="shared" si="4"/>
        <v>47.221304347826084</v>
      </c>
      <c r="D19" s="16">
        <v>23</v>
      </c>
      <c r="E19" s="16">
        <v>5</v>
      </c>
      <c r="F19" s="17">
        <v>1086.0899999999999</v>
      </c>
      <c r="G19" s="29">
        <v>-0.95</v>
      </c>
      <c r="H19" s="18">
        <f t="shared" si="1"/>
        <v>8.7469730869449132E-4</v>
      </c>
      <c r="I19" s="18">
        <f t="shared" si="2"/>
        <v>0.29661864989038139</v>
      </c>
      <c r="J19" s="17">
        <f t="shared" si="5"/>
        <v>322.1545494594443</v>
      </c>
      <c r="K19" s="17">
        <f t="shared" si="3"/>
        <v>14.00671954171497</v>
      </c>
      <c r="L19" s="16">
        <v>63</v>
      </c>
      <c r="M19" s="19">
        <f t="shared" si="6"/>
        <v>0.36507936507936506</v>
      </c>
      <c r="N19" s="16">
        <v>111</v>
      </c>
      <c r="O19" s="20">
        <f t="shared" ref="O19:P19" si="27">D19/7</f>
        <v>3.2857142857142856</v>
      </c>
      <c r="P19" s="20">
        <f t="shared" si="27"/>
        <v>0.7142857142857143</v>
      </c>
      <c r="Q19" s="16">
        <f t="shared" si="8"/>
        <v>27</v>
      </c>
      <c r="R19" s="16"/>
      <c r="S19" s="21">
        <v>2.8356807511737001</v>
      </c>
      <c r="T19" s="14">
        <v>72</v>
      </c>
      <c r="U19" s="22">
        <v>72</v>
      </c>
      <c r="V19" s="23" t="s">
        <v>196</v>
      </c>
      <c r="W19" s="14">
        <v>3</v>
      </c>
      <c r="X19" s="24">
        <f t="shared" si="9"/>
        <v>0.13043478260869565</v>
      </c>
      <c r="Y19" s="25">
        <f t="shared" si="10"/>
        <v>0.31666666666666665</v>
      </c>
      <c r="Z19" s="14">
        <v>0</v>
      </c>
      <c r="AA19" s="14" t="s">
        <v>39</v>
      </c>
      <c r="AB19" s="27">
        <f t="shared" si="11"/>
        <v>-0.69</v>
      </c>
      <c r="AC19" s="28">
        <v>0.30839478703703704</v>
      </c>
      <c r="AD19" s="25">
        <f t="shared" si="12"/>
        <v>-9.7884505405555551</v>
      </c>
      <c r="AE19" s="25">
        <v>-7.32</v>
      </c>
      <c r="AF19" s="25">
        <v>-18.3445</v>
      </c>
      <c r="AG19" s="25">
        <v>0</v>
      </c>
    </row>
    <row r="20" spans="1:33" ht="15.75" customHeight="1" x14ac:dyDescent="0.2">
      <c r="A20" s="14" t="s">
        <v>68</v>
      </c>
      <c r="B20" s="14" t="s">
        <v>198</v>
      </c>
      <c r="C20" s="15">
        <f t="shared" si="4"/>
        <v>52.11</v>
      </c>
      <c r="D20" s="16">
        <v>8</v>
      </c>
      <c r="E20" s="16">
        <v>2</v>
      </c>
      <c r="F20" s="17">
        <v>416.88</v>
      </c>
      <c r="G20" s="29">
        <v>-0.56000000000000005</v>
      </c>
      <c r="H20" s="18">
        <f t="shared" si="1"/>
        <v>1.3433122241412398E-3</v>
      </c>
      <c r="I20" s="18">
        <f t="shared" si="2"/>
        <v>0.34798340421970619</v>
      </c>
      <c r="J20" s="17">
        <f t="shared" si="5"/>
        <v>145.06732155111112</v>
      </c>
      <c r="K20" s="17">
        <f t="shared" si="3"/>
        <v>18.13341519388889</v>
      </c>
      <c r="L20" s="16">
        <v>40</v>
      </c>
      <c r="M20" s="19">
        <f t="shared" si="6"/>
        <v>0.2</v>
      </c>
      <c r="N20" s="16">
        <v>101</v>
      </c>
      <c r="O20" s="20">
        <f t="shared" ref="O20:P20" si="28">D20/7</f>
        <v>1.1428571428571428</v>
      </c>
      <c r="P20" s="20">
        <f t="shared" si="28"/>
        <v>0.2857142857142857</v>
      </c>
      <c r="Q20" s="16">
        <f t="shared" si="8"/>
        <v>70</v>
      </c>
      <c r="R20" s="16"/>
      <c r="S20" s="21">
        <v>3.86865671641791</v>
      </c>
      <c r="T20" s="14">
        <v>72</v>
      </c>
      <c r="U20" s="22">
        <v>72</v>
      </c>
      <c r="V20" s="23" t="s">
        <v>199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0.30839478703703704</v>
      </c>
      <c r="AD20" s="25">
        <f t="shared" si="12"/>
        <v>-3.4046784488888888</v>
      </c>
      <c r="AE20" s="25">
        <v>-7.32</v>
      </c>
      <c r="AF20" s="25">
        <v>-18.3445</v>
      </c>
      <c r="AG20" s="25">
        <v>0</v>
      </c>
    </row>
    <row r="21" spans="1:33" ht="15.75" customHeight="1" x14ac:dyDescent="0.2">
      <c r="A21" s="14" t="s">
        <v>71</v>
      </c>
      <c r="B21" s="14" t="s">
        <v>38</v>
      </c>
      <c r="C21" s="15">
        <f t="shared" si="4"/>
        <v>46.470769230769228</v>
      </c>
      <c r="D21" s="16">
        <v>13</v>
      </c>
      <c r="E21" s="16">
        <v>4</v>
      </c>
      <c r="F21" s="17">
        <v>604.12</v>
      </c>
      <c r="G21" s="29">
        <v>-0.26</v>
      </c>
      <c r="H21" s="18">
        <f t="shared" si="1"/>
        <v>4.303780705820036E-4</v>
      </c>
      <c r="I21" s="18">
        <f t="shared" si="2"/>
        <v>0.28813960392067062</v>
      </c>
      <c r="J21" s="17">
        <f t="shared" si="5"/>
        <v>174.07089752055552</v>
      </c>
      <c r="K21" s="17">
        <f t="shared" si="3"/>
        <v>13.390069040042732</v>
      </c>
      <c r="L21" s="16">
        <v>29</v>
      </c>
      <c r="M21" s="19">
        <f t="shared" si="6"/>
        <v>0.44827586206896552</v>
      </c>
      <c r="N21" s="16">
        <v>84</v>
      </c>
      <c r="O21" s="20">
        <f t="shared" ref="O21:P21" si="29">D21/7</f>
        <v>1.8571428571428572</v>
      </c>
      <c r="P21" s="20">
        <f t="shared" si="29"/>
        <v>0.5714285714285714</v>
      </c>
      <c r="Q21" s="16">
        <f t="shared" si="8"/>
        <v>34</v>
      </c>
      <c r="R21" s="16"/>
      <c r="S21" s="21">
        <v>3.4666666666666601</v>
      </c>
      <c r="T21" s="14">
        <v>472</v>
      </c>
      <c r="U21" s="22">
        <v>72</v>
      </c>
      <c r="V21" s="23" t="s">
        <v>200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0.30839478703703704</v>
      </c>
      <c r="AD21" s="25">
        <f t="shared" si="12"/>
        <v>-5.5326024794444439</v>
      </c>
      <c r="AE21" s="25">
        <v>-7.32</v>
      </c>
      <c r="AF21" s="25">
        <v>-18.3445</v>
      </c>
      <c r="AG21" s="25">
        <v>0</v>
      </c>
    </row>
    <row r="22" spans="1:33" ht="15.75" customHeight="1" x14ac:dyDescent="0.2">
      <c r="A22" s="14" t="s">
        <v>74</v>
      </c>
      <c r="B22" s="14" t="s">
        <v>201</v>
      </c>
      <c r="C22" s="15">
        <f t="shared" si="4"/>
        <v>49.99</v>
      </c>
      <c r="D22" s="16">
        <v>10</v>
      </c>
      <c r="E22" s="16">
        <v>0</v>
      </c>
      <c r="F22" s="29">
        <v>499.90000000000003</v>
      </c>
      <c r="G22" s="29">
        <v>-0.4</v>
      </c>
      <c r="H22" s="18">
        <f t="shared" si="1"/>
        <v>8.0016003200640128E-4</v>
      </c>
      <c r="I22" s="18">
        <f t="shared" si="2"/>
        <v>0.32729376263030391</v>
      </c>
      <c r="J22" s="17">
        <f t="shared" si="5"/>
        <v>163.61415193888894</v>
      </c>
      <c r="K22" s="17">
        <f t="shared" si="3"/>
        <v>16.361415193888895</v>
      </c>
      <c r="L22" s="16">
        <v>57</v>
      </c>
      <c r="M22" s="19">
        <f t="shared" si="6"/>
        <v>0.17543859649122806</v>
      </c>
      <c r="N22" s="16">
        <v>75</v>
      </c>
      <c r="O22" s="20">
        <f t="shared" ref="O22:P22" si="30">D22/7</f>
        <v>1.4285714285714286</v>
      </c>
      <c r="P22" s="20">
        <f t="shared" si="30"/>
        <v>0</v>
      </c>
      <c r="Q22" s="16">
        <f t="shared" si="8"/>
        <v>52</v>
      </c>
      <c r="R22" s="16"/>
      <c r="S22" s="21">
        <v>4.5228758169934604</v>
      </c>
      <c r="T22" s="14">
        <v>872</v>
      </c>
      <c r="U22" s="22">
        <v>72</v>
      </c>
      <c r="V22" s="23" t="s">
        <v>200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0.30839478703703704</v>
      </c>
      <c r="AD22" s="25">
        <f t="shared" si="12"/>
        <v>-4.2558480611111111</v>
      </c>
      <c r="AE22" s="25">
        <v>-7.32</v>
      </c>
      <c r="AF22" s="25">
        <v>-18.3445</v>
      </c>
      <c r="AG22" s="25">
        <v>0</v>
      </c>
    </row>
    <row r="23" spans="1:33" ht="15.75" customHeight="1" x14ac:dyDescent="0.2">
      <c r="A23" s="14" t="s">
        <v>76</v>
      </c>
      <c r="B23" s="14" t="s">
        <v>202</v>
      </c>
      <c r="C23" s="15">
        <f t="shared" si="4"/>
        <v>49.518571428571427</v>
      </c>
      <c r="D23" s="16">
        <v>7</v>
      </c>
      <c r="E23" s="16">
        <v>0</v>
      </c>
      <c r="F23" s="17">
        <v>346.63</v>
      </c>
      <c r="G23" s="29">
        <v>-0.4</v>
      </c>
      <c r="H23" s="18">
        <f t="shared" si="1"/>
        <v>1.1539682081758648E-3</v>
      </c>
      <c r="I23" s="18">
        <f t="shared" si="2"/>
        <v>0.32197128453169727</v>
      </c>
      <c r="J23" s="17">
        <f t="shared" si="5"/>
        <v>111.60490635722222</v>
      </c>
      <c r="K23" s="17">
        <f t="shared" si="3"/>
        <v>15.943558051031745</v>
      </c>
      <c r="L23" s="16">
        <v>37</v>
      </c>
      <c r="M23" s="19">
        <f t="shared" si="6"/>
        <v>0.1891891891891892</v>
      </c>
      <c r="N23" s="16">
        <v>68</v>
      </c>
      <c r="O23" s="20">
        <f t="shared" ref="O23:P23" si="31">D23/7</f>
        <v>1</v>
      </c>
      <c r="P23" s="20">
        <f t="shared" si="31"/>
        <v>0</v>
      </c>
      <c r="Q23" s="16">
        <f t="shared" si="8"/>
        <v>68</v>
      </c>
      <c r="R23" s="16"/>
      <c r="S23" s="21">
        <v>3.2884615384615299</v>
      </c>
      <c r="T23" s="14">
        <v>1272</v>
      </c>
      <c r="U23" s="22">
        <v>72</v>
      </c>
      <c r="V23" s="23" t="s">
        <v>203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0.30839478703703704</v>
      </c>
      <c r="AD23" s="25">
        <f t="shared" si="12"/>
        <v>-2.9790936427777779</v>
      </c>
      <c r="AE23" s="25">
        <v>-7.32</v>
      </c>
      <c r="AF23" s="25">
        <v>-18.3445</v>
      </c>
      <c r="AG23" s="25">
        <v>0</v>
      </c>
    </row>
    <row r="24" spans="1:33" ht="15.75" customHeight="1" x14ac:dyDescent="0.2">
      <c r="A24" s="14" t="s">
        <v>78</v>
      </c>
      <c r="B24" s="14" t="s">
        <v>204</v>
      </c>
      <c r="C24" s="15">
        <f t="shared" si="4"/>
        <v>42.120909090909095</v>
      </c>
      <c r="D24" s="16">
        <v>22</v>
      </c>
      <c r="E24" s="16">
        <v>5</v>
      </c>
      <c r="F24" s="17">
        <v>926.66000000000008</v>
      </c>
      <c r="G24" s="17">
        <v>-0.16</v>
      </c>
      <c r="H24" s="18">
        <f t="shared" si="1"/>
        <v>1.7266311268426389E-4</v>
      </c>
      <c r="I24" s="18">
        <f t="shared" si="2"/>
        <v>0.23041798962462562</v>
      </c>
      <c r="J24" s="17">
        <f t="shared" si="5"/>
        <v>213.51913426555561</v>
      </c>
      <c r="K24" s="17">
        <f t="shared" si="3"/>
        <v>9.7054151938888911</v>
      </c>
      <c r="L24" s="16">
        <v>67</v>
      </c>
      <c r="M24" s="19">
        <f t="shared" si="6"/>
        <v>0.32835820895522388</v>
      </c>
      <c r="N24" s="16">
        <v>45</v>
      </c>
      <c r="O24" s="20">
        <f t="shared" ref="O24:P24" si="32">D24/7</f>
        <v>3.1428571428571428</v>
      </c>
      <c r="P24" s="20">
        <f t="shared" si="32"/>
        <v>0.7142857142857143</v>
      </c>
      <c r="Q24" s="16">
        <f t="shared" si="8"/>
        <v>11</v>
      </c>
      <c r="R24" s="16"/>
      <c r="S24" s="21">
        <v>3.2753623188405698</v>
      </c>
      <c r="T24" s="14">
        <v>1272</v>
      </c>
      <c r="U24" s="22">
        <v>72</v>
      </c>
      <c r="V24" s="23" t="s">
        <v>203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0.30839478703703704</v>
      </c>
      <c r="AD24" s="25">
        <f t="shared" si="12"/>
        <v>-9.3628657344444441</v>
      </c>
      <c r="AE24" s="25">
        <v>-7.32</v>
      </c>
      <c r="AF24" s="25">
        <v>-18.3445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39.438076923076927</v>
      </c>
      <c r="D25" s="16">
        <v>26</v>
      </c>
      <c r="E25" s="16">
        <v>6</v>
      </c>
      <c r="F25" s="17">
        <v>1025.3900000000001</v>
      </c>
      <c r="G25" s="17">
        <v>0</v>
      </c>
      <c r="H25" s="18">
        <f t="shared" si="1"/>
        <v>0</v>
      </c>
      <c r="I25" s="18">
        <f t="shared" si="2"/>
        <v>0.18856853981520311</v>
      </c>
      <c r="J25" s="17">
        <f t="shared" si="5"/>
        <v>193.35629504111114</v>
      </c>
      <c r="K25" s="17">
        <f t="shared" si="3"/>
        <v>7.4367805785042744</v>
      </c>
      <c r="L25" s="16">
        <v>71</v>
      </c>
      <c r="M25" s="19">
        <f t="shared" si="6"/>
        <v>0.36619718309859156</v>
      </c>
      <c r="N25" s="16">
        <v>9</v>
      </c>
      <c r="O25" s="20">
        <f t="shared" ref="O25:P25" si="33">D25/7</f>
        <v>3.7142857142857144</v>
      </c>
      <c r="P25" s="20">
        <f t="shared" si="33"/>
        <v>0.8571428571428571</v>
      </c>
      <c r="Q25" s="16">
        <f t="shared" si="8"/>
        <v>1</v>
      </c>
      <c r="R25" s="16"/>
      <c r="S25" s="21">
        <v>4.688172043010753</v>
      </c>
      <c r="T25" s="14">
        <v>1272</v>
      </c>
      <c r="U25" s="22">
        <v>72</v>
      </c>
      <c r="V25" s="23" t="s">
        <v>203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0.30839478703703704</v>
      </c>
      <c r="AD25" s="25">
        <f t="shared" si="12"/>
        <v>-11.065204958888888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4"/>
        <v>38.99</v>
      </c>
      <c r="D26" s="16">
        <v>9</v>
      </c>
      <c r="E26" s="16">
        <v>0</v>
      </c>
      <c r="F26" s="17">
        <v>350.91</v>
      </c>
      <c r="G26" s="17">
        <v>-0.05</v>
      </c>
      <c r="H26" s="18">
        <f t="shared" si="1"/>
        <v>1.4248667749565416E-4</v>
      </c>
      <c r="I26" s="18">
        <f t="shared" si="2"/>
        <v>0.18070940339403263</v>
      </c>
      <c r="J26" s="17">
        <f t="shared" si="5"/>
        <v>63.412736744999997</v>
      </c>
      <c r="K26" s="17">
        <f t="shared" si="3"/>
        <v>7.045859638333333</v>
      </c>
      <c r="L26" s="16">
        <v>44</v>
      </c>
      <c r="M26" s="19">
        <f t="shared" si="6"/>
        <v>0.20454545454545456</v>
      </c>
      <c r="N26" s="16">
        <v>0</v>
      </c>
      <c r="O26" s="20">
        <f t="shared" ref="O26:P26" si="34">D26/7</f>
        <v>1.2857142857142858</v>
      </c>
      <c r="P26" s="20">
        <f t="shared" si="34"/>
        <v>0</v>
      </c>
      <c r="Q26" s="16">
        <f t="shared" si="8"/>
        <v>0</v>
      </c>
      <c r="R26" s="16"/>
      <c r="S26" s="21">
        <v>6.0292682926829269</v>
      </c>
      <c r="T26" s="14">
        <v>1272</v>
      </c>
      <c r="U26" s="22">
        <v>72</v>
      </c>
      <c r="V26" s="23" t="s">
        <v>205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0.30839478703703704</v>
      </c>
      <c r="AD26" s="25">
        <f t="shared" si="12"/>
        <v>-3.8302632549999998</v>
      </c>
      <c r="AE26" s="25">
        <v>-7.32</v>
      </c>
      <c r="AF26" s="25">
        <v>-18.3445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1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3.6645161290322581</v>
      </c>
      <c r="T27" s="14">
        <v>1272</v>
      </c>
      <c r="U27" s="22">
        <v>72</v>
      </c>
      <c r="V27" s="23" t="s">
        <v>205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0.30839478703703704</v>
      </c>
      <c r="AD27" s="25">
        <f t="shared" si="12"/>
        <v>0</v>
      </c>
      <c r="AE27" s="25">
        <v>-7.32</v>
      </c>
      <c r="AF27" s="25">
        <v>-20.842499999999902</v>
      </c>
      <c r="AG27" s="25">
        <v>0</v>
      </c>
    </row>
    <row r="28" spans="1:33" ht="15.75" customHeight="1" x14ac:dyDescent="0.2">
      <c r="A28" s="14" t="s">
        <v>87</v>
      </c>
      <c r="B28" s="14" t="s">
        <v>206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1272</v>
      </c>
      <c r="U28" s="22">
        <v>72</v>
      </c>
      <c r="V28" s="23" t="s">
        <v>205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0.30839478703703704</v>
      </c>
      <c r="AD28" s="25">
        <f t="shared" si="12"/>
        <v>0</v>
      </c>
      <c r="AE28" s="25">
        <v>-7.32</v>
      </c>
      <c r="AF28" s="25">
        <v>-20.842499999999902</v>
      </c>
      <c r="AG28" s="25">
        <v>0</v>
      </c>
    </row>
    <row r="29" spans="1:33" ht="15.75" customHeight="1" x14ac:dyDescent="0.2">
      <c r="A29" s="14" t="s">
        <v>89</v>
      </c>
      <c r="B29" s="14" t="s">
        <v>207</v>
      </c>
      <c r="C29" s="15">
        <f t="shared" si="4"/>
        <v>40.35</v>
      </c>
      <c r="D29" s="16">
        <v>8</v>
      </c>
      <c r="E29" s="16">
        <v>2</v>
      </c>
      <c r="F29" s="17">
        <v>322.8</v>
      </c>
      <c r="G29" s="17">
        <v>-0.24</v>
      </c>
      <c r="H29" s="18">
        <f t="shared" si="1"/>
        <v>7.4349442379182155E-4</v>
      </c>
      <c r="I29" s="18">
        <f t="shared" si="2"/>
        <v>0.14422342487952877</v>
      </c>
      <c r="J29" s="17">
        <f t="shared" si="5"/>
        <v>46.555321551111888</v>
      </c>
      <c r="K29" s="17">
        <f t="shared" si="3"/>
        <v>5.819415193888986</v>
      </c>
      <c r="L29" s="16">
        <v>48</v>
      </c>
      <c r="M29" s="19">
        <f t="shared" si="6"/>
        <v>0.16666666666666666</v>
      </c>
      <c r="N29" s="16">
        <v>65</v>
      </c>
      <c r="O29" s="20">
        <f t="shared" ref="O29:P29" si="38">D29/7</f>
        <v>1.1428571428571428</v>
      </c>
      <c r="P29" s="20">
        <f t="shared" si="38"/>
        <v>0.2857142857142857</v>
      </c>
      <c r="Q29" s="16">
        <f t="shared" si="8"/>
        <v>45</v>
      </c>
      <c r="R29" s="16"/>
      <c r="S29" s="21">
        <v>2.7388535031847132</v>
      </c>
      <c r="T29" s="14">
        <v>680</v>
      </c>
      <c r="U29" s="22">
        <v>160</v>
      </c>
      <c r="V29" s="23" t="s">
        <v>208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0.30839478703703704</v>
      </c>
      <c r="AD29" s="25">
        <f t="shared" si="12"/>
        <v>-3.4046784488888888</v>
      </c>
      <c r="AE29" s="25">
        <v>-7.18</v>
      </c>
      <c r="AF29" s="25">
        <v>-20.842499999999902</v>
      </c>
      <c r="AG29" s="25">
        <v>0</v>
      </c>
    </row>
    <row r="30" spans="1:33" ht="15.75" customHeight="1" x14ac:dyDescent="0.2">
      <c r="A30" s="31" t="s">
        <v>90</v>
      </c>
      <c r="B30" s="31" t="s">
        <v>209</v>
      </c>
      <c r="C30" s="15">
        <f t="shared" si="4"/>
        <v>44.13750000000001</v>
      </c>
      <c r="D30" s="16">
        <v>16</v>
      </c>
      <c r="E30" s="16">
        <v>1</v>
      </c>
      <c r="F30" s="17">
        <v>706.20000000000016</v>
      </c>
      <c r="G30" s="17">
        <v>0</v>
      </c>
      <c r="H30" s="18">
        <f t="shared" si="1"/>
        <v>0</v>
      </c>
      <c r="I30" s="18">
        <f t="shared" si="2"/>
        <v>0.20663462401900634</v>
      </c>
      <c r="J30" s="17">
        <f t="shared" si="5"/>
        <v>145.92537148222232</v>
      </c>
      <c r="K30" s="17">
        <f t="shared" si="3"/>
        <v>9.1203357176388948</v>
      </c>
      <c r="L30" s="16">
        <v>27</v>
      </c>
      <c r="M30" s="19">
        <f t="shared" si="6"/>
        <v>0.59259259259259256</v>
      </c>
      <c r="N30" s="16">
        <v>46</v>
      </c>
      <c r="O30" s="20">
        <f t="shared" ref="O30:P30" si="39">D30/7</f>
        <v>2.2857142857142856</v>
      </c>
      <c r="P30" s="20">
        <f t="shared" si="39"/>
        <v>0.14285714285714285</v>
      </c>
      <c r="Q30" s="16">
        <f t="shared" si="8"/>
        <v>18</v>
      </c>
      <c r="R30" s="16"/>
      <c r="S30" s="21">
        <v>3.3256704980842908</v>
      </c>
      <c r="T30" s="14">
        <v>800</v>
      </c>
      <c r="U30" s="22">
        <v>160</v>
      </c>
      <c r="V30" s="23" t="s">
        <v>208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0.30839478703703704</v>
      </c>
      <c r="AD30" s="25">
        <f t="shared" si="12"/>
        <v>-6.8093568977777776</v>
      </c>
      <c r="AE30" s="25">
        <v>-7.18</v>
      </c>
      <c r="AF30" s="25">
        <v>-20.79095447625</v>
      </c>
      <c r="AG30" s="25">
        <v>0</v>
      </c>
    </row>
    <row r="31" spans="1:33" ht="15.75" customHeight="1" x14ac:dyDescent="0.2">
      <c r="A31" s="31" t="s">
        <v>91</v>
      </c>
      <c r="B31" s="31" t="s">
        <v>210</v>
      </c>
      <c r="C31" s="15">
        <f t="shared" si="4"/>
        <v>48.036875000000009</v>
      </c>
      <c r="D31" s="16">
        <v>16</v>
      </c>
      <c r="E31" s="16">
        <v>4</v>
      </c>
      <c r="F31" s="17">
        <v>768.59000000000015</v>
      </c>
      <c r="G31" s="17">
        <v>-0.13</v>
      </c>
      <c r="H31" s="18">
        <f t="shared" si="1"/>
        <v>1.6914089436500601E-4</v>
      </c>
      <c r="I31" s="18">
        <f t="shared" si="2"/>
        <v>0.25869042204845538</v>
      </c>
      <c r="J31" s="17">
        <f t="shared" si="5"/>
        <v>198.82687148222237</v>
      </c>
      <c r="K31" s="17">
        <f t="shared" si="3"/>
        <v>12.426679467638898</v>
      </c>
      <c r="L31" s="16">
        <v>42</v>
      </c>
      <c r="M31" s="19">
        <f t="shared" si="6"/>
        <v>0.38095238095238093</v>
      </c>
      <c r="N31" s="16">
        <v>25</v>
      </c>
      <c r="O31" s="20">
        <f t="shared" ref="O31:P32" si="40">D31/7</f>
        <v>2.2857142857142856</v>
      </c>
      <c r="P31" s="20">
        <f t="shared" si="40"/>
        <v>0.5714285714285714</v>
      </c>
      <c r="Q31" s="16">
        <f t="shared" si="8"/>
        <v>8</v>
      </c>
      <c r="R31" s="16"/>
      <c r="S31" s="21">
        <v>4.2954545454545396</v>
      </c>
      <c r="T31" s="14">
        <v>440</v>
      </c>
      <c r="U31" s="22">
        <v>360</v>
      </c>
      <c r="V31" s="23" t="s">
        <v>1193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0.30839478703703704</v>
      </c>
      <c r="AD31" s="25">
        <f t="shared" si="12"/>
        <v>-6.8093568977777776</v>
      </c>
      <c r="AE31" s="25">
        <v>-7.18</v>
      </c>
      <c r="AF31" s="25">
        <v>-20.79095447625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51.813333333333333</v>
      </c>
      <c r="D32" s="16">
        <v>3</v>
      </c>
      <c r="E32" s="16">
        <v>0</v>
      </c>
      <c r="F32" s="17">
        <v>155.44</v>
      </c>
      <c r="G32" s="17">
        <v>-0.08</v>
      </c>
      <c r="H32" s="18">
        <f t="shared" si="1"/>
        <v>5.1466803911477102E-4</v>
      </c>
      <c r="I32" s="18">
        <f t="shared" si="2"/>
        <v>0.30143066233219662</v>
      </c>
      <c r="J32" s="17">
        <f t="shared" si="5"/>
        <v>46.854382152916642</v>
      </c>
      <c r="K32" s="17">
        <f t="shared" si="3"/>
        <v>15.618127384305547</v>
      </c>
      <c r="L32" s="16">
        <v>44</v>
      </c>
      <c r="M32" s="19">
        <f t="shared" si="6"/>
        <v>6.8181818181818177E-2</v>
      </c>
      <c r="N32" s="16">
        <v>22</v>
      </c>
      <c r="O32" s="20">
        <f t="shared" si="40"/>
        <v>0.42857142857142855</v>
      </c>
      <c r="P32" s="20">
        <f t="shared" si="40"/>
        <v>0</v>
      </c>
      <c r="Q32" s="16">
        <f t="shared" si="8"/>
        <v>51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3.075471698113208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0.30839478703703704</v>
      </c>
      <c r="AD32" s="25">
        <f t="shared" si="12"/>
        <v>-1.2767544183333333</v>
      </c>
      <c r="AE32" s="25">
        <v>-7.18</v>
      </c>
      <c r="AF32" s="25">
        <v>-20.79095447625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6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Breaker Switch &amp; 3 Electrical Power Outlets - 16/3 SJTW Durable Blue Cable - Perfect for Hanging from Your Garage Ceiling")</f>
        <v>30Ft Retractable Extension Cord Reel with Breaker Switch &amp; 3 Electrical Power Outlets - 16/3 SJTW Durable Blue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Info!B1:BJ5000""),2,FALSE),"""")"),"B089DQH18T")</f>
        <v>B089DQH18T</v>
      </c>
      <c r="B2" s="3" t="s">
        <v>211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5.25" customHeight="1" x14ac:dyDescent="0.15">
      <c r="A3" s="67" t="s">
        <v>30</v>
      </c>
      <c r="B3" s="68"/>
      <c r="C3" s="42">
        <f>((AE32+AF32)/0.85)*-1</f>
        <v>32.907005266176469</v>
      </c>
      <c r="D3" s="5">
        <f>SUM(D4:D99765)</f>
        <v>386</v>
      </c>
      <c r="E3" s="5"/>
      <c r="F3" s="6">
        <f t="shared" ref="F3:G3" si="0">SUM(F4:F99765)</f>
        <v>16183.74</v>
      </c>
      <c r="G3" s="6">
        <f t="shared" si="0"/>
        <v>-321.23</v>
      </c>
      <c r="H3" s="7">
        <f t="shared" ref="H3:H32" si="1">G3/F3*-1</f>
        <v>1.9848934795047377E-2</v>
      </c>
      <c r="I3" s="8">
        <f t="shared" ref="I3:I32" si="2">J3/F3</f>
        <v>0.21671676748106986</v>
      </c>
      <c r="J3" s="6">
        <f>SUM(J4:J99765)</f>
        <v>3507.2878185540894</v>
      </c>
      <c r="K3" s="6">
        <f t="shared" ref="K3:K32" si="3">J3/D3</f>
        <v>9.0862378719017869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2.5 - July
1.5 - Aug
1.5 - Sept
2.5 - Oct
3 - Nov
2 - Dec
1.5 - Jan
2.5 - Feb")</f>
        <v>4 - March
4 - April
4 - May
4 - June
2.5 - July
1.5 - Aug
1.5 - Sept
2.5 - Oct
3 - Nov
2 - Dec
1.5 -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25</v>
      </c>
      <c r="X3" s="7">
        <f>W3/D3</f>
        <v>6.4766839378238336E-2</v>
      </c>
      <c r="Y3" s="6"/>
      <c r="Z3" s="5"/>
      <c r="AA3" s="5"/>
      <c r="AB3" s="5"/>
      <c r="AC3" s="5"/>
      <c r="AD3" s="6">
        <f>SUM(AD4:AD99765)</f>
        <v>-159.74014657203551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Info!B2:BZ7000""),37,FALSE)),"""")*-1"),-20.79095447625)</f>
        <v>-20.79095447625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>
        <f t="shared" ref="C4:C32" si="4">IFERROR(F4/D4," - ")</f>
        <v>58.094999999999999</v>
      </c>
      <c r="D4" s="16">
        <v>4</v>
      </c>
      <c r="E4" s="16">
        <v>0</v>
      </c>
      <c r="F4" s="17">
        <v>232.38</v>
      </c>
      <c r="G4" s="17">
        <v>-0.05</v>
      </c>
      <c r="H4" s="18">
        <f t="shared" si="1"/>
        <v>2.1516481624924693E-4</v>
      </c>
      <c r="I4" s="18">
        <f t="shared" si="2"/>
        <v>0.42970170362490184</v>
      </c>
      <c r="J4" s="17">
        <f t="shared" ref="J4:J32" si="5">F4*0.85+G4+AF4*D4+D4*AE4+AG4+AD4</f>
        <v>99.854081888354685</v>
      </c>
      <c r="K4" s="17">
        <f t="shared" si="3"/>
        <v>24.963520472088671</v>
      </c>
      <c r="L4" s="16">
        <v>60</v>
      </c>
      <c r="M4" s="19">
        <f t="shared" ref="M4:M32" si="6">IFERROR(D4/L4,"-")</f>
        <v>6.6666666666666666E-2</v>
      </c>
      <c r="N4" s="16">
        <v>25</v>
      </c>
      <c r="O4" s="20">
        <f t="shared" ref="O4:P4" si="7">D4/7</f>
        <v>0.5714285714285714</v>
      </c>
      <c r="P4" s="20">
        <f t="shared" si="7"/>
        <v>0</v>
      </c>
      <c r="Q4" s="16">
        <f t="shared" ref="Q4:Q32" si="8">ROUNDDOWN(N4/(O4+P4),0)</f>
        <v>43</v>
      </c>
      <c r="R4" s="16"/>
      <c r="S4" s="21">
        <v>2.2222222222222201</v>
      </c>
      <c r="T4" s="14">
        <v>500</v>
      </c>
      <c r="U4" s="22">
        <v>100</v>
      </c>
      <c r="V4" s="23" t="s">
        <v>212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0.29987832754629629</v>
      </c>
      <c r="AD4" s="25">
        <f t="shared" ref="AD4:AD32" si="12">IFERROR(AB4*AC4*D4*2,0)</f>
        <v>-1.6553283680555553</v>
      </c>
      <c r="AE4" s="25">
        <v>-7.32</v>
      </c>
      <c r="AF4" s="25">
        <v>-16.670897435897437</v>
      </c>
      <c r="AG4" s="25">
        <v>0</v>
      </c>
    </row>
    <row r="5" spans="1:33" ht="15.75" customHeight="1" x14ac:dyDescent="0.2">
      <c r="A5" s="14" t="s">
        <v>34</v>
      </c>
      <c r="B5" s="14" t="s">
        <v>213</v>
      </c>
      <c r="C5" s="15">
        <f t="shared" si="4"/>
        <v>55.795000000000002</v>
      </c>
      <c r="D5" s="16">
        <v>2</v>
      </c>
      <c r="E5" s="16">
        <v>0</v>
      </c>
      <c r="F5" s="29">
        <v>111.59</v>
      </c>
      <c r="G5" s="29">
        <v>-0.09</v>
      </c>
      <c r="H5" s="18">
        <f t="shared" si="1"/>
        <v>8.0652388206828567E-4</v>
      </c>
      <c r="I5" s="18">
        <f t="shared" si="2"/>
        <v>0.41178494389732878</v>
      </c>
      <c r="J5" s="17">
        <f t="shared" si="5"/>
        <v>45.951081889502923</v>
      </c>
      <c r="K5" s="17">
        <f t="shared" si="3"/>
        <v>22.975540944751462</v>
      </c>
      <c r="L5" s="16">
        <v>74</v>
      </c>
      <c r="M5" s="19">
        <f t="shared" si="6"/>
        <v>2.7027027027027029E-2</v>
      </c>
      <c r="N5" s="16">
        <v>22</v>
      </c>
      <c r="O5" s="20">
        <f t="shared" ref="O5:P5" si="13">D5/7</f>
        <v>0.2857142857142857</v>
      </c>
      <c r="P5" s="20">
        <f t="shared" si="13"/>
        <v>0</v>
      </c>
      <c r="Q5" s="16">
        <f t="shared" si="8"/>
        <v>77</v>
      </c>
      <c r="R5" s="16"/>
      <c r="S5" s="21">
        <v>2.5270270270270201</v>
      </c>
      <c r="T5" s="14">
        <v>500</v>
      </c>
      <c r="U5" s="22">
        <v>100</v>
      </c>
      <c r="V5" s="23" t="s">
        <v>214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0.30022581112398611</v>
      </c>
      <c r="AD5" s="25">
        <f t="shared" si="12"/>
        <v>-0.82862323870220156</v>
      </c>
      <c r="AE5" s="25">
        <v>-7.32</v>
      </c>
      <c r="AF5" s="25">
        <v>-16.670897435897437</v>
      </c>
      <c r="AG5" s="25">
        <v>0</v>
      </c>
    </row>
    <row r="6" spans="1:33" ht="15.75" customHeight="1" x14ac:dyDescent="0.2">
      <c r="A6" s="14" t="s">
        <v>35</v>
      </c>
      <c r="B6" s="14" t="s">
        <v>215</v>
      </c>
      <c r="C6" s="15">
        <f t="shared" si="4"/>
        <v>49.93266666666667</v>
      </c>
      <c r="D6" s="16">
        <v>15</v>
      </c>
      <c r="E6" s="16">
        <v>0</v>
      </c>
      <c r="F6" s="29">
        <v>748.99</v>
      </c>
      <c r="G6" s="29">
        <v>-0.42000000000000004</v>
      </c>
      <c r="H6" s="18">
        <f t="shared" si="1"/>
        <v>5.6075515026902901E-4</v>
      </c>
      <c r="I6" s="18">
        <f t="shared" si="2"/>
        <v>0.36068646721762659</v>
      </c>
      <c r="J6" s="17">
        <f t="shared" si="5"/>
        <v>270.15055708133013</v>
      </c>
      <c r="K6" s="17">
        <f t="shared" si="3"/>
        <v>18.010037138755344</v>
      </c>
      <c r="L6" s="16">
        <v>83</v>
      </c>
      <c r="M6" s="19">
        <f t="shared" si="6"/>
        <v>0.18072289156626506</v>
      </c>
      <c r="N6" s="16">
        <v>9</v>
      </c>
      <c r="O6" s="20">
        <f t="shared" ref="O6:P6" si="14">D6/7</f>
        <v>2.1428571428571428</v>
      </c>
      <c r="P6" s="20">
        <f t="shared" si="14"/>
        <v>0</v>
      </c>
      <c r="Q6" s="16">
        <f t="shared" si="8"/>
        <v>4</v>
      </c>
      <c r="R6" s="16"/>
      <c r="S6" s="21">
        <v>2.8528301886792402</v>
      </c>
      <c r="T6" s="14">
        <v>656</v>
      </c>
      <c r="U6" s="22">
        <v>100</v>
      </c>
      <c r="V6" s="23" t="s">
        <v>216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0.29987832754629629</v>
      </c>
      <c r="AD6" s="25">
        <f t="shared" si="12"/>
        <v>-6.207481380208332</v>
      </c>
      <c r="AE6" s="25">
        <v>-7.32</v>
      </c>
      <c r="AF6" s="25">
        <v>-16.670897435897437</v>
      </c>
      <c r="AG6" s="25">
        <v>0</v>
      </c>
    </row>
    <row r="7" spans="1:33" ht="15.75" customHeight="1" x14ac:dyDescent="0.2">
      <c r="A7" s="14" t="s">
        <v>37</v>
      </c>
      <c r="B7" s="14" t="s">
        <v>105</v>
      </c>
      <c r="C7" s="15">
        <f t="shared" si="4"/>
        <v>50.042000000000002</v>
      </c>
      <c r="D7" s="16">
        <v>5</v>
      </c>
      <c r="E7" s="16">
        <v>0</v>
      </c>
      <c r="F7" s="29">
        <v>250.21</v>
      </c>
      <c r="G7" s="29">
        <v>-0.3</v>
      </c>
      <c r="H7" s="18">
        <f t="shared" si="1"/>
        <v>1.1989928460093521E-3</v>
      </c>
      <c r="I7" s="18">
        <f t="shared" si="2"/>
        <v>0.36111607194134276</v>
      </c>
      <c r="J7" s="17">
        <f t="shared" si="5"/>
        <v>90.354852360443374</v>
      </c>
      <c r="K7" s="17">
        <f t="shared" si="3"/>
        <v>18.070970472088675</v>
      </c>
      <c r="L7" s="16">
        <v>154</v>
      </c>
      <c r="M7" s="19">
        <f t="shared" si="6"/>
        <v>3.2467532467532464E-2</v>
      </c>
      <c r="N7" s="16">
        <v>2</v>
      </c>
      <c r="O7" s="20">
        <f t="shared" ref="O7:P7" si="15">D7/7</f>
        <v>0.7142857142857143</v>
      </c>
      <c r="P7" s="20">
        <f t="shared" si="15"/>
        <v>0</v>
      </c>
      <c r="Q7" s="16">
        <f t="shared" si="8"/>
        <v>2</v>
      </c>
      <c r="R7" s="16"/>
      <c r="S7" s="21">
        <v>3.07053941908713</v>
      </c>
      <c r="T7" s="14">
        <v>500</v>
      </c>
      <c r="U7" s="22">
        <v>100</v>
      </c>
      <c r="V7" s="23" t="s">
        <v>217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0.29987832754629629</v>
      </c>
      <c r="AD7" s="25">
        <f t="shared" si="12"/>
        <v>-2.069160460069444</v>
      </c>
      <c r="AE7" s="25">
        <v>-7.32</v>
      </c>
      <c r="AF7" s="25">
        <v>-16.670897435897437</v>
      </c>
      <c r="AG7" s="25">
        <v>0</v>
      </c>
    </row>
    <row r="8" spans="1:33" ht="15.75" customHeight="1" x14ac:dyDescent="0.2">
      <c r="A8" s="14" t="s">
        <v>40</v>
      </c>
      <c r="B8" s="14" t="s">
        <v>218</v>
      </c>
      <c r="C8" s="15">
        <f t="shared" si="4"/>
        <v>49.99</v>
      </c>
      <c r="D8" s="16">
        <v>2</v>
      </c>
      <c r="E8" s="16">
        <v>0</v>
      </c>
      <c r="F8" s="29">
        <v>99.98</v>
      </c>
      <c r="G8" s="29">
        <v>-0.14000000000000001</v>
      </c>
      <c r="H8" s="18">
        <f t="shared" si="1"/>
        <v>1.4002800560112022E-3</v>
      </c>
      <c r="I8" s="18">
        <f t="shared" si="2"/>
        <v>0.36042544324837189</v>
      </c>
      <c r="J8" s="17">
        <f t="shared" si="5"/>
        <v>36.035335815972225</v>
      </c>
      <c r="K8" s="17">
        <f t="shared" si="3"/>
        <v>18.017667907986112</v>
      </c>
      <c r="L8" s="16">
        <v>30</v>
      </c>
      <c r="M8" s="19">
        <f t="shared" si="6"/>
        <v>6.6666666666666666E-2</v>
      </c>
      <c r="N8" s="16">
        <v>101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353</v>
      </c>
      <c r="R8" s="16"/>
      <c r="S8" s="21">
        <v>2.2962962962962901</v>
      </c>
      <c r="T8" s="14">
        <v>400</v>
      </c>
      <c r="U8" s="22">
        <v>100</v>
      </c>
      <c r="V8" s="23" t="s">
        <v>219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0.29987832754629629</v>
      </c>
      <c r="AD8" s="25">
        <f t="shared" si="12"/>
        <v>-0.82766418402777764</v>
      </c>
      <c r="AE8" s="25">
        <v>-7.32</v>
      </c>
      <c r="AF8" s="25">
        <v>-16.670000000000002</v>
      </c>
      <c r="AG8" s="25">
        <v>0</v>
      </c>
    </row>
    <row r="9" spans="1:33" ht="15.75" customHeight="1" x14ac:dyDescent="0.2">
      <c r="A9" s="14" t="s">
        <v>42</v>
      </c>
      <c r="B9" s="14" t="s">
        <v>185</v>
      </c>
      <c r="C9" s="15">
        <f t="shared" si="4"/>
        <v>49.07</v>
      </c>
      <c r="D9" s="16">
        <v>3</v>
      </c>
      <c r="E9" s="16">
        <v>0</v>
      </c>
      <c r="F9" s="29">
        <v>147.21</v>
      </c>
      <c r="G9" s="29">
        <v>-0.27</v>
      </c>
      <c r="H9" s="18">
        <f t="shared" si="1"/>
        <v>1.8341145302628898E-3</v>
      </c>
      <c r="I9" s="18">
        <f t="shared" si="2"/>
        <v>0.34362268889104575</v>
      </c>
      <c r="J9" s="17">
        <f t="shared" si="5"/>
        <v>50.58469603165085</v>
      </c>
      <c r="K9" s="17">
        <f t="shared" si="3"/>
        <v>16.861565343883615</v>
      </c>
      <c r="L9" s="16">
        <v>54</v>
      </c>
      <c r="M9" s="19">
        <f t="shared" si="6"/>
        <v>5.5555555555555552E-2</v>
      </c>
      <c r="N9" s="16">
        <v>99</v>
      </c>
      <c r="O9" s="20">
        <f t="shared" ref="O9:P9" si="17">D9/7</f>
        <v>0.42857142857142855</v>
      </c>
      <c r="P9" s="20">
        <f t="shared" si="17"/>
        <v>0</v>
      </c>
      <c r="Q9" s="16">
        <f t="shared" si="8"/>
        <v>231</v>
      </c>
      <c r="R9" s="16"/>
      <c r="S9" s="21">
        <v>2.4454148471615702</v>
      </c>
      <c r="T9" s="14">
        <v>400</v>
      </c>
      <c r="U9" s="22">
        <v>156</v>
      </c>
      <c r="V9" s="23" t="s">
        <v>220</v>
      </c>
      <c r="W9" s="14">
        <v>0</v>
      </c>
      <c r="X9" s="24">
        <f t="shared" si="9"/>
        <v>0</v>
      </c>
      <c r="Y9" s="25">
        <f t="shared" si="10"/>
        <v>0.27</v>
      </c>
      <c r="Z9" s="14">
        <v>1</v>
      </c>
      <c r="AA9" s="14" t="s">
        <v>39</v>
      </c>
      <c r="AB9" s="27">
        <f t="shared" si="11"/>
        <v>-0.69</v>
      </c>
      <c r="AC9" s="28">
        <v>0.29987832754629629</v>
      </c>
      <c r="AD9" s="25">
        <f t="shared" si="12"/>
        <v>-1.2414962760416666</v>
      </c>
      <c r="AE9" s="25">
        <v>-7.32</v>
      </c>
      <c r="AF9" s="25">
        <v>-17.024102564102499</v>
      </c>
      <c r="AG9" s="25">
        <v>0</v>
      </c>
    </row>
    <row r="10" spans="1:33" ht="15.75" customHeight="1" x14ac:dyDescent="0.2">
      <c r="A10" s="14" t="s">
        <v>45</v>
      </c>
      <c r="B10" s="14" t="s">
        <v>221</v>
      </c>
      <c r="C10" s="15">
        <f t="shared" si="4"/>
        <v>42.071000000000012</v>
      </c>
      <c r="D10" s="16">
        <v>20</v>
      </c>
      <c r="E10" s="16">
        <v>0</v>
      </c>
      <c r="F10" s="29">
        <v>841.42000000000019</v>
      </c>
      <c r="G10" s="29">
        <v>-0.21000000000000002</v>
      </c>
      <c r="H10" s="18">
        <f t="shared" si="1"/>
        <v>2.4957809417413418E-4</v>
      </c>
      <c r="I10" s="18">
        <f t="shared" si="2"/>
        <v>0.26127059836665667</v>
      </c>
      <c r="J10" s="17">
        <f t="shared" si="5"/>
        <v>219.83830687767232</v>
      </c>
      <c r="K10" s="17">
        <f t="shared" si="3"/>
        <v>10.991915343883615</v>
      </c>
      <c r="L10" s="16">
        <v>41</v>
      </c>
      <c r="M10" s="19">
        <f t="shared" si="6"/>
        <v>0.48780487804878048</v>
      </c>
      <c r="N10" s="16">
        <v>67</v>
      </c>
      <c r="O10" s="20">
        <f t="shared" ref="O10:P10" si="18">D10/7</f>
        <v>2.8571428571428572</v>
      </c>
      <c r="P10" s="20">
        <f t="shared" si="18"/>
        <v>0</v>
      </c>
      <c r="Q10" s="16">
        <f t="shared" si="8"/>
        <v>23</v>
      </c>
      <c r="R10" s="16"/>
      <c r="S10" s="21">
        <v>3.0734463276836101</v>
      </c>
      <c r="T10" s="14">
        <v>400</v>
      </c>
      <c r="U10" s="22">
        <v>156</v>
      </c>
      <c r="V10" s="23" t="s">
        <v>222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0.29987832754629629</v>
      </c>
      <c r="AD10" s="25">
        <f t="shared" si="12"/>
        <v>-8.2766418402777759</v>
      </c>
      <c r="AE10" s="25">
        <v>-7.32</v>
      </c>
      <c r="AF10" s="25">
        <v>-17.024102564102499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40.455454545454543</v>
      </c>
      <c r="D11" s="16">
        <v>11</v>
      </c>
      <c r="E11" s="16">
        <v>0</v>
      </c>
      <c r="F11" s="29">
        <v>445.01</v>
      </c>
      <c r="G11" s="29">
        <v>-0.36</v>
      </c>
      <c r="H11" s="18">
        <f t="shared" si="1"/>
        <v>8.0897058493067573E-4</v>
      </c>
      <c r="I11" s="18">
        <f t="shared" si="2"/>
        <v>0.23721089140181048</v>
      </c>
      <c r="J11" s="17">
        <f t="shared" si="5"/>
        <v>105.56121878271968</v>
      </c>
      <c r="K11" s="17">
        <f t="shared" si="3"/>
        <v>9.5964744347926985</v>
      </c>
      <c r="L11" s="16">
        <v>57</v>
      </c>
      <c r="M11" s="19">
        <f t="shared" si="6"/>
        <v>0.19298245614035087</v>
      </c>
      <c r="N11" s="16">
        <v>62</v>
      </c>
      <c r="O11" s="20">
        <f t="shared" ref="O11:P11" si="19">D11/7</f>
        <v>1.5714285714285714</v>
      </c>
      <c r="P11" s="20">
        <f t="shared" si="19"/>
        <v>0</v>
      </c>
      <c r="Q11" s="16">
        <f t="shared" si="8"/>
        <v>39</v>
      </c>
      <c r="R11" s="16"/>
      <c r="S11" s="21">
        <v>3.3540372670807401</v>
      </c>
      <c r="T11" s="14">
        <v>400</v>
      </c>
      <c r="U11" s="22">
        <v>156</v>
      </c>
      <c r="V11" s="23" t="s">
        <v>222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0.29987832754629629</v>
      </c>
      <c r="AD11" s="25">
        <f t="shared" si="12"/>
        <v>-4.5521530121527771</v>
      </c>
      <c r="AE11" s="25">
        <v>-7.32</v>
      </c>
      <c r="AF11" s="25">
        <v>-17.024102564102499</v>
      </c>
      <c r="AG11" s="25">
        <v>0</v>
      </c>
    </row>
    <row r="12" spans="1:33" ht="15.75" customHeight="1" x14ac:dyDescent="0.2">
      <c r="A12" s="14" t="s">
        <v>49</v>
      </c>
      <c r="B12" s="14" t="s">
        <v>223</v>
      </c>
      <c r="C12" s="15">
        <f t="shared" si="4"/>
        <v>42.95000000000001</v>
      </c>
      <c r="D12" s="16">
        <v>3</v>
      </c>
      <c r="E12" s="16">
        <v>0</v>
      </c>
      <c r="F12" s="29">
        <v>128.85000000000002</v>
      </c>
      <c r="G12" s="29">
        <v>-0.44</v>
      </c>
      <c r="H12" s="18">
        <f t="shared" si="1"/>
        <v>3.4148234381063246E-3</v>
      </c>
      <c r="I12" s="18">
        <f t="shared" si="2"/>
        <v>0.27014897967909085</v>
      </c>
      <c r="J12" s="17">
        <f t="shared" si="5"/>
        <v>34.808696031650861</v>
      </c>
      <c r="K12" s="17">
        <f t="shared" si="3"/>
        <v>11.602898677216954</v>
      </c>
      <c r="L12" s="16">
        <v>27</v>
      </c>
      <c r="M12" s="19">
        <f t="shared" si="6"/>
        <v>0.1111111111111111</v>
      </c>
      <c r="N12" s="16">
        <v>67</v>
      </c>
      <c r="O12" s="20">
        <f t="shared" ref="O12:P12" si="20">D12/7</f>
        <v>0.42857142857142855</v>
      </c>
      <c r="P12" s="20">
        <f t="shared" si="20"/>
        <v>0</v>
      </c>
      <c r="Q12" s="16">
        <f t="shared" si="8"/>
        <v>156</v>
      </c>
      <c r="R12" s="16"/>
      <c r="S12" s="21">
        <v>3.4571428571428502</v>
      </c>
      <c r="T12" s="14">
        <v>400</v>
      </c>
      <c r="U12" s="22">
        <v>156</v>
      </c>
      <c r="V12" s="23" t="s">
        <v>224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0.29987832754629629</v>
      </c>
      <c r="AD12" s="25">
        <f t="shared" si="12"/>
        <v>-1.2414962760416666</v>
      </c>
      <c r="AE12" s="25">
        <v>-7.32</v>
      </c>
      <c r="AF12" s="25">
        <v>-17.024102564102499</v>
      </c>
      <c r="AG12" s="25">
        <v>0</v>
      </c>
    </row>
    <row r="13" spans="1:33" ht="15.75" customHeight="1" x14ac:dyDescent="0.2">
      <c r="A13" s="14" t="s">
        <v>52</v>
      </c>
      <c r="B13" s="14" t="s">
        <v>38</v>
      </c>
      <c r="C13" s="15">
        <f t="shared" si="4"/>
        <v>39.635238095238101</v>
      </c>
      <c r="D13" s="16">
        <v>21</v>
      </c>
      <c r="E13" s="16">
        <v>1</v>
      </c>
      <c r="F13" s="17">
        <v>832.34000000000015</v>
      </c>
      <c r="G13" s="29">
        <v>-0.23</v>
      </c>
      <c r="H13" s="18">
        <f t="shared" si="1"/>
        <v>2.7632938462647473E-4</v>
      </c>
      <c r="I13" s="18">
        <f t="shared" si="2"/>
        <v>0.22038893489164094</v>
      </c>
      <c r="J13" s="17">
        <f t="shared" si="5"/>
        <v>183.43852606770844</v>
      </c>
      <c r="K13" s="17">
        <f t="shared" si="3"/>
        <v>8.7351679079861153</v>
      </c>
      <c r="L13" s="16">
        <v>41</v>
      </c>
      <c r="M13" s="19">
        <f t="shared" si="6"/>
        <v>0.51219512195121952</v>
      </c>
      <c r="N13" s="16">
        <v>52</v>
      </c>
      <c r="O13" s="20">
        <f t="shared" ref="O13:P13" si="21">D13/7</f>
        <v>3</v>
      </c>
      <c r="P13" s="20">
        <f t="shared" si="21"/>
        <v>0.14285714285714285</v>
      </c>
      <c r="Q13" s="16">
        <f t="shared" si="8"/>
        <v>16</v>
      </c>
      <c r="R13" s="16"/>
      <c r="S13" s="21">
        <v>1.8545454545454501</v>
      </c>
      <c r="T13" s="14">
        <v>244</v>
      </c>
      <c r="U13" s="22">
        <v>100</v>
      </c>
      <c r="V13" s="23" t="s">
        <v>191</v>
      </c>
      <c r="W13" s="14">
        <v>2</v>
      </c>
      <c r="X13" s="24">
        <f t="shared" si="9"/>
        <v>9.5238095238095233E-2</v>
      </c>
      <c r="Y13" s="25">
        <f t="shared" si="10"/>
        <v>0.115</v>
      </c>
      <c r="Z13" s="14">
        <v>0</v>
      </c>
      <c r="AA13" s="14" t="s">
        <v>39</v>
      </c>
      <c r="AB13" s="27">
        <f t="shared" si="11"/>
        <v>-0.69</v>
      </c>
      <c r="AC13" s="28">
        <v>0.29987832754629629</v>
      </c>
      <c r="AD13" s="25">
        <f t="shared" si="12"/>
        <v>-8.6904739322916651</v>
      </c>
      <c r="AE13" s="25">
        <v>-7.32</v>
      </c>
      <c r="AF13" s="25">
        <v>-17.21</v>
      </c>
      <c r="AG13" s="25">
        <v>0</v>
      </c>
    </row>
    <row r="14" spans="1:33" ht="15.75" customHeight="1" x14ac:dyDescent="0.2">
      <c r="A14" s="14" t="s">
        <v>55</v>
      </c>
      <c r="B14" s="14" t="s">
        <v>225</v>
      </c>
      <c r="C14" s="15">
        <f t="shared" si="4"/>
        <v>38.463333333333324</v>
      </c>
      <c r="D14" s="16">
        <v>36</v>
      </c>
      <c r="E14" s="16">
        <v>4</v>
      </c>
      <c r="F14" s="17">
        <v>1384.6799999999996</v>
      </c>
      <c r="G14" s="29">
        <v>-0.24</v>
      </c>
      <c r="H14" s="18">
        <f t="shared" si="1"/>
        <v>1.7332524482190835E-4</v>
      </c>
      <c r="I14" s="18">
        <f t="shared" si="2"/>
        <v>0.20131730413344573</v>
      </c>
      <c r="J14" s="17">
        <f t="shared" si="5"/>
        <v>278.76004468749954</v>
      </c>
      <c r="K14" s="17">
        <f t="shared" si="3"/>
        <v>7.7433345746527653</v>
      </c>
      <c r="L14" s="16">
        <v>75</v>
      </c>
      <c r="M14" s="19">
        <f t="shared" si="6"/>
        <v>0.48</v>
      </c>
      <c r="N14" s="16">
        <v>173</v>
      </c>
      <c r="O14" s="20">
        <f t="shared" ref="O14:P14" si="22">D14/7</f>
        <v>5.1428571428571432</v>
      </c>
      <c r="P14" s="20">
        <f t="shared" si="22"/>
        <v>0.5714285714285714</v>
      </c>
      <c r="Q14" s="16">
        <f t="shared" si="8"/>
        <v>30</v>
      </c>
      <c r="R14" s="16"/>
      <c r="S14" s="21">
        <v>1.55048859934853</v>
      </c>
      <c r="T14" s="14">
        <v>244</v>
      </c>
      <c r="U14" s="22">
        <v>100</v>
      </c>
      <c r="V14" s="23" t="s">
        <v>191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0.29987832754629629</v>
      </c>
      <c r="AD14" s="25">
        <f t="shared" si="12"/>
        <v>-14.897955312499997</v>
      </c>
      <c r="AE14" s="25">
        <v>-7.32</v>
      </c>
      <c r="AF14" s="25">
        <v>-17.21</v>
      </c>
      <c r="AG14" s="25">
        <v>0</v>
      </c>
    </row>
    <row r="15" spans="1:33" ht="15.75" customHeight="1" x14ac:dyDescent="0.2">
      <c r="A15" s="14" t="s">
        <v>57</v>
      </c>
      <c r="B15" s="14" t="s">
        <v>38</v>
      </c>
      <c r="C15" s="15">
        <f t="shared" si="4"/>
        <v>41.167500000000004</v>
      </c>
      <c r="D15" s="16">
        <v>28</v>
      </c>
      <c r="E15" s="16">
        <v>7</v>
      </c>
      <c r="F15" s="17">
        <v>1152.69</v>
      </c>
      <c r="G15" s="29">
        <v>-0.35</v>
      </c>
      <c r="H15" s="18">
        <f t="shared" si="1"/>
        <v>3.0363757818667637E-4</v>
      </c>
      <c r="I15" s="18">
        <f t="shared" si="2"/>
        <v>0.23576954898854946</v>
      </c>
      <c r="J15" s="17">
        <f t="shared" si="5"/>
        <v>271.76920142361109</v>
      </c>
      <c r="K15" s="17">
        <f t="shared" si="3"/>
        <v>9.7060429079861112</v>
      </c>
      <c r="L15" s="16">
        <v>57</v>
      </c>
      <c r="M15" s="19">
        <f t="shared" si="6"/>
        <v>0.49122807017543857</v>
      </c>
      <c r="N15" s="16">
        <v>129</v>
      </c>
      <c r="O15" s="20">
        <f t="shared" ref="O15:P15" si="23">D15/7</f>
        <v>4</v>
      </c>
      <c r="P15" s="20">
        <f t="shared" si="23"/>
        <v>1</v>
      </c>
      <c r="Q15" s="16">
        <f t="shared" si="8"/>
        <v>25</v>
      </c>
      <c r="R15" s="16"/>
      <c r="S15" s="21">
        <v>2.6890756302521002</v>
      </c>
      <c r="T15" s="14">
        <v>244</v>
      </c>
      <c r="U15" s="22">
        <v>100</v>
      </c>
      <c r="V15" s="23" t="s">
        <v>191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0.29987832754629629</v>
      </c>
      <c r="AD15" s="25">
        <f t="shared" si="12"/>
        <v>-11.587298576388887</v>
      </c>
      <c r="AE15" s="25">
        <v>-7.32</v>
      </c>
      <c r="AF15" s="25">
        <v>-17.54</v>
      </c>
      <c r="AG15" s="25">
        <v>0</v>
      </c>
    </row>
    <row r="16" spans="1:33" ht="15.75" customHeight="1" x14ac:dyDescent="0.2">
      <c r="A16" s="14" t="s">
        <v>60</v>
      </c>
      <c r="B16" s="14" t="s">
        <v>38</v>
      </c>
      <c r="C16" s="15">
        <f t="shared" si="4"/>
        <v>43.096086956521738</v>
      </c>
      <c r="D16" s="16">
        <v>23</v>
      </c>
      <c r="E16" s="16">
        <v>7</v>
      </c>
      <c r="F16" s="17">
        <v>991.21</v>
      </c>
      <c r="G16" s="29">
        <v>-0.24</v>
      </c>
      <c r="H16" s="18">
        <f t="shared" si="1"/>
        <v>2.4212830782578866E-4</v>
      </c>
      <c r="I16" s="18">
        <f t="shared" si="2"/>
        <v>0.26330481117389914</v>
      </c>
      <c r="J16" s="17">
        <f t="shared" si="5"/>
        <v>260.99036188368058</v>
      </c>
      <c r="K16" s="17">
        <f t="shared" si="3"/>
        <v>11.347407038420895</v>
      </c>
      <c r="L16" s="16">
        <v>55</v>
      </c>
      <c r="M16" s="19">
        <f t="shared" si="6"/>
        <v>0.41818181818181815</v>
      </c>
      <c r="N16" s="16">
        <v>101</v>
      </c>
      <c r="O16" s="20">
        <f t="shared" ref="O16:P16" si="24">D16/7</f>
        <v>3.2857142857142856</v>
      </c>
      <c r="P16" s="20">
        <f t="shared" si="24"/>
        <v>1</v>
      </c>
      <c r="Q16" s="16">
        <f t="shared" si="8"/>
        <v>23</v>
      </c>
      <c r="R16" s="16"/>
      <c r="S16" s="21">
        <v>3.6847290640393999</v>
      </c>
      <c r="T16" s="14">
        <v>244</v>
      </c>
      <c r="U16" s="22">
        <v>100</v>
      </c>
      <c r="V16" s="23" t="s">
        <v>191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0.29987832754629629</v>
      </c>
      <c r="AD16" s="25">
        <f t="shared" si="12"/>
        <v>-9.5181381163194434</v>
      </c>
      <c r="AE16" s="25">
        <v>-7.32</v>
      </c>
      <c r="AF16" s="25">
        <v>-17.54</v>
      </c>
      <c r="AG16" s="25">
        <v>0</v>
      </c>
    </row>
    <row r="17" spans="1:33" ht="15.75" customHeight="1" x14ac:dyDescent="0.2">
      <c r="A17" s="14" t="s">
        <v>62</v>
      </c>
      <c r="B17" s="14" t="s">
        <v>226</v>
      </c>
      <c r="C17" s="15">
        <f t="shared" si="4"/>
        <v>43.224000000000004</v>
      </c>
      <c r="D17" s="16">
        <v>20</v>
      </c>
      <c r="E17" s="16">
        <v>6</v>
      </c>
      <c r="F17" s="17">
        <v>864.48</v>
      </c>
      <c r="G17" s="29">
        <v>-0.2</v>
      </c>
      <c r="H17" s="18">
        <f t="shared" si="1"/>
        <v>2.3135295206366834E-4</v>
      </c>
      <c r="I17" s="18">
        <f t="shared" si="2"/>
        <v>0.26505108060304716</v>
      </c>
      <c r="J17" s="17">
        <f t="shared" si="5"/>
        <v>229.1313581597222</v>
      </c>
      <c r="K17" s="17">
        <f t="shared" si="3"/>
        <v>11.456567907986109</v>
      </c>
      <c r="L17" s="16">
        <v>36</v>
      </c>
      <c r="M17" s="19">
        <f t="shared" si="6"/>
        <v>0.55555555555555558</v>
      </c>
      <c r="N17" s="16">
        <v>178</v>
      </c>
      <c r="O17" s="20">
        <f t="shared" ref="O17:P17" si="25">D17/7</f>
        <v>2.8571428571428572</v>
      </c>
      <c r="P17" s="20">
        <f t="shared" si="25"/>
        <v>0.8571428571428571</v>
      </c>
      <c r="Q17" s="16">
        <f t="shared" si="8"/>
        <v>47</v>
      </c>
      <c r="R17" s="16"/>
      <c r="S17" s="21">
        <v>2.1298701298701199</v>
      </c>
      <c r="T17" s="14">
        <v>244</v>
      </c>
      <c r="U17" s="22">
        <v>100</v>
      </c>
      <c r="V17" s="23" t="s">
        <v>194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0.29987832754629629</v>
      </c>
      <c r="AD17" s="25">
        <f t="shared" si="12"/>
        <v>-8.2766418402777759</v>
      </c>
      <c r="AE17" s="25">
        <v>-7.32</v>
      </c>
      <c r="AF17" s="25">
        <v>-17.54</v>
      </c>
      <c r="AG17" s="25">
        <v>0</v>
      </c>
    </row>
    <row r="18" spans="1:33" ht="15.75" customHeight="1" x14ac:dyDescent="0.2">
      <c r="A18" s="14" t="s">
        <v>64</v>
      </c>
      <c r="B18" s="14" t="s">
        <v>50</v>
      </c>
      <c r="C18" s="15">
        <f t="shared" si="4"/>
        <v>42.99</v>
      </c>
      <c r="D18" s="16">
        <v>14</v>
      </c>
      <c r="E18" s="16">
        <v>1</v>
      </c>
      <c r="F18" s="17">
        <v>601.86</v>
      </c>
      <c r="G18" s="29">
        <v>-0.08</v>
      </c>
      <c r="H18" s="18">
        <f t="shared" si="1"/>
        <v>1.3292127737347557E-4</v>
      </c>
      <c r="I18" s="18">
        <f t="shared" si="2"/>
        <v>0.26196682070881194</v>
      </c>
      <c r="J18" s="17">
        <f t="shared" si="5"/>
        <v>157.66735071180557</v>
      </c>
      <c r="K18" s="17">
        <f t="shared" si="3"/>
        <v>11.261953622271827</v>
      </c>
      <c r="L18" s="16">
        <v>64</v>
      </c>
      <c r="M18" s="19">
        <f t="shared" si="6"/>
        <v>0.21875</v>
      </c>
      <c r="N18" s="16">
        <v>161</v>
      </c>
      <c r="O18" s="20">
        <f t="shared" ref="O18:P18" si="26">D18/7</f>
        <v>2</v>
      </c>
      <c r="P18" s="20">
        <f t="shared" si="26"/>
        <v>0.14285714285714285</v>
      </c>
      <c r="Q18" s="16">
        <f t="shared" si="8"/>
        <v>75</v>
      </c>
      <c r="R18" s="16"/>
      <c r="S18" s="21">
        <v>1.91489361702127</v>
      </c>
      <c r="T18" s="14">
        <v>144</v>
      </c>
      <c r="U18" s="22">
        <v>0</v>
      </c>
      <c r="V18" s="23" t="s">
        <v>227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0.29987832754629629</v>
      </c>
      <c r="AD18" s="25">
        <f t="shared" si="12"/>
        <v>-5.7936492881944437</v>
      </c>
      <c r="AE18" s="25">
        <v>-7.32</v>
      </c>
      <c r="AF18" s="25">
        <v>-17.54</v>
      </c>
      <c r="AG18" s="25">
        <v>0</v>
      </c>
    </row>
    <row r="19" spans="1:33" ht="15.75" customHeight="1" x14ac:dyDescent="0.2">
      <c r="A19" s="14" t="s">
        <v>67</v>
      </c>
      <c r="B19" s="14" t="s">
        <v>228</v>
      </c>
      <c r="C19" s="15">
        <f t="shared" si="4"/>
        <v>43.094615384615388</v>
      </c>
      <c r="D19" s="16">
        <v>13</v>
      </c>
      <c r="E19" s="16">
        <v>2</v>
      </c>
      <c r="F19" s="17">
        <v>560.23</v>
      </c>
      <c r="G19" s="29">
        <v>-68.38</v>
      </c>
      <c r="H19" s="18">
        <f t="shared" si="1"/>
        <v>0.12205701229852024</v>
      </c>
      <c r="I19" s="18">
        <f t="shared" si="2"/>
        <v>0.12280167574713856</v>
      </c>
      <c r="J19" s="17">
        <f t="shared" si="5"/>
        <v>68.797182803819439</v>
      </c>
      <c r="K19" s="17">
        <f t="shared" si="3"/>
        <v>5.2920909849091879</v>
      </c>
      <c r="L19" s="16">
        <v>67</v>
      </c>
      <c r="M19" s="19">
        <f t="shared" si="6"/>
        <v>0.19402985074626866</v>
      </c>
      <c r="N19" s="16">
        <v>144</v>
      </c>
      <c r="O19" s="20">
        <f t="shared" ref="O19:P19" si="27">D19/7</f>
        <v>1.8571428571428572</v>
      </c>
      <c r="P19" s="20">
        <f t="shared" si="27"/>
        <v>0.2857142857142857</v>
      </c>
      <c r="Q19" s="16">
        <f t="shared" si="8"/>
        <v>67</v>
      </c>
      <c r="R19" s="16"/>
      <c r="S19" s="21">
        <v>2.3064935064935002</v>
      </c>
      <c r="T19" s="14">
        <v>144</v>
      </c>
      <c r="U19" s="22">
        <v>144</v>
      </c>
      <c r="V19" s="23" t="s">
        <v>227</v>
      </c>
      <c r="W19" s="14">
        <v>2</v>
      </c>
      <c r="X19" s="24">
        <f t="shared" si="9"/>
        <v>0.15384615384615385</v>
      </c>
      <c r="Y19" s="25">
        <f t="shared" si="10"/>
        <v>22.793333333333333</v>
      </c>
      <c r="Z19" s="14">
        <v>1</v>
      </c>
      <c r="AA19" s="14" t="s">
        <v>39</v>
      </c>
      <c r="AB19" s="27">
        <f t="shared" si="11"/>
        <v>-0.69</v>
      </c>
      <c r="AC19" s="28">
        <v>0.29987832754629629</v>
      </c>
      <c r="AD19" s="25">
        <f t="shared" si="12"/>
        <v>-5.3798171961805545</v>
      </c>
      <c r="AE19" s="25">
        <v>-7.32</v>
      </c>
      <c r="AF19" s="25">
        <v>-18.3445</v>
      </c>
      <c r="AG19" s="25">
        <v>0</v>
      </c>
    </row>
    <row r="20" spans="1:33" ht="15.75" customHeight="1" x14ac:dyDescent="0.2">
      <c r="A20" s="14" t="s">
        <v>68</v>
      </c>
      <c r="B20" s="14" t="s">
        <v>229</v>
      </c>
      <c r="C20" s="15">
        <f t="shared" si="4"/>
        <v>40.593333333333334</v>
      </c>
      <c r="D20" s="16">
        <v>24</v>
      </c>
      <c r="E20" s="16">
        <v>1</v>
      </c>
      <c r="F20" s="17">
        <v>974.24</v>
      </c>
      <c r="G20" s="29">
        <v>-8.9799999999999986</v>
      </c>
      <c r="H20" s="18">
        <f t="shared" si="1"/>
        <v>9.2174412875677438E-3</v>
      </c>
      <c r="I20" s="18">
        <f t="shared" si="2"/>
        <v>0.19835361901755899</v>
      </c>
      <c r="J20" s="17">
        <f t="shared" si="5"/>
        <v>193.24402979166666</v>
      </c>
      <c r="K20" s="17">
        <f t="shared" si="3"/>
        <v>8.0518345746527782</v>
      </c>
      <c r="L20" s="16">
        <v>53</v>
      </c>
      <c r="M20" s="19">
        <f t="shared" si="6"/>
        <v>0.45283018867924529</v>
      </c>
      <c r="N20" s="16">
        <v>117</v>
      </c>
      <c r="O20" s="20">
        <f t="shared" ref="O20:P20" si="28">D20/7</f>
        <v>3.4285714285714284</v>
      </c>
      <c r="P20" s="20">
        <f t="shared" si="28"/>
        <v>0.14285714285714285</v>
      </c>
      <c r="Q20" s="16">
        <f t="shared" si="8"/>
        <v>32</v>
      </c>
      <c r="R20" s="16"/>
      <c r="S20" s="21">
        <v>2.9158878504672798</v>
      </c>
      <c r="T20" s="14">
        <v>144</v>
      </c>
      <c r="U20" s="22">
        <v>144</v>
      </c>
      <c r="V20" s="23" t="s">
        <v>230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0.29987832754629629</v>
      </c>
      <c r="AD20" s="25">
        <f t="shared" si="12"/>
        <v>-9.9319702083333326</v>
      </c>
      <c r="AE20" s="25">
        <v>-7.32</v>
      </c>
      <c r="AF20" s="25">
        <v>-18.3445</v>
      </c>
      <c r="AG20" s="25">
        <v>0</v>
      </c>
    </row>
    <row r="21" spans="1:33" ht="15.75" customHeight="1" x14ac:dyDescent="0.2">
      <c r="A21" s="14" t="s">
        <v>71</v>
      </c>
      <c r="B21" s="14" t="s">
        <v>231</v>
      </c>
      <c r="C21" s="15">
        <f t="shared" si="4"/>
        <v>40.931428571428569</v>
      </c>
      <c r="D21" s="16">
        <v>14</v>
      </c>
      <c r="E21" s="16">
        <v>3</v>
      </c>
      <c r="F21" s="17">
        <v>573.04</v>
      </c>
      <c r="G21" s="29">
        <v>-0.2</v>
      </c>
      <c r="H21" s="18">
        <f t="shared" si="1"/>
        <v>3.4901577551305323E-4</v>
      </c>
      <c r="I21" s="18">
        <f t="shared" si="2"/>
        <v>0.21252853328180499</v>
      </c>
      <c r="J21" s="17">
        <f t="shared" si="5"/>
        <v>121.78735071180553</v>
      </c>
      <c r="K21" s="17">
        <f t="shared" si="3"/>
        <v>8.6990964794146812</v>
      </c>
      <c r="L21" s="16">
        <v>20</v>
      </c>
      <c r="M21" s="19">
        <f t="shared" si="6"/>
        <v>0.7</v>
      </c>
      <c r="N21" s="16">
        <v>104</v>
      </c>
      <c r="O21" s="20">
        <f t="shared" ref="O21:P21" si="29">D21/7</f>
        <v>2</v>
      </c>
      <c r="P21" s="20">
        <f t="shared" si="29"/>
        <v>0.42857142857142855</v>
      </c>
      <c r="Q21" s="16">
        <f t="shared" si="8"/>
        <v>42</v>
      </c>
      <c r="R21" s="16"/>
      <c r="S21" s="21">
        <v>2.13953488372093</v>
      </c>
      <c r="T21" s="14">
        <v>344</v>
      </c>
      <c r="U21" s="22">
        <v>144</v>
      </c>
      <c r="V21" s="23" t="s">
        <v>232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0.29987832754629629</v>
      </c>
      <c r="AD21" s="25">
        <f t="shared" si="12"/>
        <v>-5.7936492881944437</v>
      </c>
      <c r="AE21" s="25">
        <v>-7.32</v>
      </c>
      <c r="AF21" s="25">
        <v>-18.3445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40.420454545454547</v>
      </c>
      <c r="D22" s="16">
        <v>22</v>
      </c>
      <c r="E22" s="16">
        <v>1</v>
      </c>
      <c r="F22" s="29">
        <v>889.25</v>
      </c>
      <c r="G22" s="29">
        <v>-7.0000000000000007E-2</v>
      </c>
      <c r="H22" s="18">
        <f t="shared" si="1"/>
        <v>7.8718020804048358E-5</v>
      </c>
      <c r="I22" s="18">
        <f t="shared" si="2"/>
        <v>0.20474466570221461</v>
      </c>
      <c r="J22" s="17">
        <f t="shared" si="5"/>
        <v>182.06919397569433</v>
      </c>
      <c r="K22" s="17">
        <f t="shared" si="3"/>
        <v>8.2758724534406518</v>
      </c>
      <c r="L22" s="16">
        <v>50</v>
      </c>
      <c r="M22" s="19">
        <f t="shared" si="6"/>
        <v>0.44</v>
      </c>
      <c r="N22" s="16">
        <v>79</v>
      </c>
      <c r="O22" s="20">
        <f t="shared" ref="O22:P22" si="30">D22/7</f>
        <v>3.1428571428571428</v>
      </c>
      <c r="P22" s="20">
        <f t="shared" si="30"/>
        <v>0.14285714285714285</v>
      </c>
      <c r="Q22" s="16">
        <f t="shared" si="8"/>
        <v>24</v>
      </c>
      <c r="R22" s="16"/>
      <c r="S22" s="21">
        <v>2.6799007444168699</v>
      </c>
      <c r="T22" s="14">
        <v>544</v>
      </c>
      <c r="U22" s="22">
        <v>144</v>
      </c>
      <c r="V22" s="23" t="s">
        <v>232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0.29987832754629629</v>
      </c>
      <c r="AD22" s="25">
        <f t="shared" si="12"/>
        <v>-9.1043060243055542</v>
      </c>
      <c r="AE22" s="25">
        <v>-7.32</v>
      </c>
      <c r="AF22" s="25">
        <v>-18.3445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4"/>
        <v>40.161818181818191</v>
      </c>
      <c r="D23" s="16">
        <v>22</v>
      </c>
      <c r="E23" s="16">
        <v>3</v>
      </c>
      <c r="F23" s="17">
        <v>883.56000000000017</v>
      </c>
      <c r="G23" s="29">
        <v>-0.16</v>
      </c>
      <c r="H23" s="18">
        <f t="shared" si="1"/>
        <v>1.8108560822128659E-4</v>
      </c>
      <c r="I23" s="18">
        <f t="shared" si="2"/>
        <v>0.20048745300341189</v>
      </c>
      <c r="J23" s="17">
        <f t="shared" si="5"/>
        <v>177.14269397569464</v>
      </c>
      <c r="K23" s="17">
        <f t="shared" si="3"/>
        <v>8.0519406352588465</v>
      </c>
      <c r="L23" s="16">
        <v>33</v>
      </c>
      <c r="M23" s="19">
        <f t="shared" si="6"/>
        <v>0.66666666666666663</v>
      </c>
      <c r="N23" s="16">
        <v>53</v>
      </c>
      <c r="O23" s="20">
        <f t="shared" ref="O23:P23" si="31">D23/7</f>
        <v>3.1428571428571428</v>
      </c>
      <c r="P23" s="20">
        <f t="shared" si="31"/>
        <v>0.42857142857142855</v>
      </c>
      <c r="Q23" s="16">
        <f t="shared" si="8"/>
        <v>14</v>
      </c>
      <c r="R23" s="16"/>
      <c r="S23" s="21">
        <v>2.2267206477732699</v>
      </c>
      <c r="T23" s="14">
        <v>744</v>
      </c>
      <c r="U23" s="22">
        <v>144</v>
      </c>
      <c r="V23" s="23" t="s">
        <v>233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0.29987832754629629</v>
      </c>
      <c r="AD23" s="25">
        <f t="shared" si="12"/>
        <v>-9.1043060243055542</v>
      </c>
      <c r="AE23" s="25">
        <v>-7.32</v>
      </c>
      <c r="AF23" s="25">
        <v>-18.3445</v>
      </c>
      <c r="AG23" s="25">
        <v>0</v>
      </c>
    </row>
    <row r="24" spans="1:33" ht="15.75" customHeight="1" x14ac:dyDescent="0.2">
      <c r="A24" s="14" t="s">
        <v>78</v>
      </c>
      <c r="B24" s="14" t="s">
        <v>234</v>
      </c>
      <c r="C24" s="15">
        <f t="shared" si="4"/>
        <v>39.954444444444441</v>
      </c>
      <c r="D24" s="16">
        <v>9</v>
      </c>
      <c r="E24" s="16">
        <v>7</v>
      </c>
      <c r="F24" s="17">
        <v>359.59</v>
      </c>
      <c r="G24" s="17">
        <v>-0.08</v>
      </c>
      <c r="H24" s="18">
        <f t="shared" si="1"/>
        <v>2.2247559720793127E-4</v>
      </c>
      <c r="I24" s="18">
        <f t="shared" si="2"/>
        <v>0.1970758674375678</v>
      </c>
      <c r="J24" s="17">
        <f t="shared" si="5"/>
        <v>70.866511171875004</v>
      </c>
      <c r="K24" s="17">
        <f t="shared" si="3"/>
        <v>7.8740567968750002</v>
      </c>
      <c r="L24" s="16">
        <v>36</v>
      </c>
      <c r="M24" s="19">
        <f t="shared" si="6"/>
        <v>0.25</v>
      </c>
      <c r="N24" s="16">
        <v>40</v>
      </c>
      <c r="O24" s="20">
        <f t="shared" ref="O24:P24" si="32">D24/7</f>
        <v>1.2857142857142858</v>
      </c>
      <c r="P24" s="20">
        <f t="shared" si="32"/>
        <v>1</v>
      </c>
      <c r="Q24" s="16">
        <f t="shared" si="8"/>
        <v>17</v>
      </c>
      <c r="R24" s="16"/>
      <c r="S24" s="21">
        <v>2.9053708439897599</v>
      </c>
      <c r="T24" s="14">
        <v>744</v>
      </c>
      <c r="U24" s="22">
        <v>144</v>
      </c>
      <c r="V24" s="23" t="s">
        <v>233</v>
      </c>
      <c r="W24" s="14">
        <v>0</v>
      </c>
      <c r="X24" s="24">
        <f t="shared" si="9"/>
        <v>0</v>
      </c>
      <c r="Y24" s="25">
        <f t="shared" si="10"/>
        <v>0.08</v>
      </c>
      <c r="Z24" s="14">
        <v>1</v>
      </c>
      <c r="AA24" s="14" t="s">
        <v>39</v>
      </c>
      <c r="AB24" s="27">
        <f t="shared" si="11"/>
        <v>-0.69</v>
      </c>
      <c r="AC24" s="28">
        <v>0.29987832754629629</v>
      </c>
      <c r="AD24" s="25">
        <f t="shared" si="12"/>
        <v>-3.7244888281249993</v>
      </c>
      <c r="AE24" s="25">
        <v>-7.32</v>
      </c>
      <c r="AF24" s="25">
        <v>-18.3445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39.128947368421052</v>
      </c>
      <c r="D25" s="16">
        <v>19</v>
      </c>
      <c r="E25" s="16">
        <v>3</v>
      </c>
      <c r="F25" s="17">
        <v>743.45</v>
      </c>
      <c r="G25" s="17">
        <v>-0.08</v>
      </c>
      <c r="H25" s="18">
        <f t="shared" si="1"/>
        <v>1.0760642948416168E-4</v>
      </c>
      <c r="I25" s="18">
        <f t="shared" si="2"/>
        <v>0.18353579965261427</v>
      </c>
      <c r="J25" s="17">
        <f t="shared" si="5"/>
        <v>136.44969025173609</v>
      </c>
      <c r="K25" s="17">
        <f t="shared" si="3"/>
        <v>7.1815626448282153</v>
      </c>
      <c r="L25" s="16">
        <v>40</v>
      </c>
      <c r="M25" s="19">
        <f t="shared" si="6"/>
        <v>0.47499999999999998</v>
      </c>
      <c r="N25" s="16">
        <v>15</v>
      </c>
      <c r="O25" s="20">
        <f t="shared" ref="O25:P25" si="33">D25/7</f>
        <v>2.7142857142857144</v>
      </c>
      <c r="P25" s="20">
        <f t="shared" si="33"/>
        <v>0.42857142857142855</v>
      </c>
      <c r="Q25" s="16">
        <f t="shared" si="8"/>
        <v>4</v>
      </c>
      <c r="R25" s="16"/>
      <c r="S25" s="21">
        <v>3.8954248366013071</v>
      </c>
      <c r="T25" s="14">
        <v>744</v>
      </c>
      <c r="U25" s="22">
        <v>144</v>
      </c>
      <c r="V25" s="23" t="s">
        <v>233</v>
      </c>
      <c r="W25" s="14">
        <v>2</v>
      </c>
      <c r="X25" s="24">
        <f t="shared" si="9"/>
        <v>0.10526315789473684</v>
      </c>
      <c r="Y25" s="25">
        <f t="shared" si="10"/>
        <v>0.04</v>
      </c>
      <c r="Z25" s="22">
        <v>0</v>
      </c>
      <c r="AA25" s="14" t="s">
        <v>39</v>
      </c>
      <c r="AB25" s="27">
        <f t="shared" si="11"/>
        <v>-0.69</v>
      </c>
      <c r="AC25" s="28">
        <v>0.29987832754629629</v>
      </c>
      <c r="AD25" s="25">
        <f t="shared" si="12"/>
        <v>-7.8628097482638877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4"/>
        <v>38.950000000000003</v>
      </c>
      <c r="D26" s="16">
        <v>16</v>
      </c>
      <c r="E26" s="16">
        <v>1</v>
      </c>
      <c r="F26" s="17">
        <v>623.20000000000005</v>
      </c>
      <c r="G26" s="17">
        <v>-0.12</v>
      </c>
      <c r="H26" s="18">
        <f t="shared" si="1"/>
        <v>1.9255455712451858E-4</v>
      </c>
      <c r="I26" s="18">
        <f t="shared" si="2"/>
        <v>0.18386823897268581</v>
      </c>
      <c r="J26" s="17">
        <f t="shared" si="5"/>
        <v>114.5866865277778</v>
      </c>
      <c r="K26" s="17">
        <f t="shared" si="3"/>
        <v>7.1616679079861125</v>
      </c>
      <c r="L26" s="16">
        <v>48</v>
      </c>
      <c r="M26" s="19">
        <f t="shared" si="6"/>
        <v>0.33333333333333331</v>
      </c>
      <c r="N26" s="16">
        <v>6</v>
      </c>
      <c r="O26" s="20">
        <f t="shared" ref="O26:P26" si="34">D26/7</f>
        <v>2.2857142857142856</v>
      </c>
      <c r="P26" s="20">
        <f t="shared" si="34"/>
        <v>0.14285714285714285</v>
      </c>
      <c r="Q26" s="16">
        <f t="shared" si="8"/>
        <v>2</v>
      </c>
      <c r="R26" s="16"/>
      <c r="S26" s="21">
        <v>3.502890173410405</v>
      </c>
      <c r="T26" s="14">
        <v>744</v>
      </c>
      <c r="U26" s="22">
        <v>144</v>
      </c>
      <c r="V26" s="23" t="s">
        <v>235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0.29987832754629629</v>
      </c>
      <c r="AD26" s="25">
        <f t="shared" si="12"/>
        <v>-6.6213134722222211</v>
      </c>
      <c r="AE26" s="25">
        <v>-7.18</v>
      </c>
      <c r="AF26" s="25">
        <v>-18.3445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744</v>
      </c>
      <c r="U27" s="22">
        <v>144</v>
      </c>
      <c r="V27" s="23" t="s">
        <v>235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0.29987832754629629</v>
      </c>
      <c r="AD27" s="25">
        <f t="shared" si="12"/>
        <v>0</v>
      </c>
      <c r="AE27" s="25">
        <v>-7.18</v>
      </c>
      <c r="AF27" s="25">
        <v>-20.842499999999902</v>
      </c>
      <c r="AG27" s="25">
        <v>0</v>
      </c>
    </row>
    <row r="28" spans="1:33" ht="15.75" customHeight="1" x14ac:dyDescent="0.2">
      <c r="A28" s="14" t="s">
        <v>87</v>
      </c>
      <c r="B28" s="14" t="s">
        <v>236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744</v>
      </c>
      <c r="U28" s="22">
        <v>144</v>
      </c>
      <c r="V28" s="23" t="s">
        <v>235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0.29987832754629629</v>
      </c>
      <c r="AD28" s="25">
        <f t="shared" si="12"/>
        <v>0</v>
      </c>
      <c r="AE28" s="25">
        <v>-7.18</v>
      </c>
      <c r="AF28" s="25">
        <v>-20.842499999999902</v>
      </c>
      <c r="AG28" s="25">
        <v>0</v>
      </c>
    </row>
    <row r="29" spans="1:33" ht="15.75" customHeight="1" x14ac:dyDescent="0.2">
      <c r="A29" s="14" t="s">
        <v>89</v>
      </c>
      <c r="B29" s="14" t="s">
        <v>124</v>
      </c>
      <c r="C29" s="15">
        <f t="shared" si="4"/>
        <v>40.950000000000003</v>
      </c>
      <c r="D29" s="16">
        <v>5</v>
      </c>
      <c r="E29" s="16">
        <v>0</v>
      </c>
      <c r="F29" s="17">
        <v>204.75</v>
      </c>
      <c r="G29" s="17">
        <v>-33.270000000000003</v>
      </c>
      <c r="H29" s="18">
        <f t="shared" si="1"/>
        <v>0.1624908424908425</v>
      </c>
      <c r="I29" s="18">
        <f t="shared" si="2"/>
        <v>-6.9067665937434276E-3</v>
      </c>
      <c r="J29" s="17">
        <f t="shared" si="5"/>
        <v>-1.4141604600689668</v>
      </c>
      <c r="K29" s="17">
        <f t="shared" si="3"/>
        <v>-0.28283209201379333</v>
      </c>
      <c r="L29" s="16">
        <v>43</v>
      </c>
      <c r="M29" s="19">
        <f t="shared" si="6"/>
        <v>0.11627906976744186</v>
      </c>
      <c r="N29" s="16">
        <v>139</v>
      </c>
      <c r="O29" s="20">
        <f t="shared" ref="O29:P29" si="38">D29/7</f>
        <v>0.7142857142857143</v>
      </c>
      <c r="P29" s="20">
        <f t="shared" si="38"/>
        <v>0</v>
      </c>
      <c r="Q29" s="16">
        <f t="shared" si="8"/>
        <v>194</v>
      </c>
      <c r="R29" s="16"/>
      <c r="S29" s="21">
        <v>2.060913705583757</v>
      </c>
      <c r="T29" s="14">
        <v>300</v>
      </c>
      <c r="U29" s="22" t="s">
        <v>63</v>
      </c>
      <c r="V29" s="23" t="s">
        <v>63</v>
      </c>
      <c r="W29" s="14">
        <v>1</v>
      </c>
      <c r="X29" s="24">
        <f t="shared" si="9"/>
        <v>0.2</v>
      </c>
      <c r="Y29" s="25">
        <f t="shared" si="37"/>
        <v>33.270000000000003</v>
      </c>
      <c r="Z29" s="14">
        <v>0</v>
      </c>
      <c r="AA29" s="14" t="s">
        <v>39</v>
      </c>
      <c r="AB29" s="27">
        <f t="shared" si="11"/>
        <v>-0.69</v>
      </c>
      <c r="AC29" s="28">
        <v>0.29987832754629629</v>
      </c>
      <c r="AD29" s="25">
        <f t="shared" si="12"/>
        <v>-2.069160460069444</v>
      </c>
      <c r="AE29" s="25">
        <v>-7.18</v>
      </c>
      <c r="AF29" s="25">
        <v>-20.842499999999902</v>
      </c>
      <c r="AG29" s="25">
        <v>0</v>
      </c>
    </row>
    <row r="30" spans="1:33" ht="15.75" customHeight="1" x14ac:dyDescent="0.2">
      <c r="A30" s="31" t="s">
        <v>90</v>
      </c>
      <c r="B30" s="31" t="s">
        <v>237</v>
      </c>
      <c r="C30" s="15">
        <f t="shared" si="4"/>
        <v>43.95</v>
      </c>
      <c r="D30" s="16">
        <v>4</v>
      </c>
      <c r="E30" s="16">
        <v>3</v>
      </c>
      <c r="F30" s="17">
        <v>175.8</v>
      </c>
      <c r="G30" s="17">
        <v>-72.25</v>
      </c>
      <c r="H30" s="18">
        <f t="shared" si="1"/>
        <v>0.41097838452787255</v>
      </c>
      <c r="I30" s="18">
        <f t="shared" si="2"/>
        <v>-0.20682108232682336</v>
      </c>
      <c r="J30" s="17">
        <f t="shared" si="5"/>
        <v>-36.359146273055551</v>
      </c>
      <c r="K30" s="17">
        <f t="shared" si="3"/>
        <v>-9.0897865682638876</v>
      </c>
      <c r="L30" s="16">
        <v>45</v>
      </c>
      <c r="M30" s="19">
        <f t="shared" si="6"/>
        <v>8.8888888888888892E-2</v>
      </c>
      <c r="N30" s="16">
        <v>133</v>
      </c>
      <c r="O30" s="20">
        <f t="shared" ref="O30:P30" si="39">D30/7</f>
        <v>0.5714285714285714</v>
      </c>
      <c r="P30" s="20">
        <f t="shared" si="39"/>
        <v>0.42857142857142855</v>
      </c>
      <c r="Q30" s="16">
        <f t="shared" si="8"/>
        <v>133</v>
      </c>
      <c r="R30" s="16"/>
      <c r="S30" s="21">
        <v>1.6659436008676789</v>
      </c>
      <c r="T30" s="14">
        <v>400</v>
      </c>
      <c r="U30" s="22" t="s">
        <v>63</v>
      </c>
      <c r="V30" s="23" t="s">
        <v>63</v>
      </c>
      <c r="W30" s="14">
        <v>2</v>
      </c>
      <c r="X30" s="24">
        <f t="shared" si="9"/>
        <v>0.5</v>
      </c>
      <c r="Y30" s="25">
        <f t="shared" si="37"/>
        <v>10.321428571428571</v>
      </c>
      <c r="Z30" s="14">
        <v>5</v>
      </c>
      <c r="AA30" s="14" t="s">
        <v>39</v>
      </c>
      <c r="AB30" s="27">
        <f t="shared" si="11"/>
        <v>-0.69</v>
      </c>
      <c r="AC30" s="28">
        <v>0.29987832754629629</v>
      </c>
      <c r="AD30" s="25">
        <f t="shared" si="12"/>
        <v>-1.6553283680555553</v>
      </c>
      <c r="AE30" s="25">
        <v>-7.18</v>
      </c>
      <c r="AF30" s="25">
        <v>-20.79095447625</v>
      </c>
      <c r="AG30" s="25">
        <v>0</v>
      </c>
    </row>
    <row r="31" spans="1:33" ht="15.75" customHeight="1" x14ac:dyDescent="0.2">
      <c r="A31" s="31" t="s">
        <v>91</v>
      </c>
      <c r="B31" s="31" t="s">
        <v>155</v>
      </c>
      <c r="C31" s="15">
        <f t="shared" si="4"/>
        <v>43.95</v>
      </c>
      <c r="D31" s="16">
        <v>15</v>
      </c>
      <c r="E31" s="16">
        <v>0</v>
      </c>
      <c r="F31" s="17">
        <v>659.25</v>
      </c>
      <c r="G31" s="17">
        <v>-80.38000000000001</v>
      </c>
      <c r="H31" s="18">
        <f t="shared" si="1"/>
        <v>0.12192643155100494</v>
      </c>
      <c r="I31" s="18">
        <f t="shared" si="2"/>
        <v>8.223087065004421E-2</v>
      </c>
      <c r="J31" s="17">
        <f t="shared" si="5"/>
        <v>54.210701476041649</v>
      </c>
      <c r="K31" s="17">
        <f t="shared" si="3"/>
        <v>3.6140467650694434</v>
      </c>
      <c r="L31" s="16">
        <v>56</v>
      </c>
      <c r="M31" s="19">
        <f t="shared" si="6"/>
        <v>0.26785714285714285</v>
      </c>
      <c r="N31" s="16">
        <v>118</v>
      </c>
      <c r="O31" s="20">
        <f t="shared" ref="O31:P32" si="40">D31/7</f>
        <v>2.1428571428571428</v>
      </c>
      <c r="P31" s="20">
        <f t="shared" si="40"/>
        <v>0</v>
      </c>
      <c r="Q31" s="16">
        <f t="shared" si="8"/>
        <v>55</v>
      </c>
      <c r="R31" s="16"/>
      <c r="S31" s="21">
        <v>1.90884718498659</v>
      </c>
      <c r="T31" s="14">
        <v>280</v>
      </c>
      <c r="U31" s="22">
        <v>120</v>
      </c>
      <c r="V31" s="23" t="s">
        <v>1192</v>
      </c>
      <c r="W31" s="14">
        <v>10</v>
      </c>
      <c r="X31" s="24">
        <f t="shared" si="9"/>
        <v>0.66666666666666663</v>
      </c>
      <c r="Y31" s="25">
        <f t="shared" si="37"/>
        <v>4.2305263157894739</v>
      </c>
      <c r="Z31" s="14">
        <v>9</v>
      </c>
      <c r="AA31" s="14" t="s">
        <v>39</v>
      </c>
      <c r="AB31" s="27">
        <f t="shared" si="11"/>
        <v>-0.69</v>
      </c>
      <c r="AC31" s="28">
        <v>0.29987832754629629</v>
      </c>
      <c r="AD31" s="25">
        <f t="shared" si="12"/>
        <v>-6.207481380208332</v>
      </c>
      <c r="AE31" s="25">
        <v>-7.18</v>
      </c>
      <c r="AF31" s="25">
        <v>-20.79095447625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44.03</v>
      </c>
      <c r="D32" s="16">
        <v>16</v>
      </c>
      <c r="E32" s="16">
        <v>0</v>
      </c>
      <c r="F32" s="17">
        <v>704.48</v>
      </c>
      <c r="G32" s="17">
        <v>-53.64</v>
      </c>
      <c r="H32" s="18">
        <f t="shared" si="1"/>
        <v>7.6141267317737904E-2</v>
      </c>
      <c r="I32" s="18">
        <f t="shared" si="2"/>
        <v>0.12918949424792439</v>
      </c>
      <c r="J32" s="17">
        <f t="shared" si="5"/>
        <v>91.011414907777777</v>
      </c>
      <c r="K32" s="17">
        <f t="shared" si="3"/>
        <v>5.688213431736111</v>
      </c>
      <c r="L32" s="16">
        <v>47</v>
      </c>
      <c r="M32" s="19">
        <f t="shared" si="6"/>
        <v>0.34042553191489361</v>
      </c>
      <c r="N32" s="16">
        <v>104</v>
      </c>
      <c r="O32" s="20">
        <f t="shared" si="40"/>
        <v>2.2857142857142856</v>
      </c>
      <c r="P32" s="20">
        <f t="shared" si="40"/>
        <v>0</v>
      </c>
      <c r="Q32" s="16">
        <f t="shared" si="8"/>
        <v>45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2.3354838709677419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6</v>
      </c>
      <c r="X32" s="24">
        <f t="shared" si="9"/>
        <v>0.375</v>
      </c>
      <c r="Y32" s="25">
        <f t="shared" si="37"/>
        <v>6.7050000000000001</v>
      </c>
      <c r="Z32" s="14">
        <v>2</v>
      </c>
      <c r="AA32" s="14" t="s">
        <v>39</v>
      </c>
      <c r="AB32" s="27">
        <f t="shared" si="11"/>
        <v>-0.69</v>
      </c>
      <c r="AC32" s="28">
        <v>0.29987832754629629</v>
      </c>
      <c r="AD32" s="25">
        <f t="shared" si="12"/>
        <v>-6.6213134722222211</v>
      </c>
      <c r="AE32" s="25">
        <v>-7.18</v>
      </c>
      <c r="AF32" s="25">
        <v>-20.79095447625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0.33203125" customWidth="1"/>
    <col min="22" max="22" width="84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Info!B1:BJ5000""),3,FALSE),"""")"),"Retractable Metal Cord Reel - 30ft")</f>
        <v>Retractable Metal Cord Reel - 30ft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Info!B1:BJ5000""),2,FALSE),"""")"),"B01N9JZAN9")</f>
        <v>B01N9JZAN9</v>
      </c>
      <c r="B2" s="3" t="s">
        <v>238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2.25" customHeight="1" x14ac:dyDescent="0.15">
      <c r="A3" s="67" t="s">
        <v>30</v>
      </c>
      <c r="B3" s="68"/>
      <c r="C3" s="42">
        <f>((AE32+AF32)/0.85)*-1</f>
        <v>32.635240560294115</v>
      </c>
      <c r="D3" s="5">
        <f>SUM(D4:D99765)</f>
        <v>1995</v>
      </c>
      <c r="E3" s="5"/>
      <c r="F3" s="6">
        <f t="shared" ref="F3:G3" si="0">SUM(F4:F99765)</f>
        <v>80767.819999999934</v>
      </c>
      <c r="G3" s="6">
        <f t="shared" si="0"/>
        <v>-223.27</v>
      </c>
      <c r="H3" s="7">
        <f t="shared" ref="H3:H32" si="1">G3/F3*-1</f>
        <v>2.7643435219620906E-3</v>
      </c>
      <c r="I3" s="8">
        <f t="shared" ref="I3:I32" si="2">J3/F3</f>
        <v>0.21992972856333337</v>
      </c>
      <c r="J3" s="6">
        <f>SUM(J4:J99765)</f>
        <v>17763.244729252154</v>
      </c>
      <c r="K3" s="6">
        <f t="shared" ref="K3:K32" si="3">J3/D3</f>
        <v>8.9038820698005789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Sheet!a1:g5000""),2,FALSE),"""")"),"18 - March
18 - April
18 - May
26 - June
2 - July
2 - Aug
2 - Sept
2.5 - Oct
2.5 - Nov
3.5 - Dec
18 - Jan
18 - Feb")</f>
        <v>18 - March
18 - April
18 - May
26 - June
2 - July
2 - Aug
2 - Sept
2.5 - Oct
2.5 - Nov
3.5 - Dec
18 - Jan
18 -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QTY-4")</f>
        <v>Del QTY-4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QTY-680")</f>
        <v>US QTY-680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</v>
      </c>
      <c r="X3" s="7">
        <f>W3/D3</f>
        <v>6.5162907268170424E-3</v>
      </c>
      <c r="Y3" s="6"/>
      <c r="Z3" s="5"/>
      <c r="AA3" s="5"/>
      <c r="AB3" s="5"/>
      <c r="AC3" s="5"/>
      <c r="AD3" s="6">
        <f>SUM(AD4:AD99765)</f>
        <v>-825.98607420432586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Info!B2:BZ7000""),37,FALSE)),"""")*-1"),-20.55995447625)</f>
        <v>-20.559954476249999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>
        <f t="shared" ref="C4:C32" si="4">IFERROR(F4/D4," - ")</f>
        <v>42.790209790209694</v>
      </c>
      <c r="D4" s="16">
        <v>143</v>
      </c>
      <c r="E4" s="16">
        <v>0</v>
      </c>
      <c r="F4" s="17">
        <v>6118.9999999999864</v>
      </c>
      <c r="G4" s="17">
        <v>-0.42</v>
      </c>
      <c r="H4" s="18">
        <f t="shared" si="1"/>
        <v>6.8638666448766293E-5</v>
      </c>
      <c r="I4" s="18">
        <f t="shared" si="2"/>
        <v>0.28014680789344543</v>
      </c>
      <c r="J4" s="17">
        <f t="shared" ref="J4:J32" si="5">F4*0.85+G4+AF4*D4+D4*AE4+AG4+AD4</f>
        <v>1714.2183174999886</v>
      </c>
      <c r="K4" s="17">
        <f t="shared" si="3"/>
        <v>11.987540681818102</v>
      </c>
      <c r="L4" s="16">
        <v>509</v>
      </c>
      <c r="M4" s="19">
        <f t="shared" ref="M4:M32" si="6">IFERROR(D4/L4,"-")</f>
        <v>0.28094302554027506</v>
      </c>
      <c r="N4" s="16">
        <v>85</v>
      </c>
      <c r="O4" s="20">
        <f t="shared" ref="O4:P4" si="7">D4/7</f>
        <v>20.428571428571427</v>
      </c>
      <c r="P4" s="20">
        <f t="shared" si="7"/>
        <v>0</v>
      </c>
      <c r="Q4" s="16">
        <f t="shared" ref="Q4:Q32" si="8">ROUNDDOWN(N4/(O4+P4),0)</f>
        <v>4</v>
      </c>
      <c r="R4" s="16"/>
      <c r="S4" s="21">
        <v>3.78761061946902</v>
      </c>
      <c r="T4" s="14" t="s">
        <v>63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0.29959722222222224</v>
      </c>
      <c r="AD4" s="25">
        <f t="shared" ref="AD4:AD32" si="12">IFERROR(AB4*AC4*D4*2,0)</f>
        <v>-59.122515833333331</v>
      </c>
      <c r="AE4" s="25">
        <v>-7.32</v>
      </c>
      <c r="AF4" s="25">
        <v>-16.64775641025641</v>
      </c>
      <c r="AG4" s="25">
        <v>0</v>
      </c>
    </row>
    <row r="5" spans="1:33" ht="15.75" customHeight="1" x14ac:dyDescent="0.2">
      <c r="A5" s="14" t="s">
        <v>34</v>
      </c>
      <c r="B5" s="14" t="s">
        <v>180</v>
      </c>
      <c r="C5" s="15">
        <f t="shared" si="4"/>
        <v>40.810714285714262</v>
      </c>
      <c r="D5" s="16">
        <v>84</v>
      </c>
      <c r="E5" s="16">
        <v>1</v>
      </c>
      <c r="F5" s="29">
        <v>3428.0999999999981</v>
      </c>
      <c r="G5" s="29">
        <v>-0.23</v>
      </c>
      <c r="H5" s="18">
        <f t="shared" si="1"/>
        <v>6.7092558560135387E-5</v>
      </c>
      <c r="I5" s="18">
        <f t="shared" si="2"/>
        <v>0.25249960882144662</v>
      </c>
      <c r="J5" s="17">
        <f t="shared" si="5"/>
        <v>865.59390900080064</v>
      </c>
      <c r="K5" s="17">
        <f t="shared" si="3"/>
        <v>10.304689392866674</v>
      </c>
      <c r="L5" s="16">
        <v>593</v>
      </c>
      <c r="M5" s="19">
        <f t="shared" si="6"/>
        <v>0.14165261382799327</v>
      </c>
      <c r="N5" s="16">
        <v>19</v>
      </c>
      <c r="O5" s="20">
        <f t="shared" ref="O5:P5" si="13">D5/7</f>
        <v>12</v>
      </c>
      <c r="P5" s="20">
        <f t="shared" si="13"/>
        <v>0.14285714285714285</v>
      </c>
      <c r="Q5" s="16">
        <f t="shared" si="8"/>
        <v>1</v>
      </c>
      <c r="R5" s="16"/>
      <c r="S5" s="21">
        <v>3.4543316346530699</v>
      </c>
      <c r="T5" s="14" t="s">
        <v>63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0.29994438006952495</v>
      </c>
      <c r="AD5" s="25">
        <f t="shared" si="12"/>
        <v>-34.76955253765933</v>
      </c>
      <c r="AE5" s="25">
        <v>-7.32</v>
      </c>
      <c r="AF5" s="25">
        <v>-16.64775641025641</v>
      </c>
      <c r="AG5" s="25">
        <v>0</v>
      </c>
    </row>
    <row r="6" spans="1:33" ht="15.75" customHeight="1" x14ac:dyDescent="0.2">
      <c r="A6" s="14" t="s">
        <v>35</v>
      </c>
      <c r="B6" s="14" t="s">
        <v>239</v>
      </c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5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4.2615859938208001</v>
      </c>
      <c r="T6" s="14">
        <v>3540</v>
      </c>
      <c r="U6" s="22">
        <v>1652</v>
      </c>
      <c r="V6" s="23" t="s">
        <v>240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-16.64775641025641</v>
      </c>
      <c r="AG6" s="25">
        <v>0</v>
      </c>
    </row>
    <row r="7" spans="1:33" ht="15.75" customHeight="1" x14ac:dyDescent="0.2">
      <c r="A7" s="14" t="s">
        <v>37</v>
      </c>
      <c r="B7" s="14" t="s">
        <v>241</v>
      </c>
      <c r="C7" s="15">
        <f t="shared" si="4"/>
        <v>43.014893617021308</v>
      </c>
      <c r="D7" s="16">
        <v>47</v>
      </c>
      <c r="E7" s="16">
        <v>1</v>
      </c>
      <c r="F7" s="29">
        <v>2021.7000000000014</v>
      </c>
      <c r="G7" s="29">
        <v>-0.21000000000000002</v>
      </c>
      <c r="H7" s="18">
        <f t="shared" si="1"/>
        <v>1.0387297818667452E-4</v>
      </c>
      <c r="I7" s="18">
        <f t="shared" si="2"/>
        <v>0.28308778398605922</v>
      </c>
      <c r="J7" s="17">
        <f t="shared" si="5"/>
        <v>572.31857288461629</v>
      </c>
      <c r="K7" s="17">
        <f t="shared" si="3"/>
        <v>12.176990912438644</v>
      </c>
      <c r="L7" s="16">
        <v>508</v>
      </c>
      <c r="M7" s="19">
        <f t="shared" si="6"/>
        <v>9.2519685039370081E-2</v>
      </c>
      <c r="N7" s="16">
        <v>397</v>
      </c>
      <c r="O7" s="20">
        <f t="shared" ref="O7:P7" si="15">D7/7</f>
        <v>6.7142857142857144</v>
      </c>
      <c r="P7" s="20">
        <f t="shared" si="15"/>
        <v>0.14285714285714285</v>
      </c>
      <c r="Q7" s="16">
        <f t="shared" si="8"/>
        <v>57</v>
      </c>
      <c r="R7" s="16"/>
      <c r="S7" s="21">
        <v>3.7339950372208399</v>
      </c>
      <c r="T7" s="14">
        <v>2364</v>
      </c>
      <c r="U7" s="22">
        <v>1720</v>
      </c>
      <c r="V7" s="23" t="s">
        <v>242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0.29959722222222224</v>
      </c>
      <c r="AD7" s="25">
        <f t="shared" si="12"/>
        <v>-19.431875833333333</v>
      </c>
      <c r="AE7" s="25">
        <v>-7.32</v>
      </c>
      <c r="AF7" s="25">
        <v>-16.64775641025641</v>
      </c>
      <c r="AG7" s="25">
        <v>0</v>
      </c>
    </row>
    <row r="8" spans="1:33" ht="15.75" customHeight="1" x14ac:dyDescent="0.2">
      <c r="A8" s="14" t="s">
        <v>40</v>
      </c>
      <c r="B8" s="14" t="s">
        <v>243</v>
      </c>
      <c r="C8" s="15">
        <f t="shared" si="4"/>
        <v>43.917252747252668</v>
      </c>
      <c r="D8" s="16">
        <v>91</v>
      </c>
      <c r="E8" s="16">
        <v>39</v>
      </c>
      <c r="F8" s="29">
        <v>3996.469999999993</v>
      </c>
      <c r="G8" s="29">
        <v>-0.08</v>
      </c>
      <c r="H8" s="18">
        <f t="shared" si="1"/>
        <v>2.0017665589883107E-5</v>
      </c>
      <c r="I8" s="18">
        <f t="shared" si="2"/>
        <v>0.2947666517785269</v>
      </c>
      <c r="J8" s="17">
        <f t="shared" si="5"/>
        <v>1178.0260808333273</v>
      </c>
      <c r="K8" s="17">
        <f t="shared" si="3"/>
        <v>12.945341547618982</v>
      </c>
      <c r="L8" s="16">
        <v>403</v>
      </c>
      <c r="M8" s="19">
        <f t="shared" si="6"/>
        <v>0.22580645161290322</v>
      </c>
      <c r="N8" s="16">
        <v>274</v>
      </c>
      <c r="O8" s="20">
        <f t="shared" ref="O8:P8" si="16">D8/7</f>
        <v>13</v>
      </c>
      <c r="P8" s="20">
        <f t="shared" si="16"/>
        <v>5.5714285714285712</v>
      </c>
      <c r="Q8" s="16">
        <f t="shared" si="8"/>
        <v>14</v>
      </c>
      <c r="R8" s="16"/>
      <c r="S8" s="21">
        <v>5.1395178962746497</v>
      </c>
      <c r="T8" s="14">
        <v>1888</v>
      </c>
      <c r="U8" s="22">
        <v>1244</v>
      </c>
      <c r="V8" s="23" t="s">
        <v>244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0.29959722222222224</v>
      </c>
      <c r="AD8" s="25">
        <f t="shared" si="12"/>
        <v>-37.623419166666665</v>
      </c>
      <c r="AE8" s="25">
        <v>-7.32</v>
      </c>
      <c r="AF8" s="25">
        <v>-16.649999999999999</v>
      </c>
      <c r="AG8" s="25">
        <v>0</v>
      </c>
    </row>
    <row r="9" spans="1:33" ht="15.75" customHeight="1" x14ac:dyDescent="0.2">
      <c r="A9" s="14" t="s">
        <v>42</v>
      </c>
      <c r="B9" s="14" t="s">
        <v>245</v>
      </c>
      <c r="C9" s="15">
        <f t="shared" si="4"/>
        <v>48.756666666666653</v>
      </c>
      <c r="D9" s="16">
        <v>45</v>
      </c>
      <c r="E9" s="16">
        <v>11</v>
      </c>
      <c r="F9" s="29">
        <v>2194.0499999999993</v>
      </c>
      <c r="G9" s="29">
        <v>-0.16</v>
      </c>
      <c r="H9" s="18">
        <f t="shared" si="1"/>
        <v>7.292450035322807E-5</v>
      </c>
      <c r="I9" s="18">
        <f t="shared" si="2"/>
        <v>0.34264900570248713</v>
      </c>
      <c r="J9" s="17">
        <f t="shared" si="5"/>
        <v>751.78905096154165</v>
      </c>
      <c r="K9" s="17">
        <f t="shared" si="3"/>
        <v>16.706423354700924</v>
      </c>
      <c r="L9" s="16">
        <v>314</v>
      </c>
      <c r="M9" s="19">
        <f t="shared" si="6"/>
        <v>0.14331210191082802</v>
      </c>
      <c r="N9" s="16">
        <v>217</v>
      </c>
      <c r="O9" s="20">
        <f t="shared" ref="O9:P9" si="17">D9/7</f>
        <v>6.4285714285714288</v>
      </c>
      <c r="P9" s="20">
        <f t="shared" si="17"/>
        <v>1.5714285714285714</v>
      </c>
      <c r="Q9" s="16">
        <f t="shared" si="8"/>
        <v>27</v>
      </c>
      <c r="R9" s="16"/>
      <c r="S9" s="21">
        <v>4.2213740458015199</v>
      </c>
      <c r="T9" s="14">
        <v>1888</v>
      </c>
      <c r="U9" s="22">
        <v>168</v>
      </c>
      <c r="V9" s="23" t="s">
        <v>246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0.29959722222222224</v>
      </c>
      <c r="AD9" s="25">
        <f t="shared" si="12"/>
        <v>-18.6049875</v>
      </c>
      <c r="AE9" s="25">
        <v>-7.32</v>
      </c>
      <c r="AF9" s="25">
        <v>-16.999743589743499</v>
      </c>
      <c r="AG9" s="25">
        <v>0</v>
      </c>
    </row>
    <row r="10" spans="1:33" ht="15.75" customHeight="1" x14ac:dyDescent="0.2">
      <c r="A10" s="14" t="s">
        <v>45</v>
      </c>
      <c r="B10" s="14" t="s">
        <v>247</v>
      </c>
      <c r="C10" s="15">
        <f t="shared" si="4"/>
        <v>45.039361702127657</v>
      </c>
      <c r="D10" s="16">
        <v>47</v>
      </c>
      <c r="E10" s="16">
        <v>6</v>
      </c>
      <c r="F10" s="29">
        <v>2116.85</v>
      </c>
      <c r="G10" s="29">
        <v>-0.28000000000000003</v>
      </c>
      <c r="H10" s="18">
        <f t="shared" si="1"/>
        <v>1.322720079363205E-4</v>
      </c>
      <c r="I10" s="18">
        <f t="shared" si="2"/>
        <v>0.30072167392527666</v>
      </c>
      <c r="J10" s="17">
        <f t="shared" si="5"/>
        <v>636.58267544872183</v>
      </c>
      <c r="K10" s="17">
        <f t="shared" si="3"/>
        <v>13.544312243589825</v>
      </c>
      <c r="L10" s="16">
        <v>254</v>
      </c>
      <c r="M10" s="19">
        <f t="shared" si="6"/>
        <v>0.18503937007874016</v>
      </c>
      <c r="N10" s="16">
        <v>319</v>
      </c>
      <c r="O10" s="20">
        <f t="shared" ref="O10:P10" si="18">D10/7</f>
        <v>6.7142857142857144</v>
      </c>
      <c r="P10" s="20">
        <f t="shared" si="18"/>
        <v>0.8571428571428571</v>
      </c>
      <c r="Q10" s="16">
        <f t="shared" si="8"/>
        <v>42</v>
      </c>
      <c r="R10" s="16"/>
      <c r="S10" s="21">
        <v>5.0272873194221503</v>
      </c>
      <c r="T10" s="14">
        <v>1888</v>
      </c>
      <c r="U10" s="22">
        <v>168</v>
      </c>
      <c r="V10" s="23" t="s">
        <v>248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0.29959722222222224</v>
      </c>
      <c r="AD10" s="25">
        <f t="shared" si="12"/>
        <v>-19.431875833333333</v>
      </c>
      <c r="AE10" s="25">
        <v>-7.32</v>
      </c>
      <c r="AF10" s="25">
        <v>-16.999743589743499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39.484749999999998</v>
      </c>
      <c r="D11" s="16">
        <v>80</v>
      </c>
      <c r="E11" s="16">
        <v>1</v>
      </c>
      <c r="F11" s="29">
        <v>3158.7799999999997</v>
      </c>
      <c r="G11" s="29">
        <v>-0.15</v>
      </c>
      <c r="H11" s="18">
        <f t="shared" si="1"/>
        <v>4.748668789849246E-5</v>
      </c>
      <c r="I11" s="18">
        <f t="shared" si="2"/>
        <v>0.22355402385958706</v>
      </c>
      <c r="J11" s="17">
        <f t="shared" si="5"/>
        <v>706.15797948718637</v>
      </c>
      <c r="K11" s="17">
        <f t="shared" si="3"/>
        <v>8.8269747435898296</v>
      </c>
      <c r="L11" s="16">
        <v>377</v>
      </c>
      <c r="M11" s="19">
        <f t="shared" si="6"/>
        <v>0.21220159151193635</v>
      </c>
      <c r="N11" s="16">
        <v>325</v>
      </c>
      <c r="O11" s="20">
        <f t="shared" ref="O11:P11" si="19">D11/7</f>
        <v>11.428571428571429</v>
      </c>
      <c r="P11" s="20">
        <f t="shared" si="19"/>
        <v>0.14285714285714285</v>
      </c>
      <c r="Q11" s="16">
        <f t="shared" si="8"/>
        <v>28</v>
      </c>
      <c r="R11" s="16"/>
      <c r="S11" s="21">
        <v>3.9833333333333298</v>
      </c>
      <c r="T11" s="14">
        <v>4999</v>
      </c>
      <c r="U11" s="22">
        <v>168</v>
      </c>
      <c r="V11" s="23" t="s">
        <v>249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0.29959722222222224</v>
      </c>
      <c r="AD11" s="25">
        <f t="shared" si="12"/>
        <v>-33.075533333333333</v>
      </c>
      <c r="AE11" s="25">
        <v>-7.32</v>
      </c>
      <c r="AF11" s="25">
        <v>-16.999743589743499</v>
      </c>
      <c r="AG11" s="25">
        <v>0</v>
      </c>
    </row>
    <row r="12" spans="1:33" ht="15.75" customHeight="1" x14ac:dyDescent="0.2">
      <c r="A12" s="14" t="s">
        <v>49</v>
      </c>
      <c r="B12" s="14" t="s">
        <v>250</v>
      </c>
      <c r="C12" s="15">
        <f t="shared" si="4"/>
        <v>39.855533980582479</v>
      </c>
      <c r="D12" s="16">
        <v>103</v>
      </c>
      <c r="E12" s="16">
        <v>4</v>
      </c>
      <c r="F12" s="29">
        <v>4105.1199999999953</v>
      </c>
      <c r="G12" s="29">
        <v>-0.12000000000000001</v>
      </c>
      <c r="H12" s="18">
        <f t="shared" si="1"/>
        <v>2.923178859570491E-5</v>
      </c>
      <c r="I12" s="18">
        <f t="shared" si="2"/>
        <v>0.22939978882219031</v>
      </c>
      <c r="J12" s="17">
        <f t="shared" si="5"/>
        <v>941.71366108974883</v>
      </c>
      <c r="K12" s="17">
        <f t="shared" si="3"/>
        <v>9.1428510785412502</v>
      </c>
      <c r="L12" s="16">
        <v>373</v>
      </c>
      <c r="M12" s="19">
        <f t="shared" si="6"/>
        <v>0.27613941018766758</v>
      </c>
      <c r="N12" s="16">
        <v>273</v>
      </c>
      <c r="O12" s="20">
        <f t="shared" ref="O12:P12" si="20">D12/7</f>
        <v>14.714285714285714</v>
      </c>
      <c r="P12" s="20">
        <f t="shared" si="20"/>
        <v>0.5714285714285714</v>
      </c>
      <c r="Q12" s="16">
        <f t="shared" si="8"/>
        <v>17</v>
      </c>
      <c r="R12" s="16"/>
      <c r="S12" s="21">
        <v>5.36267942583732</v>
      </c>
      <c r="T12" s="14">
        <v>3908</v>
      </c>
      <c r="U12" s="22">
        <v>1244</v>
      </c>
      <c r="V12" s="23" t="s">
        <v>251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0.29959722222222224</v>
      </c>
      <c r="AD12" s="25">
        <f t="shared" si="12"/>
        <v>-42.584749166666668</v>
      </c>
      <c r="AE12" s="25">
        <v>-7.32</v>
      </c>
      <c r="AF12" s="25">
        <v>-16.999743589743499</v>
      </c>
      <c r="AG12" s="25">
        <v>0</v>
      </c>
    </row>
    <row r="13" spans="1:33" ht="15.75" customHeight="1" x14ac:dyDescent="0.2">
      <c r="A13" s="14" t="s">
        <v>52</v>
      </c>
      <c r="B13" s="14" t="s">
        <v>252</v>
      </c>
      <c r="C13" s="15">
        <f t="shared" si="4"/>
        <v>38.883181818181797</v>
      </c>
      <c r="D13" s="16">
        <v>66</v>
      </c>
      <c r="E13" s="16">
        <v>10</v>
      </c>
      <c r="F13" s="17">
        <v>2566.2899999999986</v>
      </c>
      <c r="G13" s="29">
        <v>-0.11</v>
      </c>
      <c r="H13" s="18">
        <f t="shared" si="1"/>
        <v>4.2863433205132722E-5</v>
      </c>
      <c r="I13" s="18">
        <f t="shared" si="2"/>
        <v>0.20910309629854734</v>
      </c>
      <c r="J13" s="17">
        <f t="shared" si="5"/>
        <v>536.61918499999877</v>
      </c>
      <c r="K13" s="17">
        <f t="shared" si="3"/>
        <v>8.1305937121211933</v>
      </c>
      <c r="L13" s="16">
        <v>343</v>
      </c>
      <c r="M13" s="19">
        <f t="shared" si="6"/>
        <v>0.1924198250728863</v>
      </c>
      <c r="N13" s="16">
        <v>342</v>
      </c>
      <c r="O13" s="20">
        <f t="shared" ref="O13:P13" si="21">D13/7</f>
        <v>9.4285714285714288</v>
      </c>
      <c r="P13" s="20">
        <f t="shared" si="21"/>
        <v>1.4285714285714286</v>
      </c>
      <c r="Q13" s="16">
        <f t="shared" si="8"/>
        <v>31</v>
      </c>
      <c r="R13" s="16"/>
      <c r="S13" s="21">
        <v>5.3674242424242404</v>
      </c>
      <c r="T13" s="14">
        <v>3720</v>
      </c>
      <c r="U13" s="22">
        <v>1244</v>
      </c>
      <c r="V13" s="23" t="s">
        <v>253</v>
      </c>
      <c r="W13" s="14">
        <v>1</v>
      </c>
      <c r="X13" s="24">
        <f t="shared" si="9"/>
        <v>1.5151515151515152E-2</v>
      </c>
      <c r="Y13" s="25">
        <f t="shared" si="10"/>
        <v>0.11</v>
      </c>
      <c r="Z13" s="14">
        <v>0</v>
      </c>
      <c r="AA13" s="14" t="s">
        <v>39</v>
      </c>
      <c r="AB13" s="27">
        <f t="shared" si="11"/>
        <v>-0.69</v>
      </c>
      <c r="AC13" s="28">
        <v>0.29959722222222224</v>
      </c>
      <c r="AD13" s="25">
        <f t="shared" si="12"/>
        <v>-27.287315</v>
      </c>
      <c r="AE13" s="25">
        <v>-7.32</v>
      </c>
      <c r="AF13" s="25">
        <v>-17.184999999999999</v>
      </c>
      <c r="AG13" s="25">
        <v>0</v>
      </c>
    </row>
    <row r="14" spans="1:33" ht="15.75" customHeight="1" x14ac:dyDescent="0.2">
      <c r="A14" s="14" t="s">
        <v>55</v>
      </c>
      <c r="B14" s="14" t="s">
        <v>254</v>
      </c>
      <c r="C14" s="15">
        <f t="shared" si="4"/>
        <v>37.030000000000051</v>
      </c>
      <c r="D14" s="16">
        <v>99</v>
      </c>
      <c r="E14" s="16">
        <v>11</v>
      </c>
      <c r="F14" s="17">
        <v>3665.9700000000053</v>
      </c>
      <c r="G14" s="29">
        <v>-0.34</v>
      </c>
      <c r="H14" s="18">
        <f t="shared" si="1"/>
        <v>9.2744894257181467E-5</v>
      </c>
      <c r="I14" s="18">
        <f t="shared" si="2"/>
        <v>0.17698140669454557</v>
      </c>
      <c r="J14" s="17">
        <f t="shared" si="5"/>
        <v>648.80852750000417</v>
      </c>
      <c r="K14" s="17">
        <f t="shared" si="3"/>
        <v>6.5536214898990321</v>
      </c>
      <c r="L14" s="16">
        <v>412</v>
      </c>
      <c r="M14" s="19">
        <f t="shared" si="6"/>
        <v>0.24029126213592233</v>
      </c>
      <c r="N14" s="16">
        <v>249</v>
      </c>
      <c r="O14" s="20">
        <f t="shared" ref="O14:P14" si="22">D14/7</f>
        <v>14.142857142857142</v>
      </c>
      <c r="P14" s="20">
        <f t="shared" si="22"/>
        <v>1.5714285714285714</v>
      </c>
      <c r="Q14" s="16">
        <f t="shared" si="8"/>
        <v>15</v>
      </c>
      <c r="R14" s="16"/>
      <c r="S14" s="21">
        <v>4.2379421221864897</v>
      </c>
      <c r="T14" s="14">
        <v>3720</v>
      </c>
      <c r="U14" s="22">
        <v>1244</v>
      </c>
      <c r="V14" s="23" t="s">
        <v>253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0.29959722222222224</v>
      </c>
      <c r="AD14" s="25">
        <f t="shared" si="12"/>
        <v>-40.930972500000003</v>
      </c>
      <c r="AE14" s="25">
        <v>-7.32</v>
      </c>
      <c r="AF14" s="25">
        <v>-17.184999999999999</v>
      </c>
      <c r="AG14" s="25">
        <v>0</v>
      </c>
    </row>
    <row r="15" spans="1:33" ht="15.75" customHeight="1" x14ac:dyDescent="0.2">
      <c r="A15" s="14" t="s">
        <v>57</v>
      </c>
      <c r="B15" s="14" t="s">
        <v>255</v>
      </c>
      <c r="C15" s="15">
        <f t="shared" si="4"/>
        <v>41.239841269841229</v>
      </c>
      <c r="D15" s="16">
        <v>126</v>
      </c>
      <c r="E15" s="16">
        <v>3</v>
      </c>
      <c r="F15" s="17">
        <v>5196.2199999999948</v>
      </c>
      <c r="G15" s="29">
        <v>-30.16</v>
      </c>
      <c r="H15" s="18">
        <f t="shared" si="1"/>
        <v>5.8042192208951947E-3</v>
      </c>
      <c r="I15" s="18">
        <f t="shared" si="2"/>
        <v>0.23147654160139428</v>
      </c>
      <c r="J15" s="17">
        <f t="shared" si="5"/>
        <v>1202.8030349999958</v>
      </c>
      <c r="K15" s="17">
        <f t="shared" si="3"/>
        <v>9.5460558333333001</v>
      </c>
      <c r="L15" s="16">
        <v>443</v>
      </c>
      <c r="M15" s="19">
        <f t="shared" si="6"/>
        <v>0.28442437923250563</v>
      </c>
      <c r="N15" s="16">
        <v>119</v>
      </c>
      <c r="O15" s="20">
        <f t="shared" ref="O15:P15" si="23">D15/7</f>
        <v>18</v>
      </c>
      <c r="P15" s="20">
        <f t="shared" si="23"/>
        <v>0.42857142857142855</v>
      </c>
      <c r="Q15" s="16">
        <f t="shared" si="8"/>
        <v>6</v>
      </c>
      <c r="R15" s="16"/>
      <c r="S15" s="21">
        <v>4.5969543147208096</v>
      </c>
      <c r="T15" s="14">
        <v>3720</v>
      </c>
      <c r="U15" s="22">
        <v>1244</v>
      </c>
      <c r="V15" s="23" t="s">
        <v>256</v>
      </c>
      <c r="W15" s="14">
        <v>0</v>
      </c>
      <c r="X15" s="24">
        <f t="shared" si="9"/>
        <v>0</v>
      </c>
      <c r="Y15" s="25">
        <f t="shared" si="10"/>
        <v>15.08</v>
      </c>
      <c r="Z15" s="14">
        <v>2</v>
      </c>
      <c r="AA15" s="14" t="s">
        <v>39</v>
      </c>
      <c r="AB15" s="27">
        <f t="shared" si="11"/>
        <v>-0.69</v>
      </c>
      <c r="AC15" s="28">
        <v>0.29959722222222224</v>
      </c>
      <c r="AD15" s="25">
        <f t="shared" si="12"/>
        <v>-52.093964999999997</v>
      </c>
      <c r="AE15" s="25">
        <v>-7.32</v>
      </c>
      <c r="AF15" s="25">
        <v>-17.535</v>
      </c>
      <c r="AG15" s="25">
        <v>0</v>
      </c>
    </row>
    <row r="16" spans="1:33" ht="15.75" customHeight="1" x14ac:dyDescent="0.2">
      <c r="A16" s="14" t="s">
        <v>60</v>
      </c>
      <c r="B16" s="14" t="s">
        <v>257</v>
      </c>
      <c r="C16" s="15">
        <f t="shared" si="4"/>
        <v>42.989999999999966</v>
      </c>
      <c r="D16" s="16">
        <v>60</v>
      </c>
      <c r="E16" s="16">
        <v>13</v>
      </c>
      <c r="F16" s="17">
        <v>2579.3999999999978</v>
      </c>
      <c r="G16" s="29">
        <v>-9.9</v>
      </c>
      <c r="H16" s="18">
        <f t="shared" si="1"/>
        <v>3.8381018841591101E-3</v>
      </c>
      <c r="I16" s="18">
        <f t="shared" si="2"/>
        <v>0.25838696983794623</v>
      </c>
      <c r="J16" s="17">
        <f t="shared" si="5"/>
        <v>666.48334999999793</v>
      </c>
      <c r="K16" s="17">
        <f t="shared" si="3"/>
        <v>11.108055833333299</v>
      </c>
      <c r="L16" s="16">
        <v>437</v>
      </c>
      <c r="M16" s="19">
        <f t="shared" si="6"/>
        <v>0.13729977116704806</v>
      </c>
      <c r="N16" s="16">
        <v>592</v>
      </c>
      <c r="O16" s="20">
        <f t="shared" ref="O16:P16" si="24">D16/7</f>
        <v>8.5714285714285712</v>
      </c>
      <c r="P16" s="20">
        <f t="shared" si="24"/>
        <v>1.8571428571428572</v>
      </c>
      <c r="Q16" s="16">
        <f t="shared" si="8"/>
        <v>56</v>
      </c>
      <c r="R16" s="16"/>
      <c r="S16" s="21">
        <v>2.5763125763125698</v>
      </c>
      <c r="T16" s="14">
        <v>3720</v>
      </c>
      <c r="U16" s="22">
        <v>1244</v>
      </c>
      <c r="V16" s="23" t="s">
        <v>256</v>
      </c>
      <c r="W16" s="14">
        <v>1</v>
      </c>
      <c r="X16" s="24">
        <f t="shared" si="9"/>
        <v>1.6666666666666666E-2</v>
      </c>
      <c r="Y16" s="25">
        <f t="shared" si="10"/>
        <v>9.9</v>
      </c>
      <c r="Z16" s="14">
        <v>0</v>
      </c>
      <c r="AA16" s="14" t="s">
        <v>39</v>
      </c>
      <c r="AB16" s="27">
        <f t="shared" si="11"/>
        <v>-0.69</v>
      </c>
      <c r="AC16" s="28">
        <v>0.29959722222222224</v>
      </c>
      <c r="AD16" s="25">
        <f t="shared" si="12"/>
        <v>-24.806650000000001</v>
      </c>
      <c r="AE16" s="25">
        <v>-7.32</v>
      </c>
      <c r="AF16" s="25">
        <v>-17.535</v>
      </c>
      <c r="AG16" s="25">
        <v>0</v>
      </c>
    </row>
    <row r="17" spans="1:33" ht="15.75" customHeight="1" x14ac:dyDescent="0.2">
      <c r="A17" s="14" t="s">
        <v>62</v>
      </c>
      <c r="B17" s="14" t="s">
        <v>124</v>
      </c>
      <c r="C17" s="15">
        <f t="shared" si="4"/>
        <v>42.2852459016393</v>
      </c>
      <c r="D17" s="16">
        <v>61</v>
      </c>
      <c r="E17" s="16">
        <v>5</v>
      </c>
      <c r="F17" s="17">
        <v>2579.3999999999974</v>
      </c>
      <c r="G17" s="29">
        <v>-37.44</v>
      </c>
      <c r="H17" s="18">
        <f t="shared" si="1"/>
        <v>1.4515003489183545E-2</v>
      </c>
      <c r="I17" s="18">
        <f t="shared" si="2"/>
        <v>0.2379138194282901</v>
      </c>
      <c r="J17" s="17">
        <f t="shared" si="5"/>
        <v>613.67490583333085</v>
      </c>
      <c r="K17" s="17">
        <f t="shared" si="3"/>
        <v>10.060244357923457</v>
      </c>
      <c r="L17" s="16">
        <v>380</v>
      </c>
      <c r="M17" s="19">
        <f t="shared" si="6"/>
        <v>0.16052631578947368</v>
      </c>
      <c r="N17" s="16">
        <v>787</v>
      </c>
      <c r="O17" s="20">
        <f t="shared" ref="O17:P17" si="25">D17/7</f>
        <v>8.7142857142857135</v>
      </c>
      <c r="P17" s="20">
        <f t="shared" si="25"/>
        <v>0.7142857142857143</v>
      </c>
      <c r="Q17" s="16">
        <f t="shared" si="8"/>
        <v>83</v>
      </c>
      <c r="R17" s="16"/>
      <c r="S17" s="21">
        <v>2.2938173567782099</v>
      </c>
      <c r="T17" s="14">
        <v>3532</v>
      </c>
      <c r="U17" s="22">
        <v>1244</v>
      </c>
      <c r="V17" s="23" t="s">
        <v>258</v>
      </c>
      <c r="W17" s="14">
        <v>4</v>
      </c>
      <c r="X17" s="24">
        <f t="shared" si="9"/>
        <v>6.5573770491803282E-2</v>
      </c>
      <c r="Y17" s="25">
        <f t="shared" si="10"/>
        <v>4.16</v>
      </c>
      <c r="Z17" s="14">
        <v>5</v>
      </c>
      <c r="AA17" s="14" t="s">
        <v>39</v>
      </c>
      <c r="AB17" s="27">
        <f t="shared" si="11"/>
        <v>-0.69</v>
      </c>
      <c r="AC17" s="28">
        <v>0.29959722222222224</v>
      </c>
      <c r="AD17" s="25">
        <f t="shared" si="12"/>
        <v>-25.220094166666666</v>
      </c>
      <c r="AE17" s="25">
        <v>-7.32</v>
      </c>
      <c r="AF17" s="25">
        <v>-17.535</v>
      </c>
      <c r="AG17" s="25">
        <v>0</v>
      </c>
    </row>
    <row r="18" spans="1:33" ht="15.75" customHeight="1" x14ac:dyDescent="0.2">
      <c r="A18" s="14" t="s">
        <v>64</v>
      </c>
      <c r="B18" s="14" t="s">
        <v>259</v>
      </c>
      <c r="C18" s="15">
        <f t="shared" si="4"/>
        <v>42.989999999999938</v>
      </c>
      <c r="D18" s="16">
        <v>77</v>
      </c>
      <c r="E18" s="16">
        <v>7</v>
      </c>
      <c r="F18" s="17">
        <v>3310.2299999999955</v>
      </c>
      <c r="G18" s="29">
        <v>-135.5</v>
      </c>
      <c r="H18" s="18">
        <f t="shared" si="1"/>
        <v>4.0933711554786277E-2</v>
      </c>
      <c r="I18" s="18">
        <f t="shared" si="2"/>
        <v>0.22129136016731885</v>
      </c>
      <c r="J18" s="17">
        <f t="shared" si="5"/>
        <v>732.52529916666288</v>
      </c>
      <c r="K18" s="17">
        <f t="shared" si="3"/>
        <v>9.5133155735930242</v>
      </c>
      <c r="L18" s="16">
        <v>592</v>
      </c>
      <c r="M18" s="19">
        <f t="shared" si="6"/>
        <v>0.13006756756756757</v>
      </c>
      <c r="N18" s="16">
        <v>887</v>
      </c>
      <c r="O18" s="20">
        <f t="shared" ref="O18:P18" si="26">D18/7</f>
        <v>11</v>
      </c>
      <c r="P18" s="20">
        <f t="shared" si="26"/>
        <v>1</v>
      </c>
      <c r="Q18" s="16">
        <f t="shared" si="8"/>
        <v>73</v>
      </c>
      <c r="R18" s="16"/>
      <c r="S18" s="21">
        <v>2.2475073313782898</v>
      </c>
      <c r="T18" s="14">
        <v>2000</v>
      </c>
      <c r="U18" s="22">
        <v>0</v>
      </c>
      <c r="V18" s="23" t="s">
        <v>63</v>
      </c>
      <c r="W18" s="14">
        <v>6</v>
      </c>
      <c r="X18" s="24">
        <f t="shared" si="9"/>
        <v>7.792207792207792E-2</v>
      </c>
      <c r="Y18" s="25">
        <f t="shared" si="10"/>
        <v>15.055555555555555</v>
      </c>
      <c r="Z18" s="14">
        <v>3</v>
      </c>
      <c r="AA18" s="14" t="s">
        <v>39</v>
      </c>
      <c r="AB18" s="27">
        <f t="shared" si="11"/>
        <v>-0.69</v>
      </c>
      <c r="AC18" s="28">
        <v>0.29959722222222224</v>
      </c>
      <c r="AD18" s="25">
        <f t="shared" si="12"/>
        <v>-31.835200833333335</v>
      </c>
      <c r="AE18" s="25">
        <v>-7.32</v>
      </c>
      <c r="AF18" s="25">
        <v>-17.535</v>
      </c>
      <c r="AG18" s="25">
        <v>0</v>
      </c>
    </row>
    <row r="19" spans="1:33" ht="15.75" customHeight="1" x14ac:dyDescent="0.2">
      <c r="A19" s="14" t="s">
        <v>67</v>
      </c>
      <c r="B19" s="14" t="s">
        <v>260</v>
      </c>
      <c r="C19" s="15">
        <f t="shared" si="4"/>
        <v>38.770575539568306</v>
      </c>
      <c r="D19" s="16">
        <v>139</v>
      </c>
      <c r="E19" s="16">
        <v>11</v>
      </c>
      <c r="F19" s="17">
        <v>5389.1099999999942</v>
      </c>
      <c r="G19" s="29">
        <v>-6.7399999999999993</v>
      </c>
      <c r="H19" s="18">
        <f t="shared" si="1"/>
        <v>1.2506703333203455E-3</v>
      </c>
      <c r="I19" s="18">
        <f t="shared" si="2"/>
        <v>0.17625623912544547</v>
      </c>
      <c r="J19" s="17">
        <f t="shared" si="5"/>
        <v>949.86426083332844</v>
      </c>
      <c r="K19" s="17">
        <f t="shared" si="3"/>
        <v>6.833555833333298</v>
      </c>
      <c r="L19" s="16">
        <v>507</v>
      </c>
      <c r="M19" s="19">
        <f t="shared" si="6"/>
        <v>0.27416173570019725</v>
      </c>
      <c r="N19" s="16">
        <v>728</v>
      </c>
      <c r="O19" s="20">
        <f t="shared" ref="O19:P19" si="27">D19/7</f>
        <v>19.857142857142858</v>
      </c>
      <c r="P19" s="20">
        <f t="shared" si="27"/>
        <v>1.5714285714285714</v>
      </c>
      <c r="Q19" s="16">
        <f t="shared" si="8"/>
        <v>33</v>
      </c>
      <c r="R19" s="16"/>
      <c r="S19" s="21">
        <v>2.8691392582225301</v>
      </c>
      <c r="T19" s="14">
        <v>2000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0.29959722222222224</v>
      </c>
      <c r="AD19" s="25">
        <f t="shared" si="12"/>
        <v>-57.468739166666666</v>
      </c>
      <c r="AE19" s="25">
        <v>-7.32</v>
      </c>
      <c r="AF19" s="25">
        <v>-18.339500000000001</v>
      </c>
      <c r="AG19" s="25">
        <v>0</v>
      </c>
    </row>
    <row r="20" spans="1:33" ht="15.75" customHeight="1" x14ac:dyDescent="0.2">
      <c r="A20" s="14" t="s">
        <v>68</v>
      </c>
      <c r="B20" s="14" t="s">
        <v>261</v>
      </c>
      <c r="C20" s="15">
        <f t="shared" si="4"/>
        <v>38.495821917808186</v>
      </c>
      <c r="D20" s="16">
        <v>146</v>
      </c>
      <c r="E20" s="16">
        <v>10</v>
      </c>
      <c r="F20" s="17">
        <v>5620.3899999999949</v>
      </c>
      <c r="G20" s="29">
        <v>-0.53</v>
      </c>
      <c r="H20" s="18">
        <f t="shared" si="1"/>
        <v>9.4299505906173859E-5</v>
      </c>
      <c r="I20" s="18">
        <f t="shared" si="2"/>
        <v>0.17261287057778257</v>
      </c>
      <c r="J20" s="17">
        <f t="shared" si="5"/>
        <v>970.15165166666259</v>
      </c>
      <c r="K20" s="17">
        <f t="shared" si="3"/>
        <v>6.6448743264839907</v>
      </c>
      <c r="L20" s="16">
        <v>423</v>
      </c>
      <c r="M20" s="19">
        <f t="shared" si="6"/>
        <v>0.34515366430260047</v>
      </c>
      <c r="N20" s="16">
        <v>562</v>
      </c>
      <c r="O20" s="20">
        <f t="shared" ref="O20:P20" si="28">D20/7</f>
        <v>20.857142857142858</v>
      </c>
      <c r="P20" s="20">
        <f t="shared" si="28"/>
        <v>1.4285714285714286</v>
      </c>
      <c r="Q20" s="16">
        <f t="shared" si="8"/>
        <v>25</v>
      </c>
      <c r="R20" s="16"/>
      <c r="S20" s="21">
        <v>2.2981606969990298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0.29959722222222224</v>
      </c>
      <c r="AD20" s="25">
        <f t="shared" si="12"/>
        <v>-60.362848333333332</v>
      </c>
      <c r="AE20" s="25">
        <v>-7.32</v>
      </c>
      <c r="AF20" s="25">
        <v>-18.339500000000001</v>
      </c>
      <c r="AG20" s="25">
        <v>0</v>
      </c>
    </row>
    <row r="21" spans="1:33" ht="15.75" customHeight="1" x14ac:dyDescent="0.2">
      <c r="A21" s="14" t="s">
        <v>71</v>
      </c>
      <c r="B21" s="14" t="s">
        <v>38</v>
      </c>
      <c r="C21" s="15">
        <f t="shared" si="4"/>
        <v>38.277622950819655</v>
      </c>
      <c r="D21" s="16">
        <v>122</v>
      </c>
      <c r="E21" s="16">
        <v>10</v>
      </c>
      <c r="F21" s="17">
        <v>4669.8699999999981</v>
      </c>
      <c r="G21" s="29">
        <v>-0.1</v>
      </c>
      <c r="H21" s="18">
        <f t="shared" si="1"/>
        <v>2.1413872334775924E-5</v>
      </c>
      <c r="I21" s="18">
        <f t="shared" si="2"/>
        <v>0.16877432134085071</v>
      </c>
      <c r="J21" s="17">
        <f t="shared" si="5"/>
        <v>788.15413999999816</v>
      </c>
      <c r="K21" s="17">
        <f t="shared" si="3"/>
        <v>6.4602798360655589</v>
      </c>
      <c r="L21" s="16">
        <v>216</v>
      </c>
      <c r="M21" s="19">
        <f t="shared" si="6"/>
        <v>0.56481481481481477</v>
      </c>
      <c r="N21" s="16">
        <v>467</v>
      </c>
      <c r="O21" s="20">
        <f t="shared" ref="O21:P21" si="29">D21/7</f>
        <v>17.428571428571427</v>
      </c>
      <c r="P21" s="20">
        <f t="shared" si="29"/>
        <v>1.4285714285714286</v>
      </c>
      <c r="Q21" s="16">
        <f t="shared" si="8"/>
        <v>24</v>
      </c>
      <c r="R21" s="16"/>
      <c r="S21" s="21">
        <v>2.3062381852551899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0.30099999999999993</v>
      </c>
      <c r="AD21" s="25">
        <f t="shared" si="12"/>
        <v>-50.676359999999981</v>
      </c>
      <c r="AE21" s="25">
        <v>-7.32</v>
      </c>
      <c r="AF21" s="25">
        <v>-18.339500000000001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39.287664233576656</v>
      </c>
      <c r="D22" s="16">
        <v>137</v>
      </c>
      <c r="E22" s="16">
        <v>19</v>
      </c>
      <c r="F22" s="29">
        <v>5382.4100000000017</v>
      </c>
      <c r="G22" s="29">
        <v>-0.24</v>
      </c>
      <c r="H22" s="18">
        <f t="shared" si="1"/>
        <v>4.4589691234967217E-5</v>
      </c>
      <c r="I22" s="18">
        <f t="shared" si="2"/>
        <v>0.18626413446764578</v>
      </c>
      <c r="J22" s="17">
        <f t="shared" si="5"/>
        <v>1002.5499400000017</v>
      </c>
      <c r="K22" s="17">
        <f t="shared" si="3"/>
        <v>7.3178827737226397</v>
      </c>
      <c r="L22" s="16">
        <v>432</v>
      </c>
      <c r="M22" s="19">
        <f t="shared" si="6"/>
        <v>0.31712962962962965</v>
      </c>
      <c r="N22" s="16">
        <v>326</v>
      </c>
      <c r="O22" s="20">
        <f t="shared" ref="O22:P22" si="30">D22/7</f>
        <v>19.571428571428573</v>
      </c>
      <c r="P22" s="20">
        <f t="shared" si="30"/>
        <v>2.7142857142857144</v>
      </c>
      <c r="Q22" s="16">
        <f t="shared" si="8"/>
        <v>14</v>
      </c>
      <c r="R22" s="16"/>
      <c r="S22" s="21">
        <v>2.72727272727272</v>
      </c>
      <c r="T22" s="14">
        <v>600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0.30099999999999993</v>
      </c>
      <c r="AD22" s="25">
        <f t="shared" si="12"/>
        <v>-56.90705999999998</v>
      </c>
      <c r="AE22" s="25">
        <v>-7.32</v>
      </c>
      <c r="AF22" s="25">
        <v>-18.339500000000001</v>
      </c>
      <c r="AG22" s="25">
        <v>0</v>
      </c>
    </row>
    <row r="23" spans="1:33" ht="15.75" customHeight="1" x14ac:dyDescent="0.2">
      <c r="A23" s="14" t="s">
        <v>76</v>
      </c>
      <c r="B23" s="14" t="s">
        <v>262</v>
      </c>
      <c r="C23" s="15">
        <f t="shared" si="4"/>
        <v>39.042926829268254</v>
      </c>
      <c r="D23" s="16">
        <v>82</v>
      </c>
      <c r="E23" s="16">
        <v>11</v>
      </c>
      <c r="F23" s="17">
        <v>3201.5199999999968</v>
      </c>
      <c r="G23" s="29">
        <v>-0.02</v>
      </c>
      <c r="H23" s="18">
        <f t="shared" si="1"/>
        <v>6.2470326594867505E-6</v>
      </c>
      <c r="I23" s="18">
        <f t="shared" si="2"/>
        <v>0.18214218246332919</v>
      </c>
      <c r="J23" s="17">
        <f t="shared" si="5"/>
        <v>583.13183999999706</v>
      </c>
      <c r="K23" s="17">
        <f t="shared" si="3"/>
        <v>7.1113639024389883</v>
      </c>
      <c r="L23" s="16">
        <v>362</v>
      </c>
      <c r="M23" s="19">
        <f t="shared" si="6"/>
        <v>0.22651933701657459</v>
      </c>
      <c r="N23" s="16">
        <v>218</v>
      </c>
      <c r="O23" s="20">
        <f t="shared" ref="O23:P23" si="31">D23/7</f>
        <v>11.714285714285714</v>
      </c>
      <c r="P23" s="20">
        <f t="shared" si="31"/>
        <v>1.5714285714285714</v>
      </c>
      <c r="Q23" s="16">
        <f t="shared" si="8"/>
        <v>16</v>
      </c>
      <c r="R23" s="16"/>
      <c r="S23" s="21">
        <v>3.1113610798650102</v>
      </c>
      <c r="T23" s="14">
        <v>600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0.30099999999999993</v>
      </c>
      <c r="AD23" s="25">
        <f t="shared" si="12"/>
        <v>-34.061159999999987</v>
      </c>
      <c r="AE23" s="25">
        <v>-7.32</v>
      </c>
      <c r="AF23" s="25">
        <v>-18.339500000000001</v>
      </c>
      <c r="AG23" s="25">
        <v>0</v>
      </c>
    </row>
    <row r="24" spans="1:33" ht="15.75" customHeight="1" x14ac:dyDescent="0.2">
      <c r="A24" s="14" t="s">
        <v>78</v>
      </c>
      <c r="B24" s="14" t="s">
        <v>206</v>
      </c>
      <c r="C24" s="15">
        <f t="shared" si="4"/>
        <v>38.974175824175774</v>
      </c>
      <c r="D24" s="16">
        <v>91</v>
      </c>
      <c r="E24" s="16">
        <v>8</v>
      </c>
      <c r="F24" s="17">
        <v>3546.6499999999955</v>
      </c>
      <c r="G24" s="17">
        <v>-7.0000000000000007E-2</v>
      </c>
      <c r="H24" s="18">
        <f t="shared" si="1"/>
        <v>1.9736934854017198E-5</v>
      </c>
      <c r="I24" s="18">
        <f t="shared" si="2"/>
        <v>0.18095059281293518</v>
      </c>
      <c r="J24" s="17">
        <f t="shared" si="5"/>
        <v>641.76841999999579</v>
      </c>
      <c r="K24" s="17">
        <f t="shared" si="3"/>
        <v>7.0524002197801732</v>
      </c>
      <c r="L24" s="16">
        <v>399</v>
      </c>
      <c r="M24" s="19">
        <f t="shared" si="6"/>
        <v>0.22807017543859648</v>
      </c>
      <c r="N24" s="16">
        <v>118</v>
      </c>
      <c r="O24" s="20">
        <f t="shared" ref="O24:P24" si="32">D24/7</f>
        <v>13</v>
      </c>
      <c r="P24" s="20">
        <f t="shared" si="32"/>
        <v>1.1428571428571428</v>
      </c>
      <c r="Q24" s="16">
        <f t="shared" si="8"/>
        <v>8</v>
      </c>
      <c r="R24" s="16"/>
      <c r="S24" s="21">
        <v>3.93584379358437</v>
      </c>
      <c r="T24" s="14">
        <v>2600</v>
      </c>
      <c r="U24" s="22">
        <v>920</v>
      </c>
      <c r="V24" s="23" t="s">
        <v>263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0.30099999999999993</v>
      </c>
      <c r="AD24" s="25">
        <f t="shared" si="12"/>
        <v>-37.799579999999985</v>
      </c>
      <c r="AE24" s="25">
        <v>-7.32</v>
      </c>
      <c r="AF24" s="25">
        <v>-18.339500000000001</v>
      </c>
      <c r="AG24" s="25">
        <v>0</v>
      </c>
    </row>
    <row r="25" spans="1:33" ht="15.75" customHeight="1" x14ac:dyDescent="0.2">
      <c r="A25" s="14" t="s">
        <v>81</v>
      </c>
      <c r="B25" s="30" t="s">
        <v>264</v>
      </c>
      <c r="C25" s="15">
        <f t="shared" si="4"/>
        <v>39.229333333333329</v>
      </c>
      <c r="D25" s="16">
        <v>75</v>
      </c>
      <c r="E25" s="16">
        <v>3</v>
      </c>
      <c r="F25" s="17">
        <v>2942.2</v>
      </c>
      <c r="G25" s="17">
        <v>-0.33</v>
      </c>
      <c r="H25" s="18">
        <f t="shared" si="1"/>
        <v>1.1216096798314188E-4</v>
      </c>
      <c r="I25" s="18">
        <f t="shared" si="2"/>
        <v>0.18519696145741282</v>
      </c>
      <c r="J25" s="17">
        <f t="shared" si="5"/>
        <v>544.88649999999996</v>
      </c>
      <c r="K25" s="17">
        <f t="shared" si="3"/>
        <v>7.2651533333333331</v>
      </c>
      <c r="L25" s="16">
        <v>384</v>
      </c>
      <c r="M25" s="19">
        <f t="shared" si="6"/>
        <v>0.1953125</v>
      </c>
      <c r="N25" s="16">
        <v>29</v>
      </c>
      <c r="O25" s="20">
        <f t="shared" ref="O25:P25" si="33">D25/7</f>
        <v>10.714285714285714</v>
      </c>
      <c r="P25" s="20">
        <f t="shared" si="33"/>
        <v>0.42857142857142855</v>
      </c>
      <c r="Q25" s="16">
        <f t="shared" si="8"/>
        <v>2</v>
      </c>
      <c r="R25" s="16"/>
      <c r="S25" s="21">
        <v>3.606001304631441</v>
      </c>
      <c r="T25" s="14">
        <v>3600</v>
      </c>
      <c r="U25" s="22">
        <v>920</v>
      </c>
      <c r="V25" s="23" t="s">
        <v>265</v>
      </c>
      <c r="W25" s="14">
        <v>1</v>
      </c>
      <c r="X25" s="24">
        <f t="shared" si="9"/>
        <v>1.3333333333333334E-2</v>
      </c>
      <c r="Y25" s="25">
        <f t="shared" si="10"/>
        <v>0.33</v>
      </c>
      <c r="Z25" s="22">
        <v>0</v>
      </c>
      <c r="AA25" s="14" t="s">
        <v>39</v>
      </c>
      <c r="AB25" s="27">
        <f t="shared" si="11"/>
        <v>-0.69</v>
      </c>
      <c r="AC25" s="28">
        <v>0.30099999999999993</v>
      </c>
      <c r="AD25" s="25">
        <f t="shared" si="12"/>
        <v>-31.15349999999999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4"/>
        <v>40.07090909090909</v>
      </c>
      <c r="D26" s="16">
        <v>33</v>
      </c>
      <c r="E26" s="16">
        <v>3</v>
      </c>
      <c r="F26" s="17">
        <v>1322.34</v>
      </c>
      <c r="G26" s="17">
        <v>-0.14000000000000001</v>
      </c>
      <c r="H26" s="18">
        <f t="shared" si="1"/>
        <v>1.0587292224390098E-4</v>
      </c>
      <c r="I26" s="18">
        <f t="shared" si="2"/>
        <v>0.19917567342740872</v>
      </c>
      <c r="J26" s="17">
        <f t="shared" si="5"/>
        <v>263.37795999999963</v>
      </c>
      <c r="K26" s="17">
        <f t="shared" si="3"/>
        <v>7.9811503030302919</v>
      </c>
      <c r="L26" s="16">
        <v>273</v>
      </c>
      <c r="M26" s="19">
        <f t="shared" si="6"/>
        <v>0.12087912087912088</v>
      </c>
      <c r="N26" s="16">
        <v>3</v>
      </c>
      <c r="O26" s="20">
        <f t="shared" ref="O26:P26" si="34">D26/7</f>
        <v>4.7142857142857144</v>
      </c>
      <c r="P26" s="20">
        <f t="shared" si="34"/>
        <v>0.42857142857142855</v>
      </c>
      <c r="Q26" s="16">
        <f t="shared" si="8"/>
        <v>0</v>
      </c>
      <c r="R26" s="16"/>
      <c r="S26" s="21">
        <v>0</v>
      </c>
      <c r="T26" s="14">
        <v>3600</v>
      </c>
      <c r="U26" s="22">
        <v>920</v>
      </c>
      <c r="V26" s="23" t="s">
        <v>265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0.30099999999999993</v>
      </c>
      <c r="AD26" s="25">
        <f t="shared" si="12"/>
        <v>-13.707539999999995</v>
      </c>
      <c r="AE26" s="25">
        <v>-7.32</v>
      </c>
      <c r="AF26" s="25">
        <v>-18.339500000000001</v>
      </c>
      <c r="AG26" s="25">
        <v>0</v>
      </c>
    </row>
    <row r="27" spans="1:33" ht="15.75" customHeight="1" x14ac:dyDescent="0.2">
      <c r="A27" s="14" t="s">
        <v>85</v>
      </c>
      <c r="B27" s="43" t="s">
        <v>266</v>
      </c>
      <c r="C27" s="15">
        <f t="shared" si="4"/>
        <v>43.94</v>
      </c>
      <c r="D27" s="16">
        <v>1</v>
      </c>
      <c r="E27" s="16">
        <v>0</v>
      </c>
      <c r="F27" s="17">
        <v>43.94</v>
      </c>
      <c r="G27" s="17">
        <v>0</v>
      </c>
      <c r="H27" s="18">
        <f t="shared" si="1"/>
        <v>0</v>
      </c>
      <c r="I27" s="18">
        <f t="shared" si="2"/>
        <v>0.20499248975876191</v>
      </c>
      <c r="J27" s="17">
        <f t="shared" si="5"/>
        <v>9.0073699999999981</v>
      </c>
      <c r="K27" s="17">
        <f t="shared" si="3"/>
        <v>9.0073699999999981</v>
      </c>
      <c r="L27" s="16">
        <v>226</v>
      </c>
      <c r="M27" s="19">
        <f t="shared" si="6"/>
        <v>4.4247787610619468E-3</v>
      </c>
      <c r="N27" s="16">
        <v>12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84</v>
      </c>
      <c r="R27" s="16"/>
      <c r="S27" s="21">
        <v>3.4123989218328838</v>
      </c>
      <c r="T27" s="14">
        <v>3600</v>
      </c>
      <c r="U27" s="22">
        <v>920</v>
      </c>
      <c r="V27" s="23" t="s">
        <v>265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0.30099999999999993</v>
      </c>
      <c r="AD27" s="25">
        <f t="shared" si="12"/>
        <v>-0.41537999999999986</v>
      </c>
      <c r="AE27" s="25">
        <v>-7.32</v>
      </c>
      <c r="AF27" s="25">
        <v>-20.606249999999999</v>
      </c>
      <c r="AG27" s="25">
        <v>0</v>
      </c>
    </row>
    <row r="28" spans="1:33" ht="15.75" customHeight="1" x14ac:dyDescent="0.2">
      <c r="A28" s="14" t="s">
        <v>87</v>
      </c>
      <c r="B28" s="43" t="s">
        <v>267</v>
      </c>
      <c r="C28" s="15">
        <f t="shared" si="4"/>
        <v>29.00333333333333</v>
      </c>
      <c r="D28" s="16">
        <v>3</v>
      </c>
      <c r="E28" s="16">
        <v>2</v>
      </c>
      <c r="F28" s="17">
        <v>87.009999999999991</v>
      </c>
      <c r="G28" s="17">
        <v>0</v>
      </c>
      <c r="H28" s="18">
        <f t="shared" si="1"/>
        <v>0</v>
      </c>
      <c r="I28" s="18">
        <f t="shared" si="2"/>
        <v>-0.12235823468566841</v>
      </c>
      <c r="J28" s="17">
        <f t="shared" si="5"/>
        <v>-10.646390000000007</v>
      </c>
      <c r="K28" s="17">
        <f t="shared" si="3"/>
        <v>-3.5487966666666693</v>
      </c>
      <c r="L28" s="16">
        <v>373</v>
      </c>
      <c r="M28" s="19">
        <f t="shared" si="6"/>
        <v>8.0428954423592495E-3</v>
      </c>
      <c r="N28" s="16">
        <v>18</v>
      </c>
      <c r="O28" s="20">
        <f t="shared" ref="O28:P28" si="36">D28/7</f>
        <v>0.42857142857142855</v>
      </c>
      <c r="P28" s="20">
        <f t="shared" si="36"/>
        <v>0.2857142857142857</v>
      </c>
      <c r="Q28" s="16">
        <f t="shared" si="8"/>
        <v>25</v>
      </c>
      <c r="R28" s="16"/>
      <c r="S28" s="21">
        <v>3.9895379250217959</v>
      </c>
      <c r="T28" s="14">
        <v>3600</v>
      </c>
      <c r="U28" s="22">
        <v>920</v>
      </c>
      <c r="V28" s="23" t="s">
        <v>265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0.30099999999999993</v>
      </c>
      <c r="AD28" s="25">
        <f t="shared" si="12"/>
        <v>-1.2461399999999996</v>
      </c>
      <c r="AE28" s="25">
        <v>-7.18</v>
      </c>
      <c r="AF28" s="25">
        <v>-20.606249999999999</v>
      </c>
      <c r="AG28" s="25">
        <v>0</v>
      </c>
    </row>
    <row r="29" spans="1:33" ht="15.75" customHeight="1" x14ac:dyDescent="0.2">
      <c r="A29" s="14" t="s">
        <v>89</v>
      </c>
      <c r="B29" s="43" t="s">
        <v>268</v>
      </c>
      <c r="C29" s="15">
        <f t="shared" si="4"/>
        <v>39.99</v>
      </c>
      <c r="D29" s="16">
        <v>14</v>
      </c>
      <c r="E29" s="16">
        <v>2</v>
      </c>
      <c r="F29" s="17">
        <v>559.86</v>
      </c>
      <c r="G29" s="17">
        <v>0</v>
      </c>
      <c r="H29" s="18">
        <f t="shared" si="1"/>
        <v>0</v>
      </c>
      <c r="I29" s="18">
        <f t="shared" si="2"/>
        <v>0.14478294573643405</v>
      </c>
      <c r="J29" s="17">
        <f t="shared" si="5"/>
        <v>81.058179999999965</v>
      </c>
      <c r="K29" s="17">
        <f t="shared" si="3"/>
        <v>5.7898699999999979</v>
      </c>
      <c r="L29" s="16">
        <v>364</v>
      </c>
      <c r="M29" s="19">
        <f t="shared" si="6"/>
        <v>3.8461538461538464E-2</v>
      </c>
      <c r="N29" s="16">
        <v>24</v>
      </c>
      <c r="O29" s="20">
        <f t="shared" ref="O29:P29" si="38">D29/7</f>
        <v>2</v>
      </c>
      <c r="P29" s="20">
        <f t="shared" si="38"/>
        <v>0.2857142857142857</v>
      </c>
      <c r="Q29" s="16">
        <f t="shared" si="8"/>
        <v>10</v>
      </c>
      <c r="R29" s="16"/>
      <c r="S29" s="21">
        <v>3.09024211298606</v>
      </c>
      <c r="T29" s="14">
        <v>1600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0.30099999999999993</v>
      </c>
      <c r="AD29" s="25">
        <f t="shared" si="12"/>
        <v>-5.815319999999998</v>
      </c>
      <c r="AE29" s="25">
        <v>-7.18</v>
      </c>
      <c r="AF29" s="25">
        <v>-20.606249999999999</v>
      </c>
      <c r="AG29" s="25">
        <v>0</v>
      </c>
    </row>
    <row r="30" spans="1:33" ht="15.75" customHeight="1" x14ac:dyDescent="0.2">
      <c r="A30" s="31" t="s">
        <v>90</v>
      </c>
      <c r="B30" s="31" t="s">
        <v>269</v>
      </c>
      <c r="C30" s="15">
        <f t="shared" si="4"/>
        <v>40.619285714285716</v>
      </c>
      <c r="D30" s="16">
        <v>14</v>
      </c>
      <c r="E30" s="16">
        <v>0</v>
      </c>
      <c r="F30" s="17">
        <v>568.67000000000007</v>
      </c>
      <c r="G30" s="17">
        <v>0</v>
      </c>
      <c r="H30" s="18">
        <f t="shared" si="1"/>
        <v>0</v>
      </c>
      <c r="I30" s="18">
        <f t="shared" si="2"/>
        <v>0.15684811460513143</v>
      </c>
      <c r="J30" s="17">
        <f t="shared" si="5"/>
        <v>89.194817332500094</v>
      </c>
      <c r="K30" s="17">
        <f t="shared" si="3"/>
        <v>6.3710583808928636</v>
      </c>
      <c r="L30" s="16">
        <v>235</v>
      </c>
      <c r="M30" s="19">
        <f t="shared" si="6"/>
        <v>5.9574468085106386E-2</v>
      </c>
      <c r="N30" s="16">
        <v>7</v>
      </c>
      <c r="O30" s="20">
        <f t="shared" ref="O30:P30" si="39">D30/7</f>
        <v>2</v>
      </c>
      <c r="P30" s="20">
        <f t="shared" si="39"/>
        <v>0</v>
      </c>
      <c r="Q30" s="16">
        <f t="shared" si="8"/>
        <v>3</v>
      </c>
      <c r="R30" s="16"/>
      <c r="S30" s="21">
        <v>2.813096862210096</v>
      </c>
      <c r="T30" s="14">
        <v>2680</v>
      </c>
      <c r="U30" s="22">
        <v>1080</v>
      </c>
      <c r="V30" s="23" t="s">
        <v>270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0.30099999999999993</v>
      </c>
      <c r="AD30" s="25">
        <f t="shared" si="12"/>
        <v>-5.815319999999998</v>
      </c>
      <c r="AE30" s="25">
        <v>-7.18</v>
      </c>
      <c r="AF30" s="25">
        <v>-20.559954476249999</v>
      </c>
      <c r="AG30" s="25">
        <v>0</v>
      </c>
    </row>
    <row r="31" spans="1:33" ht="15.75" customHeight="1" x14ac:dyDescent="0.2">
      <c r="A31" s="31" t="s">
        <v>91</v>
      </c>
      <c r="B31" s="31" t="s">
        <v>271</v>
      </c>
      <c r="C31" s="15">
        <f t="shared" si="4"/>
        <v>44.069999999999993</v>
      </c>
      <c r="D31" s="16">
        <v>6</v>
      </c>
      <c r="E31" s="16">
        <v>2</v>
      </c>
      <c r="F31" s="17">
        <v>264.41999999999996</v>
      </c>
      <c r="G31" s="17">
        <v>0</v>
      </c>
      <c r="H31" s="18">
        <f t="shared" si="1"/>
        <v>0</v>
      </c>
      <c r="I31" s="18">
        <f t="shared" si="2"/>
        <v>0.21112243076355774</v>
      </c>
      <c r="J31" s="17">
        <f t="shared" si="5"/>
        <v>55.824993142499928</v>
      </c>
      <c r="K31" s="17">
        <f t="shared" si="3"/>
        <v>9.3041655237499885</v>
      </c>
      <c r="L31" s="16">
        <v>253</v>
      </c>
      <c r="M31" s="19">
        <f t="shared" si="6"/>
        <v>2.3715415019762844E-2</v>
      </c>
      <c r="N31" s="16">
        <v>4</v>
      </c>
      <c r="O31" s="20">
        <f t="shared" ref="O31:P32" si="40">D31/7</f>
        <v>0.8571428571428571</v>
      </c>
      <c r="P31" s="20">
        <f t="shared" si="40"/>
        <v>0.2857142857142857</v>
      </c>
      <c r="Q31" s="16">
        <f t="shared" si="8"/>
        <v>3</v>
      </c>
      <c r="R31" s="16"/>
      <c r="S31" s="21">
        <v>2.9224981188863799</v>
      </c>
      <c r="T31" s="14">
        <v>200</v>
      </c>
      <c r="U31" s="22">
        <v>2400</v>
      </c>
      <c r="V31" s="23" t="s">
        <v>1191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0.30099999999999993</v>
      </c>
      <c r="AD31" s="25">
        <f t="shared" si="12"/>
        <v>-2.4922799999999992</v>
      </c>
      <c r="AE31" s="25">
        <v>-7.18</v>
      </c>
      <c r="AF31" s="25">
        <v>-20.559954476250002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43.949999999999996</v>
      </c>
      <c r="D32" s="16">
        <v>3</v>
      </c>
      <c r="E32" s="16">
        <v>0</v>
      </c>
      <c r="F32" s="17">
        <v>131.85</v>
      </c>
      <c r="G32" s="17">
        <v>0</v>
      </c>
      <c r="H32" s="18">
        <f t="shared" si="1"/>
        <v>0</v>
      </c>
      <c r="I32" s="18">
        <f t="shared" si="2"/>
        <v>0.20937805514789531</v>
      </c>
      <c r="J32" s="17">
        <f t="shared" si="5"/>
        <v>27.606496571249995</v>
      </c>
      <c r="K32" s="17">
        <f t="shared" si="3"/>
        <v>9.2021655237499989</v>
      </c>
      <c r="L32" s="16">
        <v>256</v>
      </c>
      <c r="M32" s="19">
        <f t="shared" si="6"/>
        <v>1.171875E-2</v>
      </c>
      <c r="N32" s="16">
        <v>1</v>
      </c>
      <c r="O32" s="20">
        <f t="shared" si="40"/>
        <v>0.42857142857142855</v>
      </c>
      <c r="P32" s="20">
        <f t="shared" si="40"/>
        <v>0</v>
      </c>
      <c r="Q32" s="16">
        <f t="shared" si="8"/>
        <v>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3.086255924170616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0.30099999999999993</v>
      </c>
      <c r="AD32" s="25">
        <f t="shared" si="12"/>
        <v>-1.2461399999999996</v>
      </c>
      <c r="AE32" s="25">
        <v>-7.18</v>
      </c>
      <c r="AF32" s="25">
        <v>-20.559954476249999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16406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67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Breaker Switch &amp; 3 Electrical Power Outlets - 16/3 SJTW Durable Green Cable - Perfect for Hanging from Your Garage Ceiling")</f>
        <v>30Ft Retractable Extension Cord Reel with Breaker Switch &amp; 3 Electrical Power Outlets - 16/3 SJTW Durable Green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Info!B1:BJ5000""),2,FALSE),"""")"),"B089DR4RYL")</f>
        <v>B089DR4RYL</v>
      </c>
      <c r="B2" s="3" t="s">
        <v>272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2.25" customHeight="1" x14ac:dyDescent="0.15">
      <c r="A3" s="67" t="s">
        <v>30</v>
      </c>
      <c r="B3" s="68"/>
      <c r="C3" s="42">
        <f>((AE32+AF32)/0.85)*-1</f>
        <v>32.907005266176469</v>
      </c>
      <c r="D3" s="5">
        <f>SUM(D4:D99765)</f>
        <v>347</v>
      </c>
      <c r="E3" s="5"/>
      <c r="F3" s="6">
        <f t="shared" ref="F3:G3" si="0">SUM(F4:F99765)</f>
        <v>14360.070000000002</v>
      </c>
      <c r="G3" s="6">
        <f t="shared" si="0"/>
        <v>-603.47</v>
      </c>
      <c r="H3" s="7">
        <f t="shared" ref="H3:H32" si="1">G3/F3*-1</f>
        <v>4.2024168405864315E-2</v>
      </c>
      <c r="I3" s="8">
        <f t="shared" ref="I3:I32" si="2">J3/F3</f>
        <v>0.18216000134124752</v>
      </c>
      <c r="J3" s="6">
        <f>SUM(J4:J99765)</f>
        <v>2615.8303704604086</v>
      </c>
      <c r="K3" s="6">
        <f t="shared" ref="K3:K32" si="3">J3/D3</f>
        <v>7.5384160532000246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3.5 - April
3.5 - May
3.5 - June
0.5 - July
0.5 - Aug
0.5 - Sept
0.5 - Oct
0.5 - Nov
0.5 - Dec
2 - Jan
2 - Feb")</f>
        <v>3 - March
3.5 - April
3.5 - May
3.5 - June
0.5 - July
0.5 - Aug
0.5 - Sept
0.5 - Oct
0.5 - Nov
0.5 -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28</v>
      </c>
      <c r="X3" s="7">
        <f>W3/D3</f>
        <v>8.069164265129683E-2</v>
      </c>
      <c r="Y3" s="6"/>
      <c r="Z3" s="5"/>
      <c r="AA3" s="5"/>
      <c r="AB3" s="5"/>
      <c r="AC3" s="5"/>
      <c r="AD3" s="6">
        <f>SUM(AD4:AD99765)</f>
        <v>-141.24114203604171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Info!B2:BZ7000""),37,FALSE)),"""")*-1"),-20.79095447625)</f>
        <v>-20.79095447625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3.0405904059040498</v>
      </c>
      <c r="T4" s="14">
        <v>600</v>
      </c>
      <c r="U4" s="22">
        <v>140</v>
      </c>
      <c r="V4" s="23" t="s">
        <v>177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-16.670897435897437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2.9666666666666601</v>
      </c>
      <c r="T5" s="14">
        <v>600</v>
      </c>
      <c r="U5" s="22">
        <v>140</v>
      </c>
      <c r="V5" s="23" t="s">
        <v>179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-16.670897435897437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3.07981220657277</v>
      </c>
      <c r="T6" s="14">
        <v>780</v>
      </c>
      <c r="U6" s="22">
        <v>140</v>
      </c>
      <c r="V6" s="23" t="s">
        <v>273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-16.670897435897437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600</v>
      </c>
      <c r="U7" s="22">
        <v>140</v>
      </c>
      <c r="V7" s="23" t="s">
        <v>274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-16.670897435897437</v>
      </c>
      <c r="AG7" s="25">
        <v>0</v>
      </c>
    </row>
    <row r="8" spans="1:33" ht="15.75" customHeight="1" x14ac:dyDescent="0.2">
      <c r="A8" s="14" t="s">
        <v>40</v>
      </c>
      <c r="B8" s="14" t="s">
        <v>275</v>
      </c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140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>
        <v>2.1728395061728301</v>
      </c>
      <c r="T8" s="14">
        <v>460</v>
      </c>
      <c r="U8" s="22">
        <v>104</v>
      </c>
      <c r="V8" s="23" t="s">
        <v>276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-16.670000000000002</v>
      </c>
      <c r="AG8" s="25">
        <v>0</v>
      </c>
    </row>
    <row r="9" spans="1:33" ht="15.75" customHeight="1" x14ac:dyDescent="0.2">
      <c r="A9" s="14" t="s">
        <v>42</v>
      </c>
      <c r="B9" s="14" t="s">
        <v>277</v>
      </c>
      <c r="C9" s="15">
        <f t="shared" si="4"/>
        <v>39.99</v>
      </c>
      <c r="D9" s="16">
        <v>13</v>
      </c>
      <c r="E9" s="16">
        <v>3</v>
      </c>
      <c r="F9" s="29">
        <v>519.87</v>
      </c>
      <c r="G9" s="29">
        <v>-0.26</v>
      </c>
      <c r="H9" s="18">
        <f t="shared" si="1"/>
        <v>5.0012503125781451E-4</v>
      </c>
      <c r="I9" s="18">
        <f t="shared" si="2"/>
        <v>0.2305667027866759</v>
      </c>
      <c r="J9" s="17">
        <f t="shared" si="5"/>
        <v>119.8647117777092</v>
      </c>
      <c r="K9" s="17">
        <f t="shared" si="3"/>
        <v>9.2203624444391696</v>
      </c>
      <c r="L9" s="16">
        <v>67</v>
      </c>
      <c r="M9" s="19">
        <f t="shared" si="6"/>
        <v>0.19402985074626866</v>
      </c>
      <c r="N9" s="16">
        <v>131</v>
      </c>
      <c r="O9" s="20">
        <f t="shared" ref="O9:P9" si="17">D9/7</f>
        <v>1.8571428571428572</v>
      </c>
      <c r="P9" s="20">
        <f t="shared" si="17"/>
        <v>0.42857142857142855</v>
      </c>
      <c r="Q9" s="16">
        <f t="shared" si="8"/>
        <v>57</v>
      </c>
      <c r="R9" s="16"/>
      <c r="S9" s="21">
        <v>1.5652173913043399</v>
      </c>
      <c r="T9" s="14">
        <v>460</v>
      </c>
      <c r="U9" s="22">
        <v>180</v>
      </c>
      <c r="V9" s="23" t="s">
        <v>278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0.29495289236111111</v>
      </c>
      <c r="AD9" s="25">
        <f t="shared" si="12"/>
        <v>-5.2914548889583326</v>
      </c>
      <c r="AE9" s="25">
        <v>-7.32</v>
      </c>
      <c r="AF9" s="25">
        <v>-17.024102564102499</v>
      </c>
      <c r="AG9" s="25">
        <v>0</v>
      </c>
    </row>
    <row r="10" spans="1:33" ht="15.75" customHeight="1" x14ac:dyDescent="0.2">
      <c r="A10" s="14" t="s">
        <v>45</v>
      </c>
      <c r="B10" s="14" t="s">
        <v>250</v>
      </c>
      <c r="C10" s="15">
        <f t="shared" si="4"/>
        <v>43.103750000000005</v>
      </c>
      <c r="D10" s="16">
        <v>8</v>
      </c>
      <c r="E10" s="16">
        <v>7</v>
      </c>
      <c r="F10" s="29">
        <v>344.83000000000004</v>
      </c>
      <c r="G10" s="29">
        <v>-0.4</v>
      </c>
      <c r="H10" s="18">
        <f t="shared" si="1"/>
        <v>1.1599918800568394E-3</v>
      </c>
      <c r="I10" s="18">
        <f t="shared" si="2"/>
        <v>0.274617636387534</v>
      </c>
      <c r="J10" s="17">
        <f t="shared" si="5"/>
        <v>94.696399555513366</v>
      </c>
      <c r="K10" s="17">
        <f t="shared" si="3"/>
        <v>11.837049944439171</v>
      </c>
      <c r="L10" s="16">
        <v>33</v>
      </c>
      <c r="M10" s="19">
        <f t="shared" si="6"/>
        <v>0.24242424242424243</v>
      </c>
      <c r="N10" s="16">
        <v>88</v>
      </c>
      <c r="O10" s="20">
        <f t="shared" ref="O10:P10" si="18">D10/7</f>
        <v>1.1428571428571428</v>
      </c>
      <c r="P10" s="20">
        <f t="shared" si="18"/>
        <v>1</v>
      </c>
      <c r="Q10" s="16">
        <f t="shared" si="8"/>
        <v>41</v>
      </c>
      <c r="R10" s="16"/>
      <c r="S10" s="21">
        <v>2.31460674157303</v>
      </c>
      <c r="T10" s="14">
        <v>460</v>
      </c>
      <c r="U10" s="22">
        <v>180</v>
      </c>
      <c r="V10" s="23" t="s">
        <v>279</v>
      </c>
      <c r="W10" s="14">
        <v>1</v>
      </c>
      <c r="X10" s="24">
        <f t="shared" si="9"/>
        <v>0.125</v>
      </c>
      <c r="Y10" s="25">
        <f t="shared" si="10"/>
        <v>0.4</v>
      </c>
      <c r="Z10" s="14">
        <v>0</v>
      </c>
      <c r="AA10" s="14" t="s">
        <v>39</v>
      </c>
      <c r="AB10" s="27">
        <f t="shared" si="11"/>
        <v>-0.69</v>
      </c>
      <c r="AC10" s="28">
        <v>0.29495289236111111</v>
      </c>
      <c r="AD10" s="25">
        <f t="shared" si="12"/>
        <v>-3.2562799316666662</v>
      </c>
      <c r="AE10" s="25">
        <v>-7.32</v>
      </c>
      <c r="AF10" s="25">
        <v>-17.024102564102499</v>
      </c>
      <c r="AG10" s="25">
        <v>0</v>
      </c>
    </row>
    <row r="11" spans="1:33" ht="15.75" customHeight="1" x14ac:dyDescent="0.2">
      <c r="A11" s="14" t="s">
        <v>46</v>
      </c>
      <c r="B11" s="14" t="s">
        <v>280</v>
      </c>
      <c r="C11" s="15">
        <f t="shared" si="4"/>
        <v>38.277407407407416</v>
      </c>
      <c r="D11" s="16">
        <v>27</v>
      </c>
      <c r="E11" s="16">
        <v>6</v>
      </c>
      <c r="F11" s="29">
        <v>1033.4900000000002</v>
      </c>
      <c r="G11" s="29">
        <v>-0.47000000000000003</v>
      </c>
      <c r="H11" s="18">
        <f t="shared" si="1"/>
        <v>4.5476976071369819E-4</v>
      </c>
      <c r="I11" s="18">
        <f t="shared" si="2"/>
        <v>0.20291999535540514</v>
      </c>
      <c r="J11" s="17">
        <f t="shared" si="5"/>
        <v>209.7157859998577</v>
      </c>
      <c r="K11" s="17">
        <f t="shared" si="3"/>
        <v>7.7672513333280628</v>
      </c>
      <c r="L11" s="16">
        <v>63</v>
      </c>
      <c r="M11" s="19">
        <f t="shared" si="6"/>
        <v>0.42857142857142855</v>
      </c>
      <c r="N11" s="16">
        <v>72</v>
      </c>
      <c r="O11" s="20">
        <f t="shared" ref="O11:P11" si="19">D11/7</f>
        <v>3.8571428571428572</v>
      </c>
      <c r="P11" s="20">
        <f t="shared" si="19"/>
        <v>0.8571428571428571</v>
      </c>
      <c r="Q11" s="16">
        <f t="shared" si="8"/>
        <v>15</v>
      </c>
      <c r="R11" s="16"/>
      <c r="S11" s="21">
        <v>3.4285714285714199</v>
      </c>
      <c r="T11" s="14">
        <v>460</v>
      </c>
      <c r="U11" s="22">
        <v>180</v>
      </c>
      <c r="V11" s="23" t="s">
        <v>279</v>
      </c>
      <c r="W11" s="14">
        <v>1</v>
      </c>
      <c r="X11" s="24">
        <f t="shared" si="9"/>
        <v>3.7037037037037035E-2</v>
      </c>
      <c r="Y11" s="25">
        <f t="shared" si="10"/>
        <v>0.47000000000000003</v>
      </c>
      <c r="Z11" s="14">
        <v>0</v>
      </c>
      <c r="AA11" s="14" t="s">
        <v>39</v>
      </c>
      <c r="AB11" s="27">
        <f t="shared" si="11"/>
        <v>-0.69</v>
      </c>
      <c r="AC11" s="28">
        <v>0.29495289236111111</v>
      </c>
      <c r="AD11" s="25">
        <f t="shared" si="12"/>
        <v>-10.989944769374999</v>
      </c>
      <c r="AE11" s="25">
        <v>-7.32</v>
      </c>
      <c r="AF11" s="25">
        <v>-17.024102564102499</v>
      </c>
      <c r="AG11" s="25">
        <v>0</v>
      </c>
    </row>
    <row r="12" spans="1:33" ht="15.75" customHeight="1" x14ac:dyDescent="0.2">
      <c r="A12" s="14" t="s">
        <v>49</v>
      </c>
      <c r="B12" s="14" t="s">
        <v>281</v>
      </c>
      <c r="C12" s="15">
        <f t="shared" si="4"/>
        <v>38.717878787878774</v>
      </c>
      <c r="D12" s="16">
        <v>33</v>
      </c>
      <c r="E12" s="16">
        <v>11</v>
      </c>
      <c r="F12" s="29">
        <v>1277.6899999999996</v>
      </c>
      <c r="G12" s="29">
        <v>-0.54</v>
      </c>
      <c r="H12" s="18">
        <f t="shared" si="1"/>
        <v>4.2263772902660288E-4</v>
      </c>
      <c r="I12" s="18">
        <f t="shared" si="2"/>
        <v>0.21030841649108345</v>
      </c>
      <c r="J12" s="17">
        <f t="shared" si="5"/>
        <v>268.70896066649232</v>
      </c>
      <c r="K12" s="17">
        <f t="shared" si="3"/>
        <v>8.1426957777724951</v>
      </c>
      <c r="L12" s="16">
        <v>52</v>
      </c>
      <c r="M12" s="19">
        <f t="shared" si="6"/>
        <v>0.63461538461538458</v>
      </c>
      <c r="N12" s="16">
        <v>36</v>
      </c>
      <c r="O12" s="20">
        <f t="shared" ref="O12:P12" si="20">D12/7</f>
        <v>4.7142857142857144</v>
      </c>
      <c r="P12" s="20">
        <f t="shared" si="20"/>
        <v>1.5714285714285714</v>
      </c>
      <c r="Q12" s="16">
        <f t="shared" si="8"/>
        <v>5</v>
      </c>
      <c r="R12" s="16"/>
      <c r="S12" s="21">
        <v>8.3636363636363598</v>
      </c>
      <c r="T12" s="14">
        <v>460</v>
      </c>
      <c r="U12" s="22">
        <v>180</v>
      </c>
      <c r="V12" s="23" t="s">
        <v>282</v>
      </c>
      <c r="W12" s="14">
        <v>0</v>
      </c>
      <c r="X12" s="24">
        <f t="shared" si="9"/>
        <v>0</v>
      </c>
      <c r="Y12" s="25">
        <f t="shared" si="10"/>
        <v>0.27</v>
      </c>
      <c r="Z12" s="14">
        <v>2</v>
      </c>
      <c r="AA12" s="14" t="s">
        <v>39</v>
      </c>
      <c r="AB12" s="27">
        <f t="shared" si="11"/>
        <v>-0.69</v>
      </c>
      <c r="AC12" s="28">
        <v>0.29495289236111111</v>
      </c>
      <c r="AD12" s="25">
        <f t="shared" si="12"/>
        <v>-13.432154718124998</v>
      </c>
      <c r="AE12" s="25">
        <v>-7.32</v>
      </c>
      <c r="AF12" s="25">
        <v>-17.024102564102499</v>
      </c>
      <c r="AG12" s="25">
        <v>0</v>
      </c>
    </row>
    <row r="13" spans="1:33" ht="15.75" customHeight="1" x14ac:dyDescent="0.2">
      <c r="A13" s="14" t="s">
        <v>52</v>
      </c>
      <c r="B13" s="14" t="s">
        <v>38</v>
      </c>
      <c r="C13" s="15">
        <f t="shared" si="4"/>
        <v>44.275333333333336</v>
      </c>
      <c r="D13" s="16">
        <v>15</v>
      </c>
      <c r="E13" s="16">
        <v>14</v>
      </c>
      <c r="F13" s="17">
        <v>664.13</v>
      </c>
      <c r="G13" s="29">
        <v>-0.19000000000000003</v>
      </c>
      <c r="H13" s="18">
        <f t="shared" si="1"/>
        <v>2.8608856699742524E-4</v>
      </c>
      <c r="I13" s="18">
        <f t="shared" si="2"/>
        <v>0.28648754781161051</v>
      </c>
      <c r="J13" s="17">
        <f t="shared" si="5"/>
        <v>190.26497512812489</v>
      </c>
      <c r="K13" s="17">
        <f t="shared" si="3"/>
        <v>12.684331675208325</v>
      </c>
      <c r="L13" s="16">
        <v>55</v>
      </c>
      <c r="M13" s="19">
        <f t="shared" si="6"/>
        <v>0.27272727272727271</v>
      </c>
      <c r="N13" s="16">
        <v>6</v>
      </c>
      <c r="O13" s="20">
        <f t="shared" ref="O13:P13" si="21">D13/7</f>
        <v>2.1428571428571428</v>
      </c>
      <c r="P13" s="20">
        <f t="shared" si="21"/>
        <v>2</v>
      </c>
      <c r="Q13" s="16">
        <f t="shared" si="8"/>
        <v>1</v>
      </c>
      <c r="R13" s="16"/>
      <c r="S13" s="21">
        <v>3.5</v>
      </c>
      <c r="T13" s="14">
        <v>280</v>
      </c>
      <c r="U13" s="22">
        <v>104</v>
      </c>
      <c r="V13" s="23" t="s">
        <v>283</v>
      </c>
      <c r="W13" s="14">
        <v>0</v>
      </c>
      <c r="X13" s="24">
        <f t="shared" si="9"/>
        <v>0</v>
      </c>
      <c r="Y13" s="25">
        <f t="shared" si="10"/>
        <v>0.19000000000000003</v>
      </c>
      <c r="Z13" s="14">
        <v>1</v>
      </c>
      <c r="AA13" s="14" t="s">
        <v>39</v>
      </c>
      <c r="AB13" s="27">
        <f t="shared" si="11"/>
        <v>-0.69</v>
      </c>
      <c r="AC13" s="28">
        <v>0.29495289236111111</v>
      </c>
      <c r="AD13" s="25">
        <f t="shared" si="12"/>
        <v>-6.1055248718749988</v>
      </c>
      <c r="AE13" s="25">
        <v>-7.32</v>
      </c>
      <c r="AF13" s="25">
        <v>-17.21</v>
      </c>
      <c r="AG13" s="25">
        <v>0</v>
      </c>
    </row>
    <row r="14" spans="1:33" ht="15.75" customHeight="1" x14ac:dyDescent="0.2">
      <c r="A14" s="14" t="s">
        <v>55</v>
      </c>
      <c r="B14" s="14" t="s">
        <v>284</v>
      </c>
      <c r="C14" s="15">
        <f t="shared" si="4"/>
        <v>45.97699999999999</v>
      </c>
      <c r="D14" s="16">
        <v>10</v>
      </c>
      <c r="E14" s="16">
        <v>1</v>
      </c>
      <c r="F14" s="17">
        <v>459.76999999999992</v>
      </c>
      <c r="G14" s="29">
        <v>-0.53</v>
      </c>
      <c r="H14" s="18">
        <f t="shared" si="1"/>
        <v>1.1527502881875722E-3</v>
      </c>
      <c r="I14" s="18">
        <f t="shared" si="2"/>
        <v>0.30646660305243184</v>
      </c>
      <c r="J14" s="17">
        <f t="shared" si="5"/>
        <v>140.90415008541657</v>
      </c>
      <c r="K14" s="17">
        <f t="shared" si="3"/>
        <v>14.090415008541658</v>
      </c>
      <c r="L14" s="16">
        <v>41</v>
      </c>
      <c r="M14" s="19">
        <f t="shared" si="6"/>
        <v>0.24390243902439024</v>
      </c>
      <c r="N14" s="16">
        <v>174</v>
      </c>
      <c r="O14" s="20">
        <f t="shared" ref="O14:P14" si="22">D14/7</f>
        <v>1.4285714285714286</v>
      </c>
      <c r="P14" s="20">
        <f t="shared" si="22"/>
        <v>0.14285714285714285</v>
      </c>
      <c r="Q14" s="16">
        <f t="shared" si="8"/>
        <v>110</v>
      </c>
      <c r="R14" s="16"/>
      <c r="S14" s="21">
        <v>1.98319327731092</v>
      </c>
      <c r="T14" s="14">
        <v>280</v>
      </c>
      <c r="U14" s="22">
        <v>104</v>
      </c>
      <c r="V14" s="23" t="s">
        <v>283</v>
      </c>
      <c r="W14" s="14">
        <v>0</v>
      </c>
      <c r="X14" s="24">
        <f t="shared" si="9"/>
        <v>0</v>
      </c>
      <c r="Y14" s="25">
        <f t="shared" si="10"/>
        <v>0.26500000000000001</v>
      </c>
      <c r="Z14" s="14">
        <v>2</v>
      </c>
      <c r="AA14" s="14" t="s">
        <v>39</v>
      </c>
      <c r="AB14" s="27">
        <f t="shared" si="11"/>
        <v>-0.69</v>
      </c>
      <c r="AC14" s="28">
        <v>0.29495289236111111</v>
      </c>
      <c r="AD14" s="25">
        <f t="shared" si="12"/>
        <v>-4.0703499145833328</v>
      </c>
      <c r="AE14" s="25">
        <v>-7.32</v>
      </c>
      <c r="AF14" s="25">
        <v>-17.21</v>
      </c>
      <c r="AG14" s="25">
        <v>0</v>
      </c>
    </row>
    <row r="15" spans="1:33" ht="15.75" customHeight="1" x14ac:dyDescent="0.2">
      <c r="A15" s="14" t="s">
        <v>57</v>
      </c>
      <c r="B15" s="14" t="s">
        <v>38</v>
      </c>
      <c r="C15" s="15">
        <f t="shared" si="4"/>
        <v>44.677058823529414</v>
      </c>
      <c r="D15" s="16">
        <v>17</v>
      </c>
      <c r="E15" s="16">
        <v>6</v>
      </c>
      <c r="F15" s="17">
        <v>759.51</v>
      </c>
      <c r="G15" s="29">
        <v>-0.41000000000000003</v>
      </c>
      <c r="H15" s="18">
        <f t="shared" si="1"/>
        <v>5.3982172716619933E-4</v>
      </c>
      <c r="I15" s="18">
        <f t="shared" si="2"/>
        <v>0.2839118710026311</v>
      </c>
      <c r="J15" s="17">
        <f t="shared" si="5"/>
        <v>215.63390514520833</v>
      </c>
      <c r="K15" s="17">
        <f t="shared" si="3"/>
        <v>12.684347361482843</v>
      </c>
      <c r="L15" s="16">
        <v>42</v>
      </c>
      <c r="M15" s="19">
        <f t="shared" si="6"/>
        <v>0.40476190476190477</v>
      </c>
      <c r="N15" s="16">
        <v>160</v>
      </c>
      <c r="O15" s="20">
        <f t="shared" ref="O15:P15" si="23">D15/7</f>
        <v>2.4285714285714284</v>
      </c>
      <c r="P15" s="20">
        <f t="shared" si="23"/>
        <v>0.8571428571428571</v>
      </c>
      <c r="Q15" s="16">
        <f t="shared" si="8"/>
        <v>48</v>
      </c>
      <c r="R15" s="16"/>
      <c r="S15" s="21">
        <v>2.6356589147286802</v>
      </c>
      <c r="T15" s="14">
        <v>280</v>
      </c>
      <c r="U15" s="22">
        <v>104</v>
      </c>
      <c r="V15" s="23" t="s">
        <v>283</v>
      </c>
      <c r="W15" s="14">
        <v>1</v>
      </c>
      <c r="X15" s="24">
        <f t="shared" si="9"/>
        <v>5.8823529411764705E-2</v>
      </c>
      <c r="Y15" s="25">
        <f t="shared" si="10"/>
        <v>0.41000000000000003</v>
      </c>
      <c r="Z15" s="14">
        <v>0</v>
      </c>
      <c r="AA15" s="14" t="s">
        <v>39</v>
      </c>
      <c r="AB15" s="27">
        <f t="shared" si="11"/>
        <v>-0.69</v>
      </c>
      <c r="AC15" s="28">
        <v>0.29495289236111111</v>
      </c>
      <c r="AD15" s="25">
        <f t="shared" si="12"/>
        <v>-6.9195948547916659</v>
      </c>
      <c r="AE15" s="25">
        <v>-7.32</v>
      </c>
      <c r="AF15" s="25">
        <v>-17.54</v>
      </c>
      <c r="AG15" s="25">
        <v>0</v>
      </c>
    </row>
    <row r="16" spans="1:33" ht="15.75" customHeight="1" x14ac:dyDescent="0.2">
      <c r="A16" s="14" t="s">
        <v>60</v>
      </c>
      <c r="B16" s="14" t="s">
        <v>38</v>
      </c>
      <c r="C16" s="15">
        <f t="shared" si="4"/>
        <v>43.137777777777778</v>
      </c>
      <c r="D16" s="16">
        <v>18</v>
      </c>
      <c r="E16" s="16">
        <v>8</v>
      </c>
      <c r="F16" s="17">
        <v>776.48</v>
      </c>
      <c r="G16" s="29">
        <v>-0.45</v>
      </c>
      <c r="H16" s="18">
        <f t="shared" si="1"/>
        <v>5.795384298372141E-4</v>
      </c>
      <c r="I16" s="18">
        <f t="shared" si="2"/>
        <v>0.26369175014649449</v>
      </c>
      <c r="J16" s="17">
        <f t="shared" si="5"/>
        <v>204.75137015375003</v>
      </c>
      <c r="K16" s="17">
        <f t="shared" si="3"/>
        <v>11.37507611965278</v>
      </c>
      <c r="L16" s="16">
        <v>35</v>
      </c>
      <c r="M16" s="19">
        <f t="shared" si="6"/>
        <v>0.51428571428571423</v>
      </c>
      <c r="N16" s="16">
        <v>126</v>
      </c>
      <c r="O16" s="20">
        <f t="shared" ref="O16:P16" si="24">D16/7</f>
        <v>2.5714285714285716</v>
      </c>
      <c r="P16" s="20">
        <f t="shared" si="24"/>
        <v>1.1428571428571428</v>
      </c>
      <c r="Q16" s="16">
        <f t="shared" si="8"/>
        <v>33</v>
      </c>
      <c r="R16" s="16"/>
      <c r="S16" s="21">
        <v>3.9166666666666599</v>
      </c>
      <c r="T16" s="14">
        <v>280</v>
      </c>
      <c r="U16" s="22">
        <v>104</v>
      </c>
      <c r="V16" s="23" t="s">
        <v>283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0.29495289236111111</v>
      </c>
      <c r="AD16" s="25">
        <f t="shared" si="12"/>
        <v>-7.3266298462499986</v>
      </c>
      <c r="AE16" s="25">
        <v>-7.32</v>
      </c>
      <c r="AF16" s="25">
        <v>-17.54</v>
      </c>
      <c r="AG16" s="25">
        <v>0</v>
      </c>
    </row>
    <row r="17" spans="1:33" ht="15.75" customHeight="1" x14ac:dyDescent="0.2">
      <c r="A17" s="14" t="s">
        <v>62</v>
      </c>
      <c r="B17" s="14" t="s">
        <v>38</v>
      </c>
      <c r="C17" s="15">
        <f t="shared" si="4"/>
        <v>43.32</v>
      </c>
      <c r="D17" s="16">
        <v>19</v>
      </c>
      <c r="E17" s="16">
        <v>8</v>
      </c>
      <c r="F17" s="17">
        <v>823.08</v>
      </c>
      <c r="G17" s="29">
        <v>-0.18</v>
      </c>
      <c r="H17" s="18">
        <f t="shared" si="1"/>
        <v>2.1869077124945325E-4</v>
      </c>
      <c r="I17" s="18">
        <f t="shared" si="2"/>
        <v>0.26651642022925082</v>
      </c>
      <c r="J17" s="17">
        <f t="shared" si="5"/>
        <v>219.36433516229175</v>
      </c>
      <c r="K17" s="17">
        <f t="shared" si="3"/>
        <v>11.545491324331145</v>
      </c>
      <c r="L17" s="16">
        <v>32</v>
      </c>
      <c r="M17" s="19">
        <f t="shared" si="6"/>
        <v>0.59375</v>
      </c>
      <c r="N17" s="16">
        <v>100</v>
      </c>
      <c r="O17" s="20">
        <f t="shared" ref="O17:P17" si="25">D17/7</f>
        <v>2.7142857142857144</v>
      </c>
      <c r="P17" s="20">
        <f t="shared" si="25"/>
        <v>1.1428571428571428</v>
      </c>
      <c r="Q17" s="16">
        <f t="shared" si="8"/>
        <v>25</v>
      </c>
      <c r="R17" s="16"/>
      <c r="S17" s="21">
        <v>2.9714285714285702</v>
      </c>
      <c r="T17" s="14">
        <v>280</v>
      </c>
      <c r="U17" s="22">
        <v>104</v>
      </c>
      <c r="V17" s="23" t="s">
        <v>285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0.29495289236111111</v>
      </c>
      <c r="AD17" s="25">
        <f t="shared" si="12"/>
        <v>-7.7336648377083321</v>
      </c>
      <c r="AE17" s="25">
        <v>-7.32</v>
      </c>
      <c r="AF17" s="25">
        <v>-17.54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4"/>
        <v>44.013125000000002</v>
      </c>
      <c r="D18" s="16">
        <v>16</v>
      </c>
      <c r="E18" s="16">
        <v>7</v>
      </c>
      <c r="F18" s="17">
        <v>704.21</v>
      </c>
      <c r="G18" s="29">
        <v>-0.32</v>
      </c>
      <c r="H18" s="18">
        <f t="shared" si="1"/>
        <v>4.5440990613595373E-4</v>
      </c>
      <c r="I18" s="18">
        <f t="shared" si="2"/>
        <v>0.27546604015374188</v>
      </c>
      <c r="J18" s="17">
        <f t="shared" si="5"/>
        <v>193.98594013666658</v>
      </c>
      <c r="K18" s="17">
        <f t="shared" si="3"/>
        <v>12.124121258541662</v>
      </c>
      <c r="L18" s="16">
        <v>64</v>
      </c>
      <c r="M18" s="19">
        <f t="shared" si="6"/>
        <v>0.25</v>
      </c>
      <c r="N18" s="16">
        <v>77</v>
      </c>
      <c r="O18" s="20">
        <f t="shared" ref="O18:P18" si="26">D18/7</f>
        <v>2.2857142857142856</v>
      </c>
      <c r="P18" s="20">
        <f t="shared" si="26"/>
        <v>1</v>
      </c>
      <c r="Q18" s="16">
        <f t="shared" si="8"/>
        <v>23</v>
      </c>
      <c r="R18" s="16"/>
      <c r="S18" s="21">
        <v>2.4757033248081801</v>
      </c>
      <c r="T18" s="14">
        <v>176</v>
      </c>
      <c r="U18" s="22">
        <v>0</v>
      </c>
      <c r="V18" s="23" t="s">
        <v>286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0.29495289236111111</v>
      </c>
      <c r="AD18" s="25">
        <f t="shared" si="12"/>
        <v>-6.5125598633333324</v>
      </c>
      <c r="AE18" s="25">
        <v>-7.32</v>
      </c>
      <c r="AF18" s="25">
        <v>-17.54</v>
      </c>
      <c r="AG18" s="25">
        <v>0</v>
      </c>
    </row>
    <row r="19" spans="1:33" ht="15.75" customHeight="1" x14ac:dyDescent="0.2">
      <c r="A19" s="14" t="s">
        <v>67</v>
      </c>
      <c r="B19" s="14" t="s">
        <v>50</v>
      </c>
      <c r="C19" s="15">
        <f t="shared" si="4"/>
        <v>42.99</v>
      </c>
      <c r="D19" s="16">
        <v>7</v>
      </c>
      <c r="E19" s="16">
        <v>6</v>
      </c>
      <c r="F19" s="17">
        <v>300.93</v>
      </c>
      <c r="G19" s="29">
        <v>-0.08</v>
      </c>
      <c r="H19" s="18">
        <f t="shared" si="1"/>
        <v>2.6584255474695114E-4</v>
      </c>
      <c r="I19" s="18">
        <f t="shared" si="2"/>
        <v>0.24327835396866931</v>
      </c>
      <c r="J19" s="17">
        <f t="shared" si="5"/>
        <v>73.209755059791661</v>
      </c>
      <c r="K19" s="17">
        <f t="shared" si="3"/>
        <v>10.458536437113095</v>
      </c>
      <c r="L19" s="16">
        <v>46</v>
      </c>
      <c r="M19" s="19">
        <f t="shared" si="6"/>
        <v>0.15217391304347827</v>
      </c>
      <c r="N19" s="16">
        <v>63</v>
      </c>
      <c r="O19" s="20">
        <f t="shared" ref="O19:P19" si="27">D19/7</f>
        <v>1</v>
      </c>
      <c r="P19" s="20">
        <f t="shared" si="27"/>
        <v>0.8571428571428571</v>
      </c>
      <c r="Q19" s="16">
        <f t="shared" si="8"/>
        <v>33</v>
      </c>
      <c r="R19" s="16"/>
      <c r="S19" s="21">
        <v>3.0270270270270201</v>
      </c>
      <c r="T19" s="14">
        <v>176</v>
      </c>
      <c r="U19" s="22">
        <v>176</v>
      </c>
      <c r="V19" s="23" t="s">
        <v>286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0.29495289236111111</v>
      </c>
      <c r="AD19" s="25">
        <f t="shared" si="12"/>
        <v>-2.8492449402083331</v>
      </c>
      <c r="AE19" s="25">
        <v>-7.32</v>
      </c>
      <c r="AF19" s="25">
        <v>-18.3445</v>
      </c>
      <c r="AG19" s="25">
        <v>0</v>
      </c>
    </row>
    <row r="20" spans="1:33" ht="15.75" customHeight="1" x14ac:dyDescent="0.2">
      <c r="A20" s="14" t="s">
        <v>68</v>
      </c>
      <c r="B20" s="14" t="s">
        <v>287</v>
      </c>
      <c r="C20" s="15">
        <f t="shared" si="4"/>
        <v>42.99</v>
      </c>
      <c r="D20" s="16">
        <v>8</v>
      </c>
      <c r="E20" s="16">
        <v>2</v>
      </c>
      <c r="F20" s="17">
        <v>343.92</v>
      </c>
      <c r="G20" s="29">
        <v>-81.570000000000022</v>
      </c>
      <c r="H20" s="18">
        <f t="shared" si="1"/>
        <v>0.23717725052337757</v>
      </c>
      <c r="I20" s="18">
        <f t="shared" si="2"/>
        <v>6.3669460000386809E-3</v>
      </c>
      <c r="J20" s="17">
        <f t="shared" si="5"/>
        <v>2.1897200683333033</v>
      </c>
      <c r="K20" s="17">
        <f t="shared" si="3"/>
        <v>0.27371500854166292</v>
      </c>
      <c r="L20" s="16">
        <v>57</v>
      </c>
      <c r="M20" s="19">
        <f t="shared" si="6"/>
        <v>0.14035087719298245</v>
      </c>
      <c r="N20" s="16">
        <v>53</v>
      </c>
      <c r="O20" s="20">
        <f t="shared" ref="O20:P20" si="28">D20/7</f>
        <v>1.1428571428571428</v>
      </c>
      <c r="P20" s="20">
        <f t="shared" si="28"/>
        <v>0.2857142857142857</v>
      </c>
      <c r="Q20" s="16">
        <f t="shared" si="8"/>
        <v>37</v>
      </c>
      <c r="R20" s="16"/>
      <c r="S20" s="21">
        <v>3.9548872180451098</v>
      </c>
      <c r="T20" s="14">
        <v>176</v>
      </c>
      <c r="U20" s="22">
        <v>176</v>
      </c>
      <c r="V20" s="23" t="s">
        <v>288</v>
      </c>
      <c r="W20" s="14">
        <v>2</v>
      </c>
      <c r="X20" s="24">
        <f t="shared" si="9"/>
        <v>0.25</v>
      </c>
      <c r="Y20" s="25">
        <f t="shared" si="10"/>
        <v>11.652857142857146</v>
      </c>
      <c r="Z20" s="14">
        <v>5</v>
      </c>
      <c r="AA20" s="14" t="s">
        <v>39</v>
      </c>
      <c r="AB20" s="27">
        <f t="shared" si="11"/>
        <v>-0.69</v>
      </c>
      <c r="AC20" s="28">
        <v>0.29495289236111111</v>
      </c>
      <c r="AD20" s="25">
        <f t="shared" si="12"/>
        <v>-3.2562799316666662</v>
      </c>
      <c r="AE20" s="25">
        <v>-7.32</v>
      </c>
      <c r="AF20" s="25">
        <v>-18.3445</v>
      </c>
      <c r="AG20" s="25">
        <v>0</v>
      </c>
    </row>
    <row r="21" spans="1:33" ht="15.75" customHeight="1" x14ac:dyDescent="0.2">
      <c r="A21" s="14" t="s">
        <v>71</v>
      </c>
      <c r="B21" s="14" t="s">
        <v>38</v>
      </c>
      <c r="C21" s="15">
        <f t="shared" si="4"/>
        <v>40.417692307692313</v>
      </c>
      <c r="D21" s="16">
        <v>13</v>
      </c>
      <c r="E21" s="16">
        <v>6</v>
      </c>
      <c r="F21" s="17">
        <v>525.43000000000006</v>
      </c>
      <c r="G21" s="29">
        <v>-20.16</v>
      </c>
      <c r="H21" s="18">
        <f t="shared" si="1"/>
        <v>3.8368574310564674E-2</v>
      </c>
      <c r="I21" s="18">
        <f t="shared" si="2"/>
        <v>0.16657888797944864</v>
      </c>
      <c r="J21" s="17">
        <f t="shared" si="5"/>
        <v>87.525545111041708</v>
      </c>
      <c r="K21" s="17">
        <f t="shared" si="3"/>
        <v>6.7327342393109006</v>
      </c>
      <c r="L21" s="16">
        <v>26</v>
      </c>
      <c r="M21" s="19">
        <f t="shared" si="6"/>
        <v>0.5</v>
      </c>
      <c r="N21" s="16">
        <v>144</v>
      </c>
      <c r="O21" s="20">
        <f t="shared" ref="O21:P21" si="29">D21/7</f>
        <v>1.8571428571428572</v>
      </c>
      <c r="P21" s="20">
        <f t="shared" si="29"/>
        <v>0.8571428571428571</v>
      </c>
      <c r="Q21" s="16">
        <f t="shared" si="8"/>
        <v>53</v>
      </c>
      <c r="R21" s="16"/>
      <c r="S21" s="21">
        <v>2.5655172413793101</v>
      </c>
      <c r="T21" s="14">
        <v>176</v>
      </c>
      <c r="U21" s="22">
        <v>176</v>
      </c>
      <c r="V21" s="23" t="s">
        <v>289</v>
      </c>
      <c r="W21" s="14">
        <v>1</v>
      </c>
      <c r="X21" s="24">
        <f t="shared" si="9"/>
        <v>7.6923076923076927E-2</v>
      </c>
      <c r="Y21" s="25">
        <f t="shared" si="10"/>
        <v>6.72</v>
      </c>
      <c r="Z21" s="14">
        <v>2</v>
      </c>
      <c r="AA21" s="14" t="s">
        <v>39</v>
      </c>
      <c r="AB21" s="27">
        <f t="shared" si="11"/>
        <v>-0.69</v>
      </c>
      <c r="AC21" s="28">
        <v>0.29495289236111111</v>
      </c>
      <c r="AD21" s="25">
        <f t="shared" si="12"/>
        <v>-5.2914548889583326</v>
      </c>
      <c r="AE21" s="25">
        <v>-7.32</v>
      </c>
      <c r="AF21" s="25">
        <v>-18.3445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40.127857142857138</v>
      </c>
      <c r="D22" s="16">
        <v>14</v>
      </c>
      <c r="E22" s="16">
        <v>10</v>
      </c>
      <c r="F22" s="29">
        <v>561.79</v>
      </c>
      <c r="G22" s="29">
        <v>-0.08</v>
      </c>
      <c r="H22" s="18">
        <f t="shared" si="1"/>
        <v>1.4240196514711905E-4</v>
      </c>
      <c r="I22" s="18">
        <f t="shared" si="2"/>
        <v>0.20014598002738271</v>
      </c>
      <c r="J22" s="17">
        <f t="shared" si="5"/>
        <v>112.44001011958332</v>
      </c>
      <c r="K22" s="17">
        <f t="shared" si="3"/>
        <v>8.0314292942559522</v>
      </c>
      <c r="L22" s="16">
        <v>36</v>
      </c>
      <c r="M22" s="19">
        <f t="shared" si="6"/>
        <v>0.3888888888888889</v>
      </c>
      <c r="N22" s="16">
        <v>123</v>
      </c>
      <c r="O22" s="20">
        <f t="shared" ref="O22:P22" si="30">D22/7</f>
        <v>2</v>
      </c>
      <c r="P22" s="20">
        <f t="shared" si="30"/>
        <v>1.4285714285714286</v>
      </c>
      <c r="Q22" s="16">
        <f t="shared" si="8"/>
        <v>35</v>
      </c>
      <c r="R22" s="16"/>
      <c r="S22" s="21">
        <v>3.3504273504273501</v>
      </c>
      <c r="T22" s="14">
        <v>476</v>
      </c>
      <c r="U22" s="22">
        <v>176</v>
      </c>
      <c r="V22" s="23" t="s">
        <v>289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0.29495289236111111</v>
      </c>
      <c r="AD22" s="25">
        <f t="shared" si="12"/>
        <v>-5.6984898804166662</v>
      </c>
      <c r="AE22" s="25">
        <v>-7.32</v>
      </c>
      <c r="AF22" s="25">
        <v>-18.3445</v>
      </c>
      <c r="AG22" s="25">
        <v>0</v>
      </c>
    </row>
    <row r="23" spans="1:33" ht="15.75" customHeight="1" x14ac:dyDescent="0.2">
      <c r="A23" s="14" t="s">
        <v>76</v>
      </c>
      <c r="B23" s="14" t="s">
        <v>290</v>
      </c>
      <c r="C23" s="15">
        <f t="shared" si="4"/>
        <v>39.949999999999996</v>
      </c>
      <c r="D23" s="16">
        <v>13</v>
      </c>
      <c r="E23" s="16">
        <v>7</v>
      </c>
      <c r="F23" s="17">
        <v>519.34999999999991</v>
      </c>
      <c r="G23" s="29">
        <v>-0.64</v>
      </c>
      <c r="H23" s="18">
        <f t="shared" si="1"/>
        <v>1.2323096177914703E-3</v>
      </c>
      <c r="I23" s="18">
        <f t="shared" si="2"/>
        <v>0.19616356043331404</v>
      </c>
      <c r="J23" s="17">
        <f t="shared" si="5"/>
        <v>101.87754511104163</v>
      </c>
      <c r="K23" s="17">
        <f t="shared" si="3"/>
        <v>7.8367342393108945</v>
      </c>
      <c r="L23" s="16">
        <v>23</v>
      </c>
      <c r="M23" s="19">
        <f t="shared" si="6"/>
        <v>0.56521739130434778</v>
      </c>
      <c r="N23" s="16">
        <v>98</v>
      </c>
      <c r="O23" s="20">
        <f t="shared" ref="O23:P23" si="31">D23/7</f>
        <v>1.8571428571428572</v>
      </c>
      <c r="P23" s="20">
        <f t="shared" si="31"/>
        <v>1</v>
      </c>
      <c r="Q23" s="16">
        <f t="shared" si="8"/>
        <v>34</v>
      </c>
      <c r="R23" s="16"/>
      <c r="S23" s="21">
        <v>2.5414847161571998</v>
      </c>
      <c r="T23" s="14">
        <v>476</v>
      </c>
      <c r="U23" s="22">
        <v>176</v>
      </c>
      <c r="V23" s="23" t="s">
        <v>291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0.29495289236111111</v>
      </c>
      <c r="AD23" s="25">
        <f t="shared" si="12"/>
        <v>-5.2914548889583326</v>
      </c>
      <c r="AE23" s="25">
        <v>-7.32</v>
      </c>
      <c r="AF23" s="25">
        <v>-18.3445</v>
      </c>
      <c r="AG23" s="25">
        <v>0</v>
      </c>
    </row>
    <row r="24" spans="1:33" ht="15.75" customHeight="1" x14ac:dyDescent="0.2">
      <c r="A24" s="14" t="s">
        <v>78</v>
      </c>
      <c r="B24" s="14" t="s">
        <v>38</v>
      </c>
      <c r="C24" s="15">
        <f t="shared" si="4"/>
        <v>40.107777777777784</v>
      </c>
      <c r="D24" s="16">
        <v>18</v>
      </c>
      <c r="E24" s="16">
        <v>4</v>
      </c>
      <c r="F24" s="17">
        <v>721.94</v>
      </c>
      <c r="G24" s="17">
        <v>-31.13</v>
      </c>
      <c r="H24" s="18">
        <f t="shared" si="1"/>
        <v>4.3119926863728286E-2</v>
      </c>
      <c r="I24" s="18">
        <f t="shared" si="2"/>
        <v>0.15684318662735128</v>
      </c>
      <c r="J24" s="17">
        <f t="shared" si="5"/>
        <v>113.23137015374999</v>
      </c>
      <c r="K24" s="17">
        <f t="shared" si="3"/>
        <v>6.2906316752083331</v>
      </c>
      <c r="L24" s="16">
        <v>67</v>
      </c>
      <c r="M24" s="19">
        <f t="shared" si="6"/>
        <v>0.26865671641791045</v>
      </c>
      <c r="N24" s="16">
        <v>79</v>
      </c>
      <c r="O24" s="20">
        <f t="shared" ref="O24:P24" si="32">D24/7</f>
        <v>2.5714285714285716</v>
      </c>
      <c r="P24" s="20">
        <f t="shared" si="32"/>
        <v>0.5714285714285714</v>
      </c>
      <c r="Q24" s="16">
        <f t="shared" si="8"/>
        <v>25</v>
      </c>
      <c r="R24" s="16"/>
      <c r="S24" s="21">
        <v>3.1167512690355301</v>
      </c>
      <c r="T24" s="14">
        <v>476</v>
      </c>
      <c r="U24" s="22">
        <v>176</v>
      </c>
      <c r="V24" s="23" t="s">
        <v>291</v>
      </c>
      <c r="W24" s="14">
        <v>3</v>
      </c>
      <c r="X24" s="24">
        <f t="shared" si="9"/>
        <v>0.16666666666666666</v>
      </c>
      <c r="Y24" s="25">
        <f t="shared" si="10"/>
        <v>10.376666666666667</v>
      </c>
      <c r="Z24" s="14">
        <v>0</v>
      </c>
      <c r="AA24" s="14" t="s">
        <v>39</v>
      </c>
      <c r="AB24" s="27">
        <f t="shared" si="11"/>
        <v>-0.69</v>
      </c>
      <c r="AC24" s="28">
        <v>0.29495289236111111</v>
      </c>
      <c r="AD24" s="25">
        <f t="shared" si="12"/>
        <v>-7.3266298462499986</v>
      </c>
      <c r="AE24" s="25">
        <v>-7.32</v>
      </c>
      <c r="AF24" s="25">
        <v>-18.3445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39.950000000000003</v>
      </c>
      <c r="D25" s="16">
        <v>14</v>
      </c>
      <c r="E25" s="16">
        <v>6</v>
      </c>
      <c r="F25" s="17">
        <v>559.30000000000007</v>
      </c>
      <c r="G25" s="17">
        <v>-35.1</v>
      </c>
      <c r="H25" s="18">
        <f t="shared" si="1"/>
        <v>6.275701770069729E-2</v>
      </c>
      <c r="I25" s="18">
        <f t="shared" si="2"/>
        <v>0.13475149315140952</v>
      </c>
      <c r="J25" s="17">
        <f t="shared" si="5"/>
        <v>75.366510119583353</v>
      </c>
      <c r="K25" s="17">
        <f t="shared" si="3"/>
        <v>5.3833221513988105</v>
      </c>
      <c r="L25" s="16">
        <v>64</v>
      </c>
      <c r="M25" s="19">
        <f t="shared" si="6"/>
        <v>0.21875</v>
      </c>
      <c r="N25" s="16">
        <v>55</v>
      </c>
      <c r="O25" s="20">
        <f t="shared" ref="O25:P25" si="33">D25/7</f>
        <v>2</v>
      </c>
      <c r="P25" s="20">
        <f t="shared" si="33"/>
        <v>0.8571428571428571</v>
      </c>
      <c r="Q25" s="16">
        <f t="shared" si="8"/>
        <v>19</v>
      </c>
      <c r="R25" s="16"/>
      <c r="S25" s="21">
        <v>2.7080103359173129</v>
      </c>
      <c r="T25" s="14">
        <v>776</v>
      </c>
      <c r="U25" s="22">
        <v>176</v>
      </c>
      <c r="V25" s="23" t="s">
        <v>291</v>
      </c>
      <c r="W25" s="14">
        <v>0</v>
      </c>
      <c r="X25" s="24">
        <f t="shared" si="9"/>
        <v>0</v>
      </c>
      <c r="Y25" s="25">
        <f t="shared" si="10"/>
        <v>17.55</v>
      </c>
      <c r="Z25" s="22">
        <v>2</v>
      </c>
      <c r="AA25" s="14" t="s">
        <v>39</v>
      </c>
      <c r="AB25" s="27">
        <f t="shared" si="11"/>
        <v>-0.69</v>
      </c>
      <c r="AC25" s="28">
        <v>0.29495289236111111</v>
      </c>
      <c r="AD25" s="25">
        <f t="shared" si="12"/>
        <v>-5.6984898804166662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38</v>
      </c>
      <c r="C26" s="15">
        <f t="shared" si="4"/>
        <v>39.977692307692308</v>
      </c>
      <c r="D26" s="16">
        <v>26</v>
      </c>
      <c r="E26" s="16">
        <v>3</v>
      </c>
      <c r="F26" s="17">
        <v>1039.42</v>
      </c>
      <c r="G26" s="17">
        <v>-34.18</v>
      </c>
      <c r="H26" s="18">
        <f t="shared" si="1"/>
        <v>3.2883723615093029E-2</v>
      </c>
      <c r="I26" s="18">
        <f t="shared" si="2"/>
        <v>0.16846615441504248</v>
      </c>
      <c r="J26" s="17">
        <f t="shared" si="5"/>
        <v>175.10709022208346</v>
      </c>
      <c r="K26" s="17">
        <f t="shared" si="3"/>
        <v>6.7348880854647479</v>
      </c>
      <c r="L26" s="16">
        <v>55</v>
      </c>
      <c r="M26" s="19">
        <f t="shared" si="6"/>
        <v>0.47272727272727272</v>
      </c>
      <c r="N26" s="16">
        <v>26</v>
      </c>
      <c r="O26" s="20">
        <f t="shared" ref="O26:P26" si="34">D26/7</f>
        <v>3.7142857142857144</v>
      </c>
      <c r="P26" s="20">
        <f t="shared" si="34"/>
        <v>0.42857142857142855</v>
      </c>
      <c r="Q26" s="16">
        <f t="shared" si="8"/>
        <v>6</v>
      </c>
      <c r="R26" s="16"/>
      <c r="S26" s="21">
        <v>3.6376306620209058</v>
      </c>
      <c r="T26" s="14">
        <v>776</v>
      </c>
      <c r="U26" s="22">
        <v>176</v>
      </c>
      <c r="V26" s="23" t="s">
        <v>292</v>
      </c>
      <c r="W26" s="14">
        <v>1</v>
      </c>
      <c r="X26" s="24">
        <f t="shared" si="9"/>
        <v>3.8461538461538464E-2</v>
      </c>
      <c r="Y26" s="25">
        <f t="shared" si="10"/>
        <v>6.8360000000000003</v>
      </c>
      <c r="Z26" s="14">
        <v>4</v>
      </c>
      <c r="AA26" s="14" t="s">
        <v>39</v>
      </c>
      <c r="AB26" s="27">
        <f t="shared" si="11"/>
        <v>-0.69</v>
      </c>
      <c r="AC26" s="28">
        <v>0.29495289236111111</v>
      </c>
      <c r="AD26" s="25">
        <f t="shared" si="12"/>
        <v>-10.582909777916665</v>
      </c>
      <c r="AE26" s="25">
        <v>-7.18</v>
      </c>
      <c r="AF26" s="25">
        <v>-18.3445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>
        <f t="shared" si="4"/>
        <v>40.358888888888892</v>
      </c>
      <c r="D27" s="16">
        <v>18</v>
      </c>
      <c r="E27" s="16">
        <v>4</v>
      </c>
      <c r="F27" s="17">
        <v>726.46</v>
      </c>
      <c r="G27" s="17">
        <v>-22.32</v>
      </c>
      <c r="H27" s="18">
        <f t="shared" si="1"/>
        <v>3.072433444374088E-2</v>
      </c>
      <c r="I27" s="18">
        <f t="shared" si="2"/>
        <v>0.1148574872033583</v>
      </c>
      <c r="J27" s="17">
        <f t="shared" si="5"/>
        <v>83.439370153751668</v>
      </c>
      <c r="K27" s="17">
        <f t="shared" si="3"/>
        <v>4.6355205640973152</v>
      </c>
      <c r="L27" s="16">
        <v>47</v>
      </c>
      <c r="M27" s="19">
        <f t="shared" si="6"/>
        <v>0.38297872340425532</v>
      </c>
      <c r="N27" s="16">
        <v>1</v>
      </c>
      <c r="O27" s="20">
        <f t="shared" ref="O27:P27" si="35">D27/7</f>
        <v>2.5714285714285716</v>
      </c>
      <c r="P27" s="20">
        <f t="shared" si="35"/>
        <v>0.5714285714285714</v>
      </c>
      <c r="Q27" s="16">
        <f t="shared" si="8"/>
        <v>0</v>
      </c>
      <c r="R27" s="16"/>
      <c r="S27" s="21">
        <v>3.1452991452991448</v>
      </c>
      <c r="T27" s="14">
        <v>776</v>
      </c>
      <c r="U27" s="22">
        <v>176</v>
      </c>
      <c r="V27" s="23" t="s">
        <v>292</v>
      </c>
      <c r="W27" s="14">
        <v>1</v>
      </c>
      <c r="X27" s="24">
        <f t="shared" si="9"/>
        <v>5.5555555555555552E-2</v>
      </c>
      <c r="Y27" s="25">
        <f>IFERROR(G27/(W27+#REF!)*-1,0)</f>
        <v>0</v>
      </c>
      <c r="Z27" s="14">
        <v>2</v>
      </c>
      <c r="AA27" s="14" t="s">
        <v>39</v>
      </c>
      <c r="AB27" s="27">
        <f t="shared" si="11"/>
        <v>-0.69</v>
      </c>
      <c r="AC27" s="28">
        <v>0.29495289236111111</v>
      </c>
      <c r="AD27" s="25">
        <f t="shared" si="12"/>
        <v>-7.3266298462499986</v>
      </c>
      <c r="AE27" s="25">
        <v>-7.18</v>
      </c>
      <c r="AF27" s="25">
        <v>-20.842499999999902</v>
      </c>
      <c r="AG27" s="25">
        <v>0</v>
      </c>
    </row>
    <row r="28" spans="1:33" ht="15.75" customHeight="1" x14ac:dyDescent="0.2">
      <c r="A28" s="14" t="s">
        <v>87</v>
      </c>
      <c r="B28" s="14" t="s">
        <v>50</v>
      </c>
      <c r="C28" s="15">
        <f t="shared" si="4"/>
        <v>40.31</v>
      </c>
      <c r="D28" s="16">
        <v>1</v>
      </c>
      <c r="E28" s="16">
        <v>0</v>
      </c>
      <c r="F28" s="17">
        <v>40.31</v>
      </c>
      <c r="G28" s="17">
        <v>-2.4300000000000002</v>
      </c>
      <c r="H28" s="18">
        <f t="shared" si="1"/>
        <v>6.0282808236169688E-2</v>
      </c>
      <c r="I28" s="18">
        <f t="shared" si="2"/>
        <v>8.4444678951668725E-2</v>
      </c>
      <c r="J28" s="17">
        <f t="shared" si="5"/>
        <v>3.4039650085417663</v>
      </c>
      <c r="K28" s="17">
        <f t="shared" si="3"/>
        <v>3.4039650085417663</v>
      </c>
      <c r="L28" s="16">
        <v>2</v>
      </c>
      <c r="M28" s="19">
        <f t="shared" si="6"/>
        <v>0.5</v>
      </c>
      <c r="N28" s="16">
        <v>0</v>
      </c>
      <c r="O28" s="20">
        <f t="shared" ref="O28:P28" si="36">D28/7</f>
        <v>0.14285714285714285</v>
      </c>
      <c r="P28" s="20">
        <f t="shared" si="36"/>
        <v>0</v>
      </c>
      <c r="Q28" s="16">
        <f t="shared" si="8"/>
        <v>0</v>
      </c>
      <c r="R28" s="16"/>
      <c r="S28" s="21">
        <v>0</v>
      </c>
      <c r="T28" s="14">
        <v>776</v>
      </c>
      <c r="U28" s="22">
        <v>176</v>
      </c>
      <c r="V28" s="23" t="s">
        <v>292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0.29495289236111111</v>
      </c>
      <c r="AD28" s="25">
        <f t="shared" si="12"/>
        <v>-0.40703499145833327</v>
      </c>
      <c r="AE28" s="25">
        <v>-7.18</v>
      </c>
      <c r="AF28" s="25">
        <v>-20.842499999999902</v>
      </c>
      <c r="AG28" s="25">
        <v>0</v>
      </c>
    </row>
    <row r="29" spans="1:33" ht="15.75" customHeight="1" x14ac:dyDescent="0.2">
      <c r="A29" s="14" t="s">
        <v>89</v>
      </c>
      <c r="B29" s="14" t="s">
        <v>124</v>
      </c>
      <c r="C29" s="15">
        <f t="shared" si="4"/>
        <v>38.355000000000004</v>
      </c>
      <c r="D29" s="16">
        <v>10</v>
      </c>
      <c r="E29" s="16">
        <v>4</v>
      </c>
      <c r="F29" s="17">
        <v>383.55</v>
      </c>
      <c r="G29" s="17">
        <v>-86.38000000000001</v>
      </c>
      <c r="H29" s="18">
        <f t="shared" si="1"/>
        <v>0.22521183678790252</v>
      </c>
      <c r="I29" s="18">
        <f t="shared" si="2"/>
        <v>-0.11643292899121981</v>
      </c>
      <c r="J29" s="17">
        <f t="shared" si="5"/>
        <v>-44.657849914582357</v>
      </c>
      <c r="K29" s="17">
        <f t="shared" si="3"/>
        <v>-4.4657849914582357</v>
      </c>
      <c r="L29" s="16">
        <v>54</v>
      </c>
      <c r="M29" s="19">
        <f t="shared" si="6"/>
        <v>0.18518518518518517</v>
      </c>
      <c r="N29" s="16">
        <v>164</v>
      </c>
      <c r="O29" s="20">
        <f t="shared" ref="O29:P29" si="38">D29/7</f>
        <v>1.4285714285714286</v>
      </c>
      <c r="P29" s="20">
        <f t="shared" si="38"/>
        <v>0.5714285714285714</v>
      </c>
      <c r="Q29" s="16">
        <f t="shared" si="8"/>
        <v>82</v>
      </c>
      <c r="R29" s="16"/>
      <c r="S29" s="21">
        <v>1.8380414312617701</v>
      </c>
      <c r="T29" s="14">
        <v>720</v>
      </c>
      <c r="U29" s="22">
        <v>120</v>
      </c>
      <c r="V29" s="23" t="s">
        <v>293</v>
      </c>
      <c r="W29" s="14">
        <v>4</v>
      </c>
      <c r="X29" s="24">
        <f t="shared" si="9"/>
        <v>0.4</v>
      </c>
      <c r="Y29" s="25">
        <f t="shared" si="37"/>
        <v>12.340000000000002</v>
      </c>
      <c r="Z29" s="14">
        <v>3</v>
      </c>
      <c r="AA29" s="14" t="s">
        <v>39</v>
      </c>
      <c r="AB29" s="27">
        <f t="shared" si="11"/>
        <v>-0.69</v>
      </c>
      <c r="AC29" s="28">
        <v>0.29495289236111111</v>
      </c>
      <c r="AD29" s="25">
        <f t="shared" si="12"/>
        <v>-4.0703499145833328</v>
      </c>
      <c r="AE29" s="25">
        <v>-7.18</v>
      </c>
      <c r="AF29" s="25">
        <v>-20.842499999999902</v>
      </c>
      <c r="AG29" s="25">
        <v>0</v>
      </c>
    </row>
    <row r="30" spans="1:33" ht="15.75" customHeight="1" x14ac:dyDescent="0.2">
      <c r="A30" s="31" t="s">
        <v>90</v>
      </c>
      <c r="B30" s="31" t="s">
        <v>294</v>
      </c>
      <c r="C30" s="15">
        <f t="shared" si="4"/>
        <v>43.95000000000001</v>
      </c>
      <c r="D30" s="16">
        <v>3</v>
      </c>
      <c r="E30" s="16">
        <v>2</v>
      </c>
      <c r="F30" s="17">
        <v>131.85000000000002</v>
      </c>
      <c r="G30" s="17">
        <v>-60.98</v>
      </c>
      <c r="H30" s="18">
        <f t="shared" si="1"/>
        <v>0.46249525976488426</v>
      </c>
      <c r="I30" s="18">
        <f t="shared" si="2"/>
        <v>-0.25818330226109198</v>
      </c>
      <c r="J30" s="17">
        <f t="shared" si="5"/>
        <v>-34.041468403124981</v>
      </c>
      <c r="K30" s="17">
        <f t="shared" si="3"/>
        <v>-11.347156134374993</v>
      </c>
      <c r="L30" s="16">
        <v>46</v>
      </c>
      <c r="M30" s="19">
        <f t="shared" si="6"/>
        <v>6.5217391304347824E-2</v>
      </c>
      <c r="N30" s="16">
        <v>156</v>
      </c>
      <c r="O30" s="20">
        <f t="shared" ref="O30:P30" si="39">D30/7</f>
        <v>0.42857142857142855</v>
      </c>
      <c r="P30" s="20">
        <f t="shared" si="39"/>
        <v>0.2857142857142857</v>
      </c>
      <c r="Q30" s="16">
        <f t="shared" si="8"/>
        <v>218</v>
      </c>
      <c r="R30" s="16"/>
      <c r="S30" s="21">
        <v>1.9386503067484659</v>
      </c>
      <c r="T30" s="14">
        <v>600</v>
      </c>
      <c r="U30" s="22">
        <v>120</v>
      </c>
      <c r="V30" s="23" t="s">
        <v>293</v>
      </c>
      <c r="W30" s="14">
        <v>1</v>
      </c>
      <c r="X30" s="24">
        <f t="shared" si="9"/>
        <v>0.33333333333333331</v>
      </c>
      <c r="Y30" s="25">
        <f t="shared" si="37"/>
        <v>10.163333333333332</v>
      </c>
      <c r="Z30" s="14">
        <v>5</v>
      </c>
      <c r="AA30" s="14" t="s">
        <v>39</v>
      </c>
      <c r="AB30" s="27">
        <f t="shared" si="11"/>
        <v>-0.69</v>
      </c>
      <c r="AC30" s="28">
        <v>0.29495289236111111</v>
      </c>
      <c r="AD30" s="25">
        <f t="shared" si="12"/>
        <v>-1.2211049743749998</v>
      </c>
      <c r="AE30" s="25">
        <v>-7.18</v>
      </c>
      <c r="AF30" s="25">
        <v>-20.79095447625</v>
      </c>
      <c r="AG30" s="25">
        <v>0</v>
      </c>
    </row>
    <row r="31" spans="1:33" ht="15.75" customHeight="1" x14ac:dyDescent="0.2">
      <c r="A31" s="31" t="s">
        <v>91</v>
      </c>
      <c r="B31" s="31" t="s">
        <v>294</v>
      </c>
      <c r="C31" s="15">
        <f t="shared" si="4"/>
        <v>43.955999999999996</v>
      </c>
      <c r="D31" s="16">
        <v>10</v>
      </c>
      <c r="E31" s="16">
        <v>0</v>
      </c>
      <c r="F31" s="17">
        <v>439.55999999999995</v>
      </c>
      <c r="G31" s="17">
        <v>-124.76</v>
      </c>
      <c r="H31" s="18">
        <f t="shared" si="1"/>
        <v>0.28382928382928385</v>
      </c>
      <c r="I31" s="18">
        <f t="shared" si="2"/>
        <v>-7.9429189819554546E-2</v>
      </c>
      <c r="J31" s="17">
        <f t="shared" si="5"/>
        <v>-34.913894677083391</v>
      </c>
      <c r="K31" s="17">
        <f t="shared" si="3"/>
        <v>-3.491389467708339</v>
      </c>
      <c r="L31" s="16">
        <v>54</v>
      </c>
      <c r="M31" s="19">
        <f t="shared" si="6"/>
        <v>0.18518518518518517</v>
      </c>
      <c r="N31" s="16">
        <v>147</v>
      </c>
      <c r="O31" s="20">
        <f t="shared" ref="O31:P32" si="40">D31/7</f>
        <v>1.4285714285714286</v>
      </c>
      <c r="P31" s="20">
        <f t="shared" si="40"/>
        <v>0</v>
      </c>
      <c r="Q31" s="16">
        <f t="shared" si="8"/>
        <v>102</v>
      </c>
      <c r="R31" s="16"/>
      <c r="S31" s="21">
        <v>2.30167597765363</v>
      </c>
      <c r="T31" s="14">
        <v>180</v>
      </c>
      <c r="U31" s="22">
        <v>120</v>
      </c>
      <c r="V31" s="23" t="s">
        <v>1190</v>
      </c>
      <c r="W31" s="14">
        <v>5</v>
      </c>
      <c r="X31" s="24">
        <f t="shared" si="9"/>
        <v>0.5</v>
      </c>
      <c r="Y31" s="25">
        <f t="shared" si="37"/>
        <v>10.396666666666667</v>
      </c>
      <c r="Z31" s="14">
        <v>7</v>
      </c>
      <c r="AA31" s="14" t="s">
        <v>39</v>
      </c>
      <c r="AB31" s="27">
        <f t="shared" si="11"/>
        <v>-0.69</v>
      </c>
      <c r="AC31" s="28">
        <v>0.29495289236111111</v>
      </c>
      <c r="AD31" s="25">
        <f t="shared" si="12"/>
        <v>-4.0703499145833328</v>
      </c>
      <c r="AE31" s="25">
        <v>-7.18</v>
      </c>
      <c r="AF31" s="25">
        <v>-20.79095447625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43.95</v>
      </c>
      <c r="D32" s="16">
        <v>16</v>
      </c>
      <c r="E32" s="16">
        <v>1</v>
      </c>
      <c r="F32" s="17">
        <v>703.2</v>
      </c>
      <c r="G32" s="17">
        <v>-99.91</v>
      </c>
      <c r="H32" s="18">
        <f t="shared" si="1"/>
        <v>0.14207906712172921</v>
      </c>
      <c r="I32" s="18">
        <f t="shared" si="2"/>
        <v>6.2232890382063033E-2</v>
      </c>
      <c r="J32" s="17">
        <f t="shared" si="5"/>
        <v>43.762168516666726</v>
      </c>
      <c r="K32" s="17">
        <f t="shared" si="3"/>
        <v>2.7351355322916704</v>
      </c>
      <c r="L32" s="16">
        <v>62</v>
      </c>
      <c r="M32" s="19">
        <f t="shared" si="6"/>
        <v>0.25806451612903225</v>
      </c>
      <c r="N32" s="16">
        <v>131</v>
      </c>
      <c r="O32" s="20">
        <f t="shared" si="40"/>
        <v>2.2857142857142856</v>
      </c>
      <c r="P32" s="20">
        <f t="shared" si="40"/>
        <v>0.14285714285714285</v>
      </c>
      <c r="Q32" s="16">
        <f t="shared" si="8"/>
        <v>53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2.697368421052631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7</v>
      </c>
      <c r="X32" s="24">
        <f t="shared" si="9"/>
        <v>0.4375</v>
      </c>
      <c r="Y32" s="25">
        <f t="shared" si="37"/>
        <v>9.0827272727272721</v>
      </c>
      <c r="Z32" s="14">
        <v>4</v>
      </c>
      <c r="AA32" s="14" t="s">
        <v>39</v>
      </c>
      <c r="AB32" s="27">
        <f t="shared" si="11"/>
        <v>-0.69</v>
      </c>
      <c r="AC32" s="28">
        <v>0.29495289236111111</v>
      </c>
      <c r="AD32" s="25">
        <f t="shared" si="12"/>
        <v>-6.5125598633333324</v>
      </c>
      <c r="AE32" s="25">
        <v>-7.18</v>
      </c>
      <c r="AF32" s="25">
        <v>-20.79095447625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7.1640625" customWidth="1"/>
    <col min="21" max="21" width="24.33203125" customWidth="1"/>
    <col min="22" max="22" width="9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3 Electrical Power Outlets - 16/3 Durable Red Cable - Perfect for Hanging from Your Garage Ceiling")</f>
        <v>30Ft Retractable Extension Cord Reel with 3 Electrical Power Outlets - 16/3 Durable Red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Info!B1:BJ5000""),2,FALSE),"""")"),"B07BKP4H3J")</f>
        <v>B07BKP4H3J</v>
      </c>
      <c r="B2" s="3" t="s">
        <v>295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8.25" customHeight="1" x14ac:dyDescent="0.15">
      <c r="A3" s="67" t="s">
        <v>30</v>
      </c>
      <c r="B3" s="68"/>
      <c r="C3" s="42">
        <f>((AE32+AF32)/0.85)*-1</f>
        <v>30.053475854411765</v>
      </c>
      <c r="D3" s="5">
        <f>SUM(D4:D99765)</f>
        <v>60</v>
      </c>
      <c r="E3" s="5"/>
      <c r="F3" s="6">
        <f t="shared" ref="F3:G3" si="0">SUM(F4:F99765)</f>
        <v>2646.2000000000003</v>
      </c>
      <c r="G3" s="6">
        <f t="shared" si="0"/>
        <v>-159.16999999999999</v>
      </c>
      <c r="H3" s="7">
        <f>G3/F3*-1</f>
        <v>6.0150404353412429E-2</v>
      </c>
      <c r="I3" s="8">
        <f>J3/F3</f>
        <v>0.2010378223395812</v>
      </c>
      <c r="J3" s="6">
        <f>SUM(J4:J99765)</f>
        <v>531.98628547499982</v>
      </c>
      <c r="K3" s="6">
        <f>J3/D3</f>
        <v>8.8664380912499965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0 - Sept
0 - Oct
0 - Nov
0 - Dec
0 - Jan
0 - Feb")</f>
        <v>0 - March
0 - April
0 - May
0 - June
0 - July
0 -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QTY-72")</f>
        <v>US QTY-72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</v>
      </c>
      <c r="X3" s="7">
        <f>W3/D3</f>
        <v>8.3333333333333329E-2</v>
      </c>
      <c r="Y3" s="6"/>
      <c r="Z3" s="5"/>
      <c r="AA3" s="5"/>
      <c r="AB3" s="5"/>
      <c r="AC3" s="5"/>
      <c r="AD3" s="6">
        <f>SUM(AD4:AD99765)</f>
        <v>-23.687124999999995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Info!B2:BZ7000""),37,FALSE)),"""")*-1"),-18.36545447625)</f>
        <v>-18.365454476250001</v>
      </c>
      <c r="AG3" s="6">
        <f>SUM(AG4:AG99765)</f>
        <v>0</v>
      </c>
    </row>
    <row r="4" spans="1:33" ht="15.75" hidden="1" customHeight="1" x14ac:dyDescent="0.2">
      <c r="A4" s="14" t="s">
        <v>31</v>
      </c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 t="s">
        <v>34</v>
      </c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 t="s">
        <v>35</v>
      </c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 t="s">
        <v>37</v>
      </c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 t="s">
        <v>40</v>
      </c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 t="s">
        <v>42</v>
      </c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 t="s">
        <v>45</v>
      </c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 t="s">
        <v>46</v>
      </c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 t="s">
        <v>49</v>
      </c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 t="s">
        <v>52</v>
      </c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 t="s">
        <v>55</v>
      </c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 t="s">
        <v>57</v>
      </c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 t="s">
        <v>60</v>
      </c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 t="s">
        <v>62</v>
      </c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 t="s">
        <v>64</v>
      </c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 t="s">
        <v>67</v>
      </c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 t="s">
        <v>68</v>
      </c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 t="s">
        <v>71</v>
      </c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 x14ac:dyDescent="0.2">
      <c r="A22" s="14" t="s">
        <v>74</v>
      </c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hidden="1" customHeight="1" x14ac:dyDescent="0.2">
      <c r="A23" s="14" t="s">
        <v>76</v>
      </c>
      <c r="B23" s="14"/>
      <c r="C23" s="15"/>
      <c r="D23" s="16"/>
      <c r="E23" s="16"/>
      <c r="F23" s="17"/>
      <c r="G23" s="29"/>
      <c r="H23" s="18"/>
      <c r="I23" s="18"/>
      <c r="J23" s="17"/>
      <c r="K23" s="17"/>
      <c r="L23" s="16"/>
      <c r="M23" s="19"/>
      <c r="N23" s="16"/>
      <c r="O23" s="20"/>
      <c r="P23" s="20"/>
      <c r="Q23" s="16"/>
      <c r="R23" s="16"/>
      <c r="S23" s="21"/>
      <c r="T23" s="14"/>
      <c r="U23" s="22"/>
      <c r="V23" s="23"/>
      <c r="W23" s="14"/>
      <c r="X23" s="24"/>
      <c r="Y23" s="25"/>
      <c r="Z23" s="14"/>
      <c r="AA23" s="14"/>
      <c r="AB23" s="27"/>
      <c r="AC23" s="28"/>
      <c r="AD23" s="25"/>
      <c r="AE23" s="25"/>
      <c r="AF23" s="25"/>
      <c r="AG23" s="25"/>
    </row>
    <row r="24" spans="1:33" ht="15.75" customHeight="1" x14ac:dyDescent="0.2">
      <c r="A24" s="14" t="s">
        <v>78</v>
      </c>
      <c r="B24" s="14"/>
      <c r="C24" s="15"/>
      <c r="D24" s="16"/>
      <c r="E24" s="16"/>
      <c r="F24" s="17"/>
      <c r="G24" s="17"/>
      <c r="H24" s="18"/>
      <c r="I24" s="18"/>
      <c r="J24" s="17"/>
      <c r="K24" s="17"/>
      <c r="L24" s="16"/>
      <c r="M24" s="19"/>
      <c r="N24" s="16"/>
      <c r="O24" s="20"/>
      <c r="P24" s="20"/>
      <c r="Q24" s="16"/>
      <c r="R24" s="16"/>
      <c r="S24" s="21"/>
      <c r="T24" s="14"/>
      <c r="U24" s="22"/>
      <c r="V24" s="23"/>
      <c r="W24" s="14"/>
      <c r="X24" s="24"/>
      <c r="Y24" s="25"/>
      <c r="Z24" s="14"/>
      <c r="AA24" s="14"/>
      <c r="AB24" s="27"/>
      <c r="AC24" s="28"/>
      <c r="AD24" s="25"/>
      <c r="AE24" s="25"/>
      <c r="AF24" s="25"/>
      <c r="AG24" s="25"/>
    </row>
    <row r="25" spans="1:33" ht="15.75" customHeight="1" x14ac:dyDescent="0.2">
      <c r="A25" s="14" t="s">
        <v>81</v>
      </c>
      <c r="B25" s="30" t="s">
        <v>296</v>
      </c>
      <c r="C25" s="15">
        <f t="shared" ref="C25:C32" si="1">IFERROR(F25/D25," - ")</f>
        <v>60.98</v>
      </c>
      <c r="D25" s="16">
        <v>2</v>
      </c>
      <c r="E25" s="16">
        <v>0</v>
      </c>
      <c r="F25" s="17">
        <v>121.96</v>
      </c>
      <c r="G25" s="17">
        <v>-0.1</v>
      </c>
      <c r="H25" s="18">
        <f t="shared" ref="H25:H32" si="2">G25/F25*-1</f>
        <v>8.1994096425057404E-4</v>
      </c>
      <c r="I25" s="18">
        <f t="shared" ref="I25:I32" si="3">J25/F25</f>
        <v>0.42191234147808021</v>
      </c>
      <c r="J25" s="17">
        <f t="shared" ref="J25:J32" si="4">F25*0.85+G25+AF25*D25+D25*AE25+AG25+AD25</f>
        <v>51.456429166666659</v>
      </c>
      <c r="K25" s="17">
        <f t="shared" ref="K25:K32" si="5">J25/D25</f>
        <v>25.72821458333333</v>
      </c>
      <c r="L25" s="16">
        <v>59</v>
      </c>
      <c r="M25" s="19">
        <f t="shared" ref="M25:M32" si="6">IFERROR(D25/L25,"-")</f>
        <v>3.3898305084745763E-2</v>
      </c>
      <c r="N25" s="16">
        <v>71</v>
      </c>
      <c r="O25" s="20">
        <f t="shared" ref="O25:P25" si="7">D25/7</f>
        <v>0.2857142857142857</v>
      </c>
      <c r="P25" s="20">
        <f t="shared" si="7"/>
        <v>0</v>
      </c>
      <c r="Q25" s="16">
        <f t="shared" ref="Q25:Q32" si="8">ROUNDDOWN(N25/(O25+P25),0)</f>
        <v>248</v>
      </c>
      <c r="R25" s="16"/>
      <c r="S25" s="21">
        <v>1.6828193832599121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ref="X25:X32" si="9">IFERROR(W25/D25,0)</f>
        <v>0</v>
      </c>
      <c r="Y25" s="25">
        <f t="shared" ref="Y25:Y26" si="10">IFERROR(G25/(W25+Z25)*-1,0)</f>
        <v>0</v>
      </c>
      <c r="Z25" s="22">
        <v>0</v>
      </c>
      <c r="AA25" s="14" t="s">
        <v>39</v>
      </c>
      <c r="AB25" s="27">
        <f t="shared" ref="AB25:AB32" si="11">IF(OR(AA25="UsLargeStandardSize",AA25="UsSmallStandardSize"),-0.69,-0.48)</f>
        <v>-0.69</v>
      </c>
      <c r="AC25" s="28">
        <v>0.28607638888888887</v>
      </c>
      <c r="AD25" s="25">
        <f t="shared" ref="AD25:AD32" si="12">IFERROR(AB25*AC25*D25*2,0)</f>
        <v>-0.78957083333333322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38</v>
      </c>
      <c r="C26" s="15">
        <f t="shared" si="1"/>
        <v>48.662500000000001</v>
      </c>
      <c r="D26" s="16">
        <v>4</v>
      </c>
      <c r="E26" s="16">
        <v>0</v>
      </c>
      <c r="F26" s="17">
        <v>194.65</v>
      </c>
      <c r="G26" s="17">
        <v>-0.16</v>
      </c>
      <c r="H26" s="18">
        <f t="shared" si="2"/>
        <v>8.2198818391985618E-4</v>
      </c>
      <c r="I26" s="18">
        <f t="shared" si="3"/>
        <v>0.31664710163541393</v>
      </c>
      <c r="J26" s="17">
        <f t="shared" si="4"/>
        <v>61.635358333333322</v>
      </c>
      <c r="K26" s="17">
        <f t="shared" si="5"/>
        <v>15.40883958333333</v>
      </c>
      <c r="L26" s="16">
        <v>35</v>
      </c>
      <c r="M26" s="19">
        <f t="shared" si="6"/>
        <v>0.11428571428571428</v>
      </c>
      <c r="N26" s="16">
        <v>67</v>
      </c>
      <c r="O26" s="20">
        <f t="shared" ref="O26:P26" si="13">D26/7</f>
        <v>0.5714285714285714</v>
      </c>
      <c r="P26" s="20">
        <f t="shared" si="13"/>
        <v>0</v>
      </c>
      <c r="Q26" s="16">
        <f t="shared" si="8"/>
        <v>117</v>
      </c>
      <c r="R26" s="16"/>
      <c r="S26" s="21">
        <v>1.3693693693693689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0.28607638888888887</v>
      </c>
      <c r="AD26" s="25">
        <f t="shared" si="12"/>
        <v>-1.5791416666666664</v>
      </c>
      <c r="AE26" s="25">
        <v>-7.18</v>
      </c>
      <c r="AF26" s="25">
        <v>-18.339500000000001</v>
      </c>
      <c r="AG26" s="25">
        <v>0</v>
      </c>
    </row>
    <row r="27" spans="1:33" ht="15.75" customHeight="1" x14ac:dyDescent="0.2">
      <c r="A27" s="14" t="s">
        <v>85</v>
      </c>
      <c r="B27" s="14" t="s">
        <v>297</v>
      </c>
      <c r="C27" s="15">
        <f t="shared" si="1"/>
        <v>44.771428571428565</v>
      </c>
      <c r="D27" s="16">
        <v>7</v>
      </c>
      <c r="E27" s="16">
        <v>0</v>
      </c>
      <c r="F27" s="17">
        <v>313.39999999999998</v>
      </c>
      <c r="G27" s="17">
        <v>0</v>
      </c>
      <c r="H27" s="18">
        <f t="shared" si="2"/>
        <v>0</v>
      </c>
      <c r="I27" s="18">
        <f t="shared" si="3"/>
        <v>0.26957323574771325</v>
      </c>
      <c r="J27" s="17">
        <f t="shared" si="4"/>
        <v>84.484252083333331</v>
      </c>
      <c r="K27" s="17">
        <f t="shared" si="5"/>
        <v>12.069178869047619</v>
      </c>
      <c r="L27" s="16">
        <v>39</v>
      </c>
      <c r="M27" s="19">
        <f t="shared" si="6"/>
        <v>0.17948717948717949</v>
      </c>
      <c r="N27" s="16">
        <v>260</v>
      </c>
      <c r="O27" s="20">
        <f t="shared" ref="O27:P27" si="14">D27/7</f>
        <v>1</v>
      </c>
      <c r="P27" s="20">
        <f t="shared" si="14"/>
        <v>0</v>
      </c>
      <c r="Q27" s="16">
        <f t="shared" si="8"/>
        <v>260</v>
      </c>
      <c r="R27" s="16"/>
      <c r="S27" s="21">
        <v>0.76901004304160692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0.28607638888888887</v>
      </c>
      <c r="AD27" s="25">
        <f t="shared" si="12"/>
        <v>-2.7634979166666662</v>
      </c>
      <c r="AE27" s="25">
        <v>-7.18</v>
      </c>
      <c r="AF27" s="25">
        <v>-18.411750000000001</v>
      </c>
      <c r="AG27" s="25">
        <v>0</v>
      </c>
    </row>
    <row r="28" spans="1:33" ht="15.75" customHeight="1" x14ac:dyDescent="0.2">
      <c r="A28" s="14" t="s">
        <v>87</v>
      </c>
      <c r="B28" s="14" t="s">
        <v>298</v>
      </c>
      <c r="C28" s="15">
        <f t="shared" si="1"/>
        <v>41.594761904761903</v>
      </c>
      <c r="D28" s="16">
        <v>21</v>
      </c>
      <c r="E28" s="16">
        <v>2</v>
      </c>
      <c r="F28" s="17">
        <v>873.49</v>
      </c>
      <c r="G28" s="17">
        <v>-55.45</v>
      </c>
      <c r="H28" s="18">
        <f t="shared" si="2"/>
        <v>6.3480978603075028E-2</v>
      </c>
      <c r="I28" s="18">
        <f t="shared" si="3"/>
        <v>0.16176402277072421</v>
      </c>
      <c r="J28" s="17">
        <f t="shared" si="4"/>
        <v>141.2992562499999</v>
      </c>
      <c r="K28" s="17">
        <f t="shared" si="5"/>
        <v>6.7285360119047573</v>
      </c>
      <c r="L28" s="16">
        <v>87</v>
      </c>
      <c r="M28" s="19">
        <f t="shared" si="6"/>
        <v>0.2413793103448276</v>
      </c>
      <c r="N28" s="16">
        <v>214</v>
      </c>
      <c r="O28" s="20">
        <f t="shared" ref="O28:P28" si="15">D28/7</f>
        <v>3</v>
      </c>
      <c r="P28" s="20">
        <f t="shared" si="15"/>
        <v>0.2857142857142857</v>
      </c>
      <c r="Q28" s="16">
        <f t="shared" si="8"/>
        <v>65</v>
      </c>
      <c r="R28" s="16"/>
      <c r="S28" s="21">
        <v>0.91961414790996787</v>
      </c>
      <c r="T28" s="14" t="s">
        <v>63</v>
      </c>
      <c r="U28" s="22" t="s">
        <v>63</v>
      </c>
      <c r="V28" s="23" t="s">
        <v>63</v>
      </c>
      <c r="W28" s="14">
        <v>5</v>
      </c>
      <c r="X28" s="24">
        <f t="shared" si="9"/>
        <v>0.23809523809523808</v>
      </c>
      <c r="Y28" s="25">
        <f t="shared" ref="Y28:Y32" si="16">IFERROR(G28/(W28+Z28)*-1,0)</f>
        <v>7.9214285714285717</v>
      </c>
      <c r="Z28" s="14">
        <v>2</v>
      </c>
      <c r="AA28" s="14" t="s">
        <v>39</v>
      </c>
      <c r="AB28" s="27">
        <f t="shared" si="11"/>
        <v>-0.69</v>
      </c>
      <c r="AC28" s="28">
        <v>0.28607638888888887</v>
      </c>
      <c r="AD28" s="25">
        <f t="shared" si="12"/>
        <v>-8.2904937499999996</v>
      </c>
      <c r="AE28" s="25">
        <v>-7.18</v>
      </c>
      <c r="AF28" s="25">
        <v>-18.411750000000001</v>
      </c>
      <c r="AG28" s="25">
        <v>0</v>
      </c>
    </row>
    <row r="29" spans="1:33" ht="15.75" customHeight="1" x14ac:dyDescent="0.2">
      <c r="A29" s="14" t="s">
        <v>89</v>
      </c>
      <c r="B29" s="14" t="s">
        <v>299</v>
      </c>
      <c r="C29" s="15">
        <f t="shared" si="1"/>
        <v>43.949999999999996</v>
      </c>
      <c r="D29" s="16">
        <v>6</v>
      </c>
      <c r="E29" s="16">
        <v>1</v>
      </c>
      <c r="F29" s="17">
        <v>263.7</v>
      </c>
      <c r="G29" s="17">
        <v>-69.19</v>
      </c>
      <c r="H29" s="18">
        <f t="shared" si="2"/>
        <v>0.26238149412210848</v>
      </c>
      <c r="I29" s="18">
        <f t="shared" si="3"/>
        <v>-3.6564751611681051E-3</v>
      </c>
      <c r="J29" s="17">
        <f t="shared" si="4"/>
        <v>-0.96421250000002923</v>
      </c>
      <c r="K29" s="17">
        <f t="shared" si="5"/>
        <v>-0.16070208333333821</v>
      </c>
      <c r="L29" s="16">
        <v>65</v>
      </c>
      <c r="M29" s="19">
        <f t="shared" si="6"/>
        <v>9.2307692307692313E-2</v>
      </c>
      <c r="N29" s="16">
        <v>168</v>
      </c>
      <c r="O29" s="20">
        <f t="shared" ref="O29:P29" si="17">D29/7</f>
        <v>0.8571428571428571</v>
      </c>
      <c r="P29" s="20">
        <f t="shared" si="17"/>
        <v>0.14285714285714285</v>
      </c>
      <c r="Q29" s="16">
        <f t="shared" si="8"/>
        <v>168</v>
      </c>
      <c r="R29" s="16"/>
      <c r="S29" s="21">
        <v>1.092337917485265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16"/>
        <v>34.594999999999999</v>
      </c>
      <c r="Z29" s="14">
        <v>2</v>
      </c>
      <c r="AA29" s="14" t="s">
        <v>39</v>
      </c>
      <c r="AB29" s="27">
        <f t="shared" si="11"/>
        <v>-0.69</v>
      </c>
      <c r="AC29" s="28">
        <v>0.28607638888888887</v>
      </c>
      <c r="AD29" s="25">
        <f t="shared" si="12"/>
        <v>-2.3687124999999996</v>
      </c>
      <c r="AE29" s="25">
        <v>-7.18</v>
      </c>
      <c r="AF29" s="25">
        <v>-18.411750000000001</v>
      </c>
      <c r="AG29" s="25">
        <v>0</v>
      </c>
    </row>
    <row r="30" spans="1:33" ht="15.75" customHeight="1" x14ac:dyDescent="0.2">
      <c r="A30" s="31" t="s">
        <v>90</v>
      </c>
      <c r="B30" s="31" t="s">
        <v>88</v>
      </c>
      <c r="C30" s="15">
        <f t="shared" si="1"/>
        <v>43.949999999999996</v>
      </c>
      <c r="D30" s="16">
        <v>6</v>
      </c>
      <c r="E30" s="16">
        <v>3</v>
      </c>
      <c r="F30" s="17">
        <v>263.7</v>
      </c>
      <c r="G30" s="17">
        <v>-34.07</v>
      </c>
      <c r="H30" s="18">
        <f t="shared" si="2"/>
        <v>0.1291998483124763</v>
      </c>
      <c r="I30" s="18">
        <f t="shared" si="3"/>
        <v>0.13057853865187707</v>
      </c>
      <c r="J30" s="17">
        <f t="shared" si="4"/>
        <v>34.433560642499984</v>
      </c>
      <c r="K30" s="17">
        <f t="shared" si="5"/>
        <v>5.7389267737499976</v>
      </c>
      <c r="L30" s="16">
        <v>48</v>
      </c>
      <c r="M30" s="19">
        <f t="shared" si="6"/>
        <v>0.125</v>
      </c>
      <c r="N30" s="16">
        <v>77</v>
      </c>
      <c r="O30" s="20">
        <f t="shared" ref="O30:P30" si="18">D30/7</f>
        <v>0.8571428571428571</v>
      </c>
      <c r="P30" s="20">
        <f t="shared" si="18"/>
        <v>0.42857142857142855</v>
      </c>
      <c r="Q30" s="16">
        <f t="shared" si="8"/>
        <v>59</v>
      </c>
      <c r="R30" s="16"/>
      <c r="S30" s="21">
        <v>1.1273486430062629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16"/>
        <v>34.07</v>
      </c>
      <c r="Z30" s="14">
        <v>1</v>
      </c>
      <c r="AA30" s="14" t="s">
        <v>39</v>
      </c>
      <c r="AB30" s="27">
        <f t="shared" si="11"/>
        <v>-0.69</v>
      </c>
      <c r="AC30" s="28">
        <v>0.28607638888888887</v>
      </c>
      <c r="AD30" s="25">
        <f t="shared" si="12"/>
        <v>-2.3687124999999996</v>
      </c>
      <c r="AE30" s="25">
        <v>-7.18</v>
      </c>
      <c r="AF30" s="25">
        <v>-18.365454476250001</v>
      </c>
      <c r="AG30" s="25">
        <v>0</v>
      </c>
    </row>
    <row r="31" spans="1:33" ht="15.75" customHeight="1" x14ac:dyDescent="0.2">
      <c r="A31" s="31" t="s">
        <v>91</v>
      </c>
      <c r="B31" s="31" t="s">
        <v>50</v>
      </c>
      <c r="C31" s="15">
        <f t="shared" si="1"/>
        <v>43.95</v>
      </c>
      <c r="D31" s="16">
        <v>5</v>
      </c>
      <c r="E31" s="16">
        <v>1</v>
      </c>
      <c r="F31" s="17">
        <v>219.75</v>
      </c>
      <c r="G31" s="17">
        <v>0</v>
      </c>
      <c r="H31" s="18">
        <f t="shared" si="2"/>
        <v>0</v>
      </c>
      <c r="I31" s="18">
        <f t="shared" si="3"/>
        <v>0.2597783869643534</v>
      </c>
      <c r="J31" s="17">
        <f t="shared" si="4"/>
        <v>57.086300535416662</v>
      </c>
      <c r="K31" s="17">
        <f t="shared" si="5"/>
        <v>11.417260107083333</v>
      </c>
      <c r="L31" s="16">
        <v>39</v>
      </c>
      <c r="M31" s="19">
        <f t="shared" si="6"/>
        <v>0.12820512820512819</v>
      </c>
      <c r="N31" s="16">
        <v>79</v>
      </c>
      <c r="O31" s="20">
        <f t="shared" ref="O31:P32" si="19">D31/7</f>
        <v>0.7142857142857143</v>
      </c>
      <c r="P31" s="20">
        <f t="shared" si="19"/>
        <v>0.14285714285714285</v>
      </c>
      <c r="Q31" s="16">
        <f t="shared" si="8"/>
        <v>92</v>
      </c>
      <c r="R31" s="16"/>
      <c r="S31" s="21">
        <v>1.2587412587412501</v>
      </c>
      <c r="T31" s="14">
        <v>328</v>
      </c>
      <c r="U31" s="22">
        <v>172</v>
      </c>
      <c r="V31" s="23" t="s">
        <v>1189</v>
      </c>
      <c r="W31" s="14">
        <v>0</v>
      </c>
      <c r="X31" s="24">
        <f t="shared" si="9"/>
        <v>0</v>
      </c>
      <c r="Y31" s="25">
        <f t="shared" si="16"/>
        <v>0</v>
      </c>
      <c r="Z31" s="14">
        <v>0</v>
      </c>
      <c r="AA31" s="14" t="s">
        <v>39</v>
      </c>
      <c r="AB31" s="27">
        <f t="shared" si="11"/>
        <v>-0.69</v>
      </c>
      <c r="AC31" s="28">
        <v>0.28607638888888887</v>
      </c>
      <c r="AD31" s="25">
        <f t="shared" si="12"/>
        <v>-1.9739270833333331</v>
      </c>
      <c r="AE31" s="25">
        <v>-7.18</v>
      </c>
      <c r="AF31" s="25">
        <v>-18.365454476250001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43.95</v>
      </c>
      <c r="D32" s="16">
        <v>9</v>
      </c>
      <c r="E32" s="16">
        <v>0</v>
      </c>
      <c r="F32" s="17">
        <v>395.55</v>
      </c>
      <c r="G32" s="17">
        <v>-0.2</v>
      </c>
      <c r="H32" s="18">
        <f t="shared" si="2"/>
        <v>5.0562507900391864E-4</v>
      </c>
      <c r="I32" s="18">
        <f t="shared" si="3"/>
        <v>0.25927276188534948</v>
      </c>
      <c r="J32" s="17">
        <f t="shared" si="4"/>
        <v>102.55534096374998</v>
      </c>
      <c r="K32" s="17">
        <f t="shared" si="5"/>
        <v>11.395037884861109</v>
      </c>
      <c r="L32" s="16">
        <v>33</v>
      </c>
      <c r="M32" s="19">
        <f t="shared" si="6"/>
        <v>0.27272727272727271</v>
      </c>
      <c r="N32" s="16">
        <v>79</v>
      </c>
      <c r="O32" s="20">
        <f t="shared" si="19"/>
        <v>1.2857142857142858</v>
      </c>
      <c r="P32" s="20">
        <f t="shared" si="19"/>
        <v>0</v>
      </c>
      <c r="Q32" s="16">
        <f t="shared" si="8"/>
        <v>61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0.90052356020942403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16"/>
        <v>0</v>
      </c>
      <c r="Z32" s="14">
        <v>0</v>
      </c>
      <c r="AA32" s="14" t="s">
        <v>39</v>
      </c>
      <c r="AB32" s="27">
        <f t="shared" si="11"/>
        <v>-0.69</v>
      </c>
      <c r="AC32" s="28">
        <v>0.28607638888888887</v>
      </c>
      <c r="AD32" s="25">
        <f t="shared" si="12"/>
        <v>-3.5530687499999996</v>
      </c>
      <c r="AE32" s="25">
        <v>-7.18</v>
      </c>
      <c r="AF32" s="25">
        <v>-18.365454476250001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7.1640625" customWidth="1"/>
    <col min="21" max="21" width="24.33203125" customWidth="1"/>
    <col min="22" max="22" width="9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3 Electrical Power Outlets - 16/3 Durable Red Cable - Perfect for Hanging from Your Garage Ceiling")</f>
        <v>30Ft Retractable Extension Cord Reel with 3 Electrical Power Outlets - 16/3 Durable Red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Info!B1:BJ5000""),2,FALSE),"""")"),"B07BKP4H3J")</f>
        <v>B07BKP4H3J</v>
      </c>
      <c r="B2" s="3" t="s">
        <v>300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1.5" customHeight="1" x14ac:dyDescent="0.15">
      <c r="A3" s="67" t="s">
        <v>30</v>
      </c>
      <c r="B3" s="68"/>
      <c r="C3" s="42">
        <f>((AE32+AF32)/0.85)*-1</f>
        <v>32.907005266176469</v>
      </c>
      <c r="D3" s="5">
        <f>SUM(D4:D99765)</f>
        <v>468</v>
      </c>
      <c r="E3" s="5"/>
      <c r="F3" s="6">
        <f t="shared" ref="F3:G3" si="0">SUM(F4:F99765)</f>
        <v>19078.25</v>
      </c>
      <c r="G3" s="6">
        <f t="shared" si="0"/>
        <v>-48.81</v>
      </c>
      <c r="H3" s="7">
        <f t="shared" ref="H3:H32" si="1">G3/F3*-1</f>
        <v>2.5584107557034843E-3</v>
      </c>
      <c r="I3" s="8">
        <f t="shared" ref="I3:I32" si="2">J3/F3</f>
        <v>0.23504673930207501</v>
      </c>
      <c r="J3" s="6">
        <f>SUM(J4:J99765)</f>
        <v>4484.2804540898123</v>
      </c>
      <c r="K3" s="6">
        <f t="shared" ref="K3:K32" si="3">J3/D3</f>
        <v>9.581795842072248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5.5 - April
0.5 - May
0.5 - June
0.5 - July
0.5 - Aug
0.5 - Sept
0.5 - Oct
1 - Nov
1 - Dec
10 - Jan
3 - Feb")</f>
        <v>6 - March
5.5 - April
0.5 - May
0.5 - June
0.5 - July
0.5 - Aug
0.5 - Sept
0.5 - Oct
1 - Nov
1 - Dec
10 -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</v>
      </c>
      <c r="X3" s="7">
        <f>W3/D3</f>
        <v>6.41025641025641E-3</v>
      </c>
      <c r="Y3" s="6"/>
      <c r="Z3" s="5"/>
      <c r="AA3" s="5"/>
      <c r="AB3" s="5"/>
      <c r="AC3" s="5"/>
      <c r="AD3" s="6">
        <f>SUM(AD4:AD99765)</f>
        <v>-193.60657166051709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Info!B2:BZ7000""),37,FALSE)),"""")*-1"),-20.79095447625)</f>
        <v>-20.79095447625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>
        <f t="shared" ref="C4:C32" si="4">IFERROR(F4/D4," - ")</f>
        <v>41.165194805194794</v>
      </c>
      <c r="D4" s="16">
        <v>77</v>
      </c>
      <c r="E4" s="16">
        <v>0</v>
      </c>
      <c r="F4" s="17">
        <v>3169.7199999999993</v>
      </c>
      <c r="G4" s="17">
        <v>-0.54</v>
      </c>
      <c r="H4" s="18">
        <f t="shared" si="1"/>
        <v>1.7036205090670473E-4</v>
      </c>
      <c r="I4" s="18">
        <f t="shared" si="2"/>
        <v>0.25751999524466596</v>
      </c>
      <c r="J4" s="17">
        <f t="shared" ref="J4:J32" si="5">F4*0.85+G4+AF4*D4+D4*AE4+AG4+AD4</f>
        <v>816.26627932692247</v>
      </c>
      <c r="K4" s="17">
        <f t="shared" si="3"/>
        <v>10.600860770479512</v>
      </c>
      <c r="L4" s="16">
        <v>108</v>
      </c>
      <c r="M4" s="19">
        <f t="shared" ref="M4:M32" si="6">IFERROR(D4/L4,"-")</f>
        <v>0.71296296296296291</v>
      </c>
      <c r="N4" s="16">
        <v>121</v>
      </c>
      <c r="O4" s="20">
        <f t="shared" ref="O4:P4" si="7">D4/7</f>
        <v>11</v>
      </c>
      <c r="P4" s="20">
        <f t="shared" si="7"/>
        <v>0</v>
      </c>
      <c r="Q4" s="16">
        <f t="shared" ref="Q4:Q32" si="8">ROUNDDOWN(N4/(O4+P4),0)</f>
        <v>11</v>
      </c>
      <c r="R4" s="16"/>
      <c r="S4" s="21">
        <v>1.19753086419753</v>
      </c>
      <c r="T4" s="14">
        <v>372</v>
      </c>
      <c r="U4" s="22">
        <v>200</v>
      </c>
      <c r="V4" s="23" t="s">
        <v>301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0.28607638888888887</v>
      </c>
      <c r="AD4" s="25">
        <f t="shared" ref="AD4:AD32" si="12">IFERROR(AB4*AC4*D4*2,0)</f>
        <v>-30.398477083333329</v>
      </c>
      <c r="AE4" s="25">
        <v>-7.32</v>
      </c>
      <c r="AF4" s="25">
        <v>-16.667756410256409</v>
      </c>
      <c r="AG4" s="25">
        <v>0</v>
      </c>
    </row>
    <row r="5" spans="1:33" ht="15.75" customHeight="1" x14ac:dyDescent="0.2">
      <c r="A5" s="14" t="s">
        <v>34</v>
      </c>
      <c r="B5" s="14" t="s">
        <v>302</v>
      </c>
      <c r="C5" s="15">
        <f t="shared" si="4"/>
        <v>45.623243243243245</v>
      </c>
      <c r="D5" s="16">
        <v>37</v>
      </c>
      <c r="E5" s="16">
        <v>0</v>
      </c>
      <c r="F5" s="29">
        <v>1688.06</v>
      </c>
      <c r="G5" s="29">
        <v>-0.52</v>
      </c>
      <c r="H5" s="18">
        <f t="shared" si="1"/>
        <v>3.0804592253829842E-4</v>
      </c>
      <c r="I5" s="18">
        <f t="shared" si="2"/>
        <v>0.31524947365244466</v>
      </c>
      <c r="J5" s="17">
        <f t="shared" si="5"/>
        <v>532.1600264937457</v>
      </c>
      <c r="K5" s="17">
        <f t="shared" si="3"/>
        <v>14.382703418749884</v>
      </c>
      <c r="L5" s="16">
        <v>142</v>
      </c>
      <c r="M5" s="19">
        <f t="shared" si="6"/>
        <v>0.26056338028169013</v>
      </c>
      <c r="N5" s="16">
        <v>114</v>
      </c>
      <c r="O5" s="20">
        <f t="shared" ref="O5:P5" si="13">D5/7</f>
        <v>5.2857142857142856</v>
      </c>
      <c r="P5" s="20">
        <f t="shared" si="13"/>
        <v>0</v>
      </c>
      <c r="Q5" s="16">
        <f t="shared" si="8"/>
        <v>21</v>
      </c>
      <c r="R5" s="16"/>
      <c r="S5" s="21">
        <v>3.0476190476190399</v>
      </c>
      <c r="T5" s="14">
        <v>372</v>
      </c>
      <c r="U5" s="22">
        <v>200</v>
      </c>
      <c r="V5" s="23" t="s">
        <v>301</v>
      </c>
      <c r="W5" s="14">
        <v>1</v>
      </c>
      <c r="X5" s="24">
        <f t="shared" si="9"/>
        <v>2.7027027027027029E-2</v>
      </c>
      <c r="Y5" s="25">
        <f t="shared" si="10"/>
        <v>0.52</v>
      </c>
      <c r="Z5" s="14">
        <v>0</v>
      </c>
      <c r="AA5" s="14" t="s">
        <v>39</v>
      </c>
      <c r="AB5" s="27">
        <f t="shared" si="11"/>
        <v>-0.69</v>
      </c>
      <c r="AC5" s="28">
        <v>0.28640787949015062</v>
      </c>
      <c r="AD5" s="25">
        <f t="shared" si="12"/>
        <v>-14.623986326767088</v>
      </c>
      <c r="AE5" s="25">
        <v>-7.32</v>
      </c>
      <c r="AF5" s="25">
        <v>-16.667756410256409</v>
      </c>
      <c r="AG5" s="25">
        <v>0</v>
      </c>
    </row>
    <row r="6" spans="1:33" ht="15.75" customHeight="1" x14ac:dyDescent="0.2">
      <c r="A6" s="14" t="s">
        <v>35</v>
      </c>
      <c r="B6" s="14" t="s">
        <v>38</v>
      </c>
      <c r="C6" s="15">
        <f t="shared" si="4"/>
        <v>45.897142857142853</v>
      </c>
      <c r="D6" s="16">
        <v>21</v>
      </c>
      <c r="E6" s="16">
        <v>0</v>
      </c>
      <c r="F6" s="29">
        <v>963.83999999999992</v>
      </c>
      <c r="G6" s="29">
        <v>-0.45</v>
      </c>
      <c r="H6" s="18">
        <f t="shared" si="1"/>
        <v>4.6688247011952199E-4</v>
      </c>
      <c r="I6" s="18">
        <f t="shared" si="2"/>
        <v>0.31786885853486085</v>
      </c>
      <c r="J6" s="17">
        <f t="shared" si="5"/>
        <v>306.37472061024027</v>
      </c>
      <c r="K6" s="17">
        <f t="shared" si="3"/>
        <v>14.589272410011441</v>
      </c>
      <c r="L6" s="16">
        <v>102</v>
      </c>
      <c r="M6" s="19">
        <f t="shared" si="6"/>
        <v>0.20588235294117646</v>
      </c>
      <c r="N6" s="16">
        <v>103</v>
      </c>
      <c r="O6" s="20">
        <f t="shared" ref="O6:P6" si="14">D6/7</f>
        <v>3</v>
      </c>
      <c r="P6" s="20">
        <f t="shared" si="14"/>
        <v>0</v>
      </c>
      <c r="Q6" s="16">
        <f t="shared" si="8"/>
        <v>34</v>
      </c>
      <c r="R6" s="16"/>
      <c r="S6" s="21">
        <v>3.93333333333333</v>
      </c>
      <c r="T6" s="14">
        <v>272</v>
      </c>
      <c r="U6" s="22">
        <v>100</v>
      </c>
      <c r="V6" s="23" t="s">
        <v>303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0.30008263541666663</v>
      </c>
      <c r="AD6" s="25">
        <f t="shared" si="12"/>
        <v>-8.6963947743749976</v>
      </c>
      <c r="AE6" s="25">
        <v>-7.32</v>
      </c>
      <c r="AF6" s="25">
        <v>-16.667756410256409</v>
      </c>
      <c r="AG6" s="25">
        <v>0</v>
      </c>
    </row>
    <row r="7" spans="1:33" ht="15.75" customHeight="1" x14ac:dyDescent="0.2">
      <c r="A7" s="14" t="s">
        <v>37</v>
      </c>
      <c r="B7" s="14" t="s">
        <v>304</v>
      </c>
      <c r="C7" s="15">
        <f t="shared" si="4"/>
        <v>46.754705882352937</v>
      </c>
      <c r="D7" s="16">
        <v>17</v>
      </c>
      <c r="E7" s="16">
        <v>0</v>
      </c>
      <c r="F7" s="29">
        <v>794.82999999999993</v>
      </c>
      <c r="G7" s="29">
        <v>-0.18</v>
      </c>
      <c r="H7" s="18">
        <f t="shared" si="1"/>
        <v>2.2646352050123927E-4</v>
      </c>
      <c r="I7" s="18">
        <f t="shared" si="2"/>
        <v>0.32786092925375998</v>
      </c>
      <c r="J7" s="17">
        <f t="shared" si="5"/>
        <v>260.59370239876603</v>
      </c>
      <c r="K7" s="17">
        <f t="shared" si="3"/>
        <v>15.329041317574472</v>
      </c>
      <c r="L7" s="16">
        <v>111</v>
      </c>
      <c r="M7" s="19">
        <f t="shared" si="6"/>
        <v>0.15315315315315314</v>
      </c>
      <c r="N7" s="16">
        <v>135</v>
      </c>
      <c r="O7" s="20">
        <f t="shared" ref="O7:P7" si="15">D7/7</f>
        <v>2.4285714285714284</v>
      </c>
      <c r="P7" s="20">
        <f t="shared" si="15"/>
        <v>0</v>
      </c>
      <c r="Q7" s="16">
        <f t="shared" si="8"/>
        <v>55</v>
      </c>
      <c r="R7" s="16"/>
      <c r="S7" s="21">
        <v>1.68695652173913</v>
      </c>
      <c r="T7" s="14">
        <v>172</v>
      </c>
      <c r="U7" s="22">
        <v>100</v>
      </c>
      <c r="V7" s="23" t="s">
        <v>305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0.30008263541666663</v>
      </c>
      <c r="AD7" s="25">
        <f t="shared" si="12"/>
        <v>-7.0399386268749984</v>
      </c>
      <c r="AE7" s="25">
        <v>-7.32</v>
      </c>
      <c r="AF7" s="25">
        <v>-16.667756410256409</v>
      </c>
      <c r="AG7" s="25">
        <v>0</v>
      </c>
    </row>
    <row r="8" spans="1:33" ht="15.75" customHeight="1" x14ac:dyDescent="0.2">
      <c r="A8" s="14" t="s">
        <v>40</v>
      </c>
      <c r="B8" s="14" t="s">
        <v>306</v>
      </c>
      <c r="C8" s="15">
        <f t="shared" si="4"/>
        <v>38.654883720930229</v>
      </c>
      <c r="D8" s="16">
        <v>43</v>
      </c>
      <c r="E8" s="16">
        <v>0</v>
      </c>
      <c r="F8" s="29">
        <v>1662.1599999999999</v>
      </c>
      <c r="G8" s="29">
        <v>-0.27</v>
      </c>
      <c r="H8" s="18">
        <f t="shared" si="1"/>
        <v>1.6243923569331475E-4</v>
      </c>
      <c r="I8" s="18">
        <f t="shared" si="2"/>
        <v>0.21850429345813568</v>
      </c>
      <c r="J8" s="17">
        <f t="shared" si="5"/>
        <v>363.18909641437477</v>
      </c>
      <c r="K8" s="17">
        <f t="shared" si="3"/>
        <v>8.4462580561482508</v>
      </c>
      <c r="L8" s="16">
        <v>95</v>
      </c>
      <c r="M8" s="19">
        <f t="shared" si="6"/>
        <v>0.45263157894736844</v>
      </c>
      <c r="N8" s="16">
        <v>97</v>
      </c>
      <c r="O8" s="20">
        <f t="shared" ref="O8:P8" si="16">D8/7</f>
        <v>6.1428571428571432</v>
      </c>
      <c r="P8" s="20">
        <f t="shared" si="16"/>
        <v>0</v>
      </c>
      <c r="Q8" s="16">
        <f t="shared" si="8"/>
        <v>15</v>
      </c>
      <c r="R8" s="16"/>
      <c r="S8" s="21">
        <v>2.3020833333333299</v>
      </c>
      <c r="T8" s="14">
        <v>172</v>
      </c>
      <c r="U8" s="22">
        <v>72</v>
      </c>
      <c r="V8" s="23" t="s">
        <v>307</v>
      </c>
      <c r="W8" s="14">
        <v>0</v>
      </c>
      <c r="X8" s="24">
        <f t="shared" si="9"/>
        <v>0</v>
      </c>
      <c r="Y8" s="25">
        <f t="shared" si="10"/>
        <v>0.27</v>
      </c>
      <c r="Z8" s="14">
        <v>1</v>
      </c>
      <c r="AA8" s="14" t="s">
        <v>39</v>
      </c>
      <c r="AB8" s="27">
        <f t="shared" si="11"/>
        <v>-0.69</v>
      </c>
      <c r="AC8" s="28">
        <v>0.30008263541666663</v>
      </c>
      <c r="AD8" s="25">
        <f t="shared" si="12"/>
        <v>-17.806903585624998</v>
      </c>
      <c r="AE8" s="25">
        <v>-7.32</v>
      </c>
      <c r="AF8" s="25">
        <v>-16.670000000000002</v>
      </c>
      <c r="AG8" s="25">
        <v>0</v>
      </c>
    </row>
    <row r="9" spans="1:33" ht="15.75" customHeight="1" x14ac:dyDescent="0.2">
      <c r="A9" s="14" t="s">
        <v>42</v>
      </c>
      <c r="B9" s="14" t="s">
        <v>38</v>
      </c>
      <c r="C9" s="15">
        <f t="shared" si="4"/>
        <v>41.410869565217389</v>
      </c>
      <c r="D9" s="16">
        <v>23</v>
      </c>
      <c r="E9" s="16">
        <v>1</v>
      </c>
      <c r="F9" s="29">
        <v>952.44999999999993</v>
      </c>
      <c r="G9" s="29">
        <v>-0.08</v>
      </c>
      <c r="H9" s="18">
        <f t="shared" si="1"/>
        <v>8.3993910441492996E-5</v>
      </c>
      <c r="I9" s="18">
        <f t="shared" si="2"/>
        <v>0.25215368217520534</v>
      </c>
      <c r="J9" s="17">
        <f t="shared" si="5"/>
        <v>240.16377458777433</v>
      </c>
      <c r="K9" s="17">
        <f t="shared" si="3"/>
        <v>10.44190324294671</v>
      </c>
      <c r="L9" s="16">
        <v>85</v>
      </c>
      <c r="M9" s="19">
        <f t="shared" si="6"/>
        <v>0.27058823529411763</v>
      </c>
      <c r="N9" s="16">
        <v>68</v>
      </c>
      <c r="O9" s="20">
        <f t="shared" ref="O9:P9" si="17">D9/7</f>
        <v>3.2857142857142856</v>
      </c>
      <c r="P9" s="20">
        <f t="shared" si="17"/>
        <v>0.14285714285714285</v>
      </c>
      <c r="Q9" s="16">
        <f t="shared" si="8"/>
        <v>19</v>
      </c>
      <c r="R9" s="16"/>
      <c r="S9" s="21">
        <v>4.7123287671232799</v>
      </c>
      <c r="T9" s="14">
        <v>172</v>
      </c>
      <c r="U9" s="22">
        <v>100</v>
      </c>
      <c r="V9" s="23" t="s">
        <v>308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0.30008263541666663</v>
      </c>
      <c r="AD9" s="25">
        <f t="shared" si="12"/>
        <v>-9.5246228481249986</v>
      </c>
      <c r="AE9" s="25">
        <v>-7.32</v>
      </c>
      <c r="AF9" s="25">
        <v>-17.019743589743499</v>
      </c>
      <c r="AG9" s="25">
        <v>0</v>
      </c>
    </row>
    <row r="10" spans="1:33" ht="15.75" customHeight="1" x14ac:dyDescent="0.2">
      <c r="A10" s="14" t="s">
        <v>45</v>
      </c>
      <c r="B10" s="14" t="s">
        <v>309</v>
      </c>
      <c r="C10" s="15">
        <f t="shared" si="4"/>
        <v>44.44</v>
      </c>
      <c r="D10" s="16">
        <v>4</v>
      </c>
      <c r="E10" s="16">
        <v>2</v>
      </c>
      <c r="F10" s="29">
        <v>177.76</v>
      </c>
      <c r="G10" s="29">
        <v>-0.52</v>
      </c>
      <c r="H10" s="18">
        <f t="shared" si="1"/>
        <v>2.9252925292529257E-3</v>
      </c>
      <c r="I10" s="18">
        <f t="shared" si="2"/>
        <v>0.29005720912199578</v>
      </c>
      <c r="J10" s="17">
        <f t="shared" si="5"/>
        <v>51.560569493525968</v>
      </c>
      <c r="K10" s="17">
        <f t="shared" si="3"/>
        <v>12.890142373381492</v>
      </c>
      <c r="L10" s="16">
        <v>34</v>
      </c>
      <c r="M10" s="19">
        <f t="shared" si="6"/>
        <v>0.11764705882352941</v>
      </c>
      <c r="N10" s="16">
        <v>179</v>
      </c>
      <c r="O10" s="20">
        <f t="shared" ref="O10:P10" si="18">D10/7</f>
        <v>0.5714285714285714</v>
      </c>
      <c r="P10" s="20">
        <f t="shared" si="18"/>
        <v>0.2857142857142857</v>
      </c>
      <c r="Q10" s="16">
        <f t="shared" si="8"/>
        <v>208</v>
      </c>
      <c r="R10" s="16"/>
      <c r="S10" s="21">
        <v>3.02923976608187</v>
      </c>
      <c r="T10" s="14">
        <v>172</v>
      </c>
      <c r="U10" s="22">
        <v>100</v>
      </c>
      <c r="V10" s="23" t="s">
        <v>310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0.30008263541666663</v>
      </c>
      <c r="AD10" s="25">
        <f t="shared" si="12"/>
        <v>-1.6564561474999997</v>
      </c>
      <c r="AE10" s="25">
        <v>-7.32</v>
      </c>
      <c r="AF10" s="25">
        <v>-17.019743589743499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40.793333333333329</v>
      </c>
      <c r="D11" s="16">
        <v>6</v>
      </c>
      <c r="E11" s="16">
        <v>1</v>
      </c>
      <c r="F11" s="29">
        <v>244.76</v>
      </c>
      <c r="G11" s="29">
        <v>-0.35000000000000003</v>
      </c>
      <c r="H11" s="18">
        <f t="shared" si="1"/>
        <v>1.4299722176826281E-3</v>
      </c>
      <c r="I11" s="18">
        <f t="shared" si="2"/>
        <v>0.24175867887027705</v>
      </c>
      <c r="J11" s="17">
        <f t="shared" si="5"/>
        <v>59.172854240289006</v>
      </c>
      <c r="K11" s="17">
        <f t="shared" si="3"/>
        <v>9.8621423733815003</v>
      </c>
      <c r="L11" s="16">
        <v>43</v>
      </c>
      <c r="M11" s="19">
        <f t="shared" si="6"/>
        <v>0.13953488372093023</v>
      </c>
      <c r="N11" s="16">
        <v>173</v>
      </c>
      <c r="O11" s="20">
        <f t="shared" ref="O11:P11" si="19">D11/7</f>
        <v>0.8571428571428571</v>
      </c>
      <c r="P11" s="20">
        <f t="shared" si="19"/>
        <v>0.14285714285714285</v>
      </c>
      <c r="Q11" s="16">
        <f t="shared" si="8"/>
        <v>173</v>
      </c>
      <c r="R11" s="16"/>
      <c r="S11" s="21">
        <v>1.8150087260034899</v>
      </c>
      <c r="T11" s="14">
        <v>872</v>
      </c>
      <c r="U11" s="22">
        <v>100</v>
      </c>
      <c r="V11" s="23" t="s">
        <v>310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0.30008263541666663</v>
      </c>
      <c r="AD11" s="25">
        <f t="shared" si="12"/>
        <v>-2.4846842212499993</v>
      </c>
      <c r="AE11" s="25">
        <v>-7.32</v>
      </c>
      <c r="AF11" s="25">
        <v>-17.019743589743499</v>
      </c>
      <c r="AG11" s="25">
        <v>0</v>
      </c>
    </row>
    <row r="12" spans="1:33" ht="15.75" customHeight="1" x14ac:dyDescent="0.2">
      <c r="A12" s="14" t="s">
        <v>49</v>
      </c>
      <c r="B12" s="14" t="s">
        <v>311</v>
      </c>
      <c r="C12" s="15">
        <f t="shared" si="4"/>
        <v>37.504038461538485</v>
      </c>
      <c r="D12" s="16">
        <v>52</v>
      </c>
      <c r="E12" s="16">
        <v>4</v>
      </c>
      <c r="F12" s="29">
        <v>1950.2100000000012</v>
      </c>
      <c r="G12" s="29">
        <v>-0.64999999999999991</v>
      </c>
      <c r="H12" s="18">
        <f t="shared" si="1"/>
        <v>3.3329743976289708E-4</v>
      </c>
      <c r="I12" s="18">
        <f t="shared" si="2"/>
        <v>0.18963491286366019</v>
      </c>
      <c r="J12" s="17">
        <f t="shared" si="5"/>
        <v>369.82790341583893</v>
      </c>
      <c r="K12" s="17">
        <f t="shared" si="3"/>
        <v>7.1120750656892104</v>
      </c>
      <c r="L12" s="16">
        <v>62</v>
      </c>
      <c r="M12" s="19">
        <f t="shared" si="6"/>
        <v>0.83870967741935487</v>
      </c>
      <c r="N12" s="16">
        <v>112</v>
      </c>
      <c r="O12" s="20">
        <f t="shared" ref="O12:P12" si="20">D12/7</f>
        <v>7.4285714285714288</v>
      </c>
      <c r="P12" s="20">
        <f t="shared" si="20"/>
        <v>0.5714285714285714</v>
      </c>
      <c r="Q12" s="16">
        <f t="shared" si="8"/>
        <v>14</v>
      </c>
      <c r="R12" s="16"/>
      <c r="S12" s="21">
        <v>2.2480620155038702</v>
      </c>
      <c r="T12" s="14">
        <v>872</v>
      </c>
      <c r="U12" s="22">
        <v>100</v>
      </c>
      <c r="V12" s="23" t="s">
        <v>312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0.30008263541666663</v>
      </c>
      <c r="AD12" s="25">
        <f t="shared" si="12"/>
        <v>-21.533929917499997</v>
      </c>
      <c r="AE12" s="25">
        <v>-7.32</v>
      </c>
      <c r="AF12" s="25">
        <v>-17.019743589743499</v>
      </c>
      <c r="AG12" s="25">
        <v>0</v>
      </c>
    </row>
    <row r="13" spans="1:33" ht="15.75" customHeight="1" x14ac:dyDescent="0.2">
      <c r="A13" s="14" t="s">
        <v>52</v>
      </c>
      <c r="B13" s="14" t="s">
        <v>38</v>
      </c>
      <c r="C13" s="15">
        <f t="shared" si="4"/>
        <v>39.063714285714298</v>
      </c>
      <c r="D13" s="16">
        <v>35</v>
      </c>
      <c r="E13" s="16">
        <v>2</v>
      </c>
      <c r="F13" s="17">
        <v>1367.2300000000005</v>
      </c>
      <c r="G13" s="29">
        <v>-0.27999999999999997</v>
      </c>
      <c r="H13" s="18">
        <f t="shared" si="1"/>
        <v>2.0479363384361072E-4</v>
      </c>
      <c r="I13" s="18">
        <f t="shared" si="2"/>
        <v>0.21110307035407988</v>
      </c>
      <c r="J13" s="17">
        <f t="shared" si="5"/>
        <v>288.62645088020872</v>
      </c>
      <c r="K13" s="17">
        <f t="shared" si="3"/>
        <v>8.2464700251488203</v>
      </c>
      <c r="L13" s="16">
        <v>59</v>
      </c>
      <c r="M13" s="19">
        <f t="shared" si="6"/>
        <v>0.59322033898305082</v>
      </c>
      <c r="N13" s="16">
        <v>81</v>
      </c>
      <c r="O13" s="20">
        <f t="shared" ref="O13:P13" si="21">D13/7</f>
        <v>5</v>
      </c>
      <c r="P13" s="20">
        <f t="shared" si="21"/>
        <v>0.2857142857142857</v>
      </c>
      <c r="Q13" s="16">
        <f t="shared" si="8"/>
        <v>15</v>
      </c>
      <c r="R13" s="16"/>
      <c r="S13" s="21">
        <v>2.89841986455981</v>
      </c>
      <c r="T13" s="14">
        <v>772</v>
      </c>
      <c r="U13" s="22">
        <v>72</v>
      </c>
      <c r="V13" s="23" t="s">
        <v>313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0.30774428819444449</v>
      </c>
      <c r="AD13" s="25">
        <f t="shared" si="12"/>
        <v>-14.86404911979167</v>
      </c>
      <c r="AE13" s="25">
        <v>-7.32</v>
      </c>
      <c r="AF13" s="25">
        <v>-17.204999999999998</v>
      </c>
      <c r="AG13" s="25">
        <v>0</v>
      </c>
    </row>
    <row r="14" spans="1:33" ht="15.75" customHeight="1" x14ac:dyDescent="0.2">
      <c r="A14" s="14" t="s">
        <v>55</v>
      </c>
      <c r="B14" s="14" t="s">
        <v>225</v>
      </c>
      <c r="C14" s="15">
        <f t="shared" si="4"/>
        <v>39.995238095238108</v>
      </c>
      <c r="D14" s="16">
        <v>21</v>
      </c>
      <c r="E14" s="16">
        <v>3</v>
      </c>
      <c r="F14" s="17">
        <v>839.90000000000032</v>
      </c>
      <c r="G14" s="29">
        <v>-0.31</v>
      </c>
      <c r="H14" s="18">
        <f t="shared" si="1"/>
        <v>3.6909155851887117E-4</v>
      </c>
      <c r="I14" s="18">
        <f t="shared" si="2"/>
        <v>0.22581446663665358</v>
      </c>
      <c r="J14" s="17">
        <f t="shared" si="5"/>
        <v>189.66157052812542</v>
      </c>
      <c r="K14" s="17">
        <f t="shared" si="3"/>
        <v>9.0315033584821638</v>
      </c>
      <c r="L14" s="16">
        <v>83</v>
      </c>
      <c r="M14" s="19">
        <f t="shared" si="6"/>
        <v>0.25301204819277107</v>
      </c>
      <c r="N14" s="16">
        <v>64</v>
      </c>
      <c r="O14" s="20">
        <f t="shared" ref="O14:P14" si="22">D14/7</f>
        <v>3</v>
      </c>
      <c r="P14" s="20">
        <f t="shared" si="22"/>
        <v>0.42857142857142855</v>
      </c>
      <c r="Q14" s="16">
        <f t="shared" si="8"/>
        <v>18</v>
      </c>
      <c r="R14" s="16"/>
      <c r="S14" s="21">
        <v>2.9360824742267999</v>
      </c>
      <c r="T14" s="14">
        <v>772</v>
      </c>
      <c r="U14" s="22">
        <v>72</v>
      </c>
      <c r="V14" s="23" t="s">
        <v>313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0.30774428819444449</v>
      </c>
      <c r="AD14" s="25">
        <f t="shared" si="12"/>
        <v>-8.918429471875001</v>
      </c>
      <c r="AE14" s="25">
        <v>-7.32</v>
      </c>
      <c r="AF14" s="25">
        <v>-17.204999999999998</v>
      </c>
      <c r="AG14" s="25">
        <v>0</v>
      </c>
    </row>
    <row r="15" spans="1:33" ht="15.75" customHeight="1" x14ac:dyDescent="0.2">
      <c r="A15" s="14" t="s">
        <v>57</v>
      </c>
      <c r="B15" s="14" t="s">
        <v>38</v>
      </c>
      <c r="C15" s="15">
        <f t="shared" si="4"/>
        <v>42.418000000000006</v>
      </c>
      <c r="D15" s="16">
        <v>15</v>
      </c>
      <c r="E15" s="16">
        <v>0</v>
      </c>
      <c r="F15" s="17">
        <v>636.2700000000001</v>
      </c>
      <c r="G15" s="29">
        <v>-0.08</v>
      </c>
      <c r="H15" s="18">
        <f t="shared" si="1"/>
        <v>1.257327863957125E-4</v>
      </c>
      <c r="I15" s="18">
        <f t="shared" si="2"/>
        <v>0.25390823586586669</v>
      </c>
      <c r="J15" s="17">
        <f t="shared" si="5"/>
        <v>161.55419323437502</v>
      </c>
      <c r="K15" s="17">
        <f t="shared" si="3"/>
        <v>10.770279548958335</v>
      </c>
      <c r="L15" s="16">
        <v>83</v>
      </c>
      <c r="M15" s="19">
        <f t="shared" si="6"/>
        <v>0.18072289156626506</v>
      </c>
      <c r="N15" s="16">
        <v>54</v>
      </c>
      <c r="O15" s="20">
        <f t="shared" ref="O15:P15" si="23">D15/7</f>
        <v>2.1428571428571428</v>
      </c>
      <c r="P15" s="20">
        <f t="shared" si="23"/>
        <v>0</v>
      </c>
      <c r="Q15" s="16">
        <f t="shared" si="8"/>
        <v>25</v>
      </c>
      <c r="R15" s="16"/>
      <c r="S15" s="21">
        <v>2.1193181818181799</v>
      </c>
      <c r="T15" s="14">
        <v>772</v>
      </c>
      <c r="U15" s="22">
        <v>72</v>
      </c>
      <c r="V15" s="23" t="s">
        <v>313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0.30774428819444449</v>
      </c>
      <c r="AD15" s="25">
        <f t="shared" si="12"/>
        <v>-6.370306765625001</v>
      </c>
      <c r="AE15" s="25">
        <v>-7.32</v>
      </c>
      <c r="AF15" s="25">
        <v>-17.535</v>
      </c>
      <c r="AG15" s="25">
        <v>0</v>
      </c>
    </row>
    <row r="16" spans="1:33" ht="15.75" customHeight="1" x14ac:dyDescent="0.2">
      <c r="A16" s="14" t="s">
        <v>60</v>
      </c>
      <c r="B16" s="14" t="s">
        <v>38</v>
      </c>
      <c r="C16" s="15">
        <f t="shared" si="4"/>
        <v>43.046666666666674</v>
      </c>
      <c r="D16" s="16">
        <v>12</v>
      </c>
      <c r="E16" s="16">
        <v>0</v>
      </c>
      <c r="F16" s="17">
        <v>516.56000000000006</v>
      </c>
      <c r="G16" s="29">
        <v>-0.26</v>
      </c>
      <c r="H16" s="18">
        <f t="shared" si="1"/>
        <v>5.0332971968406381E-4</v>
      </c>
      <c r="I16" s="18">
        <f t="shared" si="2"/>
        <v>0.26223430886537868</v>
      </c>
      <c r="J16" s="17">
        <f t="shared" si="5"/>
        <v>135.45975458750002</v>
      </c>
      <c r="K16" s="17">
        <f t="shared" si="3"/>
        <v>11.288312882291669</v>
      </c>
      <c r="L16" s="16">
        <v>47</v>
      </c>
      <c r="M16" s="19">
        <f t="shared" si="6"/>
        <v>0.25531914893617019</v>
      </c>
      <c r="N16" s="16">
        <v>49</v>
      </c>
      <c r="O16" s="20">
        <f t="shared" ref="O16:P16" si="24">D16/7</f>
        <v>1.7142857142857142</v>
      </c>
      <c r="P16" s="20">
        <f t="shared" si="24"/>
        <v>0</v>
      </c>
      <c r="Q16" s="16">
        <f t="shared" si="8"/>
        <v>28</v>
      </c>
      <c r="R16" s="16"/>
      <c r="S16" s="21">
        <v>2.2071005917159701</v>
      </c>
      <c r="T16" s="14">
        <v>772</v>
      </c>
      <c r="U16" s="22">
        <v>72</v>
      </c>
      <c r="V16" s="23" t="s">
        <v>313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0.30774428819444449</v>
      </c>
      <c r="AD16" s="25">
        <f t="shared" si="12"/>
        <v>-5.096245412500001</v>
      </c>
      <c r="AE16" s="25">
        <v>-7.32</v>
      </c>
      <c r="AF16" s="25">
        <v>-17.535</v>
      </c>
      <c r="AG16" s="25">
        <v>0</v>
      </c>
    </row>
    <row r="17" spans="1:33" ht="15.75" customHeight="1" x14ac:dyDescent="0.2">
      <c r="A17" s="14" t="s">
        <v>62</v>
      </c>
      <c r="B17" s="14" t="s">
        <v>314</v>
      </c>
      <c r="C17" s="15">
        <f t="shared" si="4"/>
        <v>43.171666666666674</v>
      </c>
      <c r="D17" s="16">
        <v>12</v>
      </c>
      <c r="E17" s="16">
        <v>0</v>
      </c>
      <c r="F17" s="17">
        <v>518.06000000000006</v>
      </c>
      <c r="G17" s="29">
        <v>-0.16</v>
      </c>
      <c r="H17" s="18">
        <f t="shared" si="1"/>
        <v>3.0884453538200204E-4</v>
      </c>
      <c r="I17" s="18">
        <f t="shared" si="2"/>
        <v>0.26412916377929196</v>
      </c>
      <c r="J17" s="17">
        <f t="shared" si="5"/>
        <v>136.83475458750002</v>
      </c>
      <c r="K17" s="17">
        <f t="shared" si="3"/>
        <v>11.402896215625001</v>
      </c>
      <c r="L17" s="16">
        <v>40</v>
      </c>
      <c r="M17" s="19">
        <f t="shared" si="6"/>
        <v>0.3</v>
      </c>
      <c r="N17" s="16">
        <v>80</v>
      </c>
      <c r="O17" s="20">
        <f t="shared" ref="O17:P17" si="25">D17/7</f>
        <v>1.7142857142857142</v>
      </c>
      <c r="P17" s="20">
        <f t="shared" si="25"/>
        <v>0</v>
      </c>
      <c r="Q17" s="16">
        <f t="shared" si="8"/>
        <v>46</v>
      </c>
      <c r="R17" s="16"/>
      <c r="S17" s="21">
        <v>2.4703770197486499</v>
      </c>
      <c r="T17" s="14">
        <v>772</v>
      </c>
      <c r="U17" s="22">
        <v>72</v>
      </c>
      <c r="V17" s="23" t="s">
        <v>315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0.30774428819444449</v>
      </c>
      <c r="AD17" s="25">
        <f t="shared" si="12"/>
        <v>-5.096245412500001</v>
      </c>
      <c r="AE17" s="25">
        <v>-7.32</v>
      </c>
      <c r="AF17" s="25">
        <v>-17.535</v>
      </c>
      <c r="AG17" s="25">
        <v>0</v>
      </c>
    </row>
    <row r="18" spans="1:33" ht="15.75" customHeight="1" x14ac:dyDescent="0.2">
      <c r="A18" s="14" t="s">
        <v>64</v>
      </c>
      <c r="B18" s="14" t="s">
        <v>316</v>
      </c>
      <c r="C18" s="15">
        <f t="shared" si="4"/>
        <v>42.99</v>
      </c>
      <c r="D18" s="16">
        <v>16</v>
      </c>
      <c r="E18" s="16">
        <v>0</v>
      </c>
      <c r="F18" s="17">
        <v>687.84</v>
      </c>
      <c r="G18" s="29">
        <v>-18.060000000000002</v>
      </c>
      <c r="H18" s="18">
        <f t="shared" si="1"/>
        <v>2.6256106071179345E-2</v>
      </c>
      <c r="I18" s="18">
        <f t="shared" si="2"/>
        <v>0.23570744085349307</v>
      </c>
      <c r="J18" s="17">
        <f t="shared" si="5"/>
        <v>162.12900611666669</v>
      </c>
      <c r="K18" s="17">
        <f t="shared" si="3"/>
        <v>10.133062882291668</v>
      </c>
      <c r="L18" s="16">
        <v>69</v>
      </c>
      <c r="M18" s="19">
        <f t="shared" si="6"/>
        <v>0.2318840579710145</v>
      </c>
      <c r="N18" s="16">
        <v>66</v>
      </c>
      <c r="O18" s="20">
        <f t="shared" ref="O18:P18" si="26">D18/7</f>
        <v>2.2857142857142856</v>
      </c>
      <c r="P18" s="20">
        <f t="shared" si="26"/>
        <v>0</v>
      </c>
      <c r="Q18" s="16">
        <f t="shared" si="8"/>
        <v>28</v>
      </c>
      <c r="R18" s="16"/>
      <c r="S18" s="21">
        <v>2.2121212121212102</v>
      </c>
      <c r="T18" s="14">
        <v>700</v>
      </c>
      <c r="U18" s="22">
        <v>0</v>
      </c>
      <c r="V18" s="23" t="s">
        <v>317</v>
      </c>
      <c r="W18" s="14">
        <v>1</v>
      </c>
      <c r="X18" s="24">
        <f t="shared" si="9"/>
        <v>6.25E-2</v>
      </c>
      <c r="Y18" s="25">
        <f t="shared" si="10"/>
        <v>9.0300000000000011</v>
      </c>
      <c r="Z18" s="14">
        <v>1</v>
      </c>
      <c r="AA18" s="14" t="s">
        <v>39</v>
      </c>
      <c r="AB18" s="27">
        <f t="shared" si="11"/>
        <v>-0.69</v>
      </c>
      <c r="AC18" s="28">
        <v>0.30774428819444449</v>
      </c>
      <c r="AD18" s="25">
        <f t="shared" si="12"/>
        <v>-6.7949938833333343</v>
      </c>
      <c r="AE18" s="25">
        <v>-7.32</v>
      </c>
      <c r="AF18" s="25">
        <v>-17.535</v>
      </c>
      <c r="AG18" s="25">
        <v>0</v>
      </c>
    </row>
    <row r="19" spans="1:33" ht="15.75" customHeight="1" x14ac:dyDescent="0.2">
      <c r="A19" s="14" t="s">
        <v>67</v>
      </c>
      <c r="B19" s="14" t="s">
        <v>318</v>
      </c>
      <c r="C19" s="15">
        <f t="shared" si="4"/>
        <v>42.99</v>
      </c>
      <c r="D19" s="16">
        <v>14</v>
      </c>
      <c r="E19" s="16">
        <v>0</v>
      </c>
      <c r="F19" s="17">
        <v>601.86</v>
      </c>
      <c r="G19" s="29">
        <v>-14.49</v>
      </c>
      <c r="H19" s="18">
        <f t="shared" si="1"/>
        <v>2.407536636427076E-2</v>
      </c>
      <c r="I19" s="18">
        <f t="shared" si="2"/>
        <v>0.21917452622218336</v>
      </c>
      <c r="J19" s="17">
        <f t="shared" si="5"/>
        <v>131.91238035208329</v>
      </c>
      <c r="K19" s="17">
        <f t="shared" si="3"/>
        <v>9.4223128822916635</v>
      </c>
      <c r="L19" s="16">
        <v>49</v>
      </c>
      <c r="M19" s="19">
        <f t="shared" si="6"/>
        <v>0.2857142857142857</v>
      </c>
      <c r="N19" s="16">
        <v>51</v>
      </c>
      <c r="O19" s="20">
        <f t="shared" ref="O19:P19" si="27">D19/7</f>
        <v>2</v>
      </c>
      <c r="P19" s="20">
        <f t="shared" si="27"/>
        <v>0</v>
      </c>
      <c r="Q19" s="16">
        <f t="shared" si="8"/>
        <v>25</v>
      </c>
      <c r="R19" s="16"/>
      <c r="S19" s="21">
        <v>1.84364820846905</v>
      </c>
      <c r="T19" s="14">
        <v>700</v>
      </c>
      <c r="U19" s="22">
        <v>200</v>
      </c>
      <c r="V19" s="23" t="s">
        <v>317</v>
      </c>
      <c r="W19" s="14">
        <v>0</v>
      </c>
      <c r="X19" s="24">
        <f t="shared" si="9"/>
        <v>0</v>
      </c>
      <c r="Y19" s="25">
        <f t="shared" si="10"/>
        <v>7.2450000000000001</v>
      </c>
      <c r="Z19" s="14">
        <v>2</v>
      </c>
      <c r="AA19" s="14" t="s">
        <v>39</v>
      </c>
      <c r="AB19" s="27">
        <f t="shared" si="11"/>
        <v>-0.69</v>
      </c>
      <c r="AC19" s="28">
        <v>0.30774428819444449</v>
      </c>
      <c r="AD19" s="25">
        <f t="shared" si="12"/>
        <v>-5.9456196479166676</v>
      </c>
      <c r="AE19" s="25">
        <v>-7.32</v>
      </c>
      <c r="AF19" s="25">
        <v>-18.339500000000001</v>
      </c>
      <c r="AG19" s="25">
        <v>0</v>
      </c>
    </row>
    <row r="20" spans="1:33" ht="15.75" customHeight="1" x14ac:dyDescent="0.2">
      <c r="A20" s="14" t="s">
        <v>68</v>
      </c>
      <c r="B20" s="14" t="s">
        <v>319</v>
      </c>
      <c r="C20" s="15">
        <f t="shared" si="4"/>
        <v>33.697500000000005</v>
      </c>
      <c r="D20" s="16">
        <v>8</v>
      </c>
      <c r="E20" s="16">
        <v>1</v>
      </c>
      <c r="F20" s="17">
        <v>269.58000000000004</v>
      </c>
      <c r="G20" s="29">
        <v>-0.1</v>
      </c>
      <c r="H20" s="18">
        <f t="shared" si="1"/>
        <v>3.7094739965872836E-4</v>
      </c>
      <c r="I20" s="18">
        <f t="shared" si="2"/>
        <v>7.5560141918292731E-2</v>
      </c>
      <c r="J20" s="17">
        <f t="shared" si="5"/>
        <v>20.369503058333358</v>
      </c>
      <c r="K20" s="17">
        <f t="shared" si="3"/>
        <v>2.5461878822916697</v>
      </c>
      <c r="L20" s="16">
        <v>35</v>
      </c>
      <c r="M20" s="19">
        <f t="shared" si="6"/>
        <v>0.22857142857142856</v>
      </c>
      <c r="N20" s="16">
        <v>42</v>
      </c>
      <c r="O20" s="20">
        <f t="shared" ref="O20:P20" si="28">D20/7</f>
        <v>1.1428571428571428</v>
      </c>
      <c r="P20" s="20">
        <f t="shared" si="28"/>
        <v>0.14285714285714285</v>
      </c>
      <c r="Q20" s="16">
        <f t="shared" si="8"/>
        <v>32</v>
      </c>
      <c r="R20" s="16"/>
      <c r="S20" s="21">
        <v>1.86802030456852</v>
      </c>
      <c r="T20" s="14">
        <v>528</v>
      </c>
      <c r="U20" s="22">
        <v>200</v>
      </c>
      <c r="V20" s="23" t="s">
        <v>320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0.30774428819444449</v>
      </c>
      <c r="AD20" s="25">
        <f t="shared" si="12"/>
        <v>-3.3974969416666672</v>
      </c>
      <c r="AE20" s="25">
        <v>-7.32</v>
      </c>
      <c r="AF20" s="25">
        <v>-18.339500000000001</v>
      </c>
      <c r="AG20" s="25">
        <v>0</v>
      </c>
    </row>
    <row r="21" spans="1:33" ht="15.75" customHeight="1" x14ac:dyDescent="0.2">
      <c r="A21" s="14" t="s">
        <v>71</v>
      </c>
      <c r="B21" s="14" t="s">
        <v>321</v>
      </c>
      <c r="C21" s="15">
        <f t="shared" si="4"/>
        <v>45.790000000000006</v>
      </c>
      <c r="D21" s="16">
        <v>5</v>
      </c>
      <c r="E21" s="16">
        <v>0</v>
      </c>
      <c r="F21" s="17">
        <v>228.95000000000002</v>
      </c>
      <c r="G21" s="29">
        <v>0</v>
      </c>
      <c r="H21" s="18">
        <f t="shared" si="1"/>
        <v>0</v>
      </c>
      <c r="I21" s="18">
        <f t="shared" si="2"/>
        <v>0.28035188648813419</v>
      </c>
      <c r="J21" s="17">
        <f t="shared" si="5"/>
        <v>64.186564411458335</v>
      </c>
      <c r="K21" s="17">
        <f t="shared" si="3"/>
        <v>12.837312882291666</v>
      </c>
      <c r="L21" s="16">
        <v>19</v>
      </c>
      <c r="M21" s="19">
        <f t="shared" si="6"/>
        <v>0.26315789473684209</v>
      </c>
      <c r="N21" s="16">
        <v>38</v>
      </c>
      <c r="O21" s="20">
        <f t="shared" ref="O21:P21" si="29">D21/7</f>
        <v>0.7142857142857143</v>
      </c>
      <c r="P21" s="20">
        <f t="shared" si="29"/>
        <v>0</v>
      </c>
      <c r="Q21" s="16">
        <f t="shared" si="8"/>
        <v>53</v>
      </c>
      <c r="R21" s="16"/>
      <c r="S21" s="21">
        <v>1.9755102040816299</v>
      </c>
      <c r="T21" s="14">
        <v>528</v>
      </c>
      <c r="U21" s="22">
        <v>200</v>
      </c>
      <c r="V21" s="23" t="s">
        <v>322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0.30774428819444449</v>
      </c>
      <c r="AD21" s="25">
        <f t="shared" si="12"/>
        <v>-2.1234355885416671</v>
      </c>
      <c r="AE21" s="25">
        <v>-7.32</v>
      </c>
      <c r="AF21" s="25">
        <v>-18.339500000000001</v>
      </c>
      <c r="AG21" s="25">
        <v>0</v>
      </c>
    </row>
    <row r="22" spans="1:33" ht="15.75" customHeight="1" x14ac:dyDescent="0.2">
      <c r="A22" s="14" t="s">
        <v>74</v>
      </c>
      <c r="B22" s="14" t="s">
        <v>323</v>
      </c>
      <c r="C22" s="15">
        <f t="shared" si="4"/>
        <v>45.39</v>
      </c>
      <c r="D22" s="16">
        <v>5</v>
      </c>
      <c r="E22" s="16">
        <v>0</v>
      </c>
      <c r="F22" s="29">
        <v>226.95000000000002</v>
      </c>
      <c r="G22" s="29">
        <v>-7.0000000000000007E-2</v>
      </c>
      <c r="H22" s="18">
        <f t="shared" si="1"/>
        <v>3.0843798193434677E-4</v>
      </c>
      <c r="I22" s="18">
        <f t="shared" si="2"/>
        <v>0.27502341666207675</v>
      </c>
      <c r="J22" s="17">
        <f t="shared" si="5"/>
        <v>62.416564411458324</v>
      </c>
      <c r="K22" s="17">
        <f t="shared" si="3"/>
        <v>12.483312882291665</v>
      </c>
      <c r="L22" s="16">
        <v>36</v>
      </c>
      <c r="M22" s="19">
        <f t="shared" si="6"/>
        <v>0.1388888888888889</v>
      </c>
      <c r="N22" s="16">
        <v>35</v>
      </c>
      <c r="O22" s="20">
        <f t="shared" ref="O22:P22" si="30">D22/7</f>
        <v>0.7142857142857143</v>
      </c>
      <c r="P22" s="20">
        <f t="shared" si="30"/>
        <v>0</v>
      </c>
      <c r="Q22" s="16">
        <f t="shared" si="8"/>
        <v>49</v>
      </c>
      <c r="R22" s="16"/>
      <c r="S22" s="21">
        <v>2.0327868852458999</v>
      </c>
      <c r="T22" s="14">
        <v>528</v>
      </c>
      <c r="U22" s="22">
        <v>200</v>
      </c>
      <c r="V22" s="23" t="s">
        <v>322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0.30774428819444449</v>
      </c>
      <c r="AD22" s="25">
        <f t="shared" si="12"/>
        <v>-2.1234355885416671</v>
      </c>
      <c r="AE22" s="25">
        <v>-7.32</v>
      </c>
      <c r="AF22" s="25">
        <v>-18.339500000000001</v>
      </c>
      <c r="AG22" s="25">
        <v>0</v>
      </c>
    </row>
    <row r="23" spans="1:33" ht="15.75" customHeight="1" x14ac:dyDescent="0.2">
      <c r="A23" s="14" t="s">
        <v>76</v>
      </c>
      <c r="B23" s="14" t="s">
        <v>324</v>
      </c>
      <c r="C23" s="15">
        <f t="shared" si="4"/>
        <v>29.993333333333336</v>
      </c>
      <c r="D23" s="16">
        <v>3</v>
      </c>
      <c r="E23" s="16">
        <v>0</v>
      </c>
      <c r="F23" s="17">
        <v>89.98</v>
      </c>
      <c r="G23" s="29">
        <v>-0.16</v>
      </c>
      <c r="H23" s="18">
        <f t="shared" si="1"/>
        <v>1.7781729273171815E-3</v>
      </c>
      <c r="I23" s="18">
        <f t="shared" si="2"/>
        <v>-2.1444335998277358E-2</v>
      </c>
      <c r="J23" s="17">
        <f t="shared" si="5"/>
        <v>-1.9295613531249967</v>
      </c>
      <c r="K23" s="17">
        <f t="shared" si="3"/>
        <v>-0.64318711770833226</v>
      </c>
      <c r="L23" s="16">
        <v>38</v>
      </c>
      <c r="M23" s="19">
        <f t="shared" si="6"/>
        <v>7.8947368421052627E-2</v>
      </c>
      <c r="N23" s="16">
        <v>31</v>
      </c>
      <c r="O23" s="20">
        <f t="shared" ref="O23:P23" si="31">D23/7</f>
        <v>0.42857142857142855</v>
      </c>
      <c r="P23" s="20">
        <f t="shared" si="31"/>
        <v>0</v>
      </c>
      <c r="Q23" s="16">
        <f t="shared" si="8"/>
        <v>72</v>
      </c>
      <c r="R23" s="16"/>
      <c r="S23" s="21">
        <v>1.41329011345218</v>
      </c>
      <c r="T23" s="14">
        <v>856</v>
      </c>
      <c r="U23" s="22">
        <v>200</v>
      </c>
      <c r="V23" s="23" t="s">
        <v>325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0.30774428819444449</v>
      </c>
      <c r="AD23" s="25">
        <f t="shared" si="12"/>
        <v>-1.2740613531250002</v>
      </c>
      <c r="AE23" s="25">
        <v>-7.32</v>
      </c>
      <c r="AF23" s="25">
        <v>-18.339500000000001</v>
      </c>
      <c r="AG23" s="25">
        <v>0</v>
      </c>
    </row>
    <row r="24" spans="1:33" ht="15.75" customHeight="1" x14ac:dyDescent="0.2">
      <c r="A24" s="14" t="s">
        <v>78</v>
      </c>
      <c r="B24" s="14" t="s">
        <v>326</v>
      </c>
      <c r="C24" s="15">
        <f t="shared" si="4"/>
        <v>39.630909090909093</v>
      </c>
      <c r="D24" s="16">
        <v>11</v>
      </c>
      <c r="E24" s="16">
        <v>0</v>
      </c>
      <c r="F24" s="17">
        <v>435.94</v>
      </c>
      <c r="G24" s="17">
        <v>-8.09</v>
      </c>
      <c r="H24" s="18">
        <f t="shared" si="1"/>
        <v>1.8557599669679313E-2</v>
      </c>
      <c r="I24" s="18">
        <f t="shared" si="2"/>
        <v>0.17326453572787151</v>
      </c>
      <c r="J24" s="17">
        <f t="shared" si="5"/>
        <v>75.532941705208302</v>
      </c>
      <c r="K24" s="17">
        <f t="shared" si="3"/>
        <v>6.8666310641098454</v>
      </c>
      <c r="L24" s="16">
        <v>45</v>
      </c>
      <c r="M24" s="19">
        <f t="shared" si="6"/>
        <v>0.24444444444444444</v>
      </c>
      <c r="N24" s="16">
        <v>21</v>
      </c>
      <c r="O24" s="20">
        <f t="shared" ref="O24:P24" si="32">D24/7</f>
        <v>1.5714285714285714</v>
      </c>
      <c r="P24" s="20">
        <f t="shared" si="32"/>
        <v>0</v>
      </c>
      <c r="Q24" s="16">
        <f t="shared" si="8"/>
        <v>13</v>
      </c>
      <c r="R24" s="16"/>
      <c r="S24" s="21">
        <v>1.5401069518716499</v>
      </c>
      <c r="T24" s="14">
        <v>1028</v>
      </c>
      <c r="U24" s="22">
        <v>200</v>
      </c>
      <c r="V24" s="23" t="s">
        <v>327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0.30774428819444449</v>
      </c>
      <c r="AD24" s="25">
        <f t="shared" si="12"/>
        <v>-4.6715582947916676</v>
      </c>
      <c r="AE24" s="25">
        <v>-7.32</v>
      </c>
      <c r="AF24" s="25">
        <v>-18.339500000000001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35.996842105263163</v>
      </c>
      <c r="D25" s="16">
        <v>19</v>
      </c>
      <c r="E25" s="16">
        <v>0</v>
      </c>
      <c r="F25" s="17">
        <v>683.94</v>
      </c>
      <c r="G25" s="17">
        <v>-3.19</v>
      </c>
      <c r="H25" s="18">
        <f t="shared" si="1"/>
        <v>4.6641518261835825E-3</v>
      </c>
      <c r="I25" s="18">
        <f t="shared" si="2"/>
        <v>0.12069764126025917</v>
      </c>
      <c r="J25" s="17">
        <f t="shared" si="5"/>
        <v>82.54994476354166</v>
      </c>
      <c r="K25" s="17">
        <f t="shared" si="3"/>
        <v>4.3447339349232452</v>
      </c>
      <c r="L25" s="16">
        <v>59</v>
      </c>
      <c r="M25" s="19">
        <f t="shared" si="6"/>
        <v>0.32203389830508472</v>
      </c>
      <c r="N25" s="16">
        <v>0</v>
      </c>
      <c r="O25" s="20">
        <f t="shared" ref="O25:P25" si="33">D25/7</f>
        <v>2.7142857142857144</v>
      </c>
      <c r="P25" s="20">
        <f t="shared" si="33"/>
        <v>0</v>
      </c>
      <c r="Q25" s="16">
        <f t="shared" si="8"/>
        <v>0</v>
      </c>
      <c r="R25" s="16"/>
      <c r="S25" s="21">
        <v>1.6828193832599121</v>
      </c>
      <c r="T25" s="14">
        <v>1028</v>
      </c>
      <c r="U25" s="22">
        <v>200</v>
      </c>
      <c r="V25" s="23" t="s">
        <v>328</v>
      </c>
      <c r="W25" s="14">
        <v>1</v>
      </c>
      <c r="X25" s="24">
        <f t="shared" si="9"/>
        <v>5.2631578947368418E-2</v>
      </c>
      <c r="Y25" s="25">
        <f t="shared" si="10"/>
        <v>3.19</v>
      </c>
      <c r="Z25" s="22">
        <v>0</v>
      </c>
      <c r="AA25" s="14" t="s">
        <v>39</v>
      </c>
      <c r="AB25" s="27">
        <f t="shared" si="11"/>
        <v>-0.69</v>
      </c>
      <c r="AC25" s="28">
        <v>0.30774428819444449</v>
      </c>
      <c r="AD25" s="25">
        <f t="shared" si="12"/>
        <v>-8.0690552364583343</v>
      </c>
      <c r="AE25" s="25">
        <v>-7.32</v>
      </c>
      <c r="AF25" s="25">
        <v>-18.34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4"/>
        <v>30.95</v>
      </c>
      <c r="D26" s="16">
        <v>1</v>
      </c>
      <c r="E26" s="16">
        <v>0</v>
      </c>
      <c r="F26" s="17">
        <v>30.95</v>
      </c>
      <c r="G26" s="17">
        <v>0</v>
      </c>
      <c r="H26" s="18">
        <f t="shared" si="1"/>
        <v>0</v>
      </c>
      <c r="I26" s="18">
        <f t="shared" si="2"/>
        <v>7.2152789108776332E-3</v>
      </c>
      <c r="J26" s="17">
        <f t="shared" si="5"/>
        <v>0.22331288229166274</v>
      </c>
      <c r="K26" s="17">
        <f t="shared" si="3"/>
        <v>0.22331288229166274</v>
      </c>
      <c r="L26" s="16">
        <v>35</v>
      </c>
      <c r="M26" s="19">
        <f t="shared" si="6"/>
        <v>2.8571428571428571E-2</v>
      </c>
      <c r="N26" s="16">
        <v>0</v>
      </c>
      <c r="O26" s="20">
        <f t="shared" ref="O26:P26" si="34">D26/7</f>
        <v>0.14285714285714285</v>
      </c>
      <c r="P26" s="20">
        <f t="shared" si="34"/>
        <v>0</v>
      </c>
      <c r="Q26" s="16">
        <f t="shared" si="8"/>
        <v>0</v>
      </c>
      <c r="R26" s="16"/>
      <c r="S26" s="21">
        <v>0</v>
      </c>
      <c r="T26" s="14">
        <v>1028</v>
      </c>
      <c r="U26" s="22">
        <v>200</v>
      </c>
      <c r="V26" s="23" t="s">
        <v>328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0.30774428819444449</v>
      </c>
      <c r="AD26" s="25">
        <f t="shared" si="12"/>
        <v>-0.42468711770833339</v>
      </c>
      <c r="AE26" s="25">
        <v>-7.32</v>
      </c>
      <c r="AF26" s="25">
        <v>-18.339500000000001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1028</v>
      </c>
      <c r="U27" s="22">
        <v>200</v>
      </c>
      <c r="V27" s="23" t="s">
        <v>328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0.30774428819444449</v>
      </c>
      <c r="AD27" s="25">
        <f t="shared" si="12"/>
        <v>0</v>
      </c>
      <c r="AE27" s="25">
        <v>-7.32</v>
      </c>
      <c r="AF27" s="25">
        <v>-20.837250000000001</v>
      </c>
      <c r="AG27" s="25">
        <v>0</v>
      </c>
    </row>
    <row r="28" spans="1:33" ht="15.75" customHeight="1" x14ac:dyDescent="0.2">
      <c r="A28" s="14" t="s">
        <v>87</v>
      </c>
      <c r="B28" s="14" t="s">
        <v>105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1028</v>
      </c>
      <c r="U28" s="22">
        <v>200</v>
      </c>
      <c r="V28" s="23" t="s">
        <v>328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0.30774428819444449</v>
      </c>
      <c r="AD28" s="25">
        <f t="shared" si="12"/>
        <v>0</v>
      </c>
      <c r="AE28" s="25">
        <v>-7.32</v>
      </c>
      <c r="AF28" s="25">
        <v>-20.837250000000001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>
        <f t="shared" si="4"/>
        <v>30.95</v>
      </c>
      <c r="D29" s="16">
        <v>1</v>
      </c>
      <c r="E29" s="16">
        <v>0</v>
      </c>
      <c r="F29" s="17">
        <v>30.95</v>
      </c>
      <c r="G29" s="17">
        <v>0</v>
      </c>
      <c r="H29" s="18">
        <f t="shared" si="1"/>
        <v>0</v>
      </c>
      <c r="I29" s="18">
        <f t="shared" si="2"/>
        <v>-7.3487467454227379E-2</v>
      </c>
      <c r="J29" s="17">
        <f t="shared" si="5"/>
        <v>-2.2744371177083371</v>
      </c>
      <c r="K29" s="17">
        <f t="shared" si="3"/>
        <v>-2.2744371177083371</v>
      </c>
      <c r="L29" s="16">
        <v>65</v>
      </c>
      <c r="M29" s="19">
        <f t="shared" si="6"/>
        <v>1.5384615384615385E-2</v>
      </c>
      <c r="N29" s="16">
        <v>0</v>
      </c>
      <c r="O29" s="20">
        <f t="shared" ref="O29:P29" si="38">D29/7</f>
        <v>0.14285714285714285</v>
      </c>
      <c r="P29" s="20">
        <f t="shared" si="38"/>
        <v>0</v>
      </c>
      <c r="Q29" s="16">
        <f t="shared" si="8"/>
        <v>0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0.30774428819444449</v>
      </c>
      <c r="AD29" s="25">
        <f t="shared" si="12"/>
        <v>-0.42468711770833339</v>
      </c>
      <c r="AE29" s="25">
        <v>-7.32</v>
      </c>
      <c r="AF29" s="25">
        <v>-20.837250000000001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>
        <f t="shared" si="4"/>
        <v>30.95</v>
      </c>
      <c r="D30" s="16">
        <v>2</v>
      </c>
      <c r="E30" s="16">
        <v>0</v>
      </c>
      <c r="F30" s="17">
        <v>61.9</v>
      </c>
      <c r="G30" s="17">
        <v>0</v>
      </c>
      <c r="H30" s="18">
        <f t="shared" si="1"/>
        <v>0</v>
      </c>
      <c r="I30" s="18">
        <f t="shared" si="2"/>
        <v>-7.1991650854873565E-2</v>
      </c>
      <c r="J30" s="17">
        <f t="shared" si="5"/>
        <v>-4.4562831879166733</v>
      </c>
      <c r="K30" s="17">
        <f t="shared" si="3"/>
        <v>-2.2281415939583367</v>
      </c>
      <c r="L30" s="16">
        <v>48</v>
      </c>
      <c r="M30" s="19">
        <f t="shared" si="6"/>
        <v>4.1666666666666664E-2</v>
      </c>
      <c r="N30" s="16">
        <v>8</v>
      </c>
      <c r="O30" s="20">
        <f t="shared" ref="O30:P30" si="39">D30/7</f>
        <v>0.2857142857142857</v>
      </c>
      <c r="P30" s="20">
        <f t="shared" si="39"/>
        <v>0</v>
      </c>
      <c r="Q30" s="16">
        <f t="shared" si="8"/>
        <v>28</v>
      </c>
      <c r="R30" s="16"/>
      <c r="S30" s="21">
        <v>0</v>
      </c>
      <c r="T30" s="14">
        <v>500</v>
      </c>
      <c r="U30" s="22">
        <v>172</v>
      </c>
      <c r="V30" s="23" t="s">
        <v>329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0.30774428819444449</v>
      </c>
      <c r="AD30" s="25">
        <f t="shared" si="12"/>
        <v>-0.84937423541666679</v>
      </c>
      <c r="AE30" s="25">
        <v>-7.32</v>
      </c>
      <c r="AF30" s="25">
        <v>-20.79095447625</v>
      </c>
      <c r="AG30" s="25">
        <v>0</v>
      </c>
    </row>
    <row r="31" spans="1:33" ht="15.75" customHeight="1" x14ac:dyDescent="0.2">
      <c r="A31" s="31" t="s">
        <v>91</v>
      </c>
      <c r="B31" s="14" t="s">
        <v>47</v>
      </c>
      <c r="C31" s="15">
        <f t="shared" si="4"/>
        <v>30.949999999999996</v>
      </c>
      <c r="D31" s="16">
        <v>8</v>
      </c>
      <c r="E31" s="16">
        <v>0</v>
      </c>
      <c r="F31" s="17">
        <v>247.59999999999997</v>
      </c>
      <c r="G31" s="17">
        <v>0</v>
      </c>
      <c r="H31" s="18">
        <f t="shared" si="1"/>
        <v>0</v>
      </c>
      <c r="I31" s="18">
        <f t="shared" si="2"/>
        <v>-7.1991650854873565E-2</v>
      </c>
      <c r="J31" s="17">
        <f t="shared" si="5"/>
        <v>-17.825132751666693</v>
      </c>
      <c r="K31" s="17">
        <f t="shared" si="3"/>
        <v>-2.2281415939583367</v>
      </c>
      <c r="L31" s="16">
        <v>39</v>
      </c>
      <c r="M31" s="19">
        <f t="shared" si="6"/>
        <v>0.20512820512820512</v>
      </c>
      <c r="N31" s="16">
        <v>1</v>
      </c>
      <c r="O31" s="20">
        <f t="shared" ref="O31:P32" si="40">D31/7</f>
        <v>1.1428571428571428</v>
      </c>
      <c r="P31" s="20">
        <f t="shared" si="40"/>
        <v>0</v>
      </c>
      <c r="Q31" s="16">
        <f t="shared" si="8"/>
        <v>0</v>
      </c>
      <c r="R31" s="16"/>
      <c r="S31" s="21" t="e">
        <v>#N/A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0.30774428819444449</v>
      </c>
      <c r="AD31" s="25">
        <f t="shared" si="12"/>
        <v>-3.3974969416666672</v>
      </c>
      <c r="AE31" s="25">
        <v>-7.32</v>
      </c>
      <c r="AF31" s="25">
        <v>-20.79095447625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0.90052356020942403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0.30774428819444449</v>
      </c>
      <c r="AD32" s="25">
        <f t="shared" si="12"/>
        <v>0</v>
      </c>
      <c r="AE32" s="25">
        <v>-7.18</v>
      </c>
      <c r="AF32" s="25">
        <v>-20.79095447625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7.1640625" customWidth="1"/>
    <col min="21" max="21" width="24.33203125" customWidth="1"/>
    <col min="22" max="22" width="9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Info!B1:BJ5000""),3,FALSE),"""")"),"30Ft Retractable Extension Cord Reel with Breaker Switch &amp; 3 Electrical Power Outlets - 16/3 SJTW Durable Teal Cable - Perfect for Hanging from Your Garage Ceiling")</f>
        <v>30Ft Retractable Extension Cord Reel with Breaker Switch &amp; 3 Electrical Power Outlets - 16/3 SJTW Durable Teal Cable - Perfect for Hanging from Your Garage Ceiling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Info!B1:BJ5000""),2,FALSE),"""")"),"B08RJV7GGH")</f>
        <v>B08RJV7GGH</v>
      </c>
      <c r="B2" s="3" t="s">
        <v>330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1.5" customHeight="1" x14ac:dyDescent="0.15">
      <c r="A3" s="67" t="s">
        <v>30</v>
      </c>
      <c r="B3" s="68"/>
      <c r="C3" s="42">
        <f>((AE32+AF32)/0.85)*-1</f>
        <v>32.907005266176469</v>
      </c>
      <c r="D3" s="5">
        <f>SUM(D4:D99765)</f>
        <v>12</v>
      </c>
      <c r="E3" s="5"/>
      <c r="F3" s="6">
        <f t="shared" ref="F3:G3" si="0">SUM(F4:F99765)</f>
        <v>523.88</v>
      </c>
      <c r="G3" s="6">
        <f t="shared" si="0"/>
        <v>-115.12</v>
      </c>
      <c r="H3" s="7">
        <f>G3/F3*-1</f>
        <v>0.21974497976635871</v>
      </c>
      <c r="I3" s="8">
        <f>J3/F3</f>
        <v>-1.9777332265976964E-2</v>
      </c>
      <c r="J3" s="6">
        <f>SUM(J4:J99765)</f>
        <v>-10.360948827500012</v>
      </c>
      <c r="K3" s="6">
        <f>J3/D3</f>
        <v>-0.86341240229166771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</v>
      </c>
      <c r="X3" s="7">
        <f>W3/D3</f>
        <v>8.3333333333333329E-2</v>
      </c>
      <c r="Y3" s="6"/>
      <c r="Z3" s="5"/>
      <c r="AA3" s="5"/>
      <c r="AB3" s="5"/>
      <c r="AC3" s="5"/>
      <c r="AD3" s="6">
        <f>SUM(AD4:AD99765)</f>
        <v>-4.8874951124999999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Info!B2:BZ7000""),37,FALSE)),"""")*-1"),-20.79095447625)</f>
        <v>-20.79095447625</v>
      </c>
      <c r="AG3" s="6">
        <f>SUM(AG4:AG99765)</f>
        <v>0</v>
      </c>
    </row>
    <row r="4" spans="1:33" ht="15.75" hidden="1" customHeight="1" x14ac:dyDescent="0.2">
      <c r="A4" s="14" t="s">
        <v>31</v>
      </c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 t="s">
        <v>34</v>
      </c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 t="s">
        <v>35</v>
      </c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 t="s">
        <v>37</v>
      </c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 t="s">
        <v>40</v>
      </c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 t="s">
        <v>42</v>
      </c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 t="s">
        <v>45</v>
      </c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 t="s">
        <v>46</v>
      </c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 t="s">
        <v>49</v>
      </c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 t="s">
        <v>52</v>
      </c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 t="s">
        <v>55</v>
      </c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 t="s">
        <v>57</v>
      </c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 t="s">
        <v>60</v>
      </c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 t="s">
        <v>62</v>
      </c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 t="s">
        <v>64</v>
      </c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 t="s">
        <v>67</v>
      </c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 t="s">
        <v>68</v>
      </c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 t="s">
        <v>71</v>
      </c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 x14ac:dyDescent="0.2">
      <c r="A22" s="14" t="s">
        <v>74</v>
      </c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hidden="1" customHeight="1" x14ac:dyDescent="0.2">
      <c r="A23" s="14" t="s">
        <v>76</v>
      </c>
      <c r="B23" s="14"/>
      <c r="C23" s="15"/>
      <c r="D23" s="16"/>
      <c r="E23" s="16"/>
      <c r="F23" s="17"/>
      <c r="G23" s="29"/>
      <c r="H23" s="18"/>
      <c r="I23" s="18"/>
      <c r="J23" s="17"/>
      <c r="K23" s="17"/>
      <c r="L23" s="16"/>
      <c r="M23" s="19"/>
      <c r="N23" s="16"/>
      <c r="O23" s="20"/>
      <c r="P23" s="20"/>
      <c r="Q23" s="16"/>
      <c r="R23" s="16"/>
      <c r="S23" s="21"/>
      <c r="T23" s="14"/>
      <c r="U23" s="22"/>
      <c r="V23" s="23"/>
      <c r="W23" s="14"/>
      <c r="X23" s="24"/>
      <c r="Y23" s="25"/>
      <c r="Z23" s="14"/>
      <c r="AA23" s="14"/>
      <c r="AB23" s="27"/>
      <c r="AC23" s="28"/>
      <c r="AD23" s="25"/>
      <c r="AE23" s="25"/>
      <c r="AF23" s="25"/>
      <c r="AG23" s="25"/>
    </row>
    <row r="24" spans="1:33" ht="15.75" hidden="1" customHeight="1" x14ac:dyDescent="0.2">
      <c r="A24" s="14" t="s">
        <v>78</v>
      </c>
      <c r="B24" s="14"/>
      <c r="C24" s="15"/>
      <c r="D24" s="16"/>
      <c r="E24" s="16"/>
      <c r="F24" s="17"/>
      <c r="G24" s="17"/>
      <c r="H24" s="18"/>
      <c r="I24" s="18"/>
      <c r="J24" s="17"/>
      <c r="K24" s="17"/>
      <c r="L24" s="16"/>
      <c r="M24" s="19"/>
      <c r="N24" s="16"/>
      <c r="O24" s="20"/>
      <c r="P24" s="20"/>
      <c r="Q24" s="16"/>
      <c r="R24" s="16"/>
      <c r="S24" s="21"/>
      <c r="T24" s="14"/>
      <c r="U24" s="22"/>
      <c r="V24" s="23"/>
      <c r="W24" s="14"/>
      <c r="X24" s="24"/>
      <c r="Y24" s="25"/>
      <c r="Z24" s="14"/>
      <c r="AA24" s="14"/>
      <c r="AB24" s="27"/>
      <c r="AC24" s="28"/>
      <c r="AD24" s="25"/>
      <c r="AE24" s="25"/>
      <c r="AF24" s="25"/>
      <c r="AG24" s="25"/>
    </row>
    <row r="25" spans="1:33" ht="15.75" hidden="1" customHeight="1" x14ac:dyDescent="0.2">
      <c r="A25" s="14" t="s">
        <v>81</v>
      </c>
      <c r="B25" s="30"/>
      <c r="C25" s="15"/>
      <c r="D25" s="16"/>
      <c r="E25" s="16"/>
      <c r="F25" s="17"/>
      <c r="G25" s="17"/>
      <c r="H25" s="18"/>
      <c r="I25" s="18"/>
      <c r="J25" s="17"/>
      <c r="K25" s="17"/>
      <c r="L25" s="16"/>
      <c r="M25" s="19"/>
      <c r="N25" s="16"/>
      <c r="O25" s="20"/>
      <c r="P25" s="20"/>
      <c r="Q25" s="16"/>
      <c r="R25" s="16"/>
      <c r="S25" s="21"/>
      <c r="T25" s="14"/>
      <c r="U25" s="22"/>
      <c r="V25" s="23"/>
      <c r="W25" s="14"/>
      <c r="X25" s="24"/>
      <c r="Y25" s="25"/>
      <c r="Z25" s="22"/>
      <c r="AA25" s="14"/>
      <c r="AB25" s="27"/>
      <c r="AC25" s="28"/>
      <c r="AD25" s="25"/>
      <c r="AE25" s="25"/>
      <c r="AF25" s="25"/>
      <c r="AG25" s="25"/>
    </row>
    <row r="26" spans="1:33" ht="15.75" hidden="1" customHeight="1" x14ac:dyDescent="0.2">
      <c r="A26" s="14" t="s">
        <v>82</v>
      </c>
      <c r="B26" s="14"/>
      <c r="C26" s="15"/>
      <c r="D26" s="16"/>
      <c r="E26" s="16"/>
      <c r="F26" s="17"/>
      <c r="G26" s="17"/>
      <c r="H26" s="18"/>
      <c r="I26" s="18"/>
      <c r="J26" s="17"/>
      <c r="K26" s="17"/>
      <c r="L26" s="16"/>
      <c r="M26" s="19"/>
      <c r="N26" s="16"/>
      <c r="O26" s="20"/>
      <c r="P26" s="20"/>
      <c r="Q26" s="16"/>
      <c r="R26" s="16"/>
      <c r="S26" s="21"/>
      <c r="T26" s="14"/>
      <c r="U26" s="22"/>
      <c r="V26" s="23"/>
      <c r="W26" s="14"/>
      <c r="X26" s="24"/>
      <c r="Y26" s="25"/>
      <c r="Z26" s="14"/>
      <c r="AA26" s="14"/>
      <c r="AB26" s="27"/>
      <c r="AC26" s="28"/>
      <c r="AD26" s="25"/>
      <c r="AE26" s="25"/>
      <c r="AF26" s="25"/>
      <c r="AG26" s="25"/>
    </row>
    <row r="27" spans="1:33" ht="15.75" hidden="1" customHeight="1" x14ac:dyDescent="0.2">
      <c r="A27" s="14" t="s">
        <v>85</v>
      </c>
      <c r="B27" s="14"/>
      <c r="C27" s="15"/>
      <c r="D27" s="16"/>
      <c r="E27" s="16"/>
      <c r="F27" s="17"/>
      <c r="G27" s="17"/>
      <c r="H27" s="18"/>
      <c r="I27" s="18"/>
      <c r="J27" s="17"/>
      <c r="K27" s="17"/>
      <c r="L27" s="16"/>
      <c r="M27" s="19"/>
      <c r="N27" s="16"/>
      <c r="O27" s="20"/>
      <c r="P27" s="20"/>
      <c r="Q27" s="16"/>
      <c r="R27" s="16"/>
      <c r="S27" s="21"/>
      <c r="T27" s="14"/>
      <c r="U27" s="22"/>
      <c r="V27" s="23"/>
      <c r="W27" s="14"/>
      <c r="X27" s="24"/>
      <c r="Y27" s="25"/>
      <c r="Z27" s="14"/>
      <c r="AA27" s="14"/>
      <c r="AB27" s="27"/>
      <c r="AC27" s="28"/>
      <c r="AD27" s="25"/>
      <c r="AE27" s="25"/>
      <c r="AF27" s="25"/>
      <c r="AG27" s="25"/>
    </row>
    <row r="28" spans="1:33" ht="15.75" hidden="1" customHeight="1" x14ac:dyDescent="0.2">
      <c r="A28" s="14" t="s">
        <v>87</v>
      </c>
      <c r="B28" s="14"/>
      <c r="C28" s="15"/>
      <c r="D28" s="16"/>
      <c r="E28" s="16"/>
      <c r="F28" s="17"/>
      <c r="G28" s="17"/>
      <c r="H28" s="18"/>
      <c r="I28" s="18"/>
      <c r="J28" s="17"/>
      <c r="K28" s="17"/>
      <c r="L28" s="16"/>
      <c r="M28" s="19"/>
      <c r="N28" s="16"/>
      <c r="O28" s="20"/>
      <c r="P28" s="20"/>
      <c r="Q28" s="16"/>
      <c r="R28" s="16"/>
      <c r="S28" s="21"/>
      <c r="T28" s="14"/>
      <c r="U28" s="22"/>
      <c r="V28" s="23"/>
      <c r="W28" s="14"/>
      <c r="X28" s="24"/>
      <c r="Y28" s="25"/>
      <c r="Z28" s="14"/>
      <c r="AA28" s="14"/>
      <c r="AB28" s="27"/>
      <c r="AC28" s="28"/>
      <c r="AD28" s="25"/>
      <c r="AE28" s="25"/>
      <c r="AF28" s="25"/>
      <c r="AG28" s="25"/>
    </row>
    <row r="29" spans="1:33" ht="15.75" customHeight="1" x14ac:dyDescent="0.2">
      <c r="A29" s="14" t="s">
        <v>89</v>
      </c>
      <c r="B29" s="14"/>
      <c r="C29" s="15"/>
      <c r="D29" s="16"/>
      <c r="E29" s="16"/>
      <c r="F29" s="17"/>
      <c r="G29" s="17"/>
      <c r="H29" s="18"/>
      <c r="I29" s="18"/>
      <c r="J29" s="17"/>
      <c r="K29" s="17"/>
      <c r="L29" s="16"/>
      <c r="M29" s="19"/>
      <c r="N29" s="16"/>
      <c r="O29" s="20"/>
      <c r="P29" s="20"/>
      <c r="Q29" s="16"/>
      <c r="R29" s="16"/>
      <c r="S29" s="21"/>
      <c r="T29" s="14"/>
      <c r="U29" s="22"/>
      <c r="V29" s="23"/>
      <c r="W29" s="14"/>
      <c r="X29" s="24"/>
      <c r="Y29" s="25"/>
      <c r="Z29" s="14"/>
      <c r="AA29" s="14"/>
      <c r="AB29" s="27"/>
      <c r="AC29" s="28"/>
      <c r="AD29" s="25"/>
      <c r="AE29" s="25"/>
      <c r="AF29" s="25"/>
      <c r="AG29" s="25"/>
    </row>
    <row r="30" spans="1:33" ht="15.75" customHeight="1" x14ac:dyDescent="0.2">
      <c r="A30" s="31" t="s">
        <v>90</v>
      </c>
      <c r="B30" s="31" t="s">
        <v>124</v>
      </c>
      <c r="C30" s="15">
        <f t="shared" ref="C30:C32" si="1">IFERROR(F30/D30," - ")</f>
        <v>43.190000000000005</v>
      </c>
      <c r="D30" s="16">
        <v>5</v>
      </c>
      <c r="E30" s="16">
        <v>0</v>
      </c>
      <c r="F30" s="17">
        <v>215.95000000000002</v>
      </c>
      <c r="G30" s="17">
        <v>-24.42</v>
      </c>
      <c r="H30" s="18">
        <f t="shared" ref="H30:H32" si="2">G30/F30*-1</f>
        <v>0.11308173188238017</v>
      </c>
      <c r="I30" s="18">
        <f t="shared" ref="I30:I32" si="3">J30/F30</f>
        <v>7.9862335364088891E-2</v>
      </c>
      <c r="J30" s="17">
        <f t="shared" ref="J30:J32" si="4">F30*0.85+G30+AF30*D30+D30*AE30+AG30+AD30</f>
        <v>17.246271321874996</v>
      </c>
      <c r="K30" s="17">
        <f t="shared" ref="K30:K32" si="5">J30/D30</f>
        <v>3.449254264374999</v>
      </c>
      <c r="L30" s="16">
        <v>19</v>
      </c>
      <c r="M30" s="19">
        <f t="shared" ref="M30:M32" si="6">IFERROR(D30/L30,"-")</f>
        <v>0.26315789473684209</v>
      </c>
      <c r="N30" s="16">
        <v>196</v>
      </c>
      <c r="O30" s="20">
        <f t="shared" ref="O30:P30" si="7">D30/7</f>
        <v>0.7142857142857143</v>
      </c>
      <c r="P30" s="20">
        <f t="shared" si="7"/>
        <v>0</v>
      </c>
      <c r="Q30" s="16">
        <f t="shared" ref="Q30:Q32" si="8">ROUNDDOWN(N30/(O30+P30),0)</f>
        <v>274</v>
      </c>
      <c r="R30" s="16"/>
      <c r="S30" s="21">
        <v>2.0100502512562811E-2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ref="X30:X32" si="9">IFERROR(W30/D30,0)</f>
        <v>0</v>
      </c>
      <c r="Y30" s="25">
        <f t="shared" ref="Y30:Y32" si="10">IFERROR(G30/(W30+Z30)*-1,0)</f>
        <v>12.21</v>
      </c>
      <c r="Z30" s="14">
        <v>2</v>
      </c>
      <c r="AA30" s="14" t="s">
        <v>39</v>
      </c>
      <c r="AB30" s="27">
        <f t="shared" ref="AB30:AB32" si="11">IF(OR(AA30="UsLargeStandardSize",AA30="UsSmallStandardSize"),-0.69,-0.48)</f>
        <v>-0.69</v>
      </c>
      <c r="AC30" s="28">
        <v>0.29513859375000001</v>
      </c>
      <c r="AD30" s="25">
        <f t="shared" ref="AD30:AD32" si="12">IFERROR(AB30*AC30*D30*2,0)</f>
        <v>-2.036456296875</v>
      </c>
      <c r="AE30" s="25">
        <v>-7.18</v>
      </c>
      <c r="AF30" s="25">
        <v>-20.79095447625</v>
      </c>
      <c r="AG30" s="25">
        <v>0</v>
      </c>
    </row>
    <row r="31" spans="1:33" ht="15.75" customHeight="1" x14ac:dyDescent="0.2">
      <c r="A31" s="31" t="s">
        <v>91</v>
      </c>
      <c r="B31" s="31" t="s">
        <v>331</v>
      </c>
      <c r="C31" s="15">
        <f t="shared" si="1"/>
        <v>43.99</v>
      </c>
      <c r="D31" s="16">
        <v>3</v>
      </c>
      <c r="E31" s="16">
        <v>0</v>
      </c>
      <c r="F31" s="17">
        <v>131.97</v>
      </c>
      <c r="G31" s="17">
        <v>-64.97</v>
      </c>
      <c r="H31" s="18">
        <f t="shared" si="2"/>
        <v>0.49230885807380464</v>
      </c>
      <c r="I31" s="18">
        <f t="shared" si="3"/>
        <v>-0.28741560359835572</v>
      </c>
      <c r="J31" s="17">
        <f t="shared" si="4"/>
        <v>-37.930237206875006</v>
      </c>
      <c r="K31" s="17">
        <f t="shared" si="5"/>
        <v>-12.643412402291668</v>
      </c>
      <c r="L31" s="16">
        <v>23</v>
      </c>
      <c r="M31" s="19">
        <f t="shared" si="6"/>
        <v>0.13043478260869565</v>
      </c>
      <c r="N31" s="16">
        <v>186</v>
      </c>
      <c r="O31" s="20">
        <f t="shared" ref="O31:P32" si="13">D31/7</f>
        <v>0.42857142857142855</v>
      </c>
      <c r="P31" s="20">
        <f t="shared" si="13"/>
        <v>0</v>
      </c>
      <c r="Q31" s="16">
        <f t="shared" si="8"/>
        <v>434</v>
      </c>
      <c r="R31" s="16"/>
      <c r="S31" s="21">
        <v>0.13483146067415699</v>
      </c>
      <c r="T31" s="14" t="s">
        <v>63</v>
      </c>
      <c r="U31" s="22" t="s">
        <v>63</v>
      </c>
      <c r="V31" s="23" t="s">
        <v>1154</v>
      </c>
      <c r="W31" s="14">
        <v>1</v>
      </c>
      <c r="X31" s="24">
        <f t="shared" si="9"/>
        <v>0.33333333333333331</v>
      </c>
      <c r="Y31" s="25">
        <f t="shared" si="10"/>
        <v>64.97</v>
      </c>
      <c r="Z31" s="14">
        <v>0</v>
      </c>
      <c r="AA31" s="14" t="s">
        <v>39</v>
      </c>
      <c r="AB31" s="27">
        <f t="shared" si="11"/>
        <v>-0.69</v>
      </c>
      <c r="AC31" s="28">
        <v>0.29513859375000001</v>
      </c>
      <c r="AD31" s="25">
        <f t="shared" si="12"/>
        <v>-1.221873778125</v>
      </c>
      <c r="AE31" s="25">
        <v>-7.18</v>
      </c>
      <c r="AF31" s="25">
        <v>-20.79095447625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43.99</v>
      </c>
      <c r="D32" s="16">
        <v>4</v>
      </c>
      <c r="E32" s="16">
        <v>0</v>
      </c>
      <c r="F32" s="17">
        <v>175.96</v>
      </c>
      <c r="G32" s="17">
        <v>-25.73</v>
      </c>
      <c r="H32" s="18">
        <f t="shared" si="2"/>
        <v>0.14622641509433962</v>
      </c>
      <c r="I32" s="18">
        <f t="shared" si="3"/>
        <v>5.866683938110933E-2</v>
      </c>
      <c r="J32" s="17">
        <f t="shared" si="4"/>
        <v>10.323017057499998</v>
      </c>
      <c r="K32" s="17">
        <f t="shared" si="5"/>
        <v>2.5807542643749994</v>
      </c>
      <c r="L32" s="16">
        <v>22</v>
      </c>
      <c r="M32" s="19">
        <f t="shared" si="6"/>
        <v>0.18181818181818182</v>
      </c>
      <c r="N32" s="16">
        <v>177</v>
      </c>
      <c r="O32" s="20">
        <f t="shared" si="13"/>
        <v>0.5714285714285714</v>
      </c>
      <c r="P32" s="20">
        <f t="shared" si="13"/>
        <v>0</v>
      </c>
      <c r="Q32" s="16">
        <f t="shared" si="8"/>
        <v>309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0.24858757062146891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10"/>
        <v>12.865</v>
      </c>
      <c r="Z32" s="14">
        <v>2</v>
      </c>
      <c r="AA32" s="14" t="s">
        <v>39</v>
      </c>
      <c r="AB32" s="27">
        <f t="shared" si="11"/>
        <v>-0.69</v>
      </c>
      <c r="AC32" s="28">
        <v>0.29513859375000001</v>
      </c>
      <c r="AD32" s="25">
        <f t="shared" si="12"/>
        <v>-1.6291650375</v>
      </c>
      <c r="AE32" s="25">
        <v>-7.18</v>
      </c>
      <c r="AF32" s="25">
        <v>-20.79095447625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7.1640625" customWidth="1"/>
    <col min="21" max="21" width="24.33203125" customWidth="1"/>
    <col min="22" max="22" width="92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Info!B1:BJ5000""),3,FALSE),"""")"),"Extension Cord Storage Reel with Metal Stand, Black - Portable Cable Reel, Holds 100 Ft of Electrical Cord")</f>
        <v>Extension Cord Storage Reel with Metal Stand, Black - Portable Cable Reel, Holds 100 Ft of Electrical Cord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Info!B1:BJ5000""),2,FALSE),"""")"),"B08PG45VYZ")</f>
        <v>B08PG45VYZ</v>
      </c>
      <c r="B2" s="3" t="s">
        <v>332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8.25" customHeight="1" x14ac:dyDescent="0.15">
      <c r="A3" s="67" t="s">
        <v>30</v>
      </c>
      <c r="B3" s="68"/>
      <c r="C3" s="42">
        <f>((AE32+AF32)/0.85)*-1</f>
        <v>26.552059588235295</v>
      </c>
      <c r="D3" s="5">
        <f>SUM(D4:D99765)</f>
        <v>333</v>
      </c>
      <c r="E3" s="5"/>
      <c r="F3" s="6">
        <f t="shared" ref="F3:G3" si="0">SUM(F4:F99765)</f>
        <v>10661.300000000003</v>
      </c>
      <c r="G3" s="6">
        <f t="shared" si="0"/>
        <v>-108.99</v>
      </c>
      <c r="H3" s="7">
        <f>G3/F3*-1</f>
        <v>1.0222955924699611E-2</v>
      </c>
      <c r="I3" s="8">
        <f>J3/F3</f>
        <v>0.17506388065074796</v>
      </c>
      <c r="J3" s="6">
        <f>SUM(J4:J99765)</f>
        <v>1866.4085507818197</v>
      </c>
      <c r="K3" s="6">
        <f>J3/D3</f>
        <v>5.6048304828282873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5.5 - April
5.5 - May
5.5 - June
5.5 - July
5.5 - Aug
5.5 - Sept
6.5 - Oct
10 - Nov
5.5 - Dec
 - Jan
 - Feb")</f>
        <v xml:space="preserve"> - March
5.5 - April
5.5 - May
5.5 - June
5.5 - July
5.5 - Aug
5.5 - Sept
6.5 - Oct
10 - Nov
5.5 -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9</v>
      </c>
      <c r="X3" s="7">
        <f>W3/D3</f>
        <v>2.7027027027027029E-2</v>
      </c>
      <c r="Y3" s="6"/>
      <c r="Z3" s="5"/>
      <c r="AA3" s="5"/>
      <c r="AB3" s="5"/>
      <c r="AC3" s="5"/>
      <c r="AD3" s="6">
        <f>SUM(AD4:AD99765)</f>
        <v>-298.10616395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Info!B2:BZ7000""),37,FALSE)),"""")*-1"),-9.72925065)</f>
        <v>-9.7292506500000009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333</v>
      </c>
      <c r="C17" s="15">
        <f t="shared" ref="C17:C32" si="1">IFERROR(F17/D17," - ")</f>
        <v>20.292857142857152</v>
      </c>
      <c r="D17" s="16">
        <v>21</v>
      </c>
      <c r="E17" s="16">
        <v>0</v>
      </c>
      <c r="F17" s="17">
        <v>426.15000000000015</v>
      </c>
      <c r="G17" s="29">
        <v>-1.7399999999999998</v>
      </c>
      <c r="H17" s="18">
        <f t="shared" ref="H17:H32" si="2">G17/F17*-1</f>
        <v>4.0830693417810609E-3</v>
      </c>
      <c r="I17" s="18">
        <f t="shared" ref="I17:I32" si="3">J17/F17</f>
        <v>-0.16176838522145015</v>
      </c>
      <c r="J17" s="17">
        <f t="shared" ref="J17:J32" si="4">F17*0.85+G17+AF17*D17+D17*AE17+AG17+AD17</f>
        <v>-68.937597362121011</v>
      </c>
      <c r="K17" s="17">
        <f t="shared" ref="K17:K32" si="5">J17/D17</f>
        <v>-3.2827427315295719</v>
      </c>
      <c r="L17" s="16">
        <v>89</v>
      </c>
      <c r="M17" s="19">
        <f t="shared" ref="M17:M32" si="6">IFERROR(D17/L17,"-")</f>
        <v>0.23595505617977527</v>
      </c>
      <c r="N17" s="16">
        <v>18</v>
      </c>
      <c r="O17" s="20">
        <f t="shared" ref="O17:P17" si="7">D17/7</f>
        <v>3</v>
      </c>
      <c r="P17" s="20">
        <f t="shared" si="7"/>
        <v>0</v>
      </c>
      <c r="Q17" s="16">
        <f t="shared" ref="Q17:Q32" si="8">ROUNDDOWN(N17/(O17+P17),0)</f>
        <v>6</v>
      </c>
      <c r="R17" s="16"/>
      <c r="S17" s="21">
        <v>0.6</v>
      </c>
      <c r="T17" s="14">
        <v>500</v>
      </c>
      <c r="U17" s="22" t="s">
        <v>63</v>
      </c>
      <c r="V17" s="23" t="s">
        <v>63</v>
      </c>
      <c r="W17" s="14">
        <v>3</v>
      </c>
      <c r="X17" s="24">
        <f t="shared" ref="X17:X32" si="9">IFERROR(W17/D17,0)</f>
        <v>0.14285714285714285</v>
      </c>
      <c r="Y17" s="25">
        <f t="shared" ref="Y17:Y26" si="10">IFERROR(G17/(W17+Z17)*-1,0)</f>
        <v>0.57999999999999996</v>
      </c>
      <c r="Z17" s="14">
        <v>0</v>
      </c>
      <c r="AA17" s="14" t="s">
        <v>122</v>
      </c>
      <c r="AB17" s="27">
        <f t="shared" ref="AB17:AB32" si="11">IF(OR(AA17="UsLargeStandardSize",AA17="UsSmallStandardSize"),-0.69,-0.48)</f>
        <v>-0.48</v>
      </c>
      <c r="AC17" s="28">
        <v>0.93251427662037034</v>
      </c>
      <c r="AD17" s="25">
        <f t="shared" ref="AD17:AD32" si="12">IFERROR(AB17*AC17*D17*2,0)</f>
        <v>-18.799487816666666</v>
      </c>
      <c r="AE17" s="25">
        <v>-12.44</v>
      </c>
      <c r="AF17" s="25">
        <v>-7.1136004545454501</v>
      </c>
      <c r="AG17" s="25">
        <v>0</v>
      </c>
    </row>
    <row r="18" spans="1:33" ht="15.75" customHeight="1" x14ac:dyDescent="0.2">
      <c r="A18" s="14" t="s">
        <v>64</v>
      </c>
      <c r="B18" s="14" t="s">
        <v>105</v>
      </c>
      <c r="C18" s="15">
        <f t="shared" si="1"/>
        <v>31.975454545454554</v>
      </c>
      <c r="D18" s="16">
        <v>11</v>
      </c>
      <c r="E18" s="16">
        <v>0</v>
      </c>
      <c r="F18" s="17">
        <v>351.73000000000008</v>
      </c>
      <c r="G18" s="29">
        <v>-1.19</v>
      </c>
      <c r="H18" s="18">
        <f t="shared" si="2"/>
        <v>3.3832769453842428E-3</v>
      </c>
      <c r="I18" s="18">
        <f t="shared" si="3"/>
        <v>0.20710074272563897</v>
      </c>
      <c r="J18" s="17">
        <f t="shared" si="4"/>
        <v>72.84354423888901</v>
      </c>
      <c r="K18" s="17">
        <f t="shared" si="5"/>
        <v>6.6221403853535463</v>
      </c>
      <c r="L18" s="16">
        <v>109</v>
      </c>
      <c r="M18" s="19">
        <f t="shared" si="6"/>
        <v>0.10091743119266056</v>
      </c>
      <c r="N18" s="16">
        <v>6</v>
      </c>
      <c r="O18" s="20">
        <f t="shared" ref="O18:P18" si="13">D18/7</f>
        <v>1.5714285714285714</v>
      </c>
      <c r="P18" s="20">
        <f t="shared" si="13"/>
        <v>0</v>
      </c>
      <c r="Q18" s="16">
        <f t="shared" si="8"/>
        <v>3</v>
      </c>
      <c r="R18" s="16"/>
      <c r="S18" s="21">
        <v>7.8</v>
      </c>
      <c r="T18" s="14">
        <v>500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122</v>
      </c>
      <c r="AB18" s="27">
        <f t="shared" si="11"/>
        <v>-0.48</v>
      </c>
      <c r="AC18" s="28">
        <v>0.93251427662037034</v>
      </c>
      <c r="AD18" s="25">
        <f t="shared" si="12"/>
        <v>-9.8473507611111106</v>
      </c>
      <c r="AE18" s="25">
        <v>-12.44</v>
      </c>
      <c r="AF18" s="25">
        <v>-7.1136004545454501</v>
      </c>
      <c r="AG18" s="25">
        <v>0</v>
      </c>
    </row>
    <row r="19" spans="1:33" ht="15.75" customHeight="1" x14ac:dyDescent="0.2">
      <c r="A19" s="14" t="s">
        <v>67</v>
      </c>
      <c r="B19" s="14" t="s">
        <v>334</v>
      </c>
      <c r="C19" s="15">
        <f t="shared" si="1"/>
        <v>33.676923076923075</v>
      </c>
      <c r="D19" s="16">
        <v>13</v>
      </c>
      <c r="E19" s="16">
        <v>0</v>
      </c>
      <c r="F19" s="17">
        <v>437.8</v>
      </c>
      <c r="G19" s="29">
        <v>-1.5699999999999996</v>
      </c>
      <c r="H19" s="18">
        <f t="shared" si="2"/>
        <v>3.5861123800822285E-3</v>
      </c>
      <c r="I19" s="18">
        <f t="shared" si="3"/>
        <v>0.23365105109339168</v>
      </c>
      <c r="J19" s="17">
        <f t="shared" si="4"/>
        <v>102.29243016868688</v>
      </c>
      <c r="K19" s="17">
        <f t="shared" si="5"/>
        <v>7.8686484745143748</v>
      </c>
      <c r="L19" s="16">
        <v>107</v>
      </c>
      <c r="M19" s="19">
        <f t="shared" si="6"/>
        <v>0.12149532710280374</v>
      </c>
      <c r="N19" s="16">
        <v>100</v>
      </c>
      <c r="O19" s="20">
        <f t="shared" ref="O19:P19" si="14">D19/7</f>
        <v>1.8571428571428572</v>
      </c>
      <c r="P19" s="20">
        <f t="shared" si="14"/>
        <v>0</v>
      </c>
      <c r="Q19" s="16">
        <f t="shared" si="8"/>
        <v>53</v>
      </c>
      <c r="R19" s="16"/>
      <c r="S19" s="21">
        <v>1.3333333333333299</v>
      </c>
      <c r="T19" s="14">
        <v>500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122</v>
      </c>
      <c r="AB19" s="27">
        <f t="shared" si="11"/>
        <v>-0.48</v>
      </c>
      <c r="AC19" s="28">
        <v>0.93251427662037034</v>
      </c>
      <c r="AD19" s="25">
        <f t="shared" si="12"/>
        <v>-11.637778172222221</v>
      </c>
      <c r="AE19" s="25">
        <v>-12.44</v>
      </c>
      <c r="AF19" s="25">
        <v>-7.3007532045454546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1"/>
        <v>33.052758620689652</v>
      </c>
      <c r="D20" s="16">
        <v>29</v>
      </c>
      <c r="E20" s="16">
        <v>0</v>
      </c>
      <c r="F20" s="17">
        <v>958.53</v>
      </c>
      <c r="G20" s="29">
        <v>-1.4899999999999998</v>
      </c>
      <c r="H20" s="18">
        <f t="shared" si="2"/>
        <v>1.5544636057296065E-3</v>
      </c>
      <c r="I20" s="18">
        <f t="shared" si="3"/>
        <v>0.22411135760703443</v>
      </c>
      <c r="J20" s="17">
        <f t="shared" si="4"/>
        <v>214.8174596070707</v>
      </c>
      <c r="K20" s="17">
        <f t="shared" si="5"/>
        <v>7.4074986071403695</v>
      </c>
      <c r="L20" s="16">
        <v>134</v>
      </c>
      <c r="M20" s="19">
        <f t="shared" si="6"/>
        <v>0.21641791044776118</v>
      </c>
      <c r="N20" s="16">
        <v>65</v>
      </c>
      <c r="O20" s="20">
        <f t="shared" ref="O20:P20" si="15">D20/7</f>
        <v>4.1428571428571432</v>
      </c>
      <c r="P20" s="20">
        <f t="shared" si="15"/>
        <v>0</v>
      </c>
      <c r="Q20" s="16">
        <f t="shared" si="8"/>
        <v>15</v>
      </c>
      <c r="R20" s="16"/>
      <c r="S20" s="21">
        <v>2.24050632911392</v>
      </c>
      <c r="T20" s="14">
        <v>500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122</v>
      </c>
      <c r="AB20" s="27">
        <f t="shared" si="11"/>
        <v>-0.48</v>
      </c>
      <c r="AC20" s="28">
        <v>0.93251427662037034</v>
      </c>
      <c r="AD20" s="25">
        <f t="shared" si="12"/>
        <v>-25.961197461111109</v>
      </c>
      <c r="AE20" s="25">
        <v>-12.44</v>
      </c>
      <c r="AF20" s="25">
        <v>-7.3007532045454546</v>
      </c>
      <c r="AG20" s="25">
        <v>0</v>
      </c>
    </row>
    <row r="21" spans="1:33" ht="15.75" customHeight="1" x14ac:dyDescent="0.2">
      <c r="A21" s="14" t="s">
        <v>71</v>
      </c>
      <c r="B21" s="14" t="s">
        <v>335</v>
      </c>
      <c r="C21" s="15">
        <f t="shared" si="1"/>
        <v>30.687692307692313</v>
      </c>
      <c r="D21" s="16">
        <v>39</v>
      </c>
      <c r="E21" s="16">
        <v>0</v>
      </c>
      <c r="F21" s="17">
        <v>1196.8200000000002</v>
      </c>
      <c r="G21" s="29">
        <v>-0.89000000000000012</v>
      </c>
      <c r="H21" s="18">
        <f t="shared" si="2"/>
        <v>7.436373055263114E-4</v>
      </c>
      <c r="I21" s="18">
        <f t="shared" si="3"/>
        <v>0.17680544317947622</v>
      </c>
      <c r="J21" s="17">
        <f t="shared" si="4"/>
        <v>211.60429050606075</v>
      </c>
      <c r="K21" s="17">
        <f t="shared" si="5"/>
        <v>5.4257510386169425</v>
      </c>
      <c r="L21" s="16">
        <v>70</v>
      </c>
      <c r="M21" s="19">
        <f t="shared" si="6"/>
        <v>0.55714285714285716</v>
      </c>
      <c r="N21" s="16">
        <v>55</v>
      </c>
      <c r="O21" s="20">
        <f t="shared" ref="O21:P21" si="16">D21/7</f>
        <v>5.5714285714285712</v>
      </c>
      <c r="P21" s="20">
        <f t="shared" si="16"/>
        <v>0</v>
      </c>
      <c r="Q21" s="16">
        <f t="shared" si="8"/>
        <v>9</v>
      </c>
      <c r="R21" s="16"/>
      <c r="S21" s="21">
        <v>4.3043478260869499</v>
      </c>
      <c r="T21" s="14">
        <v>500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122</v>
      </c>
      <c r="AB21" s="27">
        <f t="shared" si="11"/>
        <v>-0.48</v>
      </c>
      <c r="AC21" s="28">
        <v>0.93251427662037034</v>
      </c>
      <c r="AD21" s="25">
        <f t="shared" si="12"/>
        <v>-34.913334516666666</v>
      </c>
      <c r="AE21" s="25">
        <v>-12.44</v>
      </c>
      <c r="AF21" s="25">
        <v>-7.3007532045454546</v>
      </c>
      <c r="AG21" s="25">
        <v>0</v>
      </c>
    </row>
    <row r="22" spans="1:33" ht="15.75" customHeight="1" x14ac:dyDescent="0.2">
      <c r="A22" s="14" t="s">
        <v>74</v>
      </c>
      <c r="B22" s="14" t="s">
        <v>105</v>
      </c>
      <c r="C22" s="15">
        <f t="shared" si="1"/>
        <v>31.077142857142857</v>
      </c>
      <c r="D22" s="16">
        <v>42</v>
      </c>
      <c r="E22" s="16">
        <v>0</v>
      </c>
      <c r="F22" s="29">
        <v>1305.24</v>
      </c>
      <c r="G22" s="29">
        <v>-1.1300000000000001</v>
      </c>
      <c r="H22" s="18">
        <f t="shared" si="2"/>
        <v>8.6574116637553255E-4</v>
      </c>
      <c r="I22" s="18">
        <f t="shared" si="3"/>
        <v>0.18511031670478797</v>
      </c>
      <c r="J22" s="17">
        <f t="shared" si="4"/>
        <v>241.61338977575747</v>
      </c>
      <c r="K22" s="17">
        <f t="shared" si="5"/>
        <v>5.7526997565656544</v>
      </c>
      <c r="L22" s="16">
        <v>145</v>
      </c>
      <c r="M22" s="19">
        <f t="shared" si="6"/>
        <v>0.28965517241379313</v>
      </c>
      <c r="N22" s="16">
        <v>10</v>
      </c>
      <c r="O22" s="20">
        <f t="shared" ref="O22:P22" si="17">D22/7</f>
        <v>6</v>
      </c>
      <c r="P22" s="20">
        <f t="shared" si="17"/>
        <v>0</v>
      </c>
      <c r="Q22" s="16">
        <f t="shared" si="8"/>
        <v>1</v>
      </c>
      <c r="R22" s="16"/>
      <c r="S22" s="21">
        <v>17.2121212121212</v>
      </c>
      <c r="T22" s="14">
        <v>500</v>
      </c>
      <c r="U22" s="22" t="s">
        <v>63</v>
      </c>
      <c r="V22" s="23" t="s">
        <v>63</v>
      </c>
      <c r="W22" s="14">
        <v>1</v>
      </c>
      <c r="X22" s="24">
        <f t="shared" si="9"/>
        <v>2.3809523809523808E-2</v>
      </c>
      <c r="Y22" s="25">
        <f t="shared" si="10"/>
        <v>1.1300000000000001</v>
      </c>
      <c r="Z22" s="14">
        <v>0</v>
      </c>
      <c r="AA22" s="14" t="s">
        <v>122</v>
      </c>
      <c r="AB22" s="27">
        <f t="shared" si="11"/>
        <v>-0.48</v>
      </c>
      <c r="AC22" s="28">
        <v>0.93251427662037034</v>
      </c>
      <c r="AD22" s="25">
        <f t="shared" si="12"/>
        <v>-37.598975633333332</v>
      </c>
      <c r="AE22" s="25">
        <v>-12.44</v>
      </c>
      <c r="AF22" s="25">
        <v>-7.3007532045454546</v>
      </c>
      <c r="AG22" s="25">
        <v>0</v>
      </c>
    </row>
    <row r="23" spans="1:33" ht="15.75" customHeight="1" x14ac:dyDescent="0.2">
      <c r="A23" s="14" t="s">
        <v>76</v>
      </c>
      <c r="B23" s="14" t="s">
        <v>105</v>
      </c>
      <c r="C23" s="15">
        <f t="shared" si="1"/>
        <v>31.16</v>
      </c>
      <c r="D23" s="16">
        <v>3</v>
      </c>
      <c r="E23" s="16">
        <v>0</v>
      </c>
      <c r="F23" s="17">
        <v>93.48</v>
      </c>
      <c r="G23" s="29">
        <v>-0.08</v>
      </c>
      <c r="H23" s="18">
        <f t="shared" si="2"/>
        <v>8.5579803166452718E-4</v>
      </c>
      <c r="I23" s="18">
        <f t="shared" si="3"/>
        <v>0.18688595709988204</v>
      </c>
      <c r="J23" s="17">
        <f t="shared" si="4"/>
        <v>17.470099269696973</v>
      </c>
      <c r="K23" s="17">
        <f t="shared" si="5"/>
        <v>5.8233664232323248</v>
      </c>
      <c r="L23" s="16">
        <v>33</v>
      </c>
      <c r="M23" s="19">
        <f t="shared" si="6"/>
        <v>9.0909090909090912E-2</v>
      </c>
      <c r="N23" s="16">
        <v>0</v>
      </c>
      <c r="O23" s="20">
        <f t="shared" ref="O23:P23" si="18">D23/7</f>
        <v>0.42857142857142855</v>
      </c>
      <c r="P23" s="20">
        <f t="shared" si="18"/>
        <v>0</v>
      </c>
      <c r="Q23" s="16">
        <f t="shared" si="8"/>
        <v>0</v>
      </c>
      <c r="R23" s="16"/>
      <c r="S23" s="21">
        <v>89.142857142857096</v>
      </c>
      <c r="T23" s="14">
        <v>500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122</v>
      </c>
      <c r="AB23" s="27">
        <f t="shared" si="11"/>
        <v>-0.48</v>
      </c>
      <c r="AC23" s="28">
        <v>0.93251427662037034</v>
      </c>
      <c r="AD23" s="25">
        <f t="shared" si="12"/>
        <v>-2.6856411166666665</v>
      </c>
      <c r="AE23" s="25">
        <v>-12.44</v>
      </c>
      <c r="AF23" s="25">
        <v>-7.3007532045454546</v>
      </c>
      <c r="AG23" s="25">
        <v>0</v>
      </c>
    </row>
    <row r="24" spans="1:33" ht="15.75" customHeight="1" x14ac:dyDescent="0.2">
      <c r="A24" s="14" t="s">
        <v>78</v>
      </c>
      <c r="B24" s="14" t="s">
        <v>105</v>
      </c>
      <c r="C24" s="15">
        <f t="shared" si="1"/>
        <v>30.95</v>
      </c>
      <c r="D24" s="16">
        <v>4</v>
      </c>
      <c r="E24" s="16">
        <v>0</v>
      </c>
      <c r="F24" s="17">
        <v>123.8</v>
      </c>
      <c r="G24" s="17">
        <v>-1.1299999999999999</v>
      </c>
      <c r="H24" s="18">
        <f t="shared" si="2"/>
        <v>9.1276252019386103E-3</v>
      </c>
      <c r="I24" s="18">
        <f t="shared" si="3"/>
        <v>0.17412061679802873</v>
      </c>
      <c r="J24" s="17">
        <f t="shared" si="4"/>
        <v>21.556132359595956</v>
      </c>
      <c r="K24" s="17">
        <f t="shared" si="5"/>
        <v>5.3890330898989891</v>
      </c>
      <c r="L24" s="16">
        <v>69</v>
      </c>
      <c r="M24" s="19">
        <f t="shared" si="6"/>
        <v>5.7971014492753624E-2</v>
      </c>
      <c r="N24" s="16">
        <v>141</v>
      </c>
      <c r="O24" s="20">
        <f t="shared" ref="O24:P24" si="19">D24/7</f>
        <v>0.5714285714285714</v>
      </c>
      <c r="P24" s="20">
        <f t="shared" si="19"/>
        <v>0</v>
      </c>
      <c r="Q24" s="16">
        <f t="shared" si="8"/>
        <v>246</v>
      </c>
      <c r="R24" s="16"/>
      <c r="S24" s="21">
        <v>2.5679012345679002</v>
      </c>
      <c r="T24" s="14">
        <v>500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122</v>
      </c>
      <c r="AB24" s="27">
        <f t="shared" si="11"/>
        <v>-0.48</v>
      </c>
      <c r="AC24" s="28">
        <v>0.93251427662037034</v>
      </c>
      <c r="AD24" s="25">
        <f t="shared" si="12"/>
        <v>-3.5808548222222218</v>
      </c>
      <c r="AE24" s="25">
        <v>-12.44</v>
      </c>
      <c r="AF24" s="25">
        <v>-7.3007532045454546</v>
      </c>
      <c r="AG24" s="25">
        <v>0</v>
      </c>
    </row>
    <row r="25" spans="1:33" ht="15.75" customHeight="1" x14ac:dyDescent="0.2">
      <c r="A25" s="14" t="s">
        <v>81</v>
      </c>
      <c r="B25" s="30" t="s">
        <v>336</v>
      </c>
      <c r="C25" s="15">
        <f t="shared" si="1"/>
        <v>30.95</v>
      </c>
      <c r="D25" s="16">
        <v>10</v>
      </c>
      <c r="E25" s="16">
        <v>0</v>
      </c>
      <c r="F25" s="17">
        <v>309.5</v>
      </c>
      <c r="G25" s="17">
        <v>-1.57</v>
      </c>
      <c r="H25" s="18">
        <f t="shared" si="2"/>
        <v>5.0726978998384496E-3</v>
      </c>
      <c r="I25" s="18">
        <f t="shared" si="3"/>
        <v>0.17819988027284153</v>
      </c>
      <c r="J25" s="17">
        <f t="shared" si="4"/>
        <v>55.15286294444445</v>
      </c>
      <c r="K25" s="17">
        <f t="shared" si="5"/>
        <v>5.5152862944444454</v>
      </c>
      <c r="L25" s="16">
        <v>210</v>
      </c>
      <c r="M25" s="19">
        <f t="shared" si="6"/>
        <v>4.7619047619047616E-2</v>
      </c>
      <c r="N25" s="16">
        <v>131</v>
      </c>
      <c r="O25" s="20">
        <f t="shared" ref="O25:P25" si="20">D25/7</f>
        <v>1.4285714285714286</v>
      </c>
      <c r="P25" s="20">
        <f t="shared" si="20"/>
        <v>0</v>
      </c>
      <c r="Q25" s="16">
        <f t="shared" si="8"/>
        <v>91</v>
      </c>
      <c r="R25" s="16"/>
      <c r="S25" s="21">
        <v>2.4822134387351782</v>
      </c>
      <c r="T25" s="14">
        <v>500</v>
      </c>
      <c r="U25" s="22" t="s">
        <v>63</v>
      </c>
      <c r="V25" s="23" t="s">
        <v>63</v>
      </c>
      <c r="W25" s="14">
        <v>1</v>
      </c>
      <c r="X25" s="24">
        <f t="shared" si="9"/>
        <v>0.1</v>
      </c>
      <c r="Y25" s="25">
        <f t="shared" si="10"/>
        <v>1.57</v>
      </c>
      <c r="Z25" s="22">
        <v>0</v>
      </c>
      <c r="AA25" s="14" t="s">
        <v>122</v>
      </c>
      <c r="AB25" s="27">
        <f t="shared" si="11"/>
        <v>-0.48</v>
      </c>
      <c r="AC25" s="28">
        <v>0.93251427662037034</v>
      </c>
      <c r="AD25" s="25">
        <f t="shared" si="12"/>
        <v>-8.9521370555555553</v>
      </c>
      <c r="AE25" s="25">
        <v>-12.44</v>
      </c>
      <c r="AF25" s="25">
        <v>-7.3</v>
      </c>
      <c r="AG25" s="25">
        <v>0</v>
      </c>
    </row>
    <row r="26" spans="1:33" ht="15.75" customHeight="1" x14ac:dyDescent="0.2">
      <c r="A26" s="14" t="s">
        <v>82</v>
      </c>
      <c r="B26" s="14" t="s">
        <v>50</v>
      </c>
      <c r="C26" s="15">
        <f t="shared" si="1"/>
        <v>30.201000000000001</v>
      </c>
      <c r="D26" s="16">
        <v>10</v>
      </c>
      <c r="E26" s="16">
        <v>0</v>
      </c>
      <c r="F26" s="17">
        <v>302.01</v>
      </c>
      <c r="G26" s="17">
        <v>-0.92999999999999994</v>
      </c>
      <c r="H26" s="18">
        <f t="shared" si="2"/>
        <v>3.079368232839972E-3</v>
      </c>
      <c r="I26" s="18">
        <f t="shared" si="3"/>
        <v>0.15038850004632262</v>
      </c>
      <c r="J26" s="17">
        <f t="shared" si="4"/>
        <v>45.418830898989896</v>
      </c>
      <c r="K26" s="17">
        <f t="shared" si="5"/>
        <v>4.5418830898989899</v>
      </c>
      <c r="L26" s="16">
        <v>142</v>
      </c>
      <c r="M26" s="19">
        <f t="shared" si="6"/>
        <v>7.0422535211267609E-2</v>
      </c>
      <c r="N26" s="16">
        <v>121</v>
      </c>
      <c r="O26" s="20">
        <f t="shared" ref="O26:P26" si="21">D26/7</f>
        <v>1.4285714285714286</v>
      </c>
      <c r="P26" s="20">
        <f t="shared" si="21"/>
        <v>0</v>
      </c>
      <c r="Q26" s="16">
        <f t="shared" si="8"/>
        <v>84</v>
      </c>
      <c r="R26" s="16"/>
      <c r="S26" s="21">
        <v>3.1557788944723622</v>
      </c>
      <c r="T26" s="14">
        <v>500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122</v>
      </c>
      <c r="AB26" s="27">
        <f t="shared" si="11"/>
        <v>-0.48</v>
      </c>
      <c r="AC26" s="28">
        <v>0.93251427662037034</v>
      </c>
      <c r="AD26" s="25">
        <f t="shared" si="12"/>
        <v>-8.9521370555555553</v>
      </c>
      <c r="AE26" s="25">
        <v>-12.84</v>
      </c>
      <c r="AF26" s="25">
        <v>-7.3007532045454502</v>
      </c>
      <c r="AG26" s="25">
        <v>0</v>
      </c>
    </row>
    <row r="27" spans="1:33" ht="15.75" customHeight="1" x14ac:dyDescent="0.2">
      <c r="A27" s="14" t="s">
        <v>85</v>
      </c>
      <c r="B27" s="14" t="s">
        <v>337</v>
      </c>
      <c r="C27" s="15">
        <f t="shared" si="1"/>
        <v>29.958421052631582</v>
      </c>
      <c r="D27" s="16">
        <v>19</v>
      </c>
      <c r="E27" s="16">
        <v>0</v>
      </c>
      <c r="F27" s="17">
        <v>569.21</v>
      </c>
      <c r="G27" s="17">
        <v>-62.789999999999992</v>
      </c>
      <c r="H27" s="18">
        <f t="shared" si="2"/>
        <v>0.11031078160959924</v>
      </c>
      <c r="I27" s="18">
        <f t="shared" si="3"/>
        <v>3.1891763191551063E-2</v>
      </c>
      <c r="J27" s="17">
        <f t="shared" si="4"/>
        <v>18.153110526262783</v>
      </c>
      <c r="K27" s="17">
        <f t="shared" si="5"/>
        <v>0.95542686980330438</v>
      </c>
      <c r="L27" s="16">
        <v>234</v>
      </c>
      <c r="M27" s="19">
        <f t="shared" si="6"/>
        <v>8.11965811965812E-2</v>
      </c>
      <c r="N27" s="16">
        <v>0</v>
      </c>
      <c r="O27" s="20">
        <f t="shared" ref="O27:P27" si="22">D27/7</f>
        <v>2.7142857142857144</v>
      </c>
      <c r="P27" s="20">
        <f t="shared" si="22"/>
        <v>0</v>
      </c>
      <c r="Q27" s="16">
        <f t="shared" si="8"/>
        <v>0</v>
      </c>
      <c r="R27" s="16"/>
      <c r="S27" s="21">
        <v>12.313725490196081</v>
      </c>
      <c r="T27" s="14">
        <v>500</v>
      </c>
      <c r="U27" s="22" t="s">
        <v>63</v>
      </c>
      <c r="V27" s="23" t="s">
        <v>63</v>
      </c>
      <c r="W27" s="14">
        <v>1</v>
      </c>
      <c r="X27" s="24">
        <f t="shared" si="9"/>
        <v>5.2631578947368418E-2</v>
      </c>
      <c r="Y27" s="25">
        <f>IFERROR(G27/(W27+#REF!)*-1,0)</f>
        <v>0</v>
      </c>
      <c r="Z27" s="14">
        <v>1</v>
      </c>
      <c r="AA27" s="14" t="s">
        <v>122</v>
      </c>
      <c r="AB27" s="27">
        <f t="shared" si="11"/>
        <v>-0.48</v>
      </c>
      <c r="AC27" s="28">
        <v>0.93251427662037034</v>
      </c>
      <c r="AD27" s="25">
        <f t="shared" si="12"/>
        <v>-17.009060405555555</v>
      </c>
      <c r="AE27" s="25">
        <v>-12.84</v>
      </c>
      <c r="AF27" s="25">
        <v>-7.4692804772727204</v>
      </c>
      <c r="AG27" s="25">
        <v>0</v>
      </c>
    </row>
    <row r="28" spans="1:33" ht="15.75" customHeight="1" x14ac:dyDescent="0.2">
      <c r="A28" s="14" t="s">
        <v>87</v>
      </c>
      <c r="B28" s="14" t="s">
        <v>338</v>
      </c>
      <c r="C28" s="15">
        <f t="shared" si="1"/>
        <v>31.239230769230769</v>
      </c>
      <c r="D28" s="16">
        <v>39</v>
      </c>
      <c r="E28" s="16">
        <v>0</v>
      </c>
      <c r="F28" s="17">
        <v>1218.33</v>
      </c>
      <c r="G28" s="17">
        <v>-23.93</v>
      </c>
      <c r="H28" s="18">
        <f t="shared" si="2"/>
        <v>1.9641640606403849E-2</v>
      </c>
      <c r="I28" s="18">
        <f t="shared" si="3"/>
        <v>0.15158062829422009</v>
      </c>
      <c r="J28" s="17">
        <f t="shared" si="4"/>
        <v>184.67522686969716</v>
      </c>
      <c r="K28" s="17">
        <f t="shared" si="5"/>
        <v>4.735262227428132</v>
      </c>
      <c r="L28" s="16">
        <v>242</v>
      </c>
      <c r="M28" s="19">
        <f t="shared" si="6"/>
        <v>0.16115702479338842</v>
      </c>
      <c r="N28" s="16">
        <v>148</v>
      </c>
      <c r="O28" s="20">
        <f t="shared" ref="O28:P28" si="23">D28/7</f>
        <v>5.5714285714285712</v>
      </c>
      <c r="P28" s="20">
        <f t="shared" si="23"/>
        <v>0</v>
      </c>
      <c r="Q28" s="16">
        <f t="shared" si="8"/>
        <v>26</v>
      </c>
      <c r="R28" s="16"/>
      <c r="S28" s="21">
        <v>3.911111111111111</v>
      </c>
      <c r="T28" s="14">
        <v>500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0.93251427662037034</v>
      </c>
      <c r="AD28" s="25">
        <f t="shared" si="12"/>
        <v>-34.913334516666666</v>
      </c>
      <c r="AE28" s="25">
        <v>-12.84</v>
      </c>
      <c r="AF28" s="25">
        <v>-7.4692804772727204</v>
      </c>
      <c r="AG28" s="25">
        <v>0</v>
      </c>
    </row>
    <row r="29" spans="1:33" ht="15.75" customHeight="1" x14ac:dyDescent="0.2">
      <c r="A29" s="14" t="s">
        <v>89</v>
      </c>
      <c r="B29" s="14" t="s">
        <v>339</v>
      </c>
      <c r="C29" s="15">
        <f t="shared" si="1"/>
        <v>35.062857142857148</v>
      </c>
      <c r="D29" s="16">
        <v>35</v>
      </c>
      <c r="E29" s="16">
        <v>1</v>
      </c>
      <c r="F29" s="17">
        <v>1227.2</v>
      </c>
      <c r="G29" s="17">
        <v>-2.87</v>
      </c>
      <c r="H29" s="18">
        <f t="shared" si="2"/>
        <v>2.3386571056062582E-3</v>
      </c>
      <c r="I29" s="18">
        <f t="shared" si="3"/>
        <v>0.24290474543759008</v>
      </c>
      <c r="J29" s="17">
        <f t="shared" si="4"/>
        <v>298.09270360101056</v>
      </c>
      <c r="K29" s="17">
        <f t="shared" si="5"/>
        <v>8.5169343886003013</v>
      </c>
      <c r="L29" s="16">
        <v>278</v>
      </c>
      <c r="M29" s="19">
        <f t="shared" si="6"/>
        <v>0.12589928057553956</v>
      </c>
      <c r="N29" s="16">
        <v>148</v>
      </c>
      <c r="O29" s="20">
        <f t="shared" ref="O29:P29" si="25">D29/7</f>
        <v>5</v>
      </c>
      <c r="P29" s="20">
        <f t="shared" si="25"/>
        <v>0.14285714285714285</v>
      </c>
      <c r="Q29" s="16">
        <f t="shared" si="8"/>
        <v>28</v>
      </c>
      <c r="R29" s="16"/>
      <c r="S29" s="21">
        <v>2.65625</v>
      </c>
      <c r="T29" s="14" t="s">
        <v>63</v>
      </c>
      <c r="U29" s="22" t="s">
        <v>63</v>
      </c>
      <c r="V29" s="23" t="s">
        <v>63</v>
      </c>
      <c r="W29" s="14">
        <v>1</v>
      </c>
      <c r="X29" s="24">
        <f t="shared" si="9"/>
        <v>2.8571428571428571E-2</v>
      </c>
      <c r="Y29" s="25">
        <f t="shared" si="24"/>
        <v>2.87</v>
      </c>
      <c r="Z29" s="14">
        <v>0</v>
      </c>
      <c r="AA29" s="14" t="s">
        <v>122</v>
      </c>
      <c r="AB29" s="27">
        <f t="shared" si="11"/>
        <v>-0.48</v>
      </c>
      <c r="AC29" s="28">
        <v>0.93251427662037034</v>
      </c>
      <c r="AD29" s="25">
        <f t="shared" si="12"/>
        <v>-31.332479694444441</v>
      </c>
      <c r="AE29" s="25">
        <v>-12.84</v>
      </c>
      <c r="AF29" s="25">
        <v>-7.4692804772727204</v>
      </c>
      <c r="AG29" s="25">
        <v>0</v>
      </c>
    </row>
    <row r="30" spans="1:33" ht="15.75" customHeight="1" x14ac:dyDescent="0.2">
      <c r="A30" s="31" t="s">
        <v>90</v>
      </c>
      <c r="B30" s="31" t="s">
        <v>340</v>
      </c>
      <c r="C30" s="15">
        <f t="shared" si="1"/>
        <v>37.872222222222234</v>
      </c>
      <c r="D30" s="16">
        <v>27</v>
      </c>
      <c r="E30" s="16">
        <v>0</v>
      </c>
      <c r="F30" s="17">
        <v>1022.5500000000004</v>
      </c>
      <c r="G30" s="17">
        <v>-2.4700000000000002</v>
      </c>
      <c r="H30" s="18">
        <f t="shared" si="2"/>
        <v>2.4155298029436205E-3</v>
      </c>
      <c r="I30" s="18">
        <f t="shared" si="3"/>
        <v>0.22801521920688494</v>
      </c>
      <c r="J30" s="17">
        <f t="shared" si="4"/>
        <v>233.15696240000028</v>
      </c>
      <c r="K30" s="17">
        <f t="shared" si="5"/>
        <v>8.6354430518518619</v>
      </c>
      <c r="L30" s="16">
        <v>208</v>
      </c>
      <c r="M30" s="19">
        <f t="shared" si="6"/>
        <v>0.12980769230769232</v>
      </c>
      <c r="N30" s="16">
        <v>100</v>
      </c>
      <c r="O30" s="20">
        <f t="shared" ref="O30:P30" si="26">D30/7</f>
        <v>3.8571428571428572</v>
      </c>
      <c r="P30" s="20">
        <f t="shared" si="26"/>
        <v>0</v>
      </c>
      <c r="Q30" s="16">
        <f t="shared" si="8"/>
        <v>25</v>
      </c>
      <c r="R30" s="16"/>
      <c r="S30" s="21">
        <v>3.2601156069364161</v>
      </c>
      <c r="T30" s="14" t="s">
        <v>63</v>
      </c>
      <c r="U30" s="22" t="s">
        <v>63</v>
      </c>
      <c r="V30" s="23" t="s">
        <v>63</v>
      </c>
      <c r="W30" s="14">
        <v>1</v>
      </c>
      <c r="X30" s="24">
        <f t="shared" si="9"/>
        <v>3.7037037037037035E-2</v>
      </c>
      <c r="Y30" s="25">
        <f t="shared" si="24"/>
        <v>2.4700000000000002</v>
      </c>
      <c r="Z30" s="14">
        <v>0</v>
      </c>
      <c r="AA30" s="14" t="s">
        <v>122</v>
      </c>
      <c r="AB30" s="27">
        <f t="shared" si="11"/>
        <v>-0.48</v>
      </c>
      <c r="AC30" s="28">
        <v>0.93251427662037034</v>
      </c>
      <c r="AD30" s="25">
        <f t="shared" si="12"/>
        <v>-24.170770049999998</v>
      </c>
      <c r="AE30" s="25">
        <v>-12.84</v>
      </c>
      <c r="AF30" s="25">
        <v>-9.7292506500000009</v>
      </c>
      <c r="AG30" s="25">
        <v>0</v>
      </c>
    </row>
    <row r="31" spans="1:33" ht="15.75" customHeight="1" x14ac:dyDescent="0.2">
      <c r="A31" s="31" t="s">
        <v>91</v>
      </c>
      <c r="B31" s="31" t="s">
        <v>47</v>
      </c>
      <c r="C31" s="15">
        <f t="shared" si="1"/>
        <v>36.893333333333338</v>
      </c>
      <c r="D31" s="16">
        <v>18</v>
      </c>
      <c r="E31" s="16">
        <v>0</v>
      </c>
      <c r="F31" s="17">
        <v>664.08</v>
      </c>
      <c r="G31" s="17">
        <v>-2.71</v>
      </c>
      <c r="H31" s="18">
        <f t="shared" si="2"/>
        <v>4.0808336345018667E-3</v>
      </c>
      <c r="I31" s="18">
        <f t="shared" si="3"/>
        <v>0.2099109167570172</v>
      </c>
      <c r="J31" s="17">
        <f t="shared" si="4"/>
        <v>139.39764159999999</v>
      </c>
      <c r="K31" s="17">
        <f t="shared" si="5"/>
        <v>7.7443134222222216</v>
      </c>
      <c r="L31" s="16">
        <v>213</v>
      </c>
      <c r="M31" s="19">
        <f t="shared" si="6"/>
        <v>8.4507042253521125E-2</v>
      </c>
      <c r="N31" s="16">
        <v>138</v>
      </c>
      <c r="O31" s="20">
        <f t="shared" ref="O31:P32" si="27">D31/7</f>
        <v>2.5714285714285716</v>
      </c>
      <c r="P31" s="20">
        <f t="shared" si="27"/>
        <v>0</v>
      </c>
      <c r="Q31" s="16">
        <f t="shared" si="8"/>
        <v>53</v>
      </c>
      <c r="R31" s="16"/>
      <c r="S31" s="21">
        <v>4.3169811320754699</v>
      </c>
      <c r="T31" s="14" t="s">
        <v>63</v>
      </c>
      <c r="U31" s="22" t="s">
        <v>63</v>
      </c>
      <c r="V31" s="23" t="s">
        <v>1188</v>
      </c>
      <c r="W31" s="14">
        <v>1</v>
      </c>
      <c r="X31" s="24">
        <f t="shared" si="9"/>
        <v>5.5555555555555552E-2</v>
      </c>
      <c r="Y31" s="25">
        <f t="shared" si="24"/>
        <v>2.71</v>
      </c>
      <c r="Z31" s="14">
        <v>0</v>
      </c>
      <c r="AA31" s="14" t="s">
        <v>122</v>
      </c>
      <c r="AB31" s="27">
        <f t="shared" si="11"/>
        <v>-0.48</v>
      </c>
      <c r="AC31" s="28">
        <v>0.93251427662037034</v>
      </c>
      <c r="AD31" s="25">
        <f t="shared" si="12"/>
        <v>-16.1138467</v>
      </c>
      <c r="AE31" s="25">
        <v>-12.84</v>
      </c>
      <c r="AF31" s="25">
        <v>-9.7292506500000009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34.99</v>
      </c>
      <c r="D32" s="16">
        <v>13</v>
      </c>
      <c r="E32" s="16">
        <v>1</v>
      </c>
      <c r="F32" s="17">
        <v>454.87</v>
      </c>
      <c r="G32" s="17">
        <v>-2.5</v>
      </c>
      <c r="H32" s="18">
        <f t="shared" si="2"/>
        <v>5.4960758018774598E-3</v>
      </c>
      <c r="I32" s="18">
        <f t="shared" si="3"/>
        <v>0.17389905550548018</v>
      </c>
      <c r="J32" s="17">
        <f t="shared" si="4"/>
        <v>79.101463377777776</v>
      </c>
      <c r="K32" s="17">
        <f t="shared" si="5"/>
        <v>6.0847279521367517</v>
      </c>
      <c r="L32" s="16">
        <v>185</v>
      </c>
      <c r="M32" s="19">
        <f t="shared" si="6"/>
        <v>7.0270270270270274E-2</v>
      </c>
      <c r="N32" s="16">
        <v>125</v>
      </c>
      <c r="O32" s="20">
        <f t="shared" si="27"/>
        <v>1.8571428571428572</v>
      </c>
      <c r="P32" s="20">
        <f t="shared" si="27"/>
        <v>0.14285714285714285</v>
      </c>
      <c r="Q32" s="16">
        <f t="shared" si="8"/>
        <v>62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3.4698795180722888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122</v>
      </c>
      <c r="AB32" s="27">
        <f t="shared" si="11"/>
        <v>-0.48</v>
      </c>
      <c r="AC32" s="28">
        <v>0.93251427662037034</v>
      </c>
      <c r="AD32" s="25">
        <f t="shared" si="12"/>
        <v>-11.637778172222221</v>
      </c>
      <c r="AE32" s="25">
        <v>-12.84</v>
      </c>
      <c r="AF32" s="25">
        <v>-9.7292506499999991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 Ft All Weather Extension Cord - Stays Flexible in Extreme Cold &amp; Hot Temperatures from -58°F to +221°F - 12/3 SJEOW Heavy Duty Lighted Outdoor Extension Cable")</f>
        <v>10 Ft All Weather Extension Cord - Stays Flexible in Extreme Cold &amp; Hot Temperatures from -58°F to +221°F - 12/3 SJEOW Heavy Duty Lighted Outdoor Extension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Info!B1:BJ5000""),2,FALSE),"""")"),"B08B6GLH65")</f>
        <v>B08B6GLH65</v>
      </c>
      <c r="B2" s="3" t="s">
        <v>341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3.25" customHeight="1" x14ac:dyDescent="0.15">
      <c r="A3" s="67" t="s">
        <v>30</v>
      </c>
      <c r="B3" s="68"/>
      <c r="C3" s="42">
        <f>((AE32+AF32)/0.85)*-1</f>
        <v>13.652701976470588</v>
      </c>
      <c r="D3" s="5">
        <f>SUM(D4:D99765)</f>
        <v>114</v>
      </c>
      <c r="E3" s="5"/>
      <c r="F3" s="6">
        <f t="shared" ref="F3:G3" si="0">SUM(F4:F99765)</f>
        <v>2735.8599999999997</v>
      </c>
      <c r="G3" s="6">
        <f t="shared" si="0"/>
        <v>-37.279999999999994</v>
      </c>
      <c r="H3" s="7">
        <f t="shared" ref="H3:H32" si="1">G3/F3*-1</f>
        <v>1.3626428252907677E-2</v>
      </c>
      <c r="I3" s="8">
        <f t="shared" ref="I3:I32" si="2">J3/F3</f>
        <v>0.30190099829624911</v>
      </c>
      <c r="J3" s="6">
        <f>SUM(J4:J99765)</f>
        <v>825.95886519877592</v>
      </c>
      <c r="K3" s="6">
        <f t="shared" ref="K3:K32" si="3">J3/D3</f>
        <v>7.2452532034980344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3 - Nov
4 - Dec
4 - Jan
2.5 - Feb")</f>
        <v>1.5 - March
1.5 - April
1.5 - May
1.5 - June
1.5 - July
1.5 - Aug
1.5 - Sept
1.5 - Oct
3 - Nov
4 - Dec
4 -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8.771929824561403E-3</v>
      </c>
      <c r="Y3" s="6"/>
      <c r="Z3" s="5"/>
      <c r="AA3" s="5"/>
      <c r="AB3" s="5"/>
      <c r="AC3" s="5"/>
      <c r="AD3" s="6">
        <f>SUM(AD4:AD99765)</f>
        <v>-15.180199393019109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Info!B2:BZ7000""),37,FALSE)),"""")*-1"),-6.65479668)</f>
        <v>-6.6547966799999996</v>
      </c>
      <c r="AG3" s="6">
        <f>SUM(AG4:AG99765)</f>
        <v>0</v>
      </c>
    </row>
    <row r="4" spans="1:33" ht="1.5" customHeight="1" x14ac:dyDescent="0.2">
      <c r="A4" s="14" t="s">
        <v>31</v>
      </c>
      <c r="B4" s="14" t="s">
        <v>342</v>
      </c>
      <c r="C4" s="15">
        <f t="shared" ref="C4:C32" si="4">IFERROR(F4/D4," - ")</f>
        <v>22.171818181818185</v>
      </c>
      <c r="D4" s="16">
        <v>22</v>
      </c>
      <c r="E4" s="16">
        <v>0</v>
      </c>
      <c r="F4" s="17">
        <v>487.78000000000009</v>
      </c>
      <c r="G4" s="17">
        <v>0</v>
      </c>
      <c r="H4" s="18">
        <f t="shared" si="1"/>
        <v>0</v>
      </c>
      <c r="I4" s="18">
        <f t="shared" si="2"/>
        <v>0.36120382139489127</v>
      </c>
      <c r="J4" s="17">
        <f t="shared" ref="J4:J32" si="5">F4*0.85+G4+AF4*D4+D4*AE4+AG4+AD4</f>
        <v>176.1880000000001</v>
      </c>
      <c r="K4" s="17">
        <f t="shared" si="3"/>
        <v>8.0085454545454589</v>
      </c>
      <c r="L4" s="16">
        <v>29</v>
      </c>
      <c r="M4" s="19">
        <f t="shared" ref="M4:M32" si="6">IFERROR(D4/L4,"-")</f>
        <v>0.75862068965517238</v>
      </c>
      <c r="N4" s="16">
        <v>30</v>
      </c>
      <c r="O4" s="20">
        <f t="shared" ref="O4:P4" si="7">D4/7</f>
        <v>3.1428571428571428</v>
      </c>
      <c r="P4" s="20">
        <f t="shared" si="7"/>
        <v>0</v>
      </c>
      <c r="Q4" s="16">
        <f t="shared" ref="Q4:Q32" si="8">ROUNDDOWN(N4/(O4+P4),0)</f>
        <v>9</v>
      </c>
      <c r="R4" s="16"/>
      <c r="S4" s="21">
        <v>1.76536312849162</v>
      </c>
      <c r="T4" s="14">
        <v>60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0.20833333333333334</v>
      </c>
      <c r="AD4" s="25">
        <f t="shared" ref="AD4:AD32" si="12">IFERROR(AB4*AC4*D4*2,0)</f>
        <v>-6.3249999999999993</v>
      </c>
      <c r="AE4" s="25">
        <v>-6.18</v>
      </c>
      <c r="AF4" s="25">
        <v>-4.37</v>
      </c>
      <c r="AG4" s="25">
        <v>0</v>
      </c>
    </row>
    <row r="5" spans="1:33" ht="15.75" customHeight="1" x14ac:dyDescent="0.2">
      <c r="A5" s="14" t="s">
        <v>34</v>
      </c>
      <c r="B5" s="14" t="s">
        <v>343</v>
      </c>
      <c r="C5" s="15">
        <f t="shared" si="4"/>
        <v>25.682307692307692</v>
      </c>
      <c r="D5" s="16">
        <v>13</v>
      </c>
      <c r="E5" s="16">
        <v>0</v>
      </c>
      <c r="F5" s="29">
        <v>333.87</v>
      </c>
      <c r="G5" s="29">
        <v>0</v>
      </c>
      <c r="H5" s="18">
        <f t="shared" si="1"/>
        <v>0</v>
      </c>
      <c r="I5" s="18">
        <f t="shared" si="2"/>
        <v>0.48529959862070493</v>
      </c>
      <c r="J5" s="17">
        <f t="shared" si="5"/>
        <v>162.02697699149476</v>
      </c>
      <c r="K5" s="17">
        <f t="shared" si="3"/>
        <v>12.463613614730367</v>
      </c>
      <c r="L5" s="16">
        <v>28</v>
      </c>
      <c r="M5" s="19">
        <f t="shared" si="6"/>
        <v>0.4642857142857143</v>
      </c>
      <c r="N5" s="16">
        <v>10</v>
      </c>
      <c r="O5" s="20">
        <v>3.5</v>
      </c>
      <c r="P5" s="20">
        <f>E5/7</f>
        <v>0</v>
      </c>
      <c r="Q5" s="16">
        <f t="shared" si="8"/>
        <v>2</v>
      </c>
      <c r="R5" s="16"/>
      <c r="S5" s="21">
        <v>5.9710144927536204</v>
      </c>
      <c r="T5" s="14">
        <v>60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6.9817336037079958E-2</v>
      </c>
      <c r="AD5" s="25">
        <f t="shared" si="12"/>
        <v>-1.2525230085052144</v>
      </c>
      <c r="AE5" s="25">
        <v>-4.9000000000000004</v>
      </c>
      <c r="AF5" s="25">
        <v>-4.37</v>
      </c>
      <c r="AG5" s="25">
        <v>0</v>
      </c>
    </row>
    <row r="6" spans="1:33" ht="15.75" customHeight="1" x14ac:dyDescent="0.2">
      <c r="A6" s="14" t="s">
        <v>35</v>
      </c>
      <c r="B6" s="14" t="s">
        <v>344</v>
      </c>
      <c r="C6" s="15">
        <f t="shared" si="4"/>
        <v>27.99</v>
      </c>
      <c r="D6" s="16">
        <v>5</v>
      </c>
      <c r="E6" s="16">
        <v>0</v>
      </c>
      <c r="F6" s="29">
        <v>139.94999999999999</v>
      </c>
      <c r="G6" s="29">
        <v>0</v>
      </c>
      <c r="H6" s="18">
        <f t="shared" si="1"/>
        <v>0</v>
      </c>
      <c r="I6" s="18">
        <f t="shared" si="2"/>
        <v>0.51537204680491044</v>
      </c>
      <c r="J6" s="17">
        <f t="shared" si="5"/>
        <v>72.126317950347214</v>
      </c>
      <c r="K6" s="17">
        <f t="shared" si="3"/>
        <v>14.425263590069443</v>
      </c>
      <c r="L6" s="16">
        <v>28</v>
      </c>
      <c r="M6" s="19">
        <f t="shared" si="6"/>
        <v>0.17857142857142858</v>
      </c>
      <c r="N6" s="16">
        <v>5</v>
      </c>
      <c r="O6" s="20">
        <f t="shared" ref="O6:P6" si="13">D6/7</f>
        <v>0.7142857142857143</v>
      </c>
      <c r="P6" s="20">
        <f t="shared" si="13"/>
        <v>0</v>
      </c>
      <c r="Q6" s="16">
        <f t="shared" si="8"/>
        <v>7</v>
      </c>
      <c r="R6" s="16"/>
      <c r="S6" s="21">
        <v>15.4482758620689</v>
      </c>
      <c r="T6" s="14">
        <v>120</v>
      </c>
      <c r="U6" s="22">
        <v>60</v>
      </c>
      <c r="V6" s="23" t="s">
        <v>345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6.9736528935185185E-2</v>
      </c>
      <c r="AD6" s="25">
        <f t="shared" si="12"/>
        <v>-0.48118204965277772</v>
      </c>
      <c r="AE6" s="25">
        <v>-4.9000000000000004</v>
      </c>
      <c r="AF6" s="25">
        <v>-4.37</v>
      </c>
      <c r="AG6" s="25">
        <v>0</v>
      </c>
    </row>
    <row r="7" spans="1:33" ht="15.75" customHeight="1" x14ac:dyDescent="0.2">
      <c r="A7" s="14" t="s">
        <v>37</v>
      </c>
      <c r="B7" s="14" t="s">
        <v>47</v>
      </c>
      <c r="C7" s="15">
        <f t="shared" si="4"/>
        <v>27.99</v>
      </c>
      <c r="D7" s="16">
        <v>4</v>
      </c>
      <c r="E7" s="16">
        <v>0</v>
      </c>
      <c r="F7" s="29">
        <v>111.96</v>
      </c>
      <c r="G7" s="29">
        <v>0</v>
      </c>
      <c r="H7" s="18">
        <f t="shared" si="1"/>
        <v>0</v>
      </c>
      <c r="I7" s="18">
        <f t="shared" si="2"/>
        <v>0.51537204680491044</v>
      </c>
      <c r="J7" s="17">
        <f t="shared" si="5"/>
        <v>57.701054360277766</v>
      </c>
      <c r="K7" s="17">
        <f t="shared" si="3"/>
        <v>14.425263590069441</v>
      </c>
      <c r="L7" s="16">
        <v>19</v>
      </c>
      <c r="M7" s="19">
        <f t="shared" si="6"/>
        <v>0.21052631578947367</v>
      </c>
      <c r="N7" s="16">
        <v>1</v>
      </c>
      <c r="O7" s="20">
        <f t="shared" ref="O7:P7" si="14">D7/7</f>
        <v>0.5714285714285714</v>
      </c>
      <c r="P7" s="20">
        <f t="shared" si="14"/>
        <v>0</v>
      </c>
      <c r="Q7" s="16">
        <f t="shared" si="8"/>
        <v>1</v>
      </c>
      <c r="R7" s="16"/>
      <c r="S7" s="21" t="e">
        <v>#N/A</v>
      </c>
      <c r="T7" s="14">
        <v>120</v>
      </c>
      <c r="U7" s="22">
        <v>60</v>
      </c>
      <c r="V7" s="23" t="s">
        <v>346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6.9736528935185185E-2</v>
      </c>
      <c r="AD7" s="25">
        <f t="shared" si="12"/>
        <v>-0.38494563972222218</v>
      </c>
      <c r="AE7" s="25">
        <v>-4.9000000000000004</v>
      </c>
      <c r="AF7" s="25">
        <v>-4.37</v>
      </c>
      <c r="AG7" s="25">
        <v>0</v>
      </c>
    </row>
    <row r="8" spans="1:33" ht="15.75" customHeight="1" x14ac:dyDescent="0.2">
      <c r="A8" s="14" t="s">
        <v>40</v>
      </c>
      <c r="B8" s="14" t="s">
        <v>347</v>
      </c>
      <c r="C8" s="15">
        <f t="shared" si="4"/>
        <v>27.99</v>
      </c>
      <c r="D8" s="16">
        <v>1</v>
      </c>
      <c r="E8" s="16">
        <v>0</v>
      </c>
      <c r="F8" s="29">
        <v>27.99</v>
      </c>
      <c r="G8" s="29">
        <v>0</v>
      </c>
      <c r="H8" s="18">
        <f t="shared" si="1"/>
        <v>0</v>
      </c>
      <c r="I8" s="18">
        <f t="shared" si="2"/>
        <v>0.51537204680491044</v>
      </c>
      <c r="J8" s="17">
        <f t="shared" si="5"/>
        <v>14.425263590069441</v>
      </c>
      <c r="K8" s="17">
        <f t="shared" si="3"/>
        <v>14.425263590069441</v>
      </c>
      <c r="L8" s="16">
        <v>2</v>
      </c>
      <c r="M8" s="19">
        <f t="shared" si="6"/>
        <v>0.5</v>
      </c>
      <c r="N8" s="16">
        <v>0</v>
      </c>
      <c r="O8" s="20">
        <f t="shared" ref="O8:P8" si="15">D8/7</f>
        <v>0.14285714285714285</v>
      </c>
      <c r="P8" s="20">
        <f t="shared" si="15"/>
        <v>0</v>
      </c>
      <c r="Q8" s="16">
        <f t="shared" si="8"/>
        <v>0</v>
      </c>
      <c r="R8" s="16"/>
      <c r="S8" s="21">
        <v>2.7032967032966999</v>
      </c>
      <c r="T8" s="14">
        <v>170</v>
      </c>
      <c r="U8" s="22">
        <v>60</v>
      </c>
      <c r="V8" s="23" t="s">
        <v>348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6.9736528935185185E-2</v>
      </c>
      <c r="AD8" s="25">
        <f t="shared" si="12"/>
        <v>-9.6236409930555544E-2</v>
      </c>
      <c r="AE8" s="25">
        <v>-4.9000000000000004</v>
      </c>
      <c r="AF8" s="25">
        <v>-4.37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1</v>
      </c>
      <c r="O9" s="20">
        <f t="shared" ref="O9:P9" si="16">D9/7</f>
        <v>0</v>
      </c>
      <c r="P9" s="20">
        <f t="shared" si="16"/>
        <v>0</v>
      </c>
      <c r="Q9" s="16" t="e">
        <f t="shared" si="8"/>
        <v>#DIV/0!</v>
      </c>
      <c r="R9" s="16"/>
      <c r="S9" s="21">
        <v>5.3333333333333304</v>
      </c>
      <c r="T9" s="14">
        <v>170</v>
      </c>
      <c r="U9" s="22">
        <v>60</v>
      </c>
      <c r="V9" s="23" t="s">
        <v>349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r="AG9" s="25">
        <v>0</v>
      </c>
    </row>
    <row r="10" spans="1:33" ht="1.5" customHeight="1" x14ac:dyDescent="0.2">
      <c r="A10" s="14" t="s">
        <v>45</v>
      </c>
      <c r="B10" s="14"/>
      <c r="C10" s="15">
        <f t="shared" si="4"/>
        <v>27.99</v>
      </c>
      <c r="D10" s="16">
        <v>1</v>
      </c>
      <c r="E10" s="16">
        <v>0</v>
      </c>
      <c r="F10" s="29">
        <v>27.99</v>
      </c>
      <c r="G10" s="29">
        <v>0</v>
      </c>
      <c r="H10" s="18">
        <f t="shared" si="1"/>
        <v>0</v>
      </c>
      <c r="I10" s="18">
        <f t="shared" si="2"/>
        <v>0.50665098342146786</v>
      </c>
      <c r="J10" s="17">
        <f t="shared" si="5"/>
        <v>14.181161025966883</v>
      </c>
      <c r="K10" s="17">
        <f t="shared" si="3"/>
        <v>14.181161025966883</v>
      </c>
      <c r="L10" s="16">
        <v>3</v>
      </c>
      <c r="M10" s="19">
        <f t="shared" si="6"/>
        <v>0.33333333333333331</v>
      </c>
      <c r="N10" s="16">
        <v>0</v>
      </c>
      <c r="O10" s="20">
        <f t="shared" ref="O10:P10" si="17">D10/7</f>
        <v>0.14285714285714285</v>
      </c>
      <c r="P10" s="20">
        <f t="shared" si="17"/>
        <v>0</v>
      </c>
      <c r="Q10" s="16">
        <f t="shared" si="8"/>
        <v>0</v>
      </c>
      <c r="R10" s="16"/>
      <c r="S10" s="21" t="e">
        <v>#N/A</v>
      </c>
      <c r="T10" s="14">
        <v>60</v>
      </c>
      <c r="U10" s="22">
        <v>60</v>
      </c>
      <c r="V10" s="23" t="s">
        <v>350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6.9736528935185185E-2</v>
      </c>
      <c r="AD10" s="25">
        <f t="shared" si="12"/>
        <v>-9.6236409930555544E-2</v>
      </c>
      <c r="AE10" s="25">
        <v>-4.9000000000000004</v>
      </c>
      <c r="AF10" s="25">
        <v>-4.6141025641025601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8">D11/7</f>
        <v>0</v>
      </c>
      <c r="P11" s="20">
        <f t="shared" si="18"/>
        <v>0</v>
      </c>
      <c r="Q11" s="16" t="e">
        <f t="shared" si="8"/>
        <v>#DIV/0!</v>
      </c>
      <c r="R11" s="16"/>
      <c r="S11" s="21" t="e">
        <v>#N/A</v>
      </c>
      <c r="T11" s="14">
        <v>270</v>
      </c>
      <c r="U11" s="22">
        <v>60</v>
      </c>
      <c r="V11" s="23" t="s">
        <v>351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6.9736528935185185E-2</v>
      </c>
      <c r="AD11" s="25">
        <f t="shared" si="12"/>
        <v>0</v>
      </c>
      <c r="AE11" s="25">
        <v>-4.9000000000000004</v>
      </c>
      <c r="AF11" s="25">
        <v>-4.6141025641025601</v>
      </c>
      <c r="AG11" s="25">
        <v>0</v>
      </c>
    </row>
    <row r="12" spans="1:33" ht="15.75" customHeight="1" x14ac:dyDescent="0.2">
      <c r="A12" s="14" t="s">
        <v>49</v>
      </c>
      <c r="B12" s="14"/>
      <c r="C12" s="15">
        <f t="shared" si="4"/>
        <v>27.99</v>
      </c>
      <c r="D12" s="16">
        <v>1</v>
      </c>
      <c r="E12" s="16">
        <v>0</v>
      </c>
      <c r="F12" s="29">
        <v>27.99</v>
      </c>
      <c r="G12" s="29">
        <v>0</v>
      </c>
      <c r="H12" s="18">
        <f t="shared" si="1"/>
        <v>0</v>
      </c>
      <c r="I12" s="18">
        <f t="shared" si="2"/>
        <v>0.50665098342146786</v>
      </c>
      <c r="J12" s="17">
        <f t="shared" si="5"/>
        <v>14.181161025966883</v>
      </c>
      <c r="K12" s="17">
        <f t="shared" si="3"/>
        <v>14.181161025966883</v>
      </c>
      <c r="L12" s="16">
        <v>0</v>
      </c>
      <c r="M12" s="19" t="str">
        <f t="shared" si="6"/>
        <v>-</v>
      </c>
      <c r="N12" s="16">
        <v>0</v>
      </c>
      <c r="O12" s="20">
        <f t="shared" ref="O12:P12" si="19">D12/7</f>
        <v>0.14285714285714285</v>
      </c>
      <c r="P12" s="20">
        <f t="shared" si="19"/>
        <v>0</v>
      </c>
      <c r="Q12" s="16">
        <f t="shared" si="8"/>
        <v>0</v>
      </c>
      <c r="R12" s="16"/>
      <c r="S12" s="21" t="e">
        <v>#N/A</v>
      </c>
      <c r="T12" s="14">
        <v>270</v>
      </c>
      <c r="U12" s="22">
        <v>60</v>
      </c>
      <c r="V12" s="23" t="s">
        <v>352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6.9736528935185185E-2</v>
      </c>
      <c r="AD12" s="25">
        <f t="shared" si="12"/>
        <v>-9.6236409930555544E-2</v>
      </c>
      <c r="AE12" s="25">
        <v>-4.9000000000000004</v>
      </c>
      <c r="AF12" s="25">
        <v>-4.6141025641025601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0">D13/7</f>
        <v>0</v>
      </c>
      <c r="P13" s="20">
        <f t="shared" si="20"/>
        <v>0</v>
      </c>
      <c r="Q13" s="16" t="e">
        <f t="shared" si="8"/>
        <v>#DIV/0!</v>
      </c>
      <c r="R13" s="16"/>
      <c r="S13" s="21">
        <v>3.6666666666666599</v>
      </c>
      <c r="T13" s="14">
        <v>270</v>
      </c>
      <c r="U13" s="22">
        <v>60</v>
      </c>
      <c r="V13" s="23" t="s">
        <v>352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-4.6500000000000004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1">D14/7</f>
        <v>0</v>
      </c>
      <c r="P14" s="20">
        <f t="shared" si="21"/>
        <v>0</v>
      </c>
      <c r="Q14" s="16" t="e">
        <f t="shared" si="8"/>
        <v>#DIV/0!</v>
      </c>
      <c r="R14" s="16"/>
      <c r="S14" s="21" t="e">
        <v>#N/A</v>
      </c>
      <c r="T14" s="14">
        <v>270</v>
      </c>
      <c r="U14" s="22">
        <v>60</v>
      </c>
      <c r="V14" s="23" t="s">
        <v>352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-4.6500000000000004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2">D15/7</f>
        <v>0</v>
      </c>
      <c r="P15" s="20">
        <f t="shared" si="22"/>
        <v>0</v>
      </c>
      <c r="Q15" s="16" t="e">
        <f t="shared" si="8"/>
        <v>#DIV/0!</v>
      </c>
      <c r="R15" s="16"/>
      <c r="S15" s="21" t="e">
        <v>#N/A</v>
      </c>
      <c r="T15" s="14">
        <v>270</v>
      </c>
      <c r="U15" s="22">
        <v>60</v>
      </c>
      <c r="V15" s="23" t="s">
        <v>352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-11.42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3">D16/7</f>
        <v>0</v>
      </c>
      <c r="P16" s="20">
        <f t="shared" si="23"/>
        <v>0</v>
      </c>
      <c r="Q16" s="16" t="e">
        <f t="shared" si="8"/>
        <v>#DIV/0!</v>
      </c>
      <c r="R16" s="16"/>
      <c r="S16" s="21" t="e">
        <v>#N/A</v>
      </c>
      <c r="T16" s="14">
        <v>270</v>
      </c>
      <c r="U16" s="22">
        <v>60</v>
      </c>
      <c r="V16" s="23" t="s">
        <v>353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-11.42</v>
      </c>
      <c r="AG16" s="25">
        <v>0</v>
      </c>
    </row>
    <row r="17" spans="1:33" ht="15.75" customHeight="1" x14ac:dyDescent="0.2">
      <c r="A17" s="14" t="s">
        <v>62</v>
      </c>
      <c r="B17" s="14" t="s">
        <v>354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4">D17/7</f>
        <v>0</v>
      </c>
      <c r="P17" s="20">
        <f t="shared" si="24"/>
        <v>0</v>
      </c>
      <c r="Q17" s="16" t="e">
        <f t="shared" si="8"/>
        <v>#DIV/0!</v>
      </c>
      <c r="R17" s="16"/>
      <c r="S17" s="21" t="e">
        <v>#N/A</v>
      </c>
      <c r="T17" s="14">
        <v>210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-11.42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27.99</v>
      </c>
      <c r="D18" s="16">
        <v>3</v>
      </c>
      <c r="E18" s="16">
        <v>0</v>
      </c>
      <c r="F18" s="17">
        <v>83.97</v>
      </c>
      <c r="G18" s="29">
        <v>0</v>
      </c>
      <c r="H18" s="18">
        <f t="shared" si="1"/>
        <v>0</v>
      </c>
      <c r="I18" s="18">
        <f t="shared" si="2"/>
        <v>0.26349637692280969</v>
      </c>
      <c r="J18" s="17">
        <f t="shared" si="5"/>
        <v>22.125790770208329</v>
      </c>
      <c r="K18" s="17">
        <f t="shared" si="3"/>
        <v>7.3752635900694434</v>
      </c>
      <c r="L18" s="16">
        <v>4</v>
      </c>
      <c r="M18" s="19">
        <f t="shared" si="6"/>
        <v>0.75</v>
      </c>
      <c r="N18" s="16">
        <v>57</v>
      </c>
      <c r="O18" s="20">
        <f t="shared" ref="O18:P18" si="25">D18/7</f>
        <v>0.42857142857142855</v>
      </c>
      <c r="P18" s="20">
        <f t="shared" si="25"/>
        <v>0</v>
      </c>
      <c r="Q18" s="16">
        <f t="shared" si="8"/>
        <v>133</v>
      </c>
      <c r="R18" s="16"/>
      <c r="S18" s="21">
        <v>1.1506849315068399</v>
      </c>
      <c r="T18" s="14">
        <v>210</v>
      </c>
      <c r="U18" s="22">
        <v>0</v>
      </c>
      <c r="V18" s="23" t="s">
        <v>355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6.9736528935185185E-2</v>
      </c>
      <c r="AD18" s="25">
        <f t="shared" si="12"/>
        <v>-0.28870922979166663</v>
      </c>
      <c r="AE18" s="25">
        <v>-4.9000000000000004</v>
      </c>
      <c r="AF18" s="25">
        <v>-11.42</v>
      </c>
      <c r="AG18" s="25">
        <v>0</v>
      </c>
    </row>
    <row r="19" spans="1:33" ht="15.75" customHeight="1" x14ac:dyDescent="0.2">
      <c r="A19" s="14" t="s">
        <v>67</v>
      </c>
      <c r="B19" s="14" t="s">
        <v>356</v>
      </c>
      <c r="C19" s="15">
        <f t="shared" si="4"/>
        <v>25.99</v>
      </c>
      <c r="D19" s="16">
        <v>2</v>
      </c>
      <c r="E19" s="16">
        <v>0</v>
      </c>
      <c r="F19" s="17">
        <v>51.98</v>
      </c>
      <c r="G19" s="29">
        <v>-0.08</v>
      </c>
      <c r="H19" s="18">
        <f t="shared" si="1"/>
        <v>1.5390534821085034E-3</v>
      </c>
      <c r="I19" s="18">
        <f t="shared" si="2"/>
        <v>0.19539298153403006</v>
      </c>
      <c r="J19" s="17">
        <f t="shared" si="5"/>
        <v>10.156527180138882</v>
      </c>
      <c r="K19" s="17">
        <f t="shared" si="3"/>
        <v>5.0782635900694411</v>
      </c>
      <c r="L19" s="16">
        <v>10</v>
      </c>
      <c r="M19" s="19">
        <f t="shared" si="6"/>
        <v>0.2</v>
      </c>
      <c r="N19" s="16">
        <v>55</v>
      </c>
      <c r="O19" s="20">
        <f t="shared" ref="O19:P19" si="26">D19/7</f>
        <v>0.2857142857142857</v>
      </c>
      <c r="P19" s="20">
        <f t="shared" si="26"/>
        <v>0</v>
      </c>
      <c r="Q19" s="16">
        <f t="shared" si="8"/>
        <v>192</v>
      </c>
      <c r="R19" s="16"/>
      <c r="S19" s="21">
        <v>1</v>
      </c>
      <c r="T19" s="14">
        <v>210</v>
      </c>
      <c r="U19" s="22">
        <v>100</v>
      </c>
      <c r="V19" s="23" t="s">
        <v>357</v>
      </c>
      <c r="W19" s="14">
        <v>0</v>
      </c>
      <c r="X19" s="24">
        <f t="shared" si="9"/>
        <v>0</v>
      </c>
      <c r="Y19" s="25">
        <f t="shared" si="10"/>
        <v>0.08</v>
      </c>
      <c r="Z19" s="14">
        <v>1</v>
      </c>
      <c r="AA19" s="14" t="s">
        <v>39</v>
      </c>
      <c r="AB19" s="27">
        <f t="shared" si="11"/>
        <v>-0.69</v>
      </c>
      <c r="AC19" s="28">
        <v>6.9736528935185185E-2</v>
      </c>
      <c r="AD19" s="25">
        <f t="shared" si="12"/>
        <v>-0.19247281986111109</v>
      </c>
      <c r="AE19" s="25">
        <v>-4.9000000000000004</v>
      </c>
      <c r="AF19" s="25">
        <v>-11.977</v>
      </c>
      <c r="AG19" s="25">
        <v>0</v>
      </c>
    </row>
    <row r="20" spans="1:33" ht="15.75" customHeight="1" x14ac:dyDescent="0.2">
      <c r="A20" s="14" t="s">
        <v>68</v>
      </c>
      <c r="B20" s="14" t="s">
        <v>358</v>
      </c>
      <c r="C20" s="15">
        <f t="shared" si="4"/>
        <v>25.99</v>
      </c>
      <c r="D20" s="16">
        <v>1</v>
      </c>
      <c r="E20" s="16">
        <v>0</v>
      </c>
      <c r="F20" s="17">
        <v>25.99</v>
      </c>
      <c r="G20" s="29">
        <v>0</v>
      </c>
      <c r="H20" s="18">
        <f t="shared" si="1"/>
        <v>0</v>
      </c>
      <c r="I20" s="18">
        <f t="shared" si="2"/>
        <v>0.19693203501613854</v>
      </c>
      <c r="J20" s="17">
        <f t="shared" si="5"/>
        <v>5.1182635900694402</v>
      </c>
      <c r="K20" s="17">
        <f t="shared" si="3"/>
        <v>5.1182635900694402</v>
      </c>
      <c r="L20" s="16">
        <v>5</v>
      </c>
      <c r="M20" s="19">
        <f t="shared" si="6"/>
        <v>0.2</v>
      </c>
      <c r="N20" s="16">
        <v>53</v>
      </c>
      <c r="O20" s="20">
        <f t="shared" ref="O20:P20" si="27">D20/7</f>
        <v>0.14285714285714285</v>
      </c>
      <c r="P20" s="20">
        <f t="shared" si="27"/>
        <v>0</v>
      </c>
      <c r="Q20" s="16">
        <f t="shared" si="8"/>
        <v>371</v>
      </c>
      <c r="R20" s="16"/>
      <c r="S20" s="21">
        <v>0.77192982456140302</v>
      </c>
      <c r="T20" s="14">
        <v>210</v>
      </c>
      <c r="U20" s="22">
        <v>100</v>
      </c>
      <c r="V20" s="23" t="s">
        <v>359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6.9736528935185185E-2</v>
      </c>
      <c r="AD20" s="25">
        <f t="shared" si="12"/>
        <v>-9.6236409930555544E-2</v>
      </c>
      <c r="AE20" s="25">
        <v>-4.9000000000000004</v>
      </c>
      <c r="AF20" s="25">
        <v>-11.977</v>
      </c>
      <c r="AG20" s="25">
        <v>0</v>
      </c>
    </row>
    <row r="21" spans="1:33" ht="15.75" customHeight="1" x14ac:dyDescent="0.2">
      <c r="A21" s="14" t="s">
        <v>71</v>
      </c>
      <c r="B21" s="14" t="s">
        <v>360</v>
      </c>
      <c r="C21" s="15">
        <f t="shared" si="4"/>
        <v>24.99</v>
      </c>
      <c r="D21" s="16">
        <v>2</v>
      </c>
      <c r="E21" s="16">
        <v>0</v>
      </c>
      <c r="F21" s="17">
        <v>49.98</v>
      </c>
      <c r="G21" s="29">
        <v>-35.379999999999995</v>
      </c>
      <c r="H21" s="18">
        <f t="shared" si="1"/>
        <v>0.70788315326130447</v>
      </c>
      <c r="I21" s="18">
        <f t="shared" si="2"/>
        <v>-0.53708429011326764</v>
      </c>
      <c r="J21" s="17">
        <f t="shared" si="5"/>
        <v>-26.843472819861113</v>
      </c>
      <c r="K21" s="17">
        <f t="shared" si="3"/>
        <v>-13.421736409930556</v>
      </c>
      <c r="L21" s="16">
        <v>11</v>
      </c>
      <c r="M21" s="19">
        <f t="shared" si="6"/>
        <v>0.18181818181818182</v>
      </c>
      <c r="N21" s="16">
        <v>52</v>
      </c>
      <c r="O21" s="20">
        <f t="shared" ref="O21:P21" si="28">D21/7</f>
        <v>0.2857142857142857</v>
      </c>
      <c r="P21" s="20">
        <f t="shared" si="28"/>
        <v>0</v>
      </c>
      <c r="Q21" s="16">
        <f t="shared" si="8"/>
        <v>182</v>
      </c>
      <c r="R21" s="16"/>
      <c r="S21" s="21">
        <v>0.56140350877192902</v>
      </c>
      <c r="T21" s="14">
        <v>210</v>
      </c>
      <c r="U21" s="22">
        <v>100</v>
      </c>
      <c r="V21" s="23" t="s">
        <v>361</v>
      </c>
      <c r="W21" s="14">
        <v>0</v>
      </c>
      <c r="X21" s="24">
        <f t="shared" si="9"/>
        <v>0</v>
      </c>
      <c r="Y21" s="25">
        <f t="shared" si="10"/>
        <v>7.0759999999999987</v>
      </c>
      <c r="Z21" s="14">
        <v>5</v>
      </c>
      <c r="AA21" s="14" t="s">
        <v>39</v>
      </c>
      <c r="AB21" s="27">
        <f t="shared" si="11"/>
        <v>-0.69</v>
      </c>
      <c r="AC21" s="28">
        <v>6.9736528935185185E-2</v>
      </c>
      <c r="AD21" s="25">
        <f t="shared" si="12"/>
        <v>-0.19247281986111109</v>
      </c>
      <c r="AE21" s="25">
        <v>-4.9000000000000004</v>
      </c>
      <c r="AF21" s="25">
        <v>-11.977</v>
      </c>
      <c r="AG21" s="25">
        <v>0</v>
      </c>
    </row>
    <row r="22" spans="1:33" ht="15.75" customHeight="1" x14ac:dyDescent="0.2">
      <c r="A22" s="14" t="s">
        <v>74</v>
      </c>
      <c r="B22" s="14" t="s">
        <v>362</v>
      </c>
      <c r="C22" s="15">
        <f t="shared" si="4"/>
        <v>24.99</v>
      </c>
      <c r="D22" s="16">
        <v>2</v>
      </c>
      <c r="E22" s="16">
        <v>0</v>
      </c>
      <c r="F22" s="29">
        <v>49.98</v>
      </c>
      <c r="G22" s="29">
        <v>-1.8199999999999998</v>
      </c>
      <c r="H22" s="18">
        <f t="shared" si="1"/>
        <v>3.6414565826330535E-2</v>
      </c>
      <c r="I22" s="18">
        <f t="shared" si="2"/>
        <v>0.13438429732170637</v>
      </c>
      <c r="J22" s="17">
        <f t="shared" si="5"/>
        <v>6.7165271801388844</v>
      </c>
      <c r="K22" s="17">
        <f t="shared" si="3"/>
        <v>3.3582635900694422</v>
      </c>
      <c r="L22" s="16">
        <v>16</v>
      </c>
      <c r="M22" s="19">
        <f t="shared" si="6"/>
        <v>0.125</v>
      </c>
      <c r="N22" s="16">
        <v>49</v>
      </c>
      <c r="O22" s="20">
        <f t="shared" ref="O22:P22" si="29">D22/7</f>
        <v>0.2857142857142857</v>
      </c>
      <c r="P22" s="20">
        <f t="shared" si="29"/>
        <v>0</v>
      </c>
      <c r="Q22" s="16">
        <f t="shared" si="8"/>
        <v>171</v>
      </c>
      <c r="R22" s="16"/>
      <c r="S22" s="21">
        <v>0.42857142857142799</v>
      </c>
      <c r="T22" s="14">
        <v>170</v>
      </c>
      <c r="U22" s="22">
        <v>100</v>
      </c>
      <c r="V22" s="23" t="s">
        <v>363</v>
      </c>
      <c r="W22" s="14">
        <v>1</v>
      </c>
      <c r="X22" s="24">
        <f t="shared" si="9"/>
        <v>0.5</v>
      </c>
      <c r="Y22" s="25">
        <f t="shared" si="10"/>
        <v>1.8199999999999998</v>
      </c>
      <c r="Z22" s="14">
        <v>0</v>
      </c>
      <c r="AA22" s="14" t="s">
        <v>39</v>
      </c>
      <c r="AB22" s="27">
        <f t="shared" si="11"/>
        <v>-0.69</v>
      </c>
      <c r="AC22" s="28">
        <v>6.9736528935185185E-2</v>
      </c>
      <c r="AD22" s="25">
        <f t="shared" si="12"/>
        <v>-0.19247281986111109</v>
      </c>
      <c r="AE22" s="25">
        <v>-4.9000000000000004</v>
      </c>
      <c r="AF22" s="25">
        <v>-11.977</v>
      </c>
      <c r="AG22" s="25">
        <v>0</v>
      </c>
    </row>
    <row r="23" spans="1:33" ht="15.75" customHeight="1" x14ac:dyDescent="0.2">
      <c r="A23" s="14" t="s">
        <v>76</v>
      </c>
      <c r="B23" s="14" t="s">
        <v>364</v>
      </c>
      <c r="C23" s="15">
        <f t="shared" si="4"/>
        <v>24.99</v>
      </c>
      <c r="D23" s="16">
        <v>3</v>
      </c>
      <c r="E23" s="16">
        <v>0</v>
      </c>
      <c r="F23" s="17">
        <v>74.97</v>
      </c>
      <c r="G23" s="29">
        <v>0</v>
      </c>
      <c r="H23" s="18">
        <f t="shared" si="1"/>
        <v>0</v>
      </c>
      <c r="I23" s="18">
        <f t="shared" si="2"/>
        <v>0.17079886314803699</v>
      </c>
      <c r="J23" s="17">
        <f t="shared" si="5"/>
        <v>12.804790770208333</v>
      </c>
      <c r="K23" s="17">
        <f t="shared" si="3"/>
        <v>4.2682635900694441</v>
      </c>
      <c r="L23" s="16">
        <v>9</v>
      </c>
      <c r="M23" s="19">
        <f t="shared" si="6"/>
        <v>0.33333333333333331</v>
      </c>
      <c r="N23" s="16">
        <v>47</v>
      </c>
      <c r="O23" s="20">
        <f t="shared" ref="O23:P23" si="30">D23/7</f>
        <v>0.42857142857142855</v>
      </c>
      <c r="P23" s="20">
        <f t="shared" si="30"/>
        <v>0</v>
      </c>
      <c r="Q23" s="16">
        <f t="shared" si="8"/>
        <v>109</v>
      </c>
      <c r="R23" s="16"/>
      <c r="S23" s="21">
        <v>0.45283018867924502</v>
      </c>
      <c r="T23" s="14">
        <v>210</v>
      </c>
      <c r="U23" s="22">
        <v>100</v>
      </c>
      <c r="V23" s="23" t="s">
        <v>363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6.9736528935185185E-2</v>
      </c>
      <c r="AD23" s="25">
        <f t="shared" si="12"/>
        <v>-0.28870922979166663</v>
      </c>
      <c r="AE23" s="25">
        <v>-4.9000000000000004</v>
      </c>
      <c r="AF23" s="25">
        <v>-11.977</v>
      </c>
      <c r="AG23" s="25">
        <v>0</v>
      </c>
    </row>
    <row r="24" spans="1:33" ht="15.75" customHeight="1" x14ac:dyDescent="0.2">
      <c r="A24" s="14" t="s">
        <v>78</v>
      </c>
      <c r="B24" s="14" t="s">
        <v>365</v>
      </c>
      <c r="C24" s="15">
        <f t="shared" si="4"/>
        <v>22.99</v>
      </c>
      <c r="D24" s="16">
        <v>2</v>
      </c>
      <c r="E24" s="16">
        <v>0</v>
      </c>
      <c r="F24" s="17">
        <v>45.98</v>
      </c>
      <c r="G24" s="17">
        <v>0</v>
      </c>
      <c r="H24" s="18">
        <f t="shared" si="1"/>
        <v>0</v>
      </c>
      <c r="I24" s="18">
        <f t="shared" si="2"/>
        <v>0.11171220487470393</v>
      </c>
      <c r="J24" s="17">
        <f t="shared" si="5"/>
        <v>5.1365271801388861</v>
      </c>
      <c r="K24" s="17">
        <f t="shared" si="3"/>
        <v>2.568263590069443</v>
      </c>
      <c r="L24" s="16">
        <v>12</v>
      </c>
      <c r="M24" s="19">
        <f t="shared" si="6"/>
        <v>0.16666666666666666</v>
      </c>
      <c r="N24" s="16">
        <v>47</v>
      </c>
      <c r="O24" s="20">
        <f t="shared" ref="O24:P24" si="31">D24/7</f>
        <v>0.2857142857142857</v>
      </c>
      <c r="P24" s="20">
        <f t="shared" si="31"/>
        <v>0</v>
      </c>
      <c r="Q24" s="16">
        <f t="shared" si="8"/>
        <v>164</v>
      </c>
      <c r="R24" s="16"/>
      <c r="S24" s="21">
        <v>0.55445544554455395</v>
      </c>
      <c r="T24" s="14">
        <v>210</v>
      </c>
      <c r="U24" s="22">
        <v>100</v>
      </c>
      <c r="V24" s="23" t="s">
        <v>366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6.9736528935185185E-2</v>
      </c>
      <c r="AD24" s="25">
        <f t="shared" si="12"/>
        <v>-0.19247281986111109</v>
      </c>
      <c r="AE24" s="25">
        <v>-4.9000000000000004</v>
      </c>
      <c r="AF24" s="25">
        <v>-11.977</v>
      </c>
      <c r="AG24" s="25">
        <v>0</v>
      </c>
    </row>
    <row r="25" spans="1:33" ht="15.75" customHeight="1" x14ac:dyDescent="0.2">
      <c r="A25" s="14" t="s">
        <v>81</v>
      </c>
      <c r="B25" s="14" t="s">
        <v>367</v>
      </c>
      <c r="C25" s="15">
        <f t="shared" si="4"/>
        <v>22.990000000000002</v>
      </c>
      <c r="D25" s="16">
        <v>7</v>
      </c>
      <c r="E25" s="16">
        <v>0</v>
      </c>
      <c r="F25" s="17">
        <v>160.93</v>
      </c>
      <c r="G25" s="17">
        <v>0</v>
      </c>
      <c r="H25" s="18">
        <f t="shared" si="1"/>
        <v>0</v>
      </c>
      <c r="I25" s="18">
        <f t="shared" si="2"/>
        <v>0.11158171335665268</v>
      </c>
      <c r="J25" s="17">
        <f t="shared" si="5"/>
        <v>17.956845130486116</v>
      </c>
      <c r="K25" s="17">
        <f t="shared" si="3"/>
        <v>2.5652635900694452</v>
      </c>
      <c r="L25" s="16">
        <v>8</v>
      </c>
      <c r="M25" s="19">
        <f t="shared" si="6"/>
        <v>0.875</v>
      </c>
      <c r="N25" s="16">
        <v>38</v>
      </c>
      <c r="O25" s="20">
        <f t="shared" ref="O25:P25" si="32">D25/7</f>
        <v>1</v>
      </c>
      <c r="P25" s="20">
        <f t="shared" si="32"/>
        <v>0</v>
      </c>
      <c r="Q25" s="16">
        <f t="shared" si="8"/>
        <v>38</v>
      </c>
      <c r="R25" s="16"/>
      <c r="S25" s="21">
        <v>0.95652173913043481</v>
      </c>
      <c r="T25" s="14">
        <v>210</v>
      </c>
      <c r="U25" s="22">
        <v>100</v>
      </c>
      <c r="V25" s="23" t="s">
        <v>368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6.9736528935185185E-2</v>
      </c>
      <c r="AD25" s="25">
        <f t="shared" si="12"/>
        <v>-0.67365486951388887</v>
      </c>
      <c r="AE25" s="25">
        <v>-4.9000000000000004</v>
      </c>
      <c r="AF25" s="25">
        <v>-11.98</v>
      </c>
      <c r="AG25" s="25">
        <v>0</v>
      </c>
    </row>
    <row r="26" spans="1:33" ht="15.75" customHeight="1" x14ac:dyDescent="0.2">
      <c r="A26" s="14" t="s">
        <v>82</v>
      </c>
      <c r="B26" s="14" t="s">
        <v>367</v>
      </c>
      <c r="C26" s="15">
        <f t="shared" si="4"/>
        <v>22.99</v>
      </c>
      <c r="D26" s="16">
        <v>8</v>
      </c>
      <c r="E26" s="16">
        <v>0</v>
      </c>
      <c r="F26" s="17">
        <v>183.92</v>
      </c>
      <c r="G26" s="17">
        <v>0</v>
      </c>
      <c r="H26" s="18">
        <f t="shared" si="1"/>
        <v>0</v>
      </c>
      <c r="I26" s="18">
        <f t="shared" si="2"/>
        <v>0.10953734624051516</v>
      </c>
      <c r="J26" s="17">
        <f t="shared" si="5"/>
        <v>20.146108720555546</v>
      </c>
      <c r="K26" s="17">
        <f t="shared" si="3"/>
        <v>2.5182635900694432</v>
      </c>
      <c r="L26" s="16">
        <v>27</v>
      </c>
      <c r="M26" s="19">
        <f t="shared" si="6"/>
        <v>0.29629629629629628</v>
      </c>
      <c r="N26" s="16">
        <v>30</v>
      </c>
      <c r="O26" s="20">
        <f t="shared" ref="O26:P26" si="33">D26/7</f>
        <v>1.1428571428571428</v>
      </c>
      <c r="P26" s="20">
        <f t="shared" si="33"/>
        <v>0</v>
      </c>
      <c r="Q26" s="16">
        <f t="shared" si="8"/>
        <v>26</v>
      </c>
      <c r="R26" s="16"/>
      <c r="S26" s="21">
        <v>0.78873239436619713</v>
      </c>
      <c r="T26" s="14">
        <v>210</v>
      </c>
      <c r="U26" s="22">
        <v>100</v>
      </c>
      <c r="V26" s="23" t="s">
        <v>357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6.9736528935185185E-2</v>
      </c>
      <c r="AD26" s="25">
        <f t="shared" si="12"/>
        <v>-0.76989127944444435</v>
      </c>
      <c r="AE26" s="25">
        <v>-4.95</v>
      </c>
      <c r="AF26" s="25">
        <v>-11.977</v>
      </c>
      <c r="AG26" s="25">
        <v>0</v>
      </c>
    </row>
    <row r="27" spans="1:33" ht="15.75" customHeight="1" x14ac:dyDescent="0.2">
      <c r="A27" s="14" t="s">
        <v>85</v>
      </c>
      <c r="B27" s="14" t="s">
        <v>369</v>
      </c>
      <c r="C27" s="15">
        <f t="shared" si="4"/>
        <v>22.99</v>
      </c>
      <c r="D27" s="16">
        <v>4</v>
      </c>
      <c r="E27" s="16">
        <v>0</v>
      </c>
      <c r="F27" s="17">
        <v>91.96</v>
      </c>
      <c r="G27" s="17">
        <v>0</v>
      </c>
      <c r="H27" s="18">
        <f t="shared" si="1"/>
        <v>0</v>
      </c>
      <c r="I27" s="18">
        <f t="shared" si="2"/>
        <v>0.10953734624051516</v>
      </c>
      <c r="J27" s="17">
        <f t="shared" si="5"/>
        <v>10.073054360277773</v>
      </c>
      <c r="K27" s="17">
        <f t="shared" si="3"/>
        <v>2.5182635900694432</v>
      </c>
      <c r="L27" s="16">
        <v>17</v>
      </c>
      <c r="M27" s="19">
        <f t="shared" si="6"/>
        <v>0.23529411764705882</v>
      </c>
      <c r="N27" s="16">
        <v>126</v>
      </c>
      <c r="O27" s="20">
        <f t="shared" ref="O27:P27" si="34">D27/7</f>
        <v>0.5714285714285714</v>
      </c>
      <c r="P27" s="20">
        <f t="shared" si="34"/>
        <v>0</v>
      </c>
      <c r="Q27" s="16">
        <f t="shared" si="8"/>
        <v>220</v>
      </c>
      <c r="R27" s="16"/>
      <c r="S27" s="21">
        <v>0.58620689655172409</v>
      </c>
      <c r="T27" s="14">
        <v>210</v>
      </c>
      <c r="U27" s="22">
        <v>100</v>
      </c>
      <c r="V27" s="23" t="s">
        <v>357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6.9736528935185185E-2</v>
      </c>
      <c r="AD27" s="25">
        <f t="shared" si="12"/>
        <v>-0.38494563972222218</v>
      </c>
      <c r="AE27" s="25">
        <v>-4.95</v>
      </c>
      <c r="AF27" s="25">
        <v>-11.977</v>
      </c>
      <c r="AG27" s="25">
        <v>0</v>
      </c>
    </row>
    <row r="28" spans="1:33" ht="15.75" customHeight="1" x14ac:dyDescent="0.2">
      <c r="A28" s="14" t="s">
        <v>87</v>
      </c>
      <c r="B28" s="14" t="s">
        <v>47</v>
      </c>
      <c r="C28" s="15">
        <f t="shared" si="4"/>
        <v>22.990000000000002</v>
      </c>
      <c r="D28" s="16">
        <v>5</v>
      </c>
      <c r="E28" s="16">
        <v>0</v>
      </c>
      <c r="F28" s="17">
        <v>114.95</v>
      </c>
      <c r="G28" s="17">
        <v>0</v>
      </c>
      <c r="H28" s="18">
        <f t="shared" si="1"/>
        <v>0</v>
      </c>
      <c r="I28" s="18">
        <f t="shared" si="2"/>
        <v>0.10953734624051512</v>
      </c>
      <c r="J28" s="17">
        <f t="shared" si="5"/>
        <v>12.591317950347213</v>
      </c>
      <c r="K28" s="17">
        <f t="shared" si="3"/>
        <v>2.5182635900694423</v>
      </c>
      <c r="L28" s="16">
        <v>19</v>
      </c>
      <c r="M28" s="19">
        <f t="shared" si="6"/>
        <v>0.26315789473684209</v>
      </c>
      <c r="N28" s="16">
        <v>121</v>
      </c>
      <c r="O28" s="20">
        <f t="shared" ref="O28:P28" si="35">D28/7</f>
        <v>0.7142857142857143</v>
      </c>
      <c r="P28" s="20">
        <f t="shared" si="35"/>
        <v>0</v>
      </c>
      <c r="Q28" s="16">
        <f t="shared" si="8"/>
        <v>169</v>
      </c>
      <c r="R28" s="16"/>
      <c r="S28" s="21">
        <v>0.67555555555555558</v>
      </c>
      <c r="T28" s="14">
        <v>210</v>
      </c>
      <c r="U28" s="22">
        <v>100</v>
      </c>
      <c r="V28" s="23" t="s">
        <v>357</v>
      </c>
      <c r="W28" s="14">
        <v>0</v>
      </c>
      <c r="X28" s="24">
        <f t="shared" si="9"/>
        <v>0</v>
      </c>
      <c r="Y28" s="25">
        <f t="shared" ref="Y28:Y32" si="36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6.9736528935185185E-2</v>
      </c>
      <c r="AD28" s="25">
        <f t="shared" si="12"/>
        <v>-0.48118204965277772</v>
      </c>
      <c r="AE28" s="25">
        <v>-4.95</v>
      </c>
      <c r="AF28" s="25">
        <v>-11.977</v>
      </c>
      <c r="AG28" s="25">
        <v>0</v>
      </c>
    </row>
    <row r="29" spans="1:33" ht="15.75" customHeight="1" x14ac:dyDescent="0.2">
      <c r="A29" s="14" t="s">
        <v>89</v>
      </c>
      <c r="B29" s="14" t="s">
        <v>370</v>
      </c>
      <c r="C29" s="15">
        <f t="shared" si="4"/>
        <v>22.990000000000002</v>
      </c>
      <c r="D29" s="16">
        <v>7</v>
      </c>
      <c r="E29" s="16">
        <v>0</v>
      </c>
      <c r="F29" s="17">
        <v>160.93</v>
      </c>
      <c r="G29" s="17">
        <v>0</v>
      </c>
      <c r="H29" s="18">
        <f t="shared" si="1"/>
        <v>0</v>
      </c>
      <c r="I29" s="18">
        <f t="shared" si="2"/>
        <v>0.33863695476596112</v>
      </c>
      <c r="J29" s="17">
        <f t="shared" si="5"/>
        <v>54.496845130486122</v>
      </c>
      <c r="K29" s="17">
        <f t="shared" si="3"/>
        <v>7.7852635900694462</v>
      </c>
      <c r="L29" s="16">
        <v>21</v>
      </c>
      <c r="M29" s="19">
        <f t="shared" si="6"/>
        <v>0.33333333333333331</v>
      </c>
      <c r="N29" s="16">
        <v>116</v>
      </c>
      <c r="O29" s="20">
        <f t="shared" ref="O29:P29" si="37">D29/7</f>
        <v>1</v>
      </c>
      <c r="P29" s="20">
        <f t="shared" si="37"/>
        <v>0</v>
      </c>
      <c r="Q29" s="16">
        <f t="shared" si="8"/>
        <v>116</v>
      </c>
      <c r="R29" s="16"/>
      <c r="S29" s="21">
        <v>0.83412322274881512</v>
      </c>
      <c r="T29" s="14">
        <v>110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6"/>
        <v>0</v>
      </c>
      <c r="Z29" s="14">
        <v>0</v>
      </c>
      <c r="AA29" s="14" t="s">
        <v>39</v>
      </c>
      <c r="AB29" s="27">
        <f t="shared" si="11"/>
        <v>-0.69</v>
      </c>
      <c r="AC29" s="28">
        <v>6.9736528935185185E-2</v>
      </c>
      <c r="AD29" s="25">
        <f t="shared" si="12"/>
        <v>-0.67365486951388887</v>
      </c>
      <c r="AE29" s="25">
        <v>-4.95</v>
      </c>
      <c r="AF29" s="25">
        <v>-6.71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22.990000000000002</v>
      </c>
      <c r="D30" s="16">
        <v>9</v>
      </c>
      <c r="E30" s="16">
        <v>0</v>
      </c>
      <c r="F30" s="17">
        <v>206.91000000000003</v>
      </c>
      <c r="G30" s="17">
        <v>0</v>
      </c>
      <c r="H30" s="18">
        <f t="shared" si="1"/>
        <v>0</v>
      </c>
      <c r="I30" s="18">
        <f t="shared" si="2"/>
        <v>0.34103814310871877</v>
      </c>
      <c r="J30" s="17">
        <f t="shared" si="5"/>
        <v>70.564202190625011</v>
      </c>
      <c r="K30" s="17">
        <f t="shared" si="3"/>
        <v>7.8404669100694457</v>
      </c>
      <c r="L30" s="16">
        <v>15</v>
      </c>
      <c r="M30" s="19">
        <f t="shared" si="6"/>
        <v>0.6</v>
      </c>
      <c r="N30" s="16">
        <v>105</v>
      </c>
      <c r="O30" s="20">
        <f t="shared" ref="O30:P30" si="38">D30/7</f>
        <v>1.2857142857142858</v>
      </c>
      <c r="P30" s="20">
        <f t="shared" si="38"/>
        <v>0</v>
      </c>
      <c r="Q30" s="16">
        <f t="shared" si="8"/>
        <v>81</v>
      </c>
      <c r="R30" s="16"/>
      <c r="S30" s="21">
        <v>0.90640394088669951</v>
      </c>
      <c r="T30" s="14">
        <v>110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6"/>
        <v>0</v>
      </c>
      <c r="Z30" s="14">
        <v>0</v>
      </c>
      <c r="AA30" s="14" t="s">
        <v>39</v>
      </c>
      <c r="AB30" s="27">
        <f t="shared" si="11"/>
        <v>-0.69</v>
      </c>
      <c r="AC30" s="28">
        <v>6.9736528935185185E-2</v>
      </c>
      <c r="AD30" s="25">
        <f t="shared" si="12"/>
        <v>-0.86612768937499984</v>
      </c>
      <c r="AE30" s="25">
        <v>-4.95</v>
      </c>
      <c r="AF30" s="25">
        <v>-6.6547966799999996</v>
      </c>
      <c r="AG30" s="25">
        <v>0</v>
      </c>
    </row>
    <row r="31" spans="1:33" ht="15.75" customHeight="1" x14ac:dyDescent="0.2">
      <c r="A31" s="31" t="s">
        <v>91</v>
      </c>
      <c r="B31" s="44" t="s">
        <v>371</v>
      </c>
      <c r="C31" s="15">
        <f t="shared" si="4"/>
        <v>22.990000000000002</v>
      </c>
      <c r="D31" s="16">
        <v>7</v>
      </c>
      <c r="E31" s="16">
        <v>0</v>
      </c>
      <c r="F31" s="17">
        <v>160.93</v>
      </c>
      <c r="G31" s="17">
        <v>0</v>
      </c>
      <c r="H31" s="18">
        <f t="shared" si="1"/>
        <v>0</v>
      </c>
      <c r="I31" s="18">
        <f t="shared" si="2"/>
        <v>0.34103814310871883</v>
      </c>
      <c r="J31" s="17">
        <f t="shared" si="5"/>
        <v>54.883268370486121</v>
      </c>
      <c r="K31" s="17">
        <f t="shared" si="3"/>
        <v>7.8404669100694457</v>
      </c>
      <c r="L31" s="16">
        <v>11</v>
      </c>
      <c r="M31" s="19">
        <f t="shared" si="6"/>
        <v>0.63636363636363635</v>
      </c>
      <c r="N31" s="16">
        <v>99</v>
      </c>
      <c r="O31" s="20">
        <f t="shared" ref="O31:P32" si="39">D31/7</f>
        <v>1</v>
      </c>
      <c r="P31" s="20">
        <f t="shared" si="39"/>
        <v>0</v>
      </c>
      <c r="Q31" s="16">
        <f t="shared" si="8"/>
        <v>99</v>
      </c>
      <c r="R31" s="16"/>
      <c r="S31" s="21">
        <v>0.84897959183673399</v>
      </c>
      <c r="T31" s="14">
        <v>110</v>
      </c>
      <c r="U31" s="22">
        <v>40</v>
      </c>
      <c r="V31" s="23" t="s">
        <v>1185</v>
      </c>
      <c r="W31" s="14">
        <v>0</v>
      </c>
      <c r="X31" s="24">
        <f t="shared" si="9"/>
        <v>0</v>
      </c>
      <c r="Y31" s="25">
        <f t="shared" si="36"/>
        <v>0</v>
      </c>
      <c r="Z31" s="14">
        <v>0</v>
      </c>
      <c r="AA31" s="14" t="s">
        <v>39</v>
      </c>
      <c r="AB31" s="27">
        <f t="shared" si="11"/>
        <v>-0.69</v>
      </c>
      <c r="AC31" s="28">
        <v>6.9736528935185185E-2</v>
      </c>
      <c r="AD31" s="25">
        <f t="shared" si="12"/>
        <v>-0.67365486951388887</v>
      </c>
      <c r="AE31" s="25">
        <v>-4.95</v>
      </c>
      <c r="AF31" s="25">
        <v>-6.6547966800000005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22.990000000000002</v>
      </c>
      <c r="D32" s="16">
        <v>5</v>
      </c>
      <c r="E32" s="16">
        <v>0</v>
      </c>
      <c r="F32" s="17">
        <v>114.95</v>
      </c>
      <c r="G32" s="17">
        <v>0</v>
      </c>
      <c r="H32" s="18">
        <f t="shared" si="1"/>
        <v>0</v>
      </c>
      <c r="I32" s="18">
        <f t="shared" si="2"/>
        <v>0.34103814310871866</v>
      </c>
      <c r="J32" s="17">
        <f t="shared" si="5"/>
        <v>39.20233455034721</v>
      </c>
      <c r="K32" s="17">
        <f t="shared" si="3"/>
        <v>7.8404669100694422</v>
      </c>
      <c r="L32" s="16">
        <v>18</v>
      </c>
      <c r="M32" s="19">
        <f t="shared" si="6"/>
        <v>0.27777777777777779</v>
      </c>
      <c r="N32" s="16">
        <v>93</v>
      </c>
      <c r="O32" s="20">
        <f t="shared" si="39"/>
        <v>0.7142857142857143</v>
      </c>
      <c r="P32" s="20">
        <f t="shared" si="39"/>
        <v>0</v>
      </c>
      <c r="Q32" s="16">
        <f t="shared" si="8"/>
        <v>130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0.76012461059190028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6"/>
        <v>0</v>
      </c>
      <c r="Z32" s="14">
        <v>0</v>
      </c>
      <c r="AA32" s="14" t="s">
        <v>39</v>
      </c>
      <c r="AB32" s="27">
        <f t="shared" si="11"/>
        <v>-0.69</v>
      </c>
      <c r="AC32" s="28">
        <v>6.9736528935185185E-2</v>
      </c>
      <c r="AD32" s="25">
        <f t="shared" si="12"/>
        <v>-0.48118204965277772</v>
      </c>
      <c r="AE32" s="25">
        <v>-4.95</v>
      </c>
      <c r="AF32" s="25">
        <v>-6.6547966799999996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.5" customWidth="1"/>
    <col min="22" max="22" width="76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 Foot All Weather Extension Cord - 12/3 SJEOW Heavy Duty Lighted Outdoor Extension Cable with 3 Prong Grounded Plug for Safety - Great for Garden and Major Appliances")</f>
        <v>25 Foot All Weather Extension Cord - 12/3 SJEOW Heavy Duty Lighted Outdoor Extension Cable with 3 Prong Grounded Plug for Safety - Great for Garden and Major Appliances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Info!B1:BJ5000""),2,FALSE),"""")"),"B07FYVYRDM")</f>
        <v>B07FYVYRDM</v>
      </c>
      <c r="B2" s="3" t="s">
        <v>372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3.25" customHeight="1" x14ac:dyDescent="0.15">
      <c r="A3" s="67" t="s">
        <v>30</v>
      </c>
      <c r="B3" s="68"/>
      <c r="C3" s="42">
        <f>((AE32+AF32)/0.85)*-1</f>
        <v>20.139999999999883</v>
      </c>
      <c r="D3" s="5">
        <f>SUM(D4:D99765)</f>
        <v>294</v>
      </c>
      <c r="E3" s="5"/>
      <c r="F3" s="6">
        <f t="shared" ref="F3:G3" si="0">SUM(F4:F99765)</f>
        <v>10878.41</v>
      </c>
      <c r="G3" s="6">
        <f t="shared" si="0"/>
        <v>-0.26</v>
      </c>
      <c r="H3" s="7">
        <f t="shared" ref="H3:H32" si="1">G3/F3*-1</f>
        <v>2.3900551643116964E-5</v>
      </c>
      <c r="I3" s="8">
        <f t="shared" ref="I3:I32" si="2">J3/F3</f>
        <v>0.38473451537019082</v>
      </c>
      <c r="J3" s="6">
        <f>SUM(J4:J99765)</f>
        <v>4185.2997993482377</v>
      </c>
      <c r="K3" s="6">
        <f t="shared" ref="K3:K32" si="3">J3/D3</f>
        <v>14.235713603225298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QTY-8")</f>
        <v>Del QTY-8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QTY-280")</f>
        <v>US QTY-280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3.4013605442176869E-3</v>
      </c>
      <c r="Y3" s="6"/>
      <c r="Z3" s="5"/>
      <c r="AA3" s="5"/>
      <c r="AB3" s="5"/>
      <c r="AC3" s="5"/>
      <c r="AD3" s="6">
        <f>SUM(AD4:AD99765)</f>
        <v>-39.097869882535889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Info!B2:BZ7000""),37,FALSE)),"""")*-1"),-11.3189999999999)</f>
        <v>-11.3189999999999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373</v>
      </c>
      <c r="C4" s="15">
        <f t="shared" ref="C4:C32" si="4">IFERROR(F4/D4," - ")</f>
        <v>42.492222222222217</v>
      </c>
      <c r="D4" s="16">
        <v>9</v>
      </c>
      <c r="E4" s="16">
        <v>1</v>
      </c>
      <c r="F4" s="17">
        <v>382.42999999999995</v>
      </c>
      <c r="G4" s="17">
        <v>-0.08</v>
      </c>
      <c r="H4" s="18">
        <f t="shared" si="1"/>
        <v>2.0918860968020293E-4</v>
      </c>
      <c r="I4" s="18">
        <f t="shared" si="2"/>
        <v>0.45625056254010288</v>
      </c>
      <c r="J4" s="17">
        <f t="shared" ref="J4:J32" si="5">F4*0.85+G4+AF4*D4+D4*AE4+AG4+AD4</f>
        <v>174.48390263221151</v>
      </c>
      <c r="K4" s="17">
        <f t="shared" si="3"/>
        <v>19.387100292467945</v>
      </c>
      <c r="L4" s="16">
        <v>47</v>
      </c>
      <c r="M4" s="19">
        <f t="shared" ref="M4:M32" si="6">IFERROR(D4/L4,"-")</f>
        <v>0.19148936170212766</v>
      </c>
      <c r="N4" s="16">
        <v>139</v>
      </c>
      <c r="O4" s="20">
        <f t="shared" ref="O4:P4" si="7">D4/7</f>
        <v>1.2857142857142858</v>
      </c>
      <c r="P4" s="20">
        <f t="shared" si="7"/>
        <v>0.14285714285714285</v>
      </c>
      <c r="Q4" s="16">
        <f t="shared" ref="Q4:Q32" si="8">ROUNDDOWN(N4/(O4+P4),0)</f>
        <v>97</v>
      </c>
      <c r="R4" s="16"/>
      <c r="S4" s="21">
        <v>2.3478260869565202</v>
      </c>
      <c r="T4" s="14">
        <v>520</v>
      </c>
      <c r="U4" s="22">
        <v>200</v>
      </c>
      <c r="V4" s="23" t="s">
        <v>374</v>
      </c>
      <c r="W4" s="14">
        <v>1</v>
      </c>
      <c r="X4" s="24">
        <f t="shared" ref="X4:X32" si="9">IFERROR(W4/D4,0)</f>
        <v>0.1111111111111111</v>
      </c>
      <c r="Y4" s="25">
        <f t="shared" ref="Y4:Y26" si="10">IFERROR(G4/(W4+Z4)*-1,0)</f>
        <v>0.08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0.1274765625</v>
      </c>
      <c r="AD4" s="25">
        <f t="shared" ref="AD4:AD32" si="12">IFERROR(AB4*AC4*D4*2,0)</f>
        <v>-1.58325890625</v>
      </c>
      <c r="AE4" s="25">
        <v>-5.8</v>
      </c>
      <c r="AF4" s="25">
        <v>-10.746482051282051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40.602105263157895</v>
      </c>
      <c r="D5" s="16">
        <v>19</v>
      </c>
      <c r="E5" s="16">
        <v>0</v>
      </c>
      <c r="F5" s="29">
        <v>771.44</v>
      </c>
      <c r="G5" s="29">
        <v>0</v>
      </c>
      <c r="H5" s="18">
        <f t="shared" si="1"/>
        <v>0</v>
      </c>
      <c r="I5" s="18">
        <f t="shared" si="2"/>
        <v>0.43813456978460147</v>
      </c>
      <c r="J5" s="17">
        <f t="shared" si="5"/>
        <v>337.99453251463297</v>
      </c>
      <c r="K5" s="17">
        <f t="shared" si="3"/>
        <v>17.789185921822789</v>
      </c>
      <c r="L5" s="16">
        <v>49</v>
      </c>
      <c r="M5" s="19">
        <f t="shared" si="6"/>
        <v>0.38775510204081631</v>
      </c>
      <c r="N5" s="16">
        <v>102</v>
      </c>
      <c r="O5" s="20">
        <f t="shared" ref="O5:P5" si="13">D5/7</f>
        <v>2.7142857142857144</v>
      </c>
      <c r="P5" s="20">
        <f t="shared" si="13"/>
        <v>0</v>
      </c>
      <c r="Q5" s="16">
        <f t="shared" si="8"/>
        <v>37</v>
      </c>
      <c r="R5" s="16"/>
      <c r="S5" s="21">
        <v>3.6433121019108201</v>
      </c>
      <c r="T5" s="14">
        <v>520</v>
      </c>
      <c r="U5" s="22">
        <v>200</v>
      </c>
      <c r="V5" s="23" t="s">
        <v>375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0.12762427578215527</v>
      </c>
      <c r="AD5" s="25">
        <f t="shared" si="12"/>
        <v>-3.346308511008111</v>
      </c>
      <c r="AE5" s="25">
        <v>-5.8</v>
      </c>
      <c r="AF5" s="25">
        <v>-10.746482051282051</v>
      </c>
      <c r="AG5" s="25">
        <v>0</v>
      </c>
    </row>
    <row r="6" spans="1:33" ht="15.75" customHeight="1" x14ac:dyDescent="0.2">
      <c r="A6" s="14" t="s">
        <v>35</v>
      </c>
      <c r="B6" s="14" t="s">
        <v>47</v>
      </c>
      <c r="C6" s="15">
        <f t="shared" si="4"/>
        <v>39.221538461538458</v>
      </c>
      <c r="D6" s="16">
        <v>13</v>
      </c>
      <c r="E6" s="16">
        <v>0</v>
      </c>
      <c r="F6" s="29">
        <v>509.88</v>
      </c>
      <c r="G6" s="29">
        <v>-0.02</v>
      </c>
      <c r="H6" s="18">
        <f t="shared" si="1"/>
        <v>3.9224915666431319E-5</v>
      </c>
      <c r="I6" s="18">
        <f t="shared" si="2"/>
        <v>0.4236032082099383</v>
      </c>
      <c r="J6" s="17">
        <f t="shared" si="5"/>
        <v>215.98680380208333</v>
      </c>
      <c r="K6" s="17">
        <f t="shared" si="3"/>
        <v>16.61436952323718</v>
      </c>
      <c r="L6" s="16">
        <v>61</v>
      </c>
      <c r="M6" s="19">
        <f t="shared" si="6"/>
        <v>0.21311475409836064</v>
      </c>
      <c r="N6" s="16">
        <v>102</v>
      </c>
      <c r="O6" s="20">
        <f t="shared" ref="O6:P6" si="14">D6/7</f>
        <v>1.8571428571428572</v>
      </c>
      <c r="P6" s="20">
        <f t="shared" si="14"/>
        <v>0</v>
      </c>
      <c r="Q6" s="16">
        <f t="shared" si="8"/>
        <v>54</v>
      </c>
      <c r="R6" s="16"/>
      <c r="S6" s="21">
        <v>3.7011494252873498</v>
      </c>
      <c r="T6" s="14">
        <v>320</v>
      </c>
      <c r="U6" s="22">
        <v>320</v>
      </c>
      <c r="V6" s="23" t="s">
        <v>376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0.1274765625</v>
      </c>
      <c r="AD6" s="25">
        <f t="shared" si="12"/>
        <v>-2.2869295312500002</v>
      </c>
      <c r="AE6" s="25">
        <v>-5.8</v>
      </c>
      <c r="AF6" s="25">
        <v>-10.746482051282051</v>
      </c>
      <c r="AG6" s="25">
        <v>0</v>
      </c>
    </row>
    <row r="7" spans="1:33" ht="15.75" customHeight="1" x14ac:dyDescent="0.2">
      <c r="A7" s="14" t="s">
        <v>37</v>
      </c>
      <c r="B7" s="14" t="s">
        <v>47</v>
      </c>
      <c r="C7" s="15">
        <f t="shared" si="4"/>
        <v>40.104705882352945</v>
      </c>
      <c r="D7" s="16">
        <v>17</v>
      </c>
      <c r="E7" s="16">
        <v>0</v>
      </c>
      <c r="F7" s="29">
        <v>681.78000000000009</v>
      </c>
      <c r="G7" s="29">
        <v>0</v>
      </c>
      <c r="H7" s="18">
        <f t="shared" si="1"/>
        <v>0</v>
      </c>
      <c r="I7" s="18">
        <f t="shared" si="2"/>
        <v>0.43303148372195599</v>
      </c>
      <c r="J7" s="17">
        <f t="shared" si="5"/>
        <v>295.23220497195518</v>
      </c>
      <c r="K7" s="17">
        <f t="shared" si="3"/>
        <v>17.36660029246795</v>
      </c>
      <c r="L7" s="16">
        <v>70</v>
      </c>
      <c r="M7" s="19">
        <f t="shared" si="6"/>
        <v>0.24285714285714285</v>
      </c>
      <c r="N7" s="16">
        <v>147</v>
      </c>
      <c r="O7" s="20">
        <f t="shared" ref="O7:P7" si="15">D7/7</f>
        <v>2.4285714285714284</v>
      </c>
      <c r="P7" s="20">
        <f t="shared" si="15"/>
        <v>0</v>
      </c>
      <c r="Q7" s="16">
        <f t="shared" si="8"/>
        <v>60</v>
      </c>
      <c r="R7" s="16"/>
      <c r="S7" s="21">
        <v>2.1566265060240899</v>
      </c>
      <c r="T7" s="14">
        <v>320</v>
      </c>
      <c r="U7" s="22">
        <v>320</v>
      </c>
      <c r="V7" s="23" t="s">
        <v>376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0.1274765625</v>
      </c>
      <c r="AD7" s="25">
        <f t="shared" si="12"/>
        <v>-2.9906001562500002</v>
      </c>
      <c r="AE7" s="25">
        <v>-5.8</v>
      </c>
      <c r="AF7" s="25">
        <v>-10.746482051282051</v>
      </c>
      <c r="AG7" s="25">
        <v>0</v>
      </c>
    </row>
    <row r="8" spans="1:33" ht="15.75" customHeight="1" x14ac:dyDescent="0.2">
      <c r="A8" s="14" t="s">
        <v>40</v>
      </c>
      <c r="B8" s="14" t="s">
        <v>47</v>
      </c>
      <c r="C8" s="15">
        <f t="shared" si="4"/>
        <v>40.169411764705892</v>
      </c>
      <c r="D8" s="16">
        <v>17</v>
      </c>
      <c r="E8" s="16">
        <v>0</v>
      </c>
      <c r="F8" s="29">
        <v>682.88000000000011</v>
      </c>
      <c r="G8" s="29">
        <v>0</v>
      </c>
      <c r="H8" s="18">
        <f t="shared" si="1"/>
        <v>0</v>
      </c>
      <c r="I8" s="18">
        <f t="shared" si="2"/>
        <v>0.43523141348244043</v>
      </c>
      <c r="J8" s="17">
        <f t="shared" si="5"/>
        <v>297.21082763888899</v>
      </c>
      <c r="K8" s="17">
        <f t="shared" si="3"/>
        <v>17.482989861111118</v>
      </c>
      <c r="L8" s="16">
        <v>61</v>
      </c>
      <c r="M8" s="19">
        <f t="shared" si="6"/>
        <v>0.27868852459016391</v>
      </c>
      <c r="N8" s="16">
        <v>131</v>
      </c>
      <c r="O8" s="20">
        <f t="shared" ref="O8:P8" si="16">D8/7</f>
        <v>2.4285714285714284</v>
      </c>
      <c r="P8" s="20">
        <f t="shared" si="16"/>
        <v>0</v>
      </c>
      <c r="Q8" s="16">
        <f t="shared" si="8"/>
        <v>53</v>
      </c>
      <c r="R8" s="16"/>
      <c r="S8" s="21">
        <v>2.1624649859943901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8.0442129629629641E-2</v>
      </c>
      <c r="AD8" s="25">
        <f t="shared" si="12"/>
        <v>-1.8871723611111113</v>
      </c>
      <c r="AE8" s="25">
        <v>-5.8</v>
      </c>
      <c r="AF8" s="25">
        <v>-10.75</v>
      </c>
      <c r="AG8" s="25">
        <v>0</v>
      </c>
    </row>
    <row r="9" spans="1:33" ht="15.75" customHeight="1" x14ac:dyDescent="0.2">
      <c r="A9" s="14" t="s">
        <v>42</v>
      </c>
      <c r="B9" s="14" t="s">
        <v>377</v>
      </c>
      <c r="C9" s="15">
        <f t="shared" si="4"/>
        <v>38.99</v>
      </c>
      <c r="D9" s="16">
        <v>8</v>
      </c>
      <c r="E9" s="16">
        <v>0</v>
      </c>
      <c r="F9" s="29">
        <v>311.92</v>
      </c>
      <c r="G9" s="29">
        <v>0</v>
      </c>
      <c r="H9" s="18">
        <f t="shared" si="1"/>
        <v>0</v>
      </c>
      <c r="I9" s="18">
        <f t="shared" si="2"/>
        <v>0.41793721242352416</v>
      </c>
      <c r="J9" s="17">
        <f t="shared" si="5"/>
        <v>130.36297529914566</v>
      </c>
      <c r="K9" s="17">
        <f t="shared" si="3"/>
        <v>16.295371912393207</v>
      </c>
      <c r="L9" s="16">
        <v>65</v>
      </c>
      <c r="M9" s="19">
        <f t="shared" si="6"/>
        <v>0.12307692307692308</v>
      </c>
      <c r="N9" s="16">
        <v>122</v>
      </c>
      <c r="O9" s="20">
        <f t="shared" ref="O9:P9" si="17">D9/7</f>
        <v>1.1428571428571428</v>
      </c>
      <c r="P9" s="20">
        <f t="shared" si="17"/>
        <v>0</v>
      </c>
      <c r="Q9" s="16">
        <f t="shared" si="8"/>
        <v>106</v>
      </c>
      <c r="R9" s="16"/>
      <c r="S9" s="21">
        <v>2.5362318840579698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8.0442129629629641E-2</v>
      </c>
      <c r="AD9" s="25">
        <f t="shared" si="12"/>
        <v>-0.88808111111111121</v>
      </c>
      <c r="AE9" s="25">
        <v>-5.8</v>
      </c>
      <c r="AF9" s="25">
        <v>-10.935117948717901</v>
      </c>
      <c r="AG9" s="25">
        <v>0</v>
      </c>
    </row>
    <row r="10" spans="1:33" ht="15.75" customHeight="1" x14ac:dyDescent="0.2">
      <c r="A10" s="14" t="s">
        <v>45</v>
      </c>
      <c r="B10" s="14" t="s">
        <v>378</v>
      </c>
      <c r="C10" s="15">
        <f t="shared" si="4"/>
        <v>39.236499999999999</v>
      </c>
      <c r="D10" s="16">
        <v>40</v>
      </c>
      <c r="E10" s="16">
        <v>0</v>
      </c>
      <c r="F10" s="29">
        <v>1569.46</v>
      </c>
      <c r="G10" s="29">
        <v>-0.14000000000000001</v>
      </c>
      <c r="H10" s="18">
        <f t="shared" si="1"/>
        <v>8.9202655690492276E-5</v>
      </c>
      <c r="I10" s="18">
        <f t="shared" si="2"/>
        <v>0.42056240776810377</v>
      </c>
      <c r="J10" s="17">
        <f t="shared" si="5"/>
        <v>660.05587649572817</v>
      </c>
      <c r="K10" s="17">
        <f t="shared" si="3"/>
        <v>16.501396912393204</v>
      </c>
      <c r="L10" s="16">
        <v>94</v>
      </c>
      <c r="M10" s="19">
        <f t="shared" si="6"/>
        <v>0.42553191489361702</v>
      </c>
      <c r="N10" s="16">
        <v>85</v>
      </c>
      <c r="O10" s="20">
        <f t="shared" ref="O10:P10" si="18">D10/7</f>
        <v>5.7142857142857144</v>
      </c>
      <c r="P10" s="20">
        <f t="shared" si="18"/>
        <v>0</v>
      </c>
      <c r="Q10" s="16">
        <f t="shared" si="8"/>
        <v>14</v>
      </c>
      <c r="R10" s="16"/>
      <c r="S10" s="21">
        <v>2.6914498141263898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8.0442129629629641E-2</v>
      </c>
      <c r="AD10" s="25">
        <f t="shared" si="12"/>
        <v>-4.4404055555555564</v>
      </c>
      <c r="AE10" s="25">
        <v>-5.8</v>
      </c>
      <c r="AF10" s="25">
        <v>-10.935117948717901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39.01</v>
      </c>
      <c r="D11" s="16">
        <v>11</v>
      </c>
      <c r="E11" s="16">
        <v>1</v>
      </c>
      <c r="F11" s="29">
        <v>429.11</v>
      </c>
      <c r="G11" s="29">
        <v>0</v>
      </c>
      <c r="H11" s="18">
        <f t="shared" si="1"/>
        <v>0</v>
      </c>
      <c r="I11" s="18">
        <f t="shared" si="2"/>
        <v>0.41815872628539369</v>
      </c>
      <c r="J11" s="17">
        <f t="shared" si="5"/>
        <v>179.43609103632528</v>
      </c>
      <c r="K11" s="17">
        <f t="shared" si="3"/>
        <v>16.312371912393207</v>
      </c>
      <c r="L11" s="16">
        <v>73</v>
      </c>
      <c r="M11" s="19">
        <f t="shared" si="6"/>
        <v>0.15068493150684931</v>
      </c>
      <c r="N11" s="16">
        <v>160</v>
      </c>
      <c r="O11" s="20">
        <f t="shared" ref="O11:P11" si="19">D11/7</f>
        <v>1.5714285714285714</v>
      </c>
      <c r="P11" s="20">
        <f t="shared" si="19"/>
        <v>0.14285714285714285</v>
      </c>
      <c r="Q11" s="16">
        <f t="shared" si="8"/>
        <v>93</v>
      </c>
      <c r="R11" s="16"/>
      <c r="S11" s="21">
        <v>1.98895027624309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8.0442129629629641E-2</v>
      </c>
      <c r="AD11" s="25">
        <f t="shared" si="12"/>
        <v>-1.221111527777778</v>
      </c>
      <c r="AE11" s="25">
        <v>-5.8</v>
      </c>
      <c r="AF11" s="25">
        <v>-10.935117948717901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38.360434782608699</v>
      </c>
      <c r="D12" s="16">
        <v>23</v>
      </c>
      <c r="E12" s="16">
        <v>0</v>
      </c>
      <c r="F12" s="29">
        <v>882.29000000000008</v>
      </c>
      <c r="G12" s="29">
        <v>0</v>
      </c>
      <c r="H12" s="18">
        <f t="shared" si="1"/>
        <v>0</v>
      </c>
      <c r="I12" s="18">
        <f t="shared" si="2"/>
        <v>0.41084626821684911</v>
      </c>
      <c r="J12" s="17">
        <f t="shared" si="5"/>
        <v>362.48555398504385</v>
      </c>
      <c r="K12" s="17">
        <f t="shared" si="3"/>
        <v>15.760241477610602</v>
      </c>
      <c r="L12" s="16">
        <v>49</v>
      </c>
      <c r="M12" s="19">
        <f t="shared" si="6"/>
        <v>0.46938775510204084</v>
      </c>
      <c r="N12" s="16">
        <v>210</v>
      </c>
      <c r="O12" s="20">
        <f t="shared" ref="O12:P12" si="20">D12/7</f>
        <v>3.2857142857142856</v>
      </c>
      <c r="P12" s="20">
        <f t="shared" si="20"/>
        <v>0</v>
      </c>
      <c r="Q12" s="16">
        <f t="shared" si="8"/>
        <v>63</v>
      </c>
      <c r="R12" s="16"/>
      <c r="S12" s="21">
        <v>1.5445544554455399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8.0442129629629641E-2</v>
      </c>
      <c r="AD12" s="25">
        <f t="shared" si="12"/>
        <v>-2.5532331944444446</v>
      </c>
      <c r="AE12" s="25">
        <v>-5.8</v>
      </c>
      <c r="AF12" s="25">
        <v>-10.935117948717901</v>
      </c>
      <c r="AG12" s="25">
        <v>0</v>
      </c>
    </row>
    <row r="13" spans="1:33" ht="15.75" customHeight="1" x14ac:dyDescent="0.2">
      <c r="A13" s="14" t="s">
        <v>52</v>
      </c>
      <c r="B13" s="14" t="s">
        <v>379</v>
      </c>
      <c r="C13" s="15">
        <f t="shared" si="4"/>
        <v>38.808461538461543</v>
      </c>
      <c r="D13" s="16">
        <v>13</v>
      </c>
      <c r="E13" s="16">
        <v>0</v>
      </c>
      <c r="F13" s="17">
        <v>504.5100000000001</v>
      </c>
      <c r="G13" s="29">
        <v>0</v>
      </c>
      <c r="H13" s="18">
        <f t="shared" si="1"/>
        <v>0</v>
      </c>
      <c r="I13" s="18">
        <f t="shared" si="2"/>
        <v>0.41335784859456598</v>
      </c>
      <c r="J13" s="17">
        <f t="shared" si="5"/>
        <v>208.54316819444452</v>
      </c>
      <c r="K13" s="17">
        <f t="shared" si="3"/>
        <v>16.041782168803426</v>
      </c>
      <c r="L13" s="16">
        <v>25</v>
      </c>
      <c r="M13" s="19">
        <f t="shared" si="6"/>
        <v>0.52</v>
      </c>
      <c r="N13" s="16">
        <v>171</v>
      </c>
      <c r="O13" s="20">
        <f t="shared" ref="O13:P13" si="21">D13/7</f>
        <v>1.8571428571428572</v>
      </c>
      <c r="P13" s="20">
        <f t="shared" si="21"/>
        <v>0</v>
      </c>
      <c r="Q13" s="16">
        <f t="shared" si="8"/>
        <v>92</v>
      </c>
      <c r="R13" s="16"/>
      <c r="S13" s="21">
        <v>1.6700610997963301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8.0442129629629641E-2</v>
      </c>
      <c r="AD13" s="25">
        <f t="shared" si="12"/>
        <v>-1.4431318055555558</v>
      </c>
      <c r="AE13" s="25">
        <v>-5.8</v>
      </c>
      <c r="AF13" s="25">
        <v>-11.0344</v>
      </c>
      <c r="AG13" s="25">
        <v>0</v>
      </c>
    </row>
    <row r="14" spans="1:33" ht="15.75" customHeight="1" x14ac:dyDescent="0.2">
      <c r="A14" s="14" t="s">
        <v>55</v>
      </c>
      <c r="B14" s="14" t="s">
        <v>380</v>
      </c>
      <c r="C14" s="15">
        <f t="shared" si="4"/>
        <v>38.607999999999997</v>
      </c>
      <c r="D14" s="16">
        <v>10</v>
      </c>
      <c r="E14" s="16">
        <v>0</v>
      </c>
      <c r="F14" s="17">
        <v>386.08</v>
      </c>
      <c r="G14" s="29">
        <v>0</v>
      </c>
      <c r="H14" s="18">
        <f t="shared" si="1"/>
        <v>0</v>
      </c>
      <c r="I14" s="18">
        <f t="shared" si="2"/>
        <v>0.41109070299189565</v>
      </c>
      <c r="J14" s="17">
        <f t="shared" si="5"/>
        <v>158.71389861111106</v>
      </c>
      <c r="K14" s="17">
        <f t="shared" si="3"/>
        <v>15.871389861111107</v>
      </c>
      <c r="L14" s="16">
        <v>49</v>
      </c>
      <c r="M14" s="19">
        <f t="shared" si="6"/>
        <v>0.20408163265306123</v>
      </c>
      <c r="N14" s="16">
        <v>148</v>
      </c>
      <c r="O14" s="20">
        <f t="shared" ref="O14:P14" si="22">D14/7</f>
        <v>1.4285714285714286</v>
      </c>
      <c r="P14" s="20">
        <f t="shared" si="22"/>
        <v>0</v>
      </c>
      <c r="Q14" s="16">
        <f t="shared" si="8"/>
        <v>103</v>
      </c>
      <c r="R14" s="16"/>
      <c r="S14" s="21">
        <v>2.17475728155339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8.0442129629629641E-2</v>
      </c>
      <c r="AD14" s="25">
        <f t="shared" si="12"/>
        <v>-1.1101013888888891</v>
      </c>
      <c r="AE14" s="25">
        <v>-5.8</v>
      </c>
      <c r="AF14" s="25">
        <v>-11.0344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36.132857142857148</v>
      </c>
      <c r="D15" s="16">
        <v>7</v>
      </c>
      <c r="E15" s="16">
        <v>0</v>
      </c>
      <c r="F15" s="17">
        <v>252.93000000000004</v>
      </c>
      <c r="G15" s="29">
        <v>0</v>
      </c>
      <c r="H15" s="18">
        <f t="shared" si="1"/>
        <v>0</v>
      </c>
      <c r="I15" s="18">
        <f t="shared" si="2"/>
        <v>0.36663357066294155</v>
      </c>
      <c r="J15" s="17">
        <f t="shared" si="5"/>
        <v>92.732629027777818</v>
      </c>
      <c r="K15" s="17">
        <f t="shared" si="3"/>
        <v>13.247518432539689</v>
      </c>
      <c r="L15" s="16">
        <v>49</v>
      </c>
      <c r="M15" s="19">
        <f t="shared" si="6"/>
        <v>0.14285714285714285</v>
      </c>
      <c r="N15" s="16">
        <v>141</v>
      </c>
      <c r="O15" s="20">
        <f t="shared" ref="O15:P15" si="23">D15/7</f>
        <v>1</v>
      </c>
      <c r="P15" s="20">
        <f t="shared" si="23"/>
        <v>0</v>
      </c>
      <c r="Q15" s="16">
        <f t="shared" si="8"/>
        <v>141</v>
      </c>
      <c r="R15" s="16"/>
      <c r="S15" s="21">
        <v>2.3246073298429302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8.0442129629629641E-2</v>
      </c>
      <c r="AD15" s="25">
        <f t="shared" si="12"/>
        <v>-0.77707097222222232</v>
      </c>
      <c r="AE15" s="25">
        <v>-5.8</v>
      </c>
      <c r="AF15" s="25">
        <v>-11.554399999999999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36.06</v>
      </c>
      <c r="D16" s="16">
        <v>12</v>
      </c>
      <c r="E16" s="16">
        <v>0</v>
      </c>
      <c r="F16" s="17">
        <v>432.72</v>
      </c>
      <c r="G16" s="29">
        <v>0</v>
      </c>
      <c r="H16" s="18">
        <f t="shared" si="1"/>
        <v>0</v>
      </c>
      <c r="I16" s="18">
        <f t="shared" si="2"/>
        <v>0.3656569567695816</v>
      </c>
      <c r="J16" s="17">
        <f t="shared" si="5"/>
        <v>158.22707833333337</v>
      </c>
      <c r="K16" s="17">
        <f t="shared" si="3"/>
        <v>13.185589861111113</v>
      </c>
      <c r="L16" s="16">
        <v>28</v>
      </c>
      <c r="M16" s="19">
        <f t="shared" si="6"/>
        <v>0.42857142857142855</v>
      </c>
      <c r="N16" s="16">
        <v>129</v>
      </c>
      <c r="O16" s="20">
        <f t="shared" ref="O16:P16" si="24">D16/7</f>
        <v>1.7142857142857142</v>
      </c>
      <c r="P16" s="20">
        <f t="shared" si="24"/>
        <v>0</v>
      </c>
      <c r="Q16" s="16">
        <f t="shared" si="8"/>
        <v>75</v>
      </c>
      <c r="R16" s="16"/>
      <c r="S16" s="21">
        <v>1.34762633996937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8.0442129629629641E-2</v>
      </c>
      <c r="AD16" s="25">
        <f t="shared" si="12"/>
        <v>-1.3321216666666669</v>
      </c>
      <c r="AE16" s="25">
        <v>-5.8</v>
      </c>
      <c r="AF16" s="25">
        <v>-11.554399999999999</v>
      </c>
      <c r="AG16" s="25">
        <v>0</v>
      </c>
    </row>
    <row r="17" spans="1:33" ht="15.75" customHeight="1" x14ac:dyDescent="0.2">
      <c r="A17" s="14" t="s">
        <v>62</v>
      </c>
      <c r="B17" s="14" t="s">
        <v>381</v>
      </c>
      <c r="C17" s="15">
        <f t="shared" si="4"/>
        <v>36.19</v>
      </c>
      <c r="D17" s="16">
        <v>9</v>
      </c>
      <c r="E17" s="16">
        <v>0</v>
      </c>
      <c r="F17" s="17">
        <v>325.70999999999998</v>
      </c>
      <c r="G17" s="29">
        <v>0</v>
      </c>
      <c r="H17" s="18">
        <f t="shared" si="1"/>
        <v>0</v>
      </c>
      <c r="I17" s="18">
        <f t="shared" si="2"/>
        <v>0.3673967908568973</v>
      </c>
      <c r="J17" s="17">
        <f t="shared" si="5"/>
        <v>119.66480875000001</v>
      </c>
      <c r="K17" s="17">
        <f t="shared" si="3"/>
        <v>13.296089861111112</v>
      </c>
      <c r="L17" s="16">
        <v>43</v>
      </c>
      <c r="M17" s="19">
        <f t="shared" si="6"/>
        <v>0.20930232558139536</v>
      </c>
      <c r="N17" s="16">
        <v>121</v>
      </c>
      <c r="O17" s="20">
        <f t="shared" ref="O17:P17" si="25">D17/7</f>
        <v>1.2857142857142858</v>
      </c>
      <c r="P17" s="20">
        <f t="shared" si="25"/>
        <v>0</v>
      </c>
      <c r="Q17" s="16">
        <f t="shared" si="8"/>
        <v>94</v>
      </c>
      <c r="R17" s="16"/>
      <c r="S17" s="21">
        <v>1.37353433835845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8.0442129629629641E-2</v>
      </c>
      <c r="AD17" s="25">
        <f t="shared" si="12"/>
        <v>-0.9990912500000001</v>
      </c>
      <c r="AE17" s="25">
        <v>-5.8</v>
      </c>
      <c r="AF17" s="25">
        <v>-11.554399999999999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35.823333333333338</v>
      </c>
      <c r="D18" s="16">
        <v>6</v>
      </c>
      <c r="E18" s="16">
        <v>0</v>
      </c>
      <c r="F18" s="17">
        <v>214.94000000000003</v>
      </c>
      <c r="G18" s="29">
        <v>-0.02</v>
      </c>
      <c r="H18" s="18">
        <f t="shared" si="1"/>
        <v>9.3049223038987612E-5</v>
      </c>
      <c r="I18" s="18">
        <f t="shared" si="2"/>
        <v>0.36236409773270062</v>
      </c>
      <c r="J18" s="17">
        <f t="shared" si="5"/>
        <v>77.88653916666668</v>
      </c>
      <c r="K18" s="17">
        <f t="shared" si="3"/>
        <v>12.981089861111114</v>
      </c>
      <c r="L18" s="16">
        <v>33</v>
      </c>
      <c r="M18" s="19">
        <f t="shared" si="6"/>
        <v>0.18181818181818182</v>
      </c>
      <c r="N18" s="16">
        <v>113</v>
      </c>
      <c r="O18" s="20">
        <f t="shared" ref="O18:P18" si="26">D18/7</f>
        <v>0.8571428571428571</v>
      </c>
      <c r="P18" s="20">
        <f t="shared" si="26"/>
        <v>0</v>
      </c>
      <c r="Q18" s="16">
        <f t="shared" si="8"/>
        <v>131</v>
      </c>
      <c r="R18" s="16"/>
      <c r="S18" s="21">
        <v>1.5983436853002</v>
      </c>
      <c r="T18" s="14">
        <v>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8.0442129629629641E-2</v>
      </c>
      <c r="AD18" s="25">
        <f t="shared" si="12"/>
        <v>-0.66606083333333344</v>
      </c>
      <c r="AE18" s="25">
        <v>-5.8</v>
      </c>
      <c r="AF18" s="25">
        <v>-11.554399999999999</v>
      </c>
      <c r="AG18" s="25">
        <v>0</v>
      </c>
    </row>
    <row r="19" spans="1:33" ht="15.75" customHeight="1" x14ac:dyDescent="0.2">
      <c r="A19" s="14" t="s">
        <v>67</v>
      </c>
      <c r="B19" s="14" t="s">
        <v>382</v>
      </c>
      <c r="C19" s="15">
        <f t="shared" si="4"/>
        <v>34.99</v>
      </c>
      <c r="D19" s="16">
        <v>8</v>
      </c>
      <c r="E19" s="16">
        <v>0</v>
      </c>
      <c r="F19" s="17">
        <v>279.92</v>
      </c>
      <c r="G19" s="29">
        <v>0</v>
      </c>
      <c r="H19" s="18">
        <f t="shared" si="1"/>
        <v>0</v>
      </c>
      <c r="I19" s="18">
        <f t="shared" si="2"/>
        <v>0.33447942586770829</v>
      </c>
      <c r="J19" s="17">
        <f t="shared" si="5"/>
        <v>93.627480888888911</v>
      </c>
      <c r="K19" s="17">
        <f t="shared" si="3"/>
        <v>11.703435111111114</v>
      </c>
      <c r="L19" s="16">
        <v>35</v>
      </c>
      <c r="M19" s="19">
        <f t="shared" si="6"/>
        <v>0.22857142857142856</v>
      </c>
      <c r="N19" s="16">
        <v>106</v>
      </c>
      <c r="O19" s="20">
        <f t="shared" ref="O19:P19" si="27">D19/7</f>
        <v>1.1428571428571428</v>
      </c>
      <c r="P19" s="20">
        <f t="shared" si="27"/>
        <v>0</v>
      </c>
      <c r="Q19" s="16">
        <f t="shared" si="8"/>
        <v>92</v>
      </c>
      <c r="R19" s="16"/>
      <c r="S19" s="21">
        <v>1.67800453514739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0.10482962962962962</v>
      </c>
      <c r="AD19" s="25">
        <f t="shared" si="12"/>
        <v>-1.157319111111111</v>
      </c>
      <c r="AE19" s="25">
        <v>-5.8</v>
      </c>
      <c r="AF19" s="25">
        <v>-12.093399999999999</v>
      </c>
      <c r="AG19" s="25">
        <v>0</v>
      </c>
    </row>
    <row r="20" spans="1:33" ht="15.75" customHeight="1" x14ac:dyDescent="0.2">
      <c r="A20" s="14" t="s">
        <v>68</v>
      </c>
      <c r="B20" s="14" t="s">
        <v>383</v>
      </c>
      <c r="C20" s="15">
        <f t="shared" si="4"/>
        <v>34.247500000000002</v>
      </c>
      <c r="D20" s="16">
        <v>8</v>
      </c>
      <c r="E20" s="16">
        <v>0</v>
      </c>
      <c r="F20" s="17">
        <v>273.98</v>
      </c>
      <c r="G20" s="29">
        <v>0</v>
      </c>
      <c r="H20" s="18">
        <f t="shared" si="1"/>
        <v>0</v>
      </c>
      <c r="I20" s="18">
        <f t="shared" si="2"/>
        <v>0.32330272607084054</v>
      </c>
      <c r="J20" s="17">
        <f t="shared" si="5"/>
        <v>88.578480888888905</v>
      </c>
      <c r="K20" s="17">
        <f t="shared" si="3"/>
        <v>11.072310111111113</v>
      </c>
      <c r="L20" s="16">
        <v>33</v>
      </c>
      <c r="M20" s="19">
        <f t="shared" si="6"/>
        <v>0.24242424242424243</v>
      </c>
      <c r="N20" s="16">
        <v>99</v>
      </c>
      <c r="O20" s="20">
        <f t="shared" ref="O20:P20" si="28">D20/7</f>
        <v>1.1428571428571428</v>
      </c>
      <c r="P20" s="20">
        <f t="shared" si="28"/>
        <v>0</v>
      </c>
      <c r="Q20" s="16">
        <f t="shared" si="8"/>
        <v>86</v>
      </c>
      <c r="R20" s="16"/>
      <c r="S20" s="21">
        <v>1.15912897822445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0.10482962962962962</v>
      </c>
      <c r="AD20" s="25">
        <f t="shared" si="12"/>
        <v>-1.157319111111111</v>
      </c>
      <c r="AE20" s="25">
        <v>-5.8</v>
      </c>
      <c r="AF20" s="25">
        <v>-12.093399999999999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33.188181818181825</v>
      </c>
      <c r="D21" s="16">
        <v>11</v>
      </c>
      <c r="E21" s="16">
        <v>0</v>
      </c>
      <c r="F21" s="17">
        <v>365.07000000000005</v>
      </c>
      <c r="G21" s="29">
        <v>0</v>
      </c>
      <c r="H21" s="18">
        <f t="shared" si="1"/>
        <v>0</v>
      </c>
      <c r="I21" s="18">
        <f t="shared" si="2"/>
        <v>0.30649132008168906</v>
      </c>
      <c r="J21" s="17">
        <f t="shared" si="5"/>
        <v>111.89078622222225</v>
      </c>
      <c r="K21" s="17">
        <f t="shared" si="3"/>
        <v>10.171889656565659</v>
      </c>
      <c r="L21" s="16">
        <v>18</v>
      </c>
      <c r="M21" s="19">
        <f t="shared" si="6"/>
        <v>0.61111111111111116</v>
      </c>
      <c r="N21" s="16">
        <v>87</v>
      </c>
      <c r="O21" s="20">
        <f t="shared" ref="O21:P21" si="29">D21/7</f>
        <v>1.5714285714285714</v>
      </c>
      <c r="P21" s="20">
        <f t="shared" si="29"/>
        <v>0</v>
      </c>
      <c r="Q21" s="16">
        <f t="shared" si="8"/>
        <v>55</v>
      </c>
      <c r="R21" s="16"/>
      <c r="S21" s="21">
        <v>1.1806797853309401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0.10482962962962962</v>
      </c>
      <c r="AD21" s="25">
        <f t="shared" si="12"/>
        <v>-1.5913137777777775</v>
      </c>
      <c r="AE21" s="25">
        <v>-5.8</v>
      </c>
      <c r="AF21" s="25">
        <v>-12.093399999999999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32.206363636363641</v>
      </c>
      <c r="D22" s="16">
        <v>11</v>
      </c>
      <c r="E22" s="16">
        <v>0</v>
      </c>
      <c r="F22" s="29">
        <v>354.27000000000004</v>
      </c>
      <c r="G22" s="29">
        <v>0</v>
      </c>
      <c r="H22" s="18">
        <f t="shared" si="1"/>
        <v>0</v>
      </c>
      <c r="I22" s="18">
        <f t="shared" si="2"/>
        <v>0.28992233669862599</v>
      </c>
      <c r="J22" s="17">
        <f t="shared" si="5"/>
        <v>102.71078622222224</v>
      </c>
      <c r="K22" s="17">
        <f t="shared" si="3"/>
        <v>9.3373442020202031</v>
      </c>
      <c r="L22" s="16">
        <v>27</v>
      </c>
      <c r="M22" s="19">
        <f t="shared" si="6"/>
        <v>0.40740740740740738</v>
      </c>
      <c r="N22" s="16">
        <v>77</v>
      </c>
      <c r="O22" s="20">
        <f t="shared" ref="O22:P22" si="30">D22/7</f>
        <v>1.5714285714285714</v>
      </c>
      <c r="P22" s="20">
        <f t="shared" si="30"/>
        <v>0</v>
      </c>
      <c r="Q22" s="16">
        <f t="shared" si="8"/>
        <v>49</v>
      </c>
      <c r="R22" s="16"/>
      <c r="S22" s="21">
        <v>1.4297872340425499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0.10482962962962962</v>
      </c>
      <c r="AD22" s="25">
        <f t="shared" si="12"/>
        <v>-1.5913137777777775</v>
      </c>
      <c r="AE22" s="25">
        <v>-5.8</v>
      </c>
      <c r="AF22" s="25">
        <v>-12.093399999999999</v>
      </c>
      <c r="AG22" s="25">
        <v>0</v>
      </c>
    </row>
    <row r="23" spans="1:33" ht="15.75" customHeight="1" x14ac:dyDescent="0.2">
      <c r="A23" s="14" t="s">
        <v>76</v>
      </c>
      <c r="B23" s="14" t="s">
        <v>384</v>
      </c>
      <c r="C23" s="15">
        <f t="shared" si="4"/>
        <v>32.102727272727279</v>
      </c>
      <c r="D23" s="16">
        <v>11</v>
      </c>
      <c r="E23" s="16">
        <v>0</v>
      </c>
      <c r="F23" s="17">
        <v>353.13000000000005</v>
      </c>
      <c r="G23" s="29">
        <v>0</v>
      </c>
      <c r="H23" s="18">
        <f t="shared" si="1"/>
        <v>0</v>
      </c>
      <c r="I23" s="18">
        <f t="shared" si="2"/>
        <v>0.28811425317084993</v>
      </c>
      <c r="J23" s="17">
        <f t="shared" si="5"/>
        <v>101.74178622222225</v>
      </c>
      <c r="K23" s="17">
        <f t="shared" si="3"/>
        <v>9.2492532929292945</v>
      </c>
      <c r="L23" s="16">
        <v>29</v>
      </c>
      <c r="M23" s="19">
        <f t="shared" si="6"/>
        <v>0.37931034482758619</v>
      </c>
      <c r="N23" s="16">
        <v>65</v>
      </c>
      <c r="O23" s="20">
        <f t="shared" ref="O23:P23" si="31">D23/7</f>
        <v>1.5714285714285714</v>
      </c>
      <c r="P23" s="20">
        <f t="shared" si="31"/>
        <v>0</v>
      </c>
      <c r="Q23" s="16">
        <f t="shared" si="8"/>
        <v>41</v>
      </c>
      <c r="R23" s="16"/>
      <c r="S23" s="21">
        <v>1.34252873563218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0.10482962962962962</v>
      </c>
      <c r="AD23" s="25">
        <f t="shared" si="12"/>
        <v>-1.5913137777777775</v>
      </c>
      <c r="AE23" s="25">
        <v>-5.8</v>
      </c>
      <c r="AF23" s="25">
        <v>-12.093399999999999</v>
      </c>
      <c r="AG23" s="25">
        <v>0</v>
      </c>
    </row>
    <row r="24" spans="1:33" ht="15.75" customHeight="1" x14ac:dyDescent="0.2">
      <c r="A24" s="14" t="s">
        <v>78</v>
      </c>
      <c r="B24" s="14" t="s">
        <v>385</v>
      </c>
      <c r="C24" s="15">
        <f t="shared" si="4"/>
        <v>27.422000000000004</v>
      </c>
      <c r="D24" s="16">
        <v>10</v>
      </c>
      <c r="E24" s="16">
        <v>0</v>
      </c>
      <c r="F24" s="17">
        <v>274.22000000000003</v>
      </c>
      <c r="G24" s="17">
        <v>0</v>
      </c>
      <c r="H24" s="18">
        <f t="shared" si="1"/>
        <v>0</v>
      </c>
      <c r="I24" s="18">
        <f t="shared" si="2"/>
        <v>0.19220462078298858</v>
      </c>
      <c r="J24" s="17">
        <f t="shared" si="5"/>
        <v>52.706351111111132</v>
      </c>
      <c r="K24" s="17">
        <f t="shared" si="3"/>
        <v>5.2706351111111136</v>
      </c>
      <c r="L24" s="16">
        <v>39</v>
      </c>
      <c r="M24" s="19">
        <f t="shared" si="6"/>
        <v>0.25641025641025639</v>
      </c>
      <c r="N24" s="16">
        <v>57</v>
      </c>
      <c r="O24" s="20">
        <f t="shared" ref="O24:P24" si="32">D24/7</f>
        <v>1.4285714285714286</v>
      </c>
      <c r="P24" s="20">
        <f t="shared" si="32"/>
        <v>0</v>
      </c>
      <c r="Q24" s="16">
        <f t="shared" si="8"/>
        <v>39</v>
      </c>
      <c r="R24" s="16"/>
      <c r="S24" s="21">
        <v>1.24044943820224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0.10482962962962962</v>
      </c>
      <c r="AD24" s="25">
        <f t="shared" si="12"/>
        <v>-1.4466488888888887</v>
      </c>
      <c r="AE24" s="25">
        <v>-5.8</v>
      </c>
      <c r="AF24" s="25">
        <v>-12.093399999999999</v>
      </c>
      <c r="AG24" s="25">
        <v>0</v>
      </c>
    </row>
    <row r="25" spans="1:33" ht="15.75" customHeight="1" x14ac:dyDescent="0.2">
      <c r="A25" s="14" t="s">
        <v>81</v>
      </c>
      <c r="B25" s="14" t="s">
        <v>386</v>
      </c>
      <c r="C25" s="15">
        <f t="shared" si="4"/>
        <v>30.518571428571427</v>
      </c>
      <c r="D25" s="16">
        <v>14</v>
      </c>
      <c r="E25" s="16">
        <v>0</v>
      </c>
      <c r="F25" s="17">
        <v>427.26</v>
      </c>
      <c r="G25" s="17">
        <v>0</v>
      </c>
      <c r="H25" s="18">
        <f t="shared" si="1"/>
        <v>0</v>
      </c>
      <c r="I25" s="18">
        <f t="shared" si="2"/>
        <v>0.25905933519532731</v>
      </c>
      <c r="J25" s="17">
        <f t="shared" si="5"/>
        <v>110.68569155555555</v>
      </c>
      <c r="K25" s="17">
        <f t="shared" si="3"/>
        <v>7.9061208253968251</v>
      </c>
      <c r="L25" s="16">
        <v>54</v>
      </c>
      <c r="M25" s="19">
        <f t="shared" si="6"/>
        <v>0.25925925925925924</v>
      </c>
      <c r="N25" s="16">
        <v>40</v>
      </c>
      <c r="O25" s="20">
        <f t="shared" ref="O25:P25" si="33">D25/7</f>
        <v>2</v>
      </c>
      <c r="P25" s="20">
        <f t="shared" si="33"/>
        <v>0</v>
      </c>
      <c r="Q25" s="16">
        <f t="shared" si="8"/>
        <v>20</v>
      </c>
      <c r="R25" s="16"/>
      <c r="S25" s="21">
        <v>1.064989517819706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0.10482962962962962</v>
      </c>
      <c r="AD25" s="25">
        <f t="shared" si="12"/>
        <v>-2.0253084444444442</v>
      </c>
      <c r="AE25" s="25">
        <v>-5.8</v>
      </c>
      <c r="AF25" s="25">
        <v>-12.09</v>
      </c>
      <c r="AG25" s="25">
        <v>0</v>
      </c>
    </row>
    <row r="26" spans="1:33" ht="15.75" customHeight="1" x14ac:dyDescent="0.2">
      <c r="A26" s="14" t="s">
        <v>82</v>
      </c>
      <c r="B26" s="14" t="s">
        <v>387</v>
      </c>
      <c r="C26" s="15">
        <f t="shared" si="4"/>
        <v>30.354285714285712</v>
      </c>
      <c r="D26" s="16">
        <v>7</v>
      </c>
      <c r="E26" s="16">
        <v>0</v>
      </c>
      <c r="F26" s="17">
        <v>212.48</v>
      </c>
      <c r="G26" s="17">
        <v>0</v>
      </c>
      <c r="H26" s="18">
        <f t="shared" si="1"/>
        <v>0</v>
      </c>
      <c r="I26" s="18">
        <f t="shared" si="2"/>
        <v>0.25574899180053867</v>
      </c>
      <c r="J26" s="17">
        <f t="shared" si="5"/>
        <v>54.341545777778457</v>
      </c>
      <c r="K26" s="17">
        <f t="shared" si="3"/>
        <v>7.7630779682540654</v>
      </c>
      <c r="L26" s="16">
        <v>41</v>
      </c>
      <c r="M26" s="19">
        <f t="shared" si="6"/>
        <v>0.17073170731707318</v>
      </c>
      <c r="N26" s="16">
        <v>2</v>
      </c>
      <c r="O26" s="20">
        <f t="shared" ref="O26:P26" si="34">D26/7</f>
        <v>1</v>
      </c>
      <c r="P26" s="20">
        <f t="shared" si="34"/>
        <v>0</v>
      </c>
      <c r="Q26" s="16">
        <f t="shared" si="8"/>
        <v>2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0.10482962962962962</v>
      </c>
      <c r="AD26" s="25">
        <f t="shared" si="12"/>
        <v>-1.0126542222222221</v>
      </c>
      <c r="AE26" s="25">
        <v>-5.8</v>
      </c>
      <c r="AF26" s="25">
        <v>-12.0933999999999</v>
      </c>
      <c r="AG26" s="25">
        <v>0</v>
      </c>
    </row>
    <row r="27" spans="1:33" ht="15.75" customHeight="1" x14ac:dyDescent="0.2">
      <c r="A27" s="14" t="s">
        <v>85</v>
      </c>
      <c r="B27" s="14" t="s">
        <v>347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0.10482962962962962</v>
      </c>
      <c r="AD27" s="25">
        <f t="shared" si="12"/>
        <v>0</v>
      </c>
      <c r="AE27" s="25">
        <v>-5.8</v>
      </c>
      <c r="AF27" s="25">
        <v>-12.13212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1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0.10482962962962962</v>
      </c>
      <c r="AD28" s="25">
        <f t="shared" si="12"/>
        <v>0</v>
      </c>
      <c r="AE28" s="25">
        <v>-5.8</v>
      </c>
      <c r="AF28" s="25">
        <v>-12.13212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0.10482962962962962</v>
      </c>
      <c r="AD29" s="25">
        <f t="shared" si="12"/>
        <v>0</v>
      </c>
      <c r="AE29" s="25">
        <v>-5.8</v>
      </c>
      <c r="AF29" s="25">
        <v>-12.13212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1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9">D30/7</f>
        <v>0</v>
      </c>
      <c r="P30" s="20">
        <f t="shared" si="39"/>
        <v>0.14285714285714285</v>
      </c>
      <c r="Q30" s="16">
        <f t="shared" si="8"/>
        <v>7</v>
      </c>
      <c r="R30" s="16"/>
      <c r="S30" s="21">
        <v>1.3436293436293441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0.10482962962962962</v>
      </c>
      <c r="AD30" s="25">
        <f t="shared" si="12"/>
        <v>0</v>
      </c>
      <c r="AE30" s="25">
        <v>-5.8</v>
      </c>
      <c r="AF30" s="25">
        <v>-11.3189999999999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1153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0.10482962962962962</v>
      </c>
      <c r="AD31" s="25">
        <f t="shared" si="12"/>
        <v>0</v>
      </c>
      <c r="AE31" s="25">
        <v>-5.8</v>
      </c>
      <c r="AF31" s="25">
        <v>-11.318999999999999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0.10482962962962962</v>
      </c>
      <c r="AD32" s="25">
        <f t="shared" si="12"/>
        <v>0</v>
      </c>
      <c r="AE32" s="25">
        <v>-5.8</v>
      </c>
      <c r="AF32" s="25">
        <v>-11.3189999999999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.5" customWidth="1"/>
    <col min="22" max="22" width="76.8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 Foot All Weather Extension Cord - 12/3 SJEOW Heavy Duty Lighted Outdoor Extension Cable with 3 Prong Grounded Plug for Safety - Great for Garden and Major Appliances")</f>
        <v>25 Foot All Weather Extension Cord - 12/3 SJEOW Heavy Duty Lighted Outdoor Extension Cable with 3 Prong Grounded Plug for Safety - Great for Garden and Major Appliances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Info!B1:BJ5000""),2,FALSE),"""")"),"B096GYB3F2")</f>
        <v>B096GYB3F2</v>
      </c>
      <c r="B2" s="3" t="s">
        <v>388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3.25" customHeight="1" x14ac:dyDescent="0.15">
      <c r="A3" s="67" t="s">
        <v>30</v>
      </c>
      <c r="B3" s="68"/>
      <c r="C3" s="42">
        <f>((AE32+AF32)/0.85)*-1</f>
        <v>20.139999999999883</v>
      </c>
      <c r="D3" s="5">
        <f>SUM(D4:D99765)</f>
        <v>33</v>
      </c>
      <c r="E3" s="5"/>
      <c r="F3" s="6">
        <f t="shared" ref="F3:G3" si="0">SUM(F4:F99765)</f>
        <v>989.67000000000007</v>
      </c>
      <c r="G3" s="6">
        <f t="shared" si="0"/>
        <v>0</v>
      </c>
      <c r="H3" s="7">
        <f>G3/F3*-1</f>
        <v>0</v>
      </c>
      <c r="I3" s="8">
        <f>J3/F3</f>
        <v>0.26202851320810716</v>
      </c>
      <c r="J3" s="6">
        <f>SUM(J4:J99765)</f>
        <v>259.32175866666745</v>
      </c>
      <c r="K3" s="6">
        <f>J3/D3</f>
        <v>7.858235111111135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3 - Sept
3 - Oct
4 - Nov
4 - Dec
3 - Jan
2 - Feb")</f>
        <v>2 - March
2 - April
2 - May
2 - June
2 - July
2 - Aug
3 - Sept
3 - Oct
4 - Nov
4 - Dec
3 -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-4.7739413333333331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Info!B2:BZ7000""),37,FALSE)),"""")*-1"),-11.3189999999999)</f>
        <v>-11.3189999999999</v>
      </c>
      <c r="AG3" s="6">
        <f>SUM(AG4:AG99765)</f>
        <v>0</v>
      </c>
    </row>
    <row r="4" spans="1:33" ht="15.75" hidden="1" customHeight="1" x14ac:dyDescent="0.2">
      <c r="A4" s="14" t="s">
        <v>31</v>
      </c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 t="s">
        <v>34</v>
      </c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 t="s">
        <v>35</v>
      </c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 t="s">
        <v>37</v>
      </c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 t="s">
        <v>40</v>
      </c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 t="s">
        <v>42</v>
      </c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 t="s">
        <v>45</v>
      </c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 t="s">
        <v>46</v>
      </c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 t="s">
        <v>49</v>
      </c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 t="s">
        <v>52</v>
      </c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 t="s">
        <v>55</v>
      </c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 t="s">
        <v>57</v>
      </c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 t="s">
        <v>60</v>
      </c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 t="s">
        <v>62</v>
      </c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 t="s">
        <v>64</v>
      </c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 t="s">
        <v>67</v>
      </c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 t="s">
        <v>68</v>
      </c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 t="s">
        <v>71</v>
      </c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 x14ac:dyDescent="0.2">
      <c r="A22" s="14" t="s">
        <v>74</v>
      </c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hidden="1" customHeight="1" x14ac:dyDescent="0.2">
      <c r="A23" s="14" t="s">
        <v>76</v>
      </c>
      <c r="B23" s="14"/>
      <c r="C23" s="15"/>
      <c r="D23" s="16"/>
      <c r="E23" s="16"/>
      <c r="F23" s="17"/>
      <c r="G23" s="29"/>
      <c r="H23" s="18"/>
      <c r="I23" s="18"/>
      <c r="J23" s="17"/>
      <c r="K23" s="17"/>
      <c r="L23" s="16"/>
      <c r="M23" s="19"/>
      <c r="N23" s="16"/>
      <c r="O23" s="20"/>
      <c r="P23" s="20"/>
      <c r="Q23" s="16"/>
      <c r="R23" s="16"/>
      <c r="S23" s="21"/>
      <c r="T23" s="14"/>
      <c r="U23" s="22"/>
      <c r="V23" s="23"/>
      <c r="W23" s="14"/>
      <c r="X23" s="24"/>
      <c r="Y23" s="25"/>
      <c r="Z23" s="14"/>
      <c r="AA23" s="14"/>
      <c r="AB23" s="27"/>
      <c r="AC23" s="28"/>
      <c r="AD23" s="25"/>
      <c r="AE23" s="25"/>
      <c r="AF23" s="25"/>
      <c r="AG23" s="25"/>
    </row>
    <row r="24" spans="1:33" ht="15.75" hidden="1" customHeight="1" x14ac:dyDescent="0.2">
      <c r="A24" s="14" t="s">
        <v>78</v>
      </c>
      <c r="B24" s="14"/>
      <c r="C24" s="15"/>
      <c r="D24" s="16"/>
      <c r="E24" s="16"/>
      <c r="F24" s="17"/>
      <c r="G24" s="17"/>
      <c r="H24" s="18"/>
      <c r="I24" s="18"/>
      <c r="J24" s="17"/>
      <c r="K24" s="17"/>
      <c r="L24" s="16"/>
      <c r="M24" s="19"/>
      <c r="N24" s="16"/>
      <c r="O24" s="20"/>
      <c r="P24" s="20"/>
      <c r="Q24" s="16"/>
      <c r="R24" s="16"/>
      <c r="S24" s="21"/>
      <c r="T24" s="14"/>
      <c r="U24" s="22"/>
      <c r="V24" s="23"/>
      <c r="W24" s="14"/>
      <c r="X24" s="24"/>
      <c r="Y24" s="25"/>
      <c r="Z24" s="14"/>
      <c r="AA24" s="14"/>
      <c r="AB24" s="27"/>
      <c r="AC24" s="28"/>
      <c r="AD24" s="25"/>
      <c r="AE24" s="25"/>
      <c r="AF24" s="25"/>
      <c r="AG24" s="25"/>
    </row>
    <row r="25" spans="1:33" ht="15.75" hidden="1" customHeight="1" x14ac:dyDescent="0.2">
      <c r="A25" s="14" t="s">
        <v>81</v>
      </c>
      <c r="B25" s="14"/>
      <c r="C25" s="15"/>
      <c r="D25" s="16"/>
      <c r="E25" s="16"/>
      <c r="F25" s="17"/>
      <c r="G25" s="17"/>
      <c r="H25" s="18"/>
      <c r="I25" s="18"/>
      <c r="J25" s="17"/>
      <c r="K25" s="17"/>
      <c r="L25" s="16"/>
      <c r="M25" s="19"/>
      <c r="N25" s="16"/>
      <c r="O25" s="20"/>
      <c r="P25" s="20"/>
      <c r="Q25" s="16"/>
      <c r="R25" s="16"/>
      <c r="S25" s="21"/>
      <c r="T25" s="14"/>
      <c r="U25" s="22"/>
      <c r="V25" s="23"/>
      <c r="W25" s="14"/>
      <c r="X25" s="24"/>
      <c r="Y25" s="25"/>
      <c r="Z25" s="22"/>
      <c r="AA25" s="14"/>
      <c r="AB25" s="27"/>
      <c r="AC25" s="28"/>
      <c r="AD25" s="25"/>
      <c r="AE25" s="25"/>
      <c r="AF25" s="25"/>
      <c r="AG25" s="25"/>
    </row>
    <row r="26" spans="1:33" ht="15.75" customHeight="1" x14ac:dyDescent="0.2">
      <c r="A26" s="14" t="s">
        <v>82</v>
      </c>
      <c r="B26" s="14"/>
      <c r="C26" s="15"/>
      <c r="D26" s="16"/>
      <c r="E26" s="16"/>
      <c r="F26" s="17"/>
      <c r="G26" s="17"/>
      <c r="H26" s="18"/>
      <c r="I26" s="18"/>
      <c r="J26" s="17"/>
      <c r="K26" s="17"/>
      <c r="L26" s="16"/>
      <c r="M26" s="19"/>
      <c r="N26" s="16"/>
      <c r="O26" s="20"/>
      <c r="P26" s="20"/>
      <c r="Q26" s="16"/>
      <c r="R26" s="16"/>
      <c r="S26" s="21"/>
      <c r="T26" s="14"/>
      <c r="U26" s="22"/>
      <c r="V26" s="23"/>
      <c r="W26" s="14"/>
      <c r="X26" s="24"/>
      <c r="Y26" s="25"/>
      <c r="Z26" s="14"/>
      <c r="AA26" s="14"/>
      <c r="AB26" s="27"/>
      <c r="AC26" s="28"/>
      <c r="AD26" s="25"/>
      <c r="AE26" s="25"/>
      <c r="AF26" s="25"/>
      <c r="AG26" s="25"/>
    </row>
    <row r="27" spans="1:33" ht="15.75" customHeight="1" x14ac:dyDescent="0.2">
      <c r="A27" s="14" t="s">
        <v>85</v>
      </c>
      <c r="B27" s="14"/>
      <c r="C27" s="15">
        <f t="shared" ref="C27:C32" si="1">IFERROR(F27/D27," - ")</f>
        <v>29.99</v>
      </c>
      <c r="D27" s="16">
        <v>2</v>
      </c>
      <c r="E27" s="16">
        <v>0</v>
      </c>
      <c r="F27" s="17">
        <v>59.98</v>
      </c>
      <c r="G27" s="17">
        <v>0</v>
      </c>
      <c r="H27" s="18">
        <f t="shared" ref="H27:H32" si="2">G27/F27*-1</f>
        <v>0</v>
      </c>
      <c r="I27" s="18">
        <f t="shared" ref="I27:I32" si="3">J27/F27</f>
        <v>0.24723958356489195</v>
      </c>
      <c r="J27" s="17">
        <f t="shared" ref="J27:J32" si="4">F27*0.85+G27+AF27*D27+D27*AE27+AG27+AD27</f>
        <v>14.829430222222218</v>
      </c>
      <c r="K27" s="17">
        <f t="shared" ref="K27:K32" si="5">J27/D27</f>
        <v>7.4147151111111089</v>
      </c>
      <c r="L27" s="16">
        <v>9</v>
      </c>
      <c r="M27" s="19">
        <f t="shared" ref="M27:M32" si="6">IFERROR(D27/L27,"-")</f>
        <v>0.22222222222222221</v>
      </c>
      <c r="N27" s="16">
        <v>29</v>
      </c>
      <c r="O27" s="20">
        <f t="shared" ref="O27:P27" si="7">D27/7</f>
        <v>0.2857142857142857</v>
      </c>
      <c r="P27" s="20">
        <f t="shared" si="7"/>
        <v>0</v>
      </c>
      <c r="Q27" s="16">
        <f t="shared" ref="Q27:Q32" si="8">ROUNDDOWN(N27/(O27+P27),0)</f>
        <v>101</v>
      </c>
      <c r="R27" s="16"/>
      <c r="S27" s="21">
        <v>6.4516129032258063E-2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ref="X27:X32" si="9">IFERROR(W27/D27,0)</f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ref="AB27:AB32" si="10">IF(OR(AA27="UsLargeStandardSize",AA27="UsSmallStandardSize"),-0.69,-0.48)</f>
        <v>-0.69</v>
      </c>
      <c r="AC27" s="28">
        <v>0.10482962962962962</v>
      </c>
      <c r="AD27" s="25">
        <f t="shared" ref="AD27:AD32" si="11">IFERROR(AB27*AC27*D27*2,0)</f>
        <v>-0.28932977777777774</v>
      </c>
      <c r="AE27" s="25">
        <v>-5.8</v>
      </c>
      <c r="AF27" s="25">
        <v>-12.13212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1"/>
        <v>29.99</v>
      </c>
      <c r="D28" s="16">
        <v>10</v>
      </c>
      <c r="E28" s="16">
        <v>0</v>
      </c>
      <c r="F28" s="17">
        <v>299.89999999999998</v>
      </c>
      <c r="G28" s="17">
        <v>0</v>
      </c>
      <c r="H28" s="18">
        <f t="shared" si="2"/>
        <v>0</v>
      </c>
      <c r="I28" s="18">
        <f t="shared" si="3"/>
        <v>0.2472395835648919</v>
      </c>
      <c r="J28" s="17">
        <f t="shared" si="4"/>
        <v>74.147151111111071</v>
      </c>
      <c r="K28" s="17">
        <f t="shared" si="5"/>
        <v>7.4147151111111071</v>
      </c>
      <c r="L28" s="16">
        <v>14</v>
      </c>
      <c r="M28" s="19">
        <f t="shared" si="6"/>
        <v>0.7142857142857143</v>
      </c>
      <c r="N28" s="16">
        <v>20</v>
      </c>
      <c r="O28" s="20">
        <f t="shared" ref="O28:P28" si="12">D28/7</f>
        <v>1.4285714285714286</v>
      </c>
      <c r="P28" s="20">
        <f t="shared" si="12"/>
        <v>0</v>
      </c>
      <c r="Q28" s="16">
        <f t="shared" si="8"/>
        <v>14</v>
      </c>
      <c r="R28" s="16"/>
      <c r="S28" s="21">
        <v>0.1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13">IFERROR(G28/(W28+Z28)*-1,0)</f>
        <v>0</v>
      </c>
      <c r="Z28" s="14">
        <v>0</v>
      </c>
      <c r="AA28" s="14" t="s">
        <v>39</v>
      </c>
      <c r="AB28" s="27">
        <f t="shared" si="10"/>
        <v>-0.69</v>
      </c>
      <c r="AC28" s="28">
        <v>0.10482962962962962</v>
      </c>
      <c r="AD28" s="25">
        <f t="shared" si="11"/>
        <v>-1.4466488888888887</v>
      </c>
      <c r="AE28" s="25">
        <v>-5.8</v>
      </c>
      <c r="AF28" s="25">
        <v>-12.13212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1"/>
        <v>29.99</v>
      </c>
      <c r="D29" s="16">
        <v>3</v>
      </c>
      <c r="E29" s="16">
        <v>0</v>
      </c>
      <c r="F29" s="17">
        <v>89.97</v>
      </c>
      <c r="G29" s="17">
        <v>0</v>
      </c>
      <c r="H29" s="18">
        <f t="shared" si="2"/>
        <v>0</v>
      </c>
      <c r="I29" s="18">
        <f t="shared" si="3"/>
        <v>0.24723958356489192</v>
      </c>
      <c r="J29" s="17">
        <f t="shared" si="4"/>
        <v>22.244145333333325</v>
      </c>
      <c r="K29" s="17">
        <f t="shared" si="5"/>
        <v>7.414715111111108</v>
      </c>
      <c r="L29" s="16">
        <v>9</v>
      </c>
      <c r="M29" s="19">
        <f t="shared" si="6"/>
        <v>0.33333333333333331</v>
      </c>
      <c r="N29" s="16">
        <v>16</v>
      </c>
      <c r="O29" s="20">
        <f t="shared" ref="O29:P29" si="14">D29/7</f>
        <v>0.42857142857142855</v>
      </c>
      <c r="P29" s="20">
        <f t="shared" si="14"/>
        <v>0</v>
      </c>
      <c r="Q29" s="16">
        <f t="shared" si="8"/>
        <v>37</v>
      </c>
      <c r="R29" s="16"/>
      <c r="S29" s="21">
        <v>0.65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13"/>
        <v>0</v>
      </c>
      <c r="Z29" s="14">
        <v>0</v>
      </c>
      <c r="AA29" s="14" t="s">
        <v>39</v>
      </c>
      <c r="AB29" s="27">
        <f t="shared" si="10"/>
        <v>-0.69</v>
      </c>
      <c r="AC29" s="28">
        <v>0.10482962962962962</v>
      </c>
      <c r="AD29" s="25">
        <f t="shared" si="11"/>
        <v>-0.43399466666666664</v>
      </c>
      <c r="AE29" s="25">
        <v>-5.8</v>
      </c>
      <c r="AF29" s="25">
        <v>-12.13212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1"/>
        <v>29.990000000000002</v>
      </c>
      <c r="D30" s="16">
        <v>7</v>
      </c>
      <c r="E30" s="16">
        <v>0</v>
      </c>
      <c r="F30" s="17">
        <v>209.93</v>
      </c>
      <c r="G30" s="17">
        <v>0</v>
      </c>
      <c r="H30" s="18">
        <f t="shared" si="2"/>
        <v>0</v>
      </c>
      <c r="I30" s="18">
        <f t="shared" si="3"/>
        <v>0.2743526212441218</v>
      </c>
      <c r="J30" s="17">
        <f t="shared" si="4"/>
        <v>57.594845777778495</v>
      </c>
      <c r="K30" s="17">
        <f t="shared" si="5"/>
        <v>8.2278351111112134</v>
      </c>
      <c r="L30" s="16">
        <v>10</v>
      </c>
      <c r="M30" s="19">
        <f t="shared" si="6"/>
        <v>0.7</v>
      </c>
      <c r="N30" s="16">
        <v>14</v>
      </c>
      <c r="O30" s="20">
        <f t="shared" ref="O30:P30" si="15">D30/7</f>
        <v>1</v>
      </c>
      <c r="P30" s="20">
        <f t="shared" si="15"/>
        <v>0</v>
      </c>
      <c r="Q30" s="16">
        <f t="shared" si="8"/>
        <v>14</v>
      </c>
      <c r="R30" s="16"/>
      <c r="S30" s="21">
        <v>0.94117647058823528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13"/>
        <v>0</v>
      </c>
      <c r="Z30" s="14">
        <v>0</v>
      </c>
      <c r="AA30" s="14" t="s">
        <v>39</v>
      </c>
      <c r="AB30" s="27">
        <f t="shared" si="10"/>
        <v>-0.69</v>
      </c>
      <c r="AC30" s="28">
        <v>0.10482962962962962</v>
      </c>
      <c r="AD30" s="25">
        <f t="shared" si="11"/>
        <v>-1.0126542222222221</v>
      </c>
      <c r="AE30" s="25">
        <v>-5.8</v>
      </c>
      <c r="AF30" s="25">
        <v>-11.3189999999999</v>
      </c>
      <c r="AG30" s="25">
        <v>0</v>
      </c>
    </row>
    <row r="31" spans="1:33" ht="15.75" customHeight="1" x14ac:dyDescent="0.2">
      <c r="A31" s="31" t="s">
        <v>91</v>
      </c>
      <c r="B31" s="44" t="s">
        <v>347</v>
      </c>
      <c r="C31" s="15">
        <f t="shared" si="1"/>
        <v>29.990000000000002</v>
      </c>
      <c r="D31" s="16">
        <v>10</v>
      </c>
      <c r="E31" s="16">
        <v>0</v>
      </c>
      <c r="F31" s="17">
        <v>299.90000000000003</v>
      </c>
      <c r="G31" s="17">
        <v>0</v>
      </c>
      <c r="H31" s="18">
        <f t="shared" si="2"/>
        <v>0</v>
      </c>
      <c r="I31" s="18">
        <f t="shared" si="3"/>
        <v>0.27435262124411847</v>
      </c>
      <c r="J31" s="17">
        <f t="shared" si="4"/>
        <v>82.278351111111135</v>
      </c>
      <c r="K31" s="17">
        <f t="shared" si="5"/>
        <v>8.2278351111111139</v>
      </c>
      <c r="L31" s="16">
        <v>9</v>
      </c>
      <c r="M31" s="19">
        <f t="shared" si="6"/>
        <v>1.1111111111111112</v>
      </c>
      <c r="N31" s="16">
        <v>4</v>
      </c>
      <c r="O31" s="20">
        <f t="shared" ref="O31:P32" si="16">D31/7</f>
        <v>1.4285714285714286</v>
      </c>
      <c r="P31" s="20">
        <f t="shared" si="16"/>
        <v>0</v>
      </c>
      <c r="Q31" s="16">
        <f t="shared" si="8"/>
        <v>2</v>
      </c>
      <c r="R31" s="16"/>
      <c r="S31" s="21">
        <v>1.0697674418604599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13"/>
        <v>0</v>
      </c>
      <c r="Z31" s="14">
        <v>0</v>
      </c>
      <c r="AA31" s="14" t="s">
        <v>39</v>
      </c>
      <c r="AB31" s="27">
        <f t="shared" si="10"/>
        <v>-0.69</v>
      </c>
      <c r="AC31" s="28">
        <v>0.10482962962962962</v>
      </c>
      <c r="AD31" s="25">
        <f t="shared" si="11"/>
        <v>-1.4466488888888887</v>
      </c>
      <c r="AE31" s="25">
        <v>-5.8</v>
      </c>
      <c r="AF31" s="25">
        <v>-11.318999999999999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29.99</v>
      </c>
      <c r="D32" s="16">
        <v>1</v>
      </c>
      <c r="E32" s="16">
        <v>0</v>
      </c>
      <c r="F32" s="17">
        <v>29.99</v>
      </c>
      <c r="G32" s="17">
        <v>0</v>
      </c>
      <c r="H32" s="18">
        <f t="shared" si="2"/>
        <v>0</v>
      </c>
      <c r="I32" s="18">
        <f t="shared" si="3"/>
        <v>0.27435262124412174</v>
      </c>
      <c r="J32" s="17">
        <f t="shared" si="4"/>
        <v>8.2278351111112098</v>
      </c>
      <c r="K32" s="17">
        <f t="shared" si="5"/>
        <v>8.2278351111112098</v>
      </c>
      <c r="L32" s="16">
        <v>1</v>
      </c>
      <c r="M32" s="19">
        <f t="shared" si="6"/>
        <v>1</v>
      </c>
      <c r="N32" s="16">
        <v>0</v>
      </c>
      <c r="O32" s="20">
        <f t="shared" si="16"/>
        <v>0.14285714285714285</v>
      </c>
      <c r="P32" s="20">
        <f t="shared" si="16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13"/>
        <v>0</v>
      </c>
      <c r="Z32" s="14">
        <v>0</v>
      </c>
      <c r="AA32" s="14" t="s">
        <v>39</v>
      </c>
      <c r="AB32" s="27">
        <f t="shared" si="10"/>
        <v>-0.69</v>
      </c>
      <c r="AC32" s="28">
        <v>0.10482962962962962</v>
      </c>
      <c r="AD32" s="25">
        <f t="shared" si="11"/>
        <v>-0.14466488888888887</v>
      </c>
      <c r="AE32" s="25">
        <v>-5.8</v>
      </c>
      <c r="AF32" s="25">
        <v>-11.3189999999999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6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" customWidth="1"/>
    <col min="22" max="22" width="70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Foot All Weather Extension Cord - 12/3 SJEOW Heavy Duty Lighted Outdoor Extension Cable with 3 Prong Grounded Plug for Safety - Great for Garden and Major Appliances")</f>
        <v>50 Foot All Weather Extension Cord - 12/3 SJEOW Heavy Duty Lighted Outdoor Extension Cable with 3 Prong Grounded Plug for Safety - Great for Garden and Major Appliances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Info!B1:BJ5000""),2,FALSE),"""")"),"B07FYQJSPF")</f>
        <v>B07FYQJSPF</v>
      </c>
      <c r="B2" s="3" t="s">
        <v>389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6.25" customHeight="1" x14ac:dyDescent="0.15">
      <c r="A3" s="67" t="s">
        <v>30</v>
      </c>
      <c r="B3" s="68"/>
      <c r="C3" s="42">
        <f>((AE32+AF32)/0.85)*-1</f>
        <v>37.711176470588242</v>
      </c>
      <c r="D3" s="5">
        <f>SUM(D4:D99765)</f>
        <v>314</v>
      </c>
      <c r="E3" s="5"/>
      <c r="F3" s="6">
        <f t="shared" ref="F3:G3" si="0">SUM(F4:F99765)</f>
        <v>20427.98</v>
      </c>
      <c r="G3" s="6">
        <f t="shared" si="0"/>
        <v>-0.89999999999999991</v>
      </c>
      <c r="H3" s="7">
        <f t="shared" ref="H3:H32" si="1">G3/F3*-1</f>
        <v>4.4057219558664146E-5</v>
      </c>
      <c r="I3" s="8">
        <f t="shared" ref="I3:I32" si="2">J3/F3</f>
        <v>0.40396194530391288</v>
      </c>
      <c r="J3" s="6">
        <f>SUM(J4:J99765)</f>
        <v>8252.126539429426</v>
      </c>
      <c r="K3" s="6">
        <f t="shared" ref="K3:K32" si="3">J3/D3</f>
        <v>26.280657768883522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1.5 - April
3 - May
2 - June
2 - July
0 - Aug
2 - Sept
3 - Oct
4 - Nov
4 - Dec
4 - Jan
3 - Feb")</f>
        <v>2 - March
1.5 - April
3 - May
2 - June
2 - July
0 - Aug
2 - Sept
3 - Oct
4 - Nov
4 - Dec
4 -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QTY-28")</f>
        <v>Del QTY-28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QTY-24")</f>
        <v>US QTY-24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-112.86492210903953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Info!B2:BZ7000""),37,FALSE)),"""")*-1"),-24.8745)</f>
        <v>-24.874500000000001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390</v>
      </c>
      <c r="C4" s="15">
        <f t="shared" ref="C4:C32" si="4">IFERROR(F4/D4," - ")</f>
        <v>64.719333333333324</v>
      </c>
      <c r="D4" s="16">
        <v>15</v>
      </c>
      <c r="E4" s="16">
        <v>0</v>
      </c>
      <c r="F4" s="17">
        <v>970.79</v>
      </c>
      <c r="G4" s="17">
        <v>0</v>
      </c>
      <c r="H4" s="18">
        <f t="shared" si="1"/>
        <v>0</v>
      </c>
      <c r="I4" s="18">
        <f t="shared" si="2"/>
        <v>0.4278446697257664</v>
      </c>
      <c r="J4" s="17">
        <f t="shared" ref="J4:J32" si="5">F4*0.85+G4+AF4*D4+D4*AE4+AG4+AD4</f>
        <v>415.34732692307676</v>
      </c>
      <c r="K4" s="17">
        <f t="shared" si="3"/>
        <v>27.689821794871783</v>
      </c>
      <c r="L4" s="16">
        <v>55</v>
      </c>
      <c r="M4" s="19">
        <f t="shared" ref="M4:M32" si="6">IFERROR(D4/L4,"-")</f>
        <v>0.27272727272727271</v>
      </c>
      <c r="N4" s="16">
        <v>64</v>
      </c>
      <c r="O4" s="20">
        <f t="shared" ref="O4:P4" si="7">D4/7</f>
        <v>2.1428571428571428</v>
      </c>
      <c r="P4" s="20">
        <f t="shared" si="7"/>
        <v>0</v>
      </c>
      <c r="Q4" s="16">
        <f t="shared" ref="Q4:Q32" si="8">ROUNDDOWN(N4/(O4+P4),0)</f>
        <v>29</v>
      </c>
      <c r="R4" s="16"/>
      <c r="S4" s="21">
        <v>2.5263157894736801</v>
      </c>
      <c r="T4" s="14">
        <v>320</v>
      </c>
      <c r="U4" s="22">
        <v>100</v>
      </c>
      <c r="V4" s="23" t="s">
        <v>391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0.30083333333333334</v>
      </c>
      <c r="AD4" s="25">
        <f t="shared" ref="AD4:AD32" si="12">IFERROR(AB4*AC4*D4*2,0)</f>
        <v>-6.2272499999999997</v>
      </c>
      <c r="AE4" s="25">
        <v>-7.32</v>
      </c>
      <c r="AF4" s="25">
        <v>-19.586461538461538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66.406666666666666</v>
      </c>
      <c r="D5" s="16">
        <v>9</v>
      </c>
      <c r="E5" s="16">
        <v>0</v>
      </c>
      <c r="F5" s="29">
        <v>597.66</v>
      </c>
      <c r="G5" s="29">
        <v>0</v>
      </c>
      <c r="H5" s="18">
        <f t="shared" si="1"/>
        <v>0</v>
      </c>
      <c r="I5" s="18">
        <f t="shared" si="2"/>
        <v>0.43856401074807672</v>
      </c>
      <c r="J5" s="17">
        <f t="shared" si="5"/>
        <v>262.11216666369552</v>
      </c>
      <c r="K5" s="17">
        <f t="shared" si="3"/>
        <v>29.123574073743946</v>
      </c>
      <c r="L5" s="16">
        <v>49</v>
      </c>
      <c r="M5" s="19">
        <f t="shared" si="6"/>
        <v>0.18367346938775511</v>
      </c>
      <c r="N5" s="16">
        <v>83</v>
      </c>
      <c r="O5" s="20">
        <f t="shared" ref="O5:P5" si="13">D5/7</f>
        <v>1.2857142857142858</v>
      </c>
      <c r="P5" s="20">
        <f t="shared" si="13"/>
        <v>0</v>
      </c>
      <c r="Q5" s="16">
        <f t="shared" si="8"/>
        <v>64</v>
      </c>
      <c r="R5" s="16"/>
      <c r="S5" s="21">
        <v>3.1111111111111098</v>
      </c>
      <c r="T5" s="14">
        <v>320</v>
      </c>
      <c r="U5" s="22">
        <v>100</v>
      </c>
      <c r="V5" s="23" t="s">
        <v>392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0.3011819235225956</v>
      </c>
      <c r="AD5" s="25">
        <f t="shared" si="12"/>
        <v>-3.7406794901506366</v>
      </c>
      <c r="AE5" s="25">
        <v>-7.32</v>
      </c>
      <c r="AF5" s="25">
        <v>-19.586461538461538</v>
      </c>
      <c r="AG5" s="25">
        <v>0</v>
      </c>
    </row>
    <row r="6" spans="1:33" ht="15.75" customHeight="1" x14ac:dyDescent="0.2">
      <c r="A6" s="14" t="s">
        <v>35</v>
      </c>
      <c r="B6" s="14" t="s">
        <v>47</v>
      </c>
      <c r="C6" s="15">
        <f t="shared" si="4"/>
        <v>67.440454545454557</v>
      </c>
      <c r="D6" s="16">
        <v>22</v>
      </c>
      <c r="E6" s="16">
        <v>0</v>
      </c>
      <c r="F6" s="29">
        <v>1483.6900000000003</v>
      </c>
      <c r="G6" s="29">
        <v>0</v>
      </c>
      <c r="H6" s="18">
        <f t="shared" si="1"/>
        <v>0</v>
      </c>
      <c r="I6" s="18">
        <f t="shared" si="2"/>
        <v>0.44487800426898233</v>
      </c>
      <c r="J6" s="17">
        <f t="shared" si="5"/>
        <v>660.06104615384652</v>
      </c>
      <c r="K6" s="17">
        <f t="shared" si="3"/>
        <v>30.002774825174843</v>
      </c>
      <c r="L6" s="16">
        <v>55</v>
      </c>
      <c r="M6" s="19">
        <f t="shared" si="6"/>
        <v>0.4</v>
      </c>
      <c r="N6" s="16">
        <v>69</v>
      </c>
      <c r="O6" s="20">
        <f t="shared" ref="O6:P6" si="14">D6/7</f>
        <v>3.1428571428571428</v>
      </c>
      <c r="P6" s="20">
        <f t="shared" si="14"/>
        <v>0</v>
      </c>
      <c r="Q6" s="16">
        <f t="shared" si="8"/>
        <v>21</v>
      </c>
      <c r="R6" s="16"/>
      <c r="S6" s="21">
        <v>4.8405797101449197</v>
      </c>
      <c r="T6" s="14">
        <v>220</v>
      </c>
      <c r="U6" s="22">
        <v>220</v>
      </c>
      <c r="V6" s="23" t="s">
        <v>393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0.30083333333333334</v>
      </c>
      <c r="AD6" s="25">
        <f t="shared" si="12"/>
        <v>-9.1332999999999984</v>
      </c>
      <c r="AE6" s="25">
        <v>-7.32</v>
      </c>
      <c r="AF6" s="25">
        <v>-19.586461538461538</v>
      </c>
      <c r="AG6" s="25">
        <v>0</v>
      </c>
    </row>
    <row r="7" spans="1:33" ht="15.75" customHeight="1" x14ac:dyDescent="0.2">
      <c r="A7" s="14" t="s">
        <v>37</v>
      </c>
      <c r="B7" s="14" t="s">
        <v>47</v>
      </c>
      <c r="C7" s="15">
        <f t="shared" si="4"/>
        <v>67.830714285714279</v>
      </c>
      <c r="D7" s="16">
        <v>14</v>
      </c>
      <c r="E7" s="16">
        <v>0</v>
      </c>
      <c r="F7" s="29">
        <v>949.63</v>
      </c>
      <c r="G7" s="29">
        <v>-0.06</v>
      </c>
      <c r="H7" s="18">
        <f t="shared" si="1"/>
        <v>6.3182502658930314E-5</v>
      </c>
      <c r="I7" s="18">
        <f t="shared" si="2"/>
        <v>0.44714566563981595</v>
      </c>
      <c r="J7" s="17">
        <f t="shared" si="5"/>
        <v>424.62293846153841</v>
      </c>
      <c r="K7" s="17">
        <f t="shared" si="3"/>
        <v>30.330209890109888</v>
      </c>
      <c r="L7" s="16">
        <v>56</v>
      </c>
      <c r="M7" s="19">
        <f t="shared" si="6"/>
        <v>0.25</v>
      </c>
      <c r="N7" s="16">
        <v>96</v>
      </c>
      <c r="O7" s="20">
        <f t="shared" ref="O7:P7" si="15">D7/7</f>
        <v>2</v>
      </c>
      <c r="P7" s="20">
        <f t="shared" si="15"/>
        <v>0</v>
      </c>
      <c r="Q7" s="16">
        <f t="shared" si="8"/>
        <v>48</v>
      </c>
      <c r="R7" s="16"/>
      <c r="S7" s="21">
        <v>3.06779661016949</v>
      </c>
      <c r="T7" s="14">
        <v>220</v>
      </c>
      <c r="U7" s="22">
        <v>220</v>
      </c>
      <c r="V7" s="23" t="s">
        <v>393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0.30083333333333334</v>
      </c>
      <c r="AD7" s="25">
        <f t="shared" si="12"/>
        <v>-5.8120999999999992</v>
      </c>
      <c r="AE7" s="25">
        <v>-7.32</v>
      </c>
      <c r="AF7" s="25">
        <v>-19.586461538461538</v>
      </c>
      <c r="AG7" s="25">
        <v>0</v>
      </c>
    </row>
    <row r="8" spans="1:33" ht="15.75" customHeight="1" x14ac:dyDescent="0.2">
      <c r="A8" s="14" t="s">
        <v>40</v>
      </c>
      <c r="B8" s="14" t="s">
        <v>47</v>
      </c>
      <c r="C8" s="15">
        <f t="shared" si="4"/>
        <v>67.101428571428571</v>
      </c>
      <c r="D8" s="16">
        <v>14</v>
      </c>
      <c r="E8" s="16">
        <v>0</v>
      </c>
      <c r="F8" s="29">
        <v>939.42</v>
      </c>
      <c r="G8" s="29">
        <v>-0.02</v>
      </c>
      <c r="H8" s="18">
        <f t="shared" si="1"/>
        <v>2.1289731962274597E-5</v>
      </c>
      <c r="I8" s="18">
        <f t="shared" si="2"/>
        <v>0.44980171621319537</v>
      </c>
      <c r="J8" s="17">
        <f t="shared" si="5"/>
        <v>422.55272824499997</v>
      </c>
      <c r="K8" s="17">
        <f t="shared" si="3"/>
        <v>30.182337731785712</v>
      </c>
      <c r="L8" s="16">
        <v>60</v>
      </c>
      <c r="M8" s="19">
        <f t="shared" si="6"/>
        <v>0.23333333333333334</v>
      </c>
      <c r="N8" s="16">
        <v>86</v>
      </c>
      <c r="O8" s="20">
        <f t="shared" ref="O8:P8" si="16">D8/7</f>
        <v>2</v>
      </c>
      <c r="P8" s="20">
        <f t="shared" si="16"/>
        <v>0</v>
      </c>
      <c r="Q8" s="16">
        <f t="shared" si="8"/>
        <v>43</v>
      </c>
      <c r="R8" s="16"/>
      <c r="S8" s="21">
        <v>2.4918032786885198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0.23365795833333339</v>
      </c>
      <c r="AD8" s="25">
        <f t="shared" si="12"/>
        <v>-4.5142717550000011</v>
      </c>
      <c r="AE8" s="25">
        <v>-6.94</v>
      </c>
      <c r="AF8" s="25">
        <v>-19.59</v>
      </c>
      <c r="AG8" s="25">
        <v>0</v>
      </c>
    </row>
    <row r="9" spans="1:33" ht="15.75" customHeight="1" x14ac:dyDescent="0.2">
      <c r="A9" s="14" t="s">
        <v>42</v>
      </c>
      <c r="B9" s="14" t="s">
        <v>394</v>
      </c>
      <c r="C9" s="15">
        <f t="shared" si="4"/>
        <v>68.593199999999996</v>
      </c>
      <c r="D9" s="16">
        <v>25</v>
      </c>
      <c r="E9" s="16">
        <v>0</v>
      </c>
      <c r="F9" s="29">
        <v>1714.83</v>
      </c>
      <c r="G9" s="29">
        <v>-0.02</v>
      </c>
      <c r="H9" s="18">
        <f t="shared" si="1"/>
        <v>1.1662963675699633E-5</v>
      </c>
      <c r="I9" s="18">
        <f t="shared" si="2"/>
        <v>0.45417670492062767</v>
      </c>
      <c r="J9" s="17">
        <f t="shared" si="5"/>
        <v>778.83583889903991</v>
      </c>
      <c r="K9" s="17">
        <f t="shared" si="3"/>
        <v>31.153433555961598</v>
      </c>
      <c r="L9" s="16">
        <v>110</v>
      </c>
      <c r="M9" s="19">
        <f t="shared" si="6"/>
        <v>0.22727272727272727</v>
      </c>
      <c r="N9" s="16">
        <v>50</v>
      </c>
      <c r="O9" s="20">
        <f t="shared" ref="O9:P9" si="17">D9/7</f>
        <v>3.5714285714285716</v>
      </c>
      <c r="P9" s="20">
        <f t="shared" si="17"/>
        <v>0</v>
      </c>
      <c r="Q9" s="16">
        <f t="shared" si="8"/>
        <v>14</v>
      </c>
      <c r="R9" s="16"/>
      <c r="S9" s="21">
        <v>3.4117647058823501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0.23365795833333339</v>
      </c>
      <c r="AD9" s="25">
        <f t="shared" si="12"/>
        <v>-8.0611995625000024</v>
      </c>
      <c r="AE9" s="25">
        <v>-6.94</v>
      </c>
      <c r="AF9" s="25">
        <v>-19.887538461538401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72.888095238095261</v>
      </c>
      <c r="D10" s="16">
        <v>21</v>
      </c>
      <c r="E10" s="16">
        <v>1</v>
      </c>
      <c r="F10" s="29">
        <v>1530.6500000000005</v>
      </c>
      <c r="G10" s="29">
        <v>-0.14000000000000001</v>
      </c>
      <c r="H10" s="18">
        <f t="shared" si="1"/>
        <v>9.1464410544539882E-5</v>
      </c>
      <c r="I10" s="18">
        <f t="shared" si="2"/>
        <v>0.47741990963002234</v>
      </c>
      <c r="J10" s="17">
        <f t="shared" si="5"/>
        <v>730.76278467519398</v>
      </c>
      <c r="K10" s="17">
        <f t="shared" si="3"/>
        <v>34.798227841675903</v>
      </c>
      <c r="L10" s="16">
        <v>111</v>
      </c>
      <c r="M10" s="19">
        <f t="shared" si="6"/>
        <v>0.1891891891891892</v>
      </c>
      <c r="N10" s="16">
        <v>153</v>
      </c>
      <c r="O10" s="20">
        <f t="shared" ref="O10:P10" si="18">D10/7</f>
        <v>3</v>
      </c>
      <c r="P10" s="20">
        <f t="shared" si="18"/>
        <v>0.14285714285714285</v>
      </c>
      <c r="Q10" s="16">
        <f t="shared" si="8"/>
        <v>48</v>
      </c>
      <c r="R10" s="16"/>
      <c r="S10" s="21">
        <v>2.71621621621621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0.14000000000000001</v>
      </c>
      <c r="Z10" s="14">
        <v>1</v>
      </c>
      <c r="AA10" s="14" t="s">
        <v>39</v>
      </c>
      <c r="AB10" s="27">
        <f t="shared" si="11"/>
        <v>-0.69</v>
      </c>
      <c r="AC10" s="28">
        <v>0.23365795833333339</v>
      </c>
      <c r="AD10" s="25">
        <f t="shared" si="12"/>
        <v>-6.7714076325000017</v>
      </c>
      <c r="AE10" s="25">
        <v>-6.94</v>
      </c>
      <c r="AF10" s="25">
        <v>-19.887538461538401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74.365789473684231</v>
      </c>
      <c r="D11" s="16">
        <v>19</v>
      </c>
      <c r="E11" s="16">
        <v>0</v>
      </c>
      <c r="F11" s="29">
        <v>1412.9500000000003</v>
      </c>
      <c r="G11" s="29">
        <v>-0.22000000000000003</v>
      </c>
      <c r="H11" s="18">
        <f t="shared" si="1"/>
        <v>1.557026080186843E-4</v>
      </c>
      <c r="I11" s="18">
        <f t="shared" si="2"/>
        <v>0.48475725083213866</v>
      </c>
      <c r="J11" s="17">
        <f t="shared" si="5"/>
        <v>684.93775756327045</v>
      </c>
      <c r="K11" s="17">
        <f t="shared" si="3"/>
        <v>36.049355661224759</v>
      </c>
      <c r="L11" s="16">
        <v>131</v>
      </c>
      <c r="M11" s="19">
        <f t="shared" si="6"/>
        <v>0.14503816793893129</v>
      </c>
      <c r="N11" s="16">
        <v>174</v>
      </c>
      <c r="O11" s="20">
        <f t="shared" ref="O11:P11" si="19">D11/7</f>
        <v>2.7142857142857144</v>
      </c>
      <c r="P11" s="20">
        <f t="shared" si="19"/>
        <v>0</v>
      </c>
      <c r="Q11" s="16">
        <f t="shared" si="8"/>
        <v>64</v>
      </c>
      <c r="R11" s="16"/>
      <c r="S11" s="21">
        <v>2.28235294117647</v>
      </c>
      <c r="T11" s="14">
        <v>180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0.23365795833333339</v>
      </c>
      <c r="AD11" s="25">
        <f t="shared" si="12"/>
        <v>-6.1265116675000009</v>
      </c>
      <c r="AE11" s="25">
        <v>-6.94</v>
      </c>
      <c r="AF11" s="25">
        <v>-19.887538461538401</v>
      </c>
      <c r="AG11" s="25">
        <v>0</v>
      </c>
    </row>
    <row r="12" spans="1:33" ht="15.75" customHeight="1" x14ac:dyDescent="0.2">
      <c r="A12" s="14" t="s">
        <v>49</v>
      </c>
      <c r="B12" s="14" t="s">
        <v>395</v>
      </c>
      <c r="C12" s="15">
        <f t="shared" si="4"/>
        <v>72.745555555555555</v>
      </c>
      <c r="D12" s="16">
        <v>9</v>
      </c>
      <c r="E12" s="16">
        <v>0</v>
      </c>
      <c r="F12" s="29">
        <v>654.71</v>
      </c>
      <c r="G12" s="29">
        <v>0</v>
      </c>
      <c r="H12" s="18">
        <f t="shared" si="1"/>
        <v>0</v>
      </c>
      <c r="I12" s="18">
        <f t="shared" si="2"/>
        <v>0.47678150937614278</v>
      </c>
      <c r="J12" s="17">
        <f t="shared" si="5"/>
        <v>312.15362200365445</v>
      </c>
      <c r="K12" s="17">
        <f t="shared" si="3"/>
        <v>34.683735778183831</v>
      </c>
      <c r="L12" s="16">
        <v>50</v>
      </c>
      <c r="M12" s="19">
        <f t="shared" si="6"/>
        <v>0.18</v>
      </c>
      <c r="N12" s="16">
        <v>150</v>
      </c>
      <c r="O12" s="20">
        <f t="shared" ref="O12:P12" si="20">D12/7</f>
        <v>1.2857142857142858</v>
      </c>
      <c r="P12" s="20">
        <f t="shared" si="20"/>
        <v>0</v>
      </c>
      <c r="Q12" s="16">
        <f t="shared" si="8"/>
        <v>116</v>
      </c>
      <c r="R12" s="16"/>
      <c r="S12" s="21">
        <v>2.11049723756906</v>
      </c>
      <c r="T12" s="14">
        <v>180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0.23365795833333339</v>
      </c>
      <c r="AD12" s="25">
        <f t="shared" si="12"/>
        <v>-2.9020318425000005</v>
      </c>
      <c r="AE12" s="25">
        <v>-6.94</v>
      </c>
      <c r="AF12" s="25">
        <v>-19.887538461538401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69.156666666666666</v>
      </c>
      <c r="D13" s="16">
        <v>6</v>
      </c>
      <c r="E13" s="16">
        <v>0</v>
      </c>
      <c r="F13" s="17">
        <v>414.94</v>
      </c>
      <c r="G13" s="29">
        <v>-0.1</v>
      </c>
      <c r="H13" s="18">
        <f t="shared" si="1"/>
        <v>2.4099869860702753E-4</v>
      </c>
      <c r="I13" s="18">
        <f t="shared" si="2"/>
        <v>0.45488097581578057</v>
      </c>
      <c r="J13" s="17">
        <f t="shared" si="5"/>
        <v>188.748312105</v>
      </c>
      <c r="K13" s="17">
        <f t="shared" si="3"/>
        <v>31.458052017499998</v>
      </c>
      <c r="L13" s="16">
        <v>34</v>
      </c>
      <c r="M13" s="19">
        <f t="shared" si="6"/>
        <v>0.17647058823529413</v>
      </c>
      <c r="N13" s="16">
        <v>146</v>
      </c>
      <c r="O13" s="20">
        <f t="shared" ref="O13:P13" si="21">D13/7</f>
        <v>0.8571428571428571</v>
      </c>
      <c r="P13" s="20">
        <f t="shared" si="21"/>
        <v>0</v>
      </c>
      <c r="Q13" s="16">
        <f t="shared" si="8"/>
        <v>170</v>
      </c>
      <c r="R13" s="16"/>
      <c r="S13" s="21">
        <v>2.1333333333333302</v>
      </c>
      <c r="T13" s="14">
        <v>180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0.23365795833333339</v>
      </c>
      <c r="AD13" s="25">
        <f t="shared" si="12"/>
        <v>-1.9346878950000004</v>
      </c>
      <c r="AE13" s="25">
        <v>-6.94</v>
      </c>
      <c r="AF13" s="25">
        <v>-20.045999999999999</v>
      </c>
      <c r="AG13" s="25">
        <v>0</v>
      </c>
    </row>
    <row r="14" spans="1:33" ht="15.75" customHeight="1" x14ac:dyDescent="0.2">
      <c r="A14" s="14" t="s">
        <v>55</v>
      </c>
      <c r="B14" s="14" t="s">
        <v>396</v>
      </c>
      <c r="C14" s="15">
        <f t="shared" si="4"/>
        <v>70.010000000000005</v>
      </c>
      <c r="D14" s="16">
        <v>5</v>
      </c>
      <c r="E14" s="16">
        <v>0</v>
      </c>
      <c r="F14" s="17">
        <v>350.05</v>
      </c>
      <c r="G14" s="29">
        <v>-0.08</v>
      </c>
      <c r="H14" s="18">
        <f t="shared" si="1"/>
        <v>2.2853878017426081E-4</v>
      </c>
      <c r="I14" s="18">
        <f t="shared" si="2"/>
        <v>0.45970649932152557</v>
      </c>
      <c r="J14" s="17">
        <f t="shared" si="5"/>
        <v>160.92026008750003</v>
      </c>
      <c r="K14" s="17">
        <f t="shared" si="3"/>
        <v>32.184052017500008</v>
      </c>
      <c r="L14" s="16">
        <v>47</v>
      </c>
      <c r="M14" s="19">
        <f t="shared" si="6"/>
        <v>0.10638297872340426</v>
      </c>
      <c r="N14" s="16">
        <v>148</v>
      </c>
      <c r="O14" s="20">
        <f t="shared" ref="O14:P14" si="22">D14/7</f>
        <v>0.7142857142857143</v>
      </c>
      <c r="P14" s="20">
        <f t="shared" si="22"/>
        <v>0</v>
      </c>
      <c r="Q14" s="16">
        <f t="shared" si="8"/>
        <v>207</v>
      </c>
      <c r="R14" s="16"/>
      <c r="S14" s="21">
        <v>2.5076923076923001</v>
      </c>
      <c r="T14" s="14">
        <v>180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0.23365795833333339</v>
      </c>
      <c r="AD14" s="25">
        <f t="shared" si="12"/>
        <v>-1.6122399125000002</v>
      </c>
      <c r="AE14" s="25">
        <v>-6.94</v>
      </c>
      <c r="AF14" s="25">
        <v>-20.045999999999999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68.207999999999998</v>
      </c>
      <c r="D15" s="16">
        <v>5</v>
      </c>
      <c r="E15" s="16">
        <v>0</v>
      </c>
      <c r="F15" s="17">
        <v>341.03999999999996</v>
      </c>
      <c r="G15" s="29">
        <v>-0.08</v>
      </c>
      <c r="H15" s="18">
        <f t="shared" si="1"/>
        <v>2.3457658925639225E-4</v>
      </c>
      <c r="I15" s="18">
        <f t="shared" si="2"/>
        <v>0.42974947245924228</v>
      </c>
      <c r="J15" s="17">
        <f t="shared" si="5"/>
        <v>146.56176008749998</v>
      </c>
      <c r="K15" s="17">
        <f t="shared" si="3"/>
        <v>29.312352017499997</v>
      </c>
      <c r="L15" s="16">
        <v>40</v>
      </c>
      <c r="M15" s="19">
        <f t="shared" si="6"/>
        <v>0.125</v>
      </c>
      <c r="N15" s="16">
        <v>143</v>
      </c>
      <c r="O15" s="20">
        <f t="shared" ref="O15:P15" si="23">D15/7</f>
        <v>0.7142857142857143</v>
      </c>
      <c r="P15" s="20">
        <f t="shared" si="23"/>
        <v>0</v>
      </c>
      <c r="Q15" s="16">
        <f t="shared" si="8"/>
        <v>200</v>
      </c>
      <c r="R15" s="16"/>
      <c r="S15" s="21">
        <v>1.8360655737704901</v>
      </c>
      <c r="T15" s="14">
        <v>180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0.23365795833333339</v>
      </c>
      <c r="AD15" s="25">
        <f t="shared" si="12"/>
        <v>-1.6122399125000002</v>
      </c>
      <c r="AE15" s="25">
        <v>-6.94</v>
      </c>
      <c r="AF15" s="25">
        <v>-21.385999999999999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65.989999999999995</v>
      </c>
      <c r="D16" s="16">
        <v>4</v>
      </c>
      <c r="E16" s="16">
        <v>1</v>
      </c>
      <c r="F16" s="17">
        <v>263.95999999999998</v>
      </c>
      <c r="G16" s="29">
        <v>0</v>
      </c>
      <c r="H16" s="18">
        <f t="shared" si="1"/>
        <v>0</v>
      </c>
      <c r="I16" s="18">
        <f t="shared" si="2"/>
        <v>0.415866828572511</v>
      </c>
      <c r="J16" s="17">
        <f t="shared" si="5"/>
        <v>109.77220806999999</v>
      </c>
      <c r="K16" s="17">
        <f t="shared" si="3"/>
        <v>27.443052017499998</v>
      </c>
      <c r="L16" s="16">
        <v>29</v>
      </c>
      <c r="M16" s="19">
        <f t="shared" si="6"/>
        <v>0.13793103448275862</v>
      </c>
      <c r="N16" s="16">
        <v>138</v>
      </c>
      <c r="O16" s="20">
        <f t="shared" ref="O16:P16" si="24">D16/7</f>
        <v>0.5714285714285714</v>
      </c>
      <c r="P16" s="20">
        <f t="shared" si="24"/>
        <v>0.14285714285714285</v>
      </c>
      <c r="Q16" s="16">
        <f t="shared" si="8"/>
        <v>193</v>
      </c>
      <c r="R16" s="16"/>
      <c r="S16" s="21">
        <v>1.42797494780793</v>
      </c>
      <c r="T16" s="14">
        <v>180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0.23365795833333339</v>
      </c>
      <c r="AD16" s="25">
        <f t="shared" si="12"/>
        <v>-1.2897919300000003</v>
      </c>
      <c r="AE16" s="25">
        <v>-6.94</v>
      </c>
      <c r="AF16" s="25">
        <v>-21.385999999999999</v>
      </c>
      <c r="AG16" s="25">
        <v>0</v>
      </c>
    </row>
    <row r="17" spans="1:33" ht="15.75" customHeight="1" x14ac:dyDescent="0.2">
      <c r="A17" s="14" t="s">
        <v>62</v>
      </c>
      <c r="B17" s="14" t="s">
        <v>47</v>
      </c>
      <c r="C17" s="15">
        <f t="shared" si="4"/>
        <v>65.989999999999995</v>
      </c>
      <c r="D17" s="16">
        <v>10</v>
      </c>
      <c r="E17" s="16">
        <v>0</v>
      </c>
      <c r="F17" s="17">
        <v>659.9</v>
      </c>
      <c r="G17" s="29">
        <v>0</v>
      </c>
      <c r="H17" s="18">
        <f t="shared" si="1"/>
        <v>0</v>
      </c>
      <c r="I17" s="18">
        <f t="shared" si="2"/>
        <v>0.41586682857251095</v>
      </c>
      <c r="J17" s="17">
        <f t="shared" si="5"/>
        <v>274.43052017499997</v>
      </c>
      <c r="K17" s="17">
        <f t="shared" si="3"/>
        <v>27.443052017499998</v>
      </c>
      <c r="L17" s="16">
        <v>28</v>
      </c>
      <c r="M17" s="19">
        <f t="shared" si="6"/>
        <v>0.35714285714285715</v>
      </c>
      <c r="N17" s="16">
        <v>128</v>
      </c>
      <c r="O17" s="20">
        <f t="shared" ref="O17:P17" si="25">D17/7</f>
        <v>1.4285714285714286</v>
      </c>
      <c r="P17" s="20">
        <f t="shared" si="25"/>
        <v>0</v>
      </c>
      <c r="Q17" s="16">
        <f t="shared" si="8"/>
        <v>89</v>
      </c>
      <c r="R17" s="16"/>
      <c r="S17" s="21">
        <v>1.5525114155251101</v>
      </c>
      <c r="T17" s="14">
        <v>180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0.23365795833333339</v>
      </c>
      <c r="AD17" s="25">
        <f t="shared" si="12"/>
        <v>-3.2244798250000004</v>
      </c>
      <c r="AE17" s="25">
        <v>-6.94</v>
      </c>
      <c r="AF17" s="25">
        <v>-21.385999999999999</v>
      </c>
      <c r="AG17" s="25">
        <v>0</v>
      </c>
    </row>
    <row r="18" spans="1:33" ht="15.75" customHeight="1" x14ac:dyDescent="0.2">
      <c r="A18" s="14" t="s">
        <v>64</v>
      </c>
      <c r="B18" s="14" t="s">
        <v>397</v>
      </c>
      <c r="C18" s="15">
        <f t="shared" si="4"/>
        <v>66.493333333333339</v>
      </c>
      <c r="D18" s="16">
        <v>9</v>
      </c>
      <c r="E18" s="16">
        <v>0</v>
      </c>
      <c r="F18" s="17">
        <v>598.44000000000005</v>
      </c>
      <c r="G18" s="29">
        <v>0</v>
      </c>
      <c r="H18" s="18">
        <f t="shared" si="1"/>
        <v>0</v>
      </c>
      <c r="I18" s="18">
        <f t="shared" si="2"/>
        <v>0.41915307826599157</v>
      </c>
      <c r="J18" s="17">
        <f t="shared" si="5"/>
        <v>250.83796815750003</v>
      </c>
      <c r="K18" s="17">
        <f t="shared" si="3"/>
        <v>27.870885350833337</v>
      </c>
      <c r="L18" s="16">
        <v>38</v>
      </c>
      <c r="M18" s="19">
        <f t="shared" si="6"/>
        <v>0.23684210526315788</v>
      </c>
      <c r="N18" s="16">
        <v>118</v>
      </c>
      <c r="O18" s="20">
        <f t="shared" ref="O18:P18" si="26">D18/7</f>
        <v>1.2857142857142858</v>
      </c>
      <c r="P18" s="20">
        <f t="shared" si="26"/>
        <v>0</v>
      </c>
      <c r="Q18" s="16">
        <f t="shared" si="8"/>
        <v>91</v>
      </c>
      <c r="R18" s="16"/>
      <c r="S18" s="21">
        <v>1.62189054726368</v>
      </c>
      <c r="T18" s="14">
        <v>180</v>
      </c>
      <c r="U18" s="22">
        <v>0</v>
      </c>
      <c r="V18" s="23" t="s">
        <v>355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0.23365795833333339</v>
      </c>
      <c r="AD18" s="25">
        <f t="shared" si="12"/>
        <v>-2.9020318425000005</v>
      </c>
      <c r="AE18" s="25">
        <v>-6.94</v>
      </c>
      <c r="AF18" s="25">
        <v>-21.385999999999999</v>
      </c>
      <c r="AG18" s="25">
        <v>0</v>
      </c>
    </row>
    <row r="19" spans="1:33" ht="15.75" customHeight="1" x14ac:dyDescent="0.2">
      <c r="A19" s="14" t="s">
        <v>67</v>
      </c>
      <c r="B19" s="14" t="s">
        <v>398</v>
      </c>
      <c r="C19" s="15">
        <f t="shared" si="4"/>
        <v>65.823333333333323</v>
      </c>
      <c r="D19" s="16">
        <v>6</v>
      </c>
      <c r="E19" s="16">
        <v>1</v>
      </c>
      <c r="F19" s="17">
        <v>394.93999999999994</v>
      </c>
      <c r="G19" s="29">
        <v>-0.08</v>
      </c>
      <c r="H19" s="18">
        <f t="shared" si="1"/>
        <v>2.0256241454398141E-4</v>
      </c>
      <c r="I19" s="18">
        <f t="shared" si="2"/>
        <v>0.39925890541601261</v>
      </c>
      <c r="J19" s="17">
        <f t="shared" si="5"/>
        <v>157.683312105</v>
      </c>
      <c r="K19" s="17">
        <f t="shared" si="3"/>
        <v>26.2805520175</v>
      </c>
      <c r="L19" s="16">
        <v>41</v>
      </c>
      <c r="M19" s="19">
        <f t="shared" si="6"/>
        <v>0.14634146341463414</v>
      </c>
      <c r="N19" s="16">
        <v>112</v>
      </c>
      <c r="O19" s="20">
        <f t="shared" ref="O19:P19" si="27">D19/7</f>
        <v>0.8571428571428571</v>
      </c>
      <c r="P19" s="20">
        <f t="shared" si="27"/>
        <v>0.14285714285714285</v>
      </c>
      <c r="Q19" s="16">
        <f t="shared" si="8"/>
        <v>112</v>
      </c>
      <c r="R19" s="16"/>
      <c r="S19" s="21">
        <v>1.2561983471074301</v>
      </c>
      <c r="T19" s="14">
        <v>180</v>
      </c>
      <c r="U19" s="22">
        <v>100</v>
      </c>
      <c r="V19" s="23" t="s">
        <v>357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0.23365795833333339</v>
      </c>
      <c r="AD19" s="25">
        <f t="shared" si="12"/>
        <v>-1.9346878950000004</v>
      </c>
      <c r="AE19" s="25">
        <v>-6.94</v>
      </c>
      <c r="AF19" s="25">
        <v>-22.3935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63.476666666666667</v>
      </c>
      <c r="D20" s="16">
        <v>6</v>
      </c>
      <c r="E20" s="16">
        <v>0</v>
      </c>
      <c r="F20" s="17">
        <v>380.86</v>
      </c>
      <c r="G20" s="29">
        <v>0</v>
      </c>
      <c r="H20" s="18">
        <f t="shared" si="1"/>
        <v>0</v>
      </c>
      <c r="I20" s="18">
        <f t="shared" si="2"/>
        <v>0.38280552461534428</v>
      </c>
      <c r="J20" s="17">
        <f t="shared" si="5"/>
        <v>145.79531210500002</v>
      </c>
      <c r="K20" s="17">
        <f t="shared" si="3"/>
        <v>24.299218684166672</v>
      </c>
      <c r="L20" s="16">
        <v>16</v>
      </c>
      <c r="M20" s="19">
        <f t="shared" si="6"/>
        <v>0.375</v>
      </c>
      <c r="N20" s="16">
        <v>107</v>
      </c>
      <c r="O20" s="20">
        <f t="shared" ref="O20:P20" si="28">D20/7</f>
        <v>0.8571428571428571</v>
      </c>
      <c r="P20" s="20">
        <f t="shared" si="28"/>
        <v>0</v>
      </c>
      <c r="Q20" s="16">
        <f t="shared" si="8"/>
        <v>124</v>
      </c>
      <c r="R20" s="16"/>
      <c r="S20" s="21">
        <v>1.0944123314065499</v>
      </c>
      <c r="T20" s="14">
        <v>180</v>
      </c>
      <c r="U20" s="22">
        <v>100</v>
      </c>
      <c r="V20" s="23" t="s">
        <v>399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0.23365795833333339</v>
      </c>
      <c r="AD20" s="25">
        <f t="shared" si="12"/>
        <v>-1.9346878950000004</v>
      </c>
      <c r="AE20" s="25">
        <v>-6.94</v>
      </c>
      <c r="AF20" s="25">
        <v>-22.3935</v>
      </c>
      <c r="AG20" s="25">
        <v>0</v>
      </c>
    </row>
    <row r="21" spans="1:33" ht="15.75" customHeight="1" x14ac:dyDescent="0.2">
      <c r="A21" s="14" t="s">
        <v>71</v>
      </c>
      <c r="B21" s="14" t="s">
        <v>400</v>
      </c>
      <c r="C21" s="15">
        <f t="shared" si="4"/>
        <v>63.021666666666668</v>
      </c>
      <c r="D21" s="16">
        <v>6</v>
      </c>
      <c r="E21" s="16">
        <v>0</v>
      </c>
      <c r="F21" s="17">
        <v>378.13</v>
      </c>
      <c r="G21" s="29">
        <v>0</v>
      </c>
      <c r="H21" s="18">
        <f t="shared" si="1"/>
        <v>0</v>
      </c>
      <c r="I21" s="18">
        <f t="shared" si="2"/>
        <v>0.37943250232724207</v>
      </c>
      <c r="J21" s="17">
        <f t="shared" si="5"/>
        <v>143.47481210500004</v>
      </c>
      <c r="K21" s="17">
        <f t="shared" si="3"/>
        <v>23.912468684166672</v>
      </c>
      <c r="L21" s="16">
        <v>6</v>
      </c>
      <c r="M21" s="19">
        <f t="shared" si="6"/>
        <v>1</v>
      </c>
      <c r="N21" s="16">
        <v>101</v>
      </c>
      <c r="O21" s="20">
        <f t="shared" ref="O21:P21" si="29">D21/7</f>
        <v>0.8571428571428571</v>
      </c>
      <c r="P21" s="20">
        <f t="shared" si="29"/>
        <v>0</v>
      </c>
      <c r="Q21" s="16">
        <f t="shared" si="8"/>
        <v>117</v>
      </c>
      <c r="R21" s="16"/>
      <c r="S21" s="21">
        <v>1.1223628691983101</v>
      </c>
      <c r="T21" s="14">
        <v>180</v>
      </c>
      <c r="U21" s="22">
        <v>100</v>
      </c>
      <c r="V21" s="23" t="s">
        <v>363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0.23365795833333339</v>
      </c>
      <c r="AD21" s="25">
        <f t="shared" si="12"/>
        <v>-1.9346878950000004</v>
      </c>
      <c r="AE21" s="25">
        <v>-6.94</v>
      </c>
      <c r="AF21" s="25">
        <v>-22.3935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61.183000000000007</v>
      </c>
      <c r="D22" s="16">
        <v>10</v>
      </c>
      <c r="E22" s="16">
        <v>1</v>
      </c>
      <c r="F22" s="29">
        <v>611.83000000000004</v>
      </c>
      <c r="G22" s="29">
        <v>0</v>
      </c>
      <c r="H22" s="18">
        <f t="shared" si="1"/>
        <v>0</v>
      </c>
      <c r="I22" s="18">
        <f t="shared" si="2"/>
        <v>0.36529104518411981</v>
      </c>
      <c r="J22" s="17">
        <f t="shared" si="5"/>
        <v>223.49602017500004</v>
      </c>
      <c r="K22" s="17">
        <f t="shared" si="3"/>
        <v>22.349602017500004</v>
      </c>
      <c r="L22" s="16">
        <v>32</v>
      </c>
      <c r="M22" s="19">
        <f t="shared" si="6"/>
        <v>0.3125</v>
      </c>
      <c r="N22" s="16">
        <v>92</v>
      </c>
      <c r="O22" s="20">
        <f t="shared" ref="O22:P22" si="30">D22/7</f>
        <v>1.4285714285714286</v>
      </c>
      <c r="P22" s="20">
        <f t="shared" si="30"/>
        <v>0.14285714285714285</v>
      </c>
      <c r="Q22" s="16">
        <f t="shared" si="8"/>
        <v>58</v>
      </c>
      <c r="R22" s="16"/>
      <c r="S22" s="21">
        <v>1.12380952380952</v>
      </c>
      <c r="T22" s="14">
        <v>180</v>
      </c>
      <c r="U22" s="22">
        <v>100</v>
      </c>
      <c r="V22" s="23" t="s">
        <v>363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0.23365795833333339</v>
      </c>
      <c r="AD22" s="25">
        <f t="shared" si="12"/>
        <v>-3.2244798250000004</v>
      </c>
      <c r="AE22" s="25">
        <v>-6.94</v>
      </c>
      <c r="AF22" s="25">
        <v>-22.3935</v>
      </c>
      <c r="AG22" s="25">
        <v>0</v>
      </c>
    </row>
    <row r="23" spans="1:33" ht="15.75" customHeight="1" x14ac:dyDescent="0.2">
      <c r="A23" s="14" t="s">
        <v>76</v>
      </c>
      <c r="B23" s="14" t="s">
        <v>401</v>
      </c>
      <c r="C23" s="15">
        <f t="shared" si="4"/>
        <v>61.003571428571433</v>
      </c>
      <c r="D23" s="16">
        <v>14</v>
      </c>
      <c r="E23" s="16">
        <v>0</v>
      </c>
      <c r="F23" s="17">
        <v>854.05000000000007</v>
      </c>
      <c r="G23" s="29">
        <v>0</v>
      </c>
      <c r="H23" s="18">
        <f t="shared" si="1"/>
        <v>0</v>
      </c>
      <c r="I23" s="18">
        <f t="shared" si="2"/>
        <v>0.36386538053392653</v>
      </c>
      <c r="J23" s="17">
        <f t="shared" si="5"/>
        <v>310.75922824499997</v>
      </c>
      <c r="K23" s="17">
        <f t="shared" si="3"/>
        <v>22.197087731785711</v>
      </c>
      <c r="L23" s="16">
        <v>56</v>
      </c>
      <c r="M23" s="19">
        <f t="shared" si="6"/>
        <v>0.25</v>
      </c>
      <c r="N23" s="16">
        <v>75</v>
      </c>
      <c r="O23" s="20">
        <f t="shared" ref="O23:P23" si="31">D23/7</f>
        <v>2</v>
      </c>
      <c r="P23" s="20">
        <f t="shared" si="31"/>
        <v>0</v>
      </c>
      <c r="Q23" s="16">
        <f t="shared" si="8"/>
        <v>37</v>
      </c>
      <c r="R23" s="16"/>
      <c r="S23" s="21">
        <v>1.1578947368421</v>
      </c>
      <c r="T23" s="14">
        <v>180</v>
      </c>
      <c r="U23" s="22">
        <v>100</v>
      </c>
      <c r="V23" s="23" t="s">
        <v>363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0.23365795833333339</v>
      </c>
      <c r="AD23" s="25">
        <f t="shared" si="12"/>
        <v>-4.5142717550000011</v>
      </c>
      <c r="AE23" s="25">
        <v>-6.94</v>
      </c>
      <c r="AF23" s="25">
        <v>-22.3935</v>
      </c>
      <c r="AG23" s="25">
        <v>0</v>
      </c>
    </row>
    <row r="24" spans="1:33" ht="15.75" customHeight="1" x14ac:dyDescent="0.2">
      <c r="A24" s="14" t="s">
        <v>78</v>
      </c>
      <c r="B24" s="14" t="s">
        <v>402</v>
      </c>
      <c r="C24" s="15">
        <f t="shared" si="4"/>
        <v>60.217142857142861</v>
      </c>
      <c r="D24" s="16">
        <v>14</v>
      </c>
      <c r="E24" s="16">
        <v>0</v>
      </c>
      <c r="F24" s="17">
        <v>843.04000000000008</v>
      </c>
      <c r="G24" s="17">
        <v>0</v>
      </c>
      <c r="H24" s="18">
        <f t="shared" si="1"/>
        <v>0</v>
      </c>
      <c r="I24" s="18">
        <f t="shared" si="2"/>
        <v>0.35002406737982644</v>
      </c>
      <c r="J24" s="17">
        <f t="shared" si="5"/>
        <v>295.08428976388893</v>
      </c>
      <c r="K24" s="17">
        <f t="shared" si="3"/>
        <v>21.077449268849211</v>
      </c>
      <c r="L24" s="16">
        <v>36</v>
      </c>
      <c r="M24" s="19">
        <f t="shared" si="6"/>
        <v>0.3888888888888889</v>
      </c>
      <c r="N24" s="16">
        <v>66</v>
      </c>
      <c r="O24" s="20">
        <f t="shared" ref="O24:P24" si="32">D24/7</f>
        <v>2</v>
      </c>
      <c r="P24" s="20">
        <f t="shared" si="32"/>
        <v>0</v>
      </c>
      <c r="Q24" s="16">
        <f t="shared" si="8"/>
        <v>33</v>
      </c>
      <c r="R24" s="16"/>
      <c r="S24" s="21">
        <v>0.77777777777777701</v>
      </c>
      <c r="T24" s="14">
        <v>180</v>
      </c>
      <c r="U24" s="22">
        <v>100</v>
      </c>
      <c r="V24" s="23" t="s">
        <v>366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0.28523344907407411</v>
      </c>
      <c r="AD24" s="25">
        <f t="shared" si="12"/>
        <v>-5.5107102361111115</v>
      </c>
      <c r="AE24" s="25">
        <v>-7.32</v>
      </c>
      <c r="AF24" s="25">
        <v>-22.3935</v>
      </c>
      <c r="AG24" s="25">
        <v>0</v>
      </c>
    </row>
    <row r="25" spans="1:33" ht="15.75" customHeight="1" x14ac:dyDescent="0.2">
      <c r="A25" s="14" t="s">
        <v>81</v>
      </c>
      <c r="B25" s="14" t="s">
        <v>403</v>
      </c>
      <c r="C25" s="15">
        <f t="shared" si="4"/>
        <v>59.99</v>
      </c>
      <c r="D25" s="16">
        <v>3</v>
      </c>
      <c r="E25" s="16">
        <v>0</v>
      </c>
      <c r="F25" s="17">
        <v>179.97</v>
      </c>
      <c r="G25" s="17">
        <v>-0.06</v>
      </c>
      <c r="H25" s="18">
        <f t="shared" si="1"/>
        <v>3.3338889814969161E-4</v>
      </c>
      <c r="I25" s="18">
        <f t="shared" si="2"/>
        <v>0.34785593999462872</v>
      </c>
      <c r="J25" s="17">
        <f t="shared" si="5"/>
        <v>62.603633520833334</v>
      </c>
      <c r="K25" s="17">
        <f t="shared" si="3"/>
        <v>20.867877840277778</v>
      </c>
      <c r="L25" s="16">
        <v>38</v>
      </c>
      <c r="M25" s="19">
        <f t="shared" si="6"/>
        <v>7.8947368421052627E-2</v>
      </c>
      <c r="N25" s="16">
        <v>60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140</v>
      </c>
      <c r="R25" s="16"/>
      <c r="S25" s="21">
        <v>0.89277899343544853</v>
      </c>
      <c r="T25" s="14">
        <v>180</v>
      </c>
      <c r="U25" s="22">
        <v>100</v>
      </c>
      <c r="V25" s="23" t="s">
        <v>368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0.28523344907407411</v>
      </c>
      <c r="AD25" s="25">
        <f t="shared" si="12"/>
        <v>-1.1808664791666668</v>
      </c>
      <c r="AE25" s="25">
        <v>-7.32</v>
      </c>
      <c r="AF25" s="25">
        <v>-22.39</v>
      </c>
      <c r="AG25" s="25">
        <v>0</v>
      </c>
    </row>
    <row r="26" spans="1:33" ht="15.75" customHeight="1" x14ac:dyDescent="0.2">
      <c r="A26" s="14" t="s">
        <v>82</v>
      </c>
      <c r="B26" s="14" t="s">
        <v>404</v>
      </c>
      <c r="C26" s="15">
        <f t="shared" si="4"/>
        <v>59.989999999999995</v>
      </c>
      <c r="D26" s="16">
        <v>5</v>
      </c>
      <c r="E26" s="16">
        <v>0</v>
      </c>
      <c r="F26" s="17">
        <v>299.95</v>
      </c>
      <c r="G26" s="17">
        <v>0</v>
      </c>
      <c r="H26" s="18">
        <f t="shared" si="1"/>
        <v>0</v>
      </c>
      <c r="I26" s="18">
        <f t="shared" si="2"/>
        <v>0.35046470812265001</v>
      </c>
      <c r="J26" s="17">
        <f t="shared" si="5"/>
        <v>105.12188920138887</v>
      </c>
      <c r="K26" s="17">
        <f t="shared" si="3"/>
        <v>21.024377840277772</v>
      </c>
      <c r="L26" s="16">
        <v>31</v>
      </c>
      <c r="M26" s="19">
        <f t="shared" si="6"/>
        <v>0.16129032258064516</v>
      </c>
      <c r="N26" s="16">
        <v>56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78</v>
      </c>
      <c r="R26" s="16"/>
      <c r="S26" s="21">
        <v>0.89400921658986177</v>
      </c>
      <c r="T26" s="14">
        <v>180</v>
      </c>
      <c r="U26" s="22">
        <v>100</v>
      </c>
      <c r="V26" s="23" t="s">
        <v>357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0.28523344907407411</v>
      </c>
      <c r="AD26" s="25">
        <f t="shared" si="12"/>
        <v>-1.9681107986111113</v>
      </c>
      <c r="AE26" s="25">
        <v>-7.18</v>
      </c>
      <c r="AF26" s="25">
        <v>-22.3935</v>
      </c>
      <c r="AG26" s="25">
        <v>0</v>
      </c>
    </row>
    <row r="27" spans="1:33" ht="15.75" customHeight="1" x14ac:dyDescent="0.2">
      <c r="A27" s="14" t="s">
        <v>85</v>
      </c>
      <c r="B27" s="14" t="s">
        <v>405</v>
      </c>
      <c r="C27" s="15">
        <f t="shared" si="4"/>
        <v>56.99</v>
      </c>
      <c r="D27" s="16">
        <v>6</v>
      </c>
      <c r="E27" s="16">
        <v>0</v>
      </c>
      <c r="F27" s="17">
        <v>341.94</v>
      </c>
      <c r="G27" s="17">
        <v>0</v>
      </c>
      <c r="H27" s="18">
        <f t="shared" si="1"/>
        <v>0</v>
      </c>
      <c r="I27" s="18">
        <f t="shared" si="2"/>
        <v>0.257862394109103</v>
      </c>
      <c r="J27" s="17">
        <f t="shared" si="5"/>
        <v>88.173467041666683</v>
      </c>
      <c r="K27" s="17">
        <f t="shared" si="3"/>
        <v>14.69557784027778</v>
      </c>
      <c r="L27" s="16">
        <v>27</v>
      </c>
      <c r="M27" s="19">
        <f t="shared" si="6"/>
        <v>0.22222222222222221</v>
      </c>
      <c r="N27" s="16">
        <v>149</v>
      </c>
      <c r="O27" s="20">
        <f t="shared" ref="O27:P27" si="35">D27/7</f>
        <v>0.8571428571428571</v>
      </c>
      <c r="P27" s="20">
        <f t="shared" si="35"/>
        <v>0</v>
      </c>
      <c r="Q27" s="16">
        <f t="shared" si="8"/>
        <v>173</v>
      </c>
      <c r="R27" s="16"/>
      <c r="S27" s="21">
        <v>0.77755511022044088</v>
      </c>
      <c r="T27" s="14">
        <v>180</v>
      </c>
      <c r="U27" s="22">
        <v>100</v>
      </c>
      <c r="V27" s="23" t="s">
        <v>357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0.28523344907407411</v>
      </c>
      <c r="AD27" s="25">
        <f t="shared" si="12"/>
        <v>-2.3617329583333335</v>
      </c>
      <c r="AE27" s="25">
        <v>-7.18</v>
      </c>
      <c r="AF27" s="25">
        <v>-26.1723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56.99</v>
      </c>
      <c r="D28" s="16">
        <v>14</v>
      </c>
      <c r="E28" s="16">
        <v>0</v>
      </c>
      <c r="F28" s="17">
        <v>797.86</v>
      </c>
      <c r="G28" s="17">
        <v>0</v>
      </c>
      <c r="H28" s="18">
        <f t="shared" si="1"/>
        <v>0</v>
      </c>
      <c r="I28" s="18">
        <f t="shared" si="2"/>
        <v>0.25786239410910305</v>
      </c>
      <c r="J28" s="17">
        <f t="shared" si="5"/>
        <v>205.73808976388895</v>
      </c>
      <c r="K28" s="17">
        <f t="shared" si="3"/>
        <v>14.695577840277782</v>
      </c>
      <c r="L28" s="16">
        <v>28</v>
      </c>
      <c r="M28" s="19">
        <f t="shared" si="6"/>
        <v>0.5</v>
      </c>
      <c r="N28" s="16">
        <v>135</v>
      </c>
      <c r="O28" s="20">
        <f t="shared" ref="O28:P28" si="36">D28/7</f>
        <v>2</v>
      </c>
      <c r="P28" s="20">
        <f t="shared" si="36"/>
        <v>0</v>
      </c>
      <c r="Q28" s="16">
        <f t="shared" si="8"/>
        <v>67</v>
      </c>
      <c r="R28" s="16"/>
      <c r="S28" s="21">
        <v>0.86919831223628696</v>
      </c>
      <c r="T28" s="14">
        <v>180</v>
      </c>
      <c r="U28" s="22">
        <v>100</v>
      </c>
      <c r="V28" s="23" t="s">
        <v>357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0.28523344907407411</v>
      </c>
      <c r="AD28" s="25">
        <f t="shared" si="12"/>
        <v>-5.5107102361111115</v>
      </c>
      <c r="AE28" s="25">
        <v>-7.18</v>
      </c>
      <c r="AF28" s="25">
        <v>-26.1723</v>
      </c>
      <c r="AG28" s="25">
        <v>0</v>
      </c>
    </row>
    <row r="29" spans="1:33" ht="15.75" customHeight="1" x14ac:dyDescent="0.2">
      <c r="A29" s="14" t="s">
        <v>89</v>
      </c>
      <c r="B29" s="14" t="s">
        <v>406</v>
      </c>
      <c r="C29" s="15">
        <f t="shared" si="4"/>
        <v>56.989999999999995</v>
      </c>
      <c r="D29" s="16">
        <v>5</v>
      </c>
      <c r="E29" s="16">
        <v>0</v>
      </c>
      <c r="F29" s="17">
        <v>284.95</v>
      </c>
      <c r="G29" s="17">
        <v>0</v>
      </c>
      <c r="H29" s="18">
        <f t="shared" si="1"/>
        <v>0</v>
      </c>
      <c r="I29" s="18">
        <f t="shared" si="2"/>
        <v>0.25786239410910289</v>
      </c>
      <c r="J29" s="17">
        <f t="shared" si="5"/>
        <v>73.477889201388862</v>
      </c>
      <c r="K29" s="17">
        <f t="shared" si="3"/>
        <v>14.695577840277773</v>
      </c>
      <c r="L29" s="16">
        <v>25</v>
      </c>
      <c r="M29" s="19">
        <f t="shared" si="6"/>
        <v>0.2</v>
      </c>
      <c r="N29" s="16">
        <v>117</v>
      </c>
      <c r="O29" s="20">
        <f t="shared" ref="O29:P29" si="38">D29/7</f>
        <v>0.7142857142857143</v>
      </c>
      <c r="P29" s="20">
        <f t="shared" si="38"/>
        <v>0</v>
      </c>
      <c r="Q29" s="16">
        <f t="shared" si="8"/>
        <v>163</v>
      </c>
      <c r="R29" s="16"/>
      <c r="S29" s="21">
        <v>1.040189125295508</v>
      </c>
      <c r="T29" s="14">
        <v>220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0.28523344907407411</v>
      </c>
      <c r="AD29" s="25">
        <f t="shared" si="12"/>
        <v>-1.9681107986111113</v>
      </c>
      <c r="AE29" s="25">
        <v>-7.18</v>
      </c>
      <c r="AF29" s="25">
        <v>-26.1723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56.99</v>
      </c>
      <c r="D30" s="16">
        <v>6</v>
      </c>
      <c r="E30" s="16">
        <v>0</v>
      </c>
      <c r="F30" s="17">
        <v>341.94</v>
      </c>
      <c r="G30" s="17">
        <v>-0.04</v>
      </c>
      <c r="H30" s="18">
        <f t="shared" si="1"/>
        <v>1.1697958706205768E-4</v>
      </c>
      <c r="I30" s="18">
        <f t="shared" si="2"/>
        <v>0.28051783073541159</v>
      </c>
      <c r="J30" s="17">
        <f t="shared" si="5"/>
        <v>95.920267041666634</v>
      </c>
      <c r="K30" s="17">
        <f t="shared" si="3"/>
        <v>15.986711173611106</v>
      </c>
      <c r="L30" s="16">
        <v>21</v>
      </c>
      <c r="M30" s="19">
        <f t="shared" si="6"/>
        <v>0.2857142857142857</v>
      </c>
      <c r="N30" s="16">
        <v>124</v>
      </c>
      <c r="O30" s="20">
        <f t="shared" ref="O30:P30" si="39">D30/7</f>
        <v>0.8571428571428571</v>
      </c>
      <c r="P30" s="20">
        <f t="shared" si="39"/>
        <v>0</v>
      </c>
      <c r="Q30" s="16">
        <f t="shared" si="8"/>
        <v>144</v>
      </c>
      <c r="R30" s="16"/>
      <c r="S30" s="21">
        <v>0.96969696969696972</v>
      </c>
      <c r="T30" s="14">
        <v>80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0.28523344907407411</v>
      </c>
      <c r="AD30" s="25">
        <f t="shared" si="12"/>
        <v>-2.3617329583333335</v>
      </c>
      <c r="AE30" s="25">
        <v>-7.18</v>
      </c>
      <c r="AF30" s="25">
        <v>-24.874500000000001</v>
      </c>
      <c r="AG30" s="25">
        <v>0</v>
      </c>
    </row>
    <row r="31" spans="1:33" ht="15.75" customHeight="1" x14ac:dyDescent="0.2">
      <c r="A31" s="31" t="s">
        <v>91</v>
      </c>
      <c r="B31" s="44" t="s">
        <v>47</v>
      </c>
      <c r="C31" s="15">
        <f t="shared" si="4"/>
        <v>57.247368421052634</v>
      </c>
      <c r="D31" s="16">
        <v>19</v>
      </c>
      <c r="E31" s="16">
        <v>0</v>
      </c>
      <c r="F31" s="17">
        <v>1087.7</v>
      </c>
      <c r="G31" s="17">
        <v>0</v>
      </c>
      <c r="H31" s="18">
        <f t="shared" si="1"/>
        <v>0</v>
      </c>
      <c r="I31" s="18">
        <f t="shared" si="2"/>
        <v>0.28319451959665143</v>
      </c>
      <c r="J31" s="17">
        <f t="shared" si="5"/>
        <v>308.03067896527779</v>
      </c>
      <c r="K31" s="17">
        <f t="shared" si="3"/>
        <v>16.212140998172515</v>
      </c>
      <c r="L31" s="16">
        <v>41</v>
      </c>
      <c r="M31" s="19">
        <f t="shared" si="6"/>
        <v>0.46341463414634149</v>
      </c>
      <c r="N31" s="16">
        <v>109</v>
      </c>
      <c r="O31" s="20">
        <f t="shared" ref="O31:P32" si="40">D31/7</f>
        <v>2.7142857142857144</v>
      </c>
      <c r="P31" s="20">
        <f t="shared" si="40"/>
        <v>0</v>
      </c>
      <c r="Q31" s="16">
        <f t="shared" si="8"/>
        <v>40</v>
      </c>
      <c r="R31" s="16"/>
      <c r="S31" s="21">
        <v>1.07888040712468</v>
      </c>
      <c r="T31" s="14">
        <v>80</v>
      </c>
      <c r="U31" s="22" t="s">
        <v>63</v>
      </c>
      <c r="V31" s="23" t="s">
        <v>1187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0.28523344907407411</v>
      </c>
      <c r="AD31" s="25">
        <f t="shared" si="12"/>
        <v>-7.4788210347222233</v>
      </c>
      <c r="AE31" s="25">
        <v>-7.18</v>
      </c>
      <c r="AF31" s="25">
        <v>-24.874500000000001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57.550769230769227</v>
      </c>
      <c r="D32" s="16">
        <v>13</v>
      </c>
      <c r="E32" s="16">
        <v>0</v>
      </c>
      <c r="F32" s="17">
        <v>748.16</v>
      </c>
      <c r="G32" s="17">
        <v>0</v>
      </c>
      <c r="H32" s="18">
        <f t="shared" si="1"/>
        <v>0</v>
      </c>
      <c r="I32" s="18">
        <f t="shared" si="2"/>
        <v>0.28618265066778631</v>
      </c>
      <c r="J32" s="17">
        <f t="shared" si="5"/>
        <v>214.110411923611</v>
      </c>
      <c r="K32" s="17">
        <f t="shared" si="3"/>
        <v>16.470031686431614</v>
      </c>
      <c r="L32" s="16">
        <v>45</v>
      </c>
      <c r="M32" s="19">
        <f t="shared" si="6"/>
        <v>0.28888888888888886</v>
      </c>
      <c r="N32" s="16">
        <v>94</v>
      </c>
      <c r="O32" s="20">
        <f t="shared" si="40"/>
        <v>1.8571428571428572</v>
      </c>
      <c r="P32" s="20">
        <f t="shared" si="40"/>
        <v>0</v>
      </c>
      <c r="Q32" s="16">
        <f t="shared" si="8"/>
        <v>50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1.117370892018779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0.28523344907407411</v>
      </c>
      <c r="AD32" s="25">
        <f t="shared" si="12"/>
        <v>-5.1170880763888889</v>
      </c>
      <c r="AE32" s="25">
        <v>-7.18</v>
      </c>
      <c r="AF32" s="25">
        <v>-24.874500000000001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7" customWidth="1"/>
    <col min="22" max="22" width="86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Info!B1:BJ5000""),3,FALSE),"""")"),"100 Foot All Weather Extension Cord - 12/3 SJEOW Heavy Duty Lighted Outdoor Extension Cable with 3 Prong Grounded Plug for Safety - Great for Garden and Major Appliances")</f>
        <v>100 Foot All Weather Extension Cord - 12/3 SJEOW Heavy Duty Lighted Outdoor Extension Cable with 3 Prong Grounded Plug for Safety - Great for Garden and Major Appliances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Info!B1:BJ5000""),2,FALSE),"""")"),"B07FYTVX8P")</f>
        <v>B07FYTVX8P</v>
      </c>
      <c r="B2" s="3" t="s">
        <v>407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0.5" customHeight="1" x14ac:dyDescent="0.15">
      <c r="A3" s="67" t="s">
        <v>30</v>
      </c>
      <c r="B3" s="68"/>
      <c r="C3" s="42">
        <f>((AE32+AF32)/0.85)*-1</f>
        <v>70.021976235294119</v>
      </c>
      <c r="D3" s="5">
        <f>SUM(D4:D99765)</f>
        <v>400</v>
      </c>
      <c r="E3" s="5"/>
      <c r="F3" s="6">
        <f t="shared" ref="F3:G3" si="0">SUM(F4:F99765)</f>
        <v>35270.549999999996</v>
      </c>
      <c r="G3" s="6">
        <f t="shared" si="0"/>
        <v>-0.89</v>
      </c>
      <c r="H3" s="7">
        <f t="shared" ref="H3:H32" si="1">G3/F3*-1</f>
        <v>2.5233516347207518E-5</v>
      </c>
      <c r="I3" s="8">
        <f t="shared" ref="I3:I32" si="2">J3/F3</f>
        <v>0.22531914920264384</v>
      </c>
      <c r="J3" s="6">
        <f>SUM(J4:J99765)</f>
        <v>7947.1303179093093</v>
      </c>
      <c r="K3" s="6">
        <f t="shared" ref="K3:K32" si="3">J3/D3</f>
        <v>19.867825794773275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2 - April
2.5 - May
2 - June
2.5 - July
2.5 - Aug
2.5 - Sept
4 - Oct
6.5 - Nov
6.5 - Dec
6.5 - Jan
5 - Feb")</f>
        <v>2.5 - March
2 - April
2.5 - May
2 - June
2.5 - July
2.5 - Aug
2.5 - Sept
4 - Oct
6.5 - Nov
6.5 - Dec
6.5 -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QTY-27")</f>
        <v>Del QTY-27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2.5000000000000001E-3</v>
      </c>
      <c r="Y3" s="6"/>
      <c r="Z3" s="5"/>
      <c r="AA3" s="5"/>
      <c r="AB3" s="5"/>
      <c r="AC3" s="5"/>
      <c r="AD3" s="6">
        <f>SUM(AD4:AD99765)</f>
        <v>-178.6682531256597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Info!B2:BZ7000""),37,FALSE)),"""")*-1"),-50.5386798)</f>
        <v>-50.538679799999997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408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600</v>
      </c>
      <c r="U4" s="22">
        <v>250</v>
      </c>
      <c r="V4" s="23" t="s">
        <v>409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-36.882615384615384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600</v>
      </c>
      <c r="U5" s="22">
        <v>250</v>
      </c>
      <c r="V5" s="23" t="s">
        <v>410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-36.882615384615384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750</v>
      </c>
      <c r="U6" s="22">
        <v>250</v>
      </c>
      <c r="V6" s="23" t="s">
        <v>411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-36.882615384615384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800</v>
      </c>
      <c r="U7" s="22">
        <v>250</v>
      </c>
      <c r="V7" s="23" t="s">
        <v>412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-36.882615384615384</v>
      </c>
      <c r="AG7" s="25">
        <v>0</v>
      </c>
    </row>
    <row r="8" spans="1:33" ht="15.75" customHeight="1" x14ac:dyDescent="0.2">
      <c r="A8" s="14" t="s">
        <v>40</v>
      </c>
      <c r="B8" s="14" t="s">
        <v>413</v>
      </c>
      <c r="C8" s="15">
        <f t="shared" si="4"/>
        <v>95.79</v>
      </c>
      <c r="D8" s="16">
        <v>3</v>
      </c>
      <c r="E8" s="16">
        <v>0</v>
      </c>
      <c r="F8" s="29">
        <v>287.37</v>
      </c>
      <c r="G8" s="29">
        <v>0</v>
      </c>
      <c r="H8" s="18">
        <f t="shared" si="1"/>
        <v>0</v>
      </c>
      <c r="I8" s="18">
        <f t="shared" si="2"/>
        <v>0.35808562349932138</v>
      </c>
      <c r="J8" s="17">
        <f t="shared" si="5"/>
        <v>102.90306562499998</v>
      </c>
      <c r="K8" s="17">
        <f t="shared" si="3"/>
        <v>34.301021874999996</v>
      </c>
      <c r="L8" s="16">
        <v>0</v>
      </c>
      <c r="M8" s="19" t="str">
        <f t="shared" si="6"/>
        <v>-</v>
      </c>
      <c r="N8" s="16">
        <v>242</v>
      </c>
      <c r="O8" s="20">
        <f t="shared" ref="O8:P8" si="16">D8/7</f>
        <v>0.42857142857142855</v>
      </c>
      <c r="P8" s="20">
        <f t="shared" si="16"/>
        <v>0</v>
      </c>
      <c r="Q8" s="16">
        <f t="shared" si="8"/>
        <v>564</v>
      </c>
      <c r="R8" s="16"/>
      <c r="S8" s="21">
        <v>1.71685393258426</v>
      </c>
      <c r="T8" s="14">
        <v>600</v>
      </c>
      <c r="U8" s="22">
        <v>150</v>
      </c>
      <c r="V8" s="23" t="s">
        <v>414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0.46411458333333339</v>
      </c>
      <c r="AD8" s="25">
        <f t="shared" si="12"/>
        <v>-1.921434375</v>
      </c>
      <c r="AE8" s="25">
        <v>-9.6</v>
      </c>
      <c r="AF8" s="25">
        <v>-36.880000000000003</v>
      </c>
      <c r="AG8" s="25">
        <v>0</v>
      </c>
    </row>
    <row r="9" spans="1:33" ht="15.75" customHeight="1" x14ac:dyDescent="0.2">
      <c r="A9" s="14" t="s">
        <v>42</v>
      </c>
      <c r="B9" s="31" t="s">
        <v>415</v>
      </c>
      <c r="C9" s="15">
        <f t="shared" si="4"/>
        <v>90.578484848484791</v>
      </c>
      <c r="D9" s="16">
        <v>33</v>
      </c>
      <c r="E9" s="16">
        <v>0</v>
      </c>
      <c r="F9" s="29">
        <v>2989.0899999999983</v>
      </c>
      <c r="G9" s="29">
        <v>-0.08</v>
      </c>
      <c r="H9" s="18">
        <f t="shared" si="1"/>
        <v>2.6763998407542111E-5</v>
      </c>
      <c r="I9" s="18">
        <f t="shared" si="2"/>
        <v>0.3302249158043693</v>
      </c>
      <c r="J9" s="17">
        <f t="shared" si="5"/>
        <v>987.07199358168168</v>
      </c>
      <c r="K9" s="17">
        <f t="shared" si="3"/>
        <v>29.911272532778234</v>
      </c>
      <c r="L9" s="16">
        <v>73</v>
      </c>
      <c r="M9" s="19">
        <f t="shared" si="6"/>
        <v>0.45205479452054792</v>
      </c>
      <c r="N9" s="16">
        <v>215</v>
      </c>
      <c r="O9" s="20">
        <f t="shared" ref="O9:P9" si="17">D9/7</f>
        <v>4.7142857142857144</v>
      </c>
      <c r="P9" s="20">
        <f t="shared" si="17"/>
        <v>0</v>
      </c>
      <c r="Q9" s="16">
        <f t="shared" si="8"/>
        <v>45</v>
      </c>
      <c r="R9" s="16"/>
      <c r="S9" s="21">
        <v>2.0467532467532399</v>
      </c>
      <c r="T9" s="14">
        <v>600</v>
      </c>
      <c r="U9" s="22">
        <v>150</v>
      </c>
      <c r="V9" s="23" t="s">
        <v>416</v>
      </c>
      <c r="W9" s="14">
        <v>1</v>
      </c>
      <c r="X9" s="24">
        <f t="shared" si="9"/>
        <v>3.0303030303030304E-2</v>
      </c>
      <c r="Y9" s="25">
        <f t="shared" si="10"/>
        <v>0.08</v>
      </c>
      <c r="Z9" s="14">
        <v>0</v>
      </c>
      <c r="AA9" s="14" t="s">
        <v>39</v>
      </c>
      <c r="AB9" s="27">
        <f t="shared" si="11"/>
        <v>-0.69</v>
      </c>
      <c r="AC9" s="28">
        <v>0.28741357291666669</v>
      </c>
      <c r="AD9" s="25">
        <f t="shared" si="12"/>
        <v>-13.088814110625</v>
      </c>
      <c r="AE9" s="25">
        <v>-9.2200000000000006</v>
      </c>
      <c r="AF9" s="25">
        <v>-37.461384615384603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90.895769230769218</v>
      </c>
      <c r="D10" s="16">
        <v>26</v>
      </c>
      <c r="E10" s="16">
        <v>0</v>
      </c>
      <c r="F10" s="29">
        <v>2363.2899999999995</v>
      </c>
      <c r="G10" s="29">
        <v>-0.08</v>
      </c>
      <c r="H10" s="18">
        <f t="shared" si="1"/>
        <v>3.3851114336370068E-5</v>
      </c>
      <c r="I10" s="18">
        <f t="shared" si="2"/>
        <v>0.33203208281833801</v>
      </c>
      <c r="J10" s="17">
        <f t="shared" si="5"/>
        <v>784.68810100374992</v>
      </c>
      <c r="K10" s="17">
        <f t="shared" si="3"/>
        <v>30.180311577067304</v>
      </c>
      <c r="L10" s="16">
        <v>137</v>
      </c>
      <c r="M10" s="19">
        <f t="shared" si="6"/>
        <v>0.18978102189781021</v>
      </c>
      <c r="N10" s="16">
        <v>144</v>
      </c>
      <c r="O10" s="20">
        <f t="shared" ref="O10:P10" si="18">D10/7</f>
        <v>3.7142857142857144</v>
      </c>
      <c r="P10" s="20">
        <f t="shared" si="18"/>
        <v>0</v>
      </c>
      <c r="Q10" s="16">
        <f t="shared" si="8"/>
        <v>38</v>
      </c>
      <c r="R10" s="16"/>
      <c r="S10" s="21">
        <v>2.5161290322580601</v>
      </c>
      <c r="T10" s="14">
        <v>350</v>
      </c>
      <c r="U10" s="22">
        <v>50</v>
      </c>
      <c r="V10" s="23" t="s">
        <v>417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0.28741357291666669</v>
      </c>
      <c r="AD10" s="25">
        <f t="shared" si="12"/>
        <v>-10.31239899625</v>
      </c>
      <c r="AE10" s="25">
        <v>-9.2200000000000006</v>
      </c>
      <c r="AF10" s="25">
        <v>-37.461384615384603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95.134634146341497</v>
      </c>
      <c r="D11" s="16">
        <v>41</v>
      </c>
      <c r="E11" s="16">
        <v>1</v>
      </c>
      <c r="F11" s="29">
        <v>3900.5200000000013</v>
      </c>
      <c r="G11" s="29">
        <v>-0.23</v>
      </c>
      <c r="H11" s="18">
        <f t="shared" si="1"/>
        <v>5.8966496774788986E-5</v>
      </c>
      <c r="I11" s="18">
        <f t="shared" si="2"/>
        <v>0.35508428897008776</v>
      </c>
      <c r="J11" s="17">
        <f t="shared" si="5"/>
        <v>1385.0133708136073</v>
      </c>
      <c r="K11" s="17">
        <f t="shared" si="3"/>
        <v>33.780813922283102</v>
      </c>
      <c r="L11" s="16">
        <v>218</v>
      </c>
      <c r="M11" s="19">
        <f t="shared" si="6"/>
        <v>0.18807339449541285</v>
      </c>
      <c r="N11" s="16">
        <v>126</v>
      </c>
      <c r="O11" s="20">
        <f t="shared" ref="O11:P11" si="19">D11/7</f>
        <v>5.8571428571428568</v>
      </c>
      <c r="P11" s="20">
        <f t="shared" si="19"/>
        <v>0.14285714285714285</v>
      </c>
      <c r="Q11" s="16">
        <f t="shared" si="8"/>
        <v>21</v>
      </c>
      <c r="R11" s="16"/>
      <c r="S11" s="21">
        <v>3.2136752136752098</v>
      </c>
      <c r="T11" s="14">
        <v>350</v>
      </c>
      <c r="U11" s="22">
        <v>50</v>
      </c>
      <c r="V11" s="23" t="s">
        <v>418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0.28741357291666669</v>
      </c>
      <c r="AD11" s="25">
        <f t="shared" si="12"/>
        <v>-16.261859955624999</v>
      </c>
      <c r="AE11" s="25">
        <v>-9.2200000000000006</v>
      </c>
      <c r="AF11" s="25">
        <v>-37.461384615384603</v>
      </c>
      <c r="AG11" s="25">
        <v>0</v>
      </c>
    </row>
    <row r="12" spans="1:33" ht="15.75" customHeight="1" x14ac:dyDescent="0.2">
      <c r="A12" s="14" t="s">
        <v>49</v>
      </c>
      <c r="B12" s="14" t="s">
        <v>419</v>
      </c>
      <c r="C12" s="15">
        <f t="shared" si="4"/>
        <v>93.662999999999982</v>
      </c>
      <c r="D12" s="16">
        <v>10</v>
      </c>
      <c r="E12" s="16">
        <v>0</v>
      </c>
      <c r="F12" s="29">
        <v>936.62999999999988</v>
      </c>
      <c r="G12" s="29">
        <v>0</v>
      </c>
      <c r="H12" s="18">
        <f t="shared" si="1"/>
        <v>0</v>
      </c>
      <c r="I12" s="18">
        <f t="shared" si="2"/>
        <v>0.347368060536075</v>
      </c>
      <c r="J12" s="17">
        <f t="shared" si="5"/>
        <v>325.35534653990391</v>
      </c>
      <c r="K12" s="17">
        <f t="shared" si="3"/>
        <v>32.535534653990389</v>
      </c>
      <c r="L12" s="16">
        <v>67</v>
      </c>
      <c r="M12" s="19">
        <f t="shared" si="6"/>
        <v>0.14925373134328357</v>
      </c>
      <c r="N12" s="16">
        <v>131</v>
      </c>
      <c r="O12" s="20">
        <f t="shared" ref="O12:P12" si="20">D12/7</f>
        <v>1.4285714285714286</v>
      </c>
      <c r="P12" s="20">
        <f t="shared" si="20"/>
        <v>0</v>
      </c>
      <c r="Q12" s="16">
        <f t="shared" si="8"/>
        <v>91</v>
      </c>
      <c r="R12" s="16"/>
      <c r="S12" s="21">
        <v>3.2765957446808498</v>
      </c>
      <c r="T12" s="14">
        <v>294</v>
      </c>
      <c r="U12" s="22">
        <v>100</v>
      </c>
      <c r="V12" s="23" t="s">
        <v>420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0.28741357291666669</v>
      </c>
      <c r="AD12" s="25">
        <f t="shared" si="12"/>
        <v>-3.9663073062500001</v>
      </c>
      <c r="AE12" s="25">
        <v>-9.2200000000000006</v>
      </c>
      <c r="AF12" s="25">
        <v>-37.461384615384603</v>
      </c>
      <c r="AG12" s="25">
        <v>0</v>
      </c>
    </row>
    <row r="13" spans="1:33" ht="15.75" customHeight="1" x14ac:dyDescent="0.2">
      <c r="A13" s="14" t="s">
        <v>52</v>
      </c>
      <c r="B13" s="14" t="s">
        <v>421</v>
      </c>
      <c r="C13" s="15">
        <f t="shared" si="4"/>
        <v>87.24</v>
      </c>
      <c r="D13" s="16">
        <v>4</v>
      </c>
      <c r="E13" s="16">
        <v>0</v>
      </c>
      <c r="F13" s="17">
        <v>348.96</v>
      </c>
      <c r="G13" s="29">
        <v>-0.08</v>
      </c>
      <c r="H13" s="18">
        <f t="shared" si="1"/>
        <v>2.2925263640531868E-4</v>
      </c>
      <c r="I13" s="18">
        <f t="shared" si="2"/>
        <v>0.30661196066406854</v>
      </c>
      <c r="J13" s="17">
        <f t="shared" si="5"/>
        <v>106.99530979333335</v>
      </c>
      <c r="K13" s="17">
        <f t="shared" si="3"/>
        <v>26.748827448333337</v>
      </c>
      <c r="L13" s="16">
        <v>35</v>
      </c>
      <c r="M13" s="19">
        <f t="shared" si="6"/>
        <v>0.11428571428571428</v>
      </c>
      <c r="N13" s="16">
        <v>182</v>
      </c>
      <c r="O13" s="20">
        <f t="shared" ref="O13:P13" si="21">D13/7</f>
        <v>0.5714285714285714</v>
      </c>
      <c r="P13" s="20">
        <f t="shared" si="21"/>
        <v>0</v>
      </c>
      <c r="Q13" s="16">
        <f t="shared" si="8"/>
        <v>318</v>
      </c>
      <c r="R13" s="16"/>
      <c r="S13" s="21">
        <v>1.1391304347825999</v>
      </c>
      <c r="T13" s="14">
        <v>294</v>
      </c>
      <c r="U13" s="22">
        <v>100</v>
      </c>
      <c r="V13" s="23" t="s">
        <v>420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0.2892554722222222</v>
      </c>
      <c r="AD13" s="25">
        <f t="shared" si="12"/>
        <v>-1.5966902066666664</v>
      </c>
      <c r="AE13" s="25">
        <v>-9.2200000000000006</v>
      </c>
      <c r="AF13" s="25">
        <v>-37.765999999999998</v>
      </c>
      <c r="AG13" s="25">
        <v>0</v>
      </c>
    </row>
    <row r="14" spans="1:33" ht="15.75" customHeight="1" x14ac:dyDescent="0.2">
      <c r="A14" s="14" t="s">
        <v>55</v>
      </c>
      <c r="B14" s="14" t="s">
        <v>47</v>
      </c>
      <c r="C14" s="15">
        <f t="shared" si="4"/>
        <v>84.460555555555558</v>
      </c>
      <c r="D14" s="16">
        <v>18</v>
      </c>
      <c r="E14" s="16">
        <v>1</v>
      </c>
      <c r="F14" s="17">
        <v>1520.29</v>
      </c>
      <c r="G14" s="29">
        <v>-0.1</v>
      </c>
      <c r="H14" s="18">
        <f t="shared" si="1"/>
        <v>6.577692413947339E-5</v>
      </c>
      <c r="I14" s="18">
        <f t="shared" si="2"/>
        <v>0.2889010610278302</v>
      </c>
      <c r="J14" s="17">
        <f t="shared" si="5"/>
        <v>439.21339406999999</v>
      </c>
      <c r="K14" s="17">
        <f t="shared" si="3"/>
        <v>24.400744114999998</v>
      </c>
      <c r="L14" s="16">
        <v>73</v>
      </c>
      <c r="M14" s="19">
        <f t="shared" si="6"/>
        <v>0.24657534246575341</v>
      </c>
      <c r="N14" s="16">
        <v>166</v>
      </c>
      <c r="O14" s="20">
        <f t="shared" ref="O14:P14" si="22">D14/7</f>
        <v>2.5714285714285716</v>
      </c>
      <c r="P14" s="20">
        <f t="shared" si="22"/>
        <v>0.14285714285714285</v>
      </c>
      <c r="Q14" s="16">
        <f t="shared" si="8"/>
        <v>61</v>
      </c>
      <c r="R14" s="16"/>
      <c r="S14" s="21">
        <v>1.3435897435897399</v>
      </c>
      <c r="T14" s="14">
        <v>294</v>
      </c>
      <c r="U14" s="22">
        <v>100</v>
      </c>
      <c r="V14" s="23" t="s">
        <v>420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0.2892554722222222</v>
      </c>
      <c r="AD14" s="25">
        <f t="shared" si="12"/>
        <v>-7.1851059299999989</v>
      </c>
      <c r="AE14" s="25">
        <v>-9.2200000000000006</v>
      </c>
      <c r="AF14" s="25">
        <v>-37.765999999999998</v>
      </c>
      <c r="AG14" s="25">
        <v>0</v>
      </c>
    </row>
    <row r="15" spans="1:33" ht="15.75" customHeight="1" x14ac:dyDescent="0.2">
      <c r="A15" s="14" t="s">
        <v>57</v>
      </c>
      <c r="B15" s="14" t="s">
        <v>422</v>
      </c>
      <c r="C15" s="15">
        <f t="shared" si="4"/>
        <v>83.99</v>
      </c>
      <c r="D15" s="16">
        <v>12</v>
      </c>
      <c r="E15" s="16">
        <v>0</v>
      </c>
      <c r="F15" s="17">
        <v>1007.88</v>
      </c>
      <c r="G15" s="29">
        <v>-0.16</v>
      </c>
      <c r="H15" s="18">
        <f t="shared" si="1"/>
        <v>1.5874905742747152E-4</v>
      </c>
      <c r="I15" s="18">
        <f t="shared" si="2"/>
        <v>0.16862714745803078</v>
      </c>
      <c r="J15" s="17">
        <f t="shared" si="5"/>
        <v>169.95592938000007</v>
      </c>
      <c r="K15" s="17">
        <f t="shared" si="3"/>
        <v>14.162994115000005</v>
      </c>
      <c r="L15" s="16">
        <v>60</v>
      </c>
      <c r="M15" s="19">
        <f t="shared" si="6"/>
        <v>0.2</v>
      </c>
      <c r="N15" s="16">
        <v>153</v>
      </c>
      <c r="O15" s="20">
        <f t="shared" ref="O15:P15" si="23">D15/7</f>
        <v>1.7142857142857142</v>
      </c>
      <c r="P15" s="20">
        <f t="shared" si="23"/>
        <v>0</v>
      </c>
      <c r="Q15" s="16">
        <f t="shared" si="8"/>
        <v>89</v>
      </c>
      <c r="R15" s="16"/>
      <c r="S15" s="21">
        <v>2</v>
      </c>
      <c r="T15" s="14">
        <v>294</v>
      </c>
      <c r="U15" s="22">
        <v>100</v>
      </c>
      <c r="V15" s="23" t="s">
        <v>423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0.2892554722222222</v>
      </c>
      <c r="AD15" s="25">
        <f t="shared" si="12"/>
        <v>-4.7900706199999989</v>
      </c>
      <c r="AE15" s="25">
        <v>-9.2200000000000006</v>
      </c>
      <c r="AF15" s="25">
        <v>-47.595999999999997</v>
      </c>
      <c r="AG15" s="25">
        <v>0</v>
      </c>
    </row>
    <row r="16" spans="1:33" ht="15.75" customHeight="1" x14ac:dyDescent="0.2">
      <c r="A16" s="14" t="s">
        <v>60</v>
      </c>
      <c r="B16" s="14" t="s">
        <v>424</v>
      </c>
      <c r="C16" s="15">
        <f t="shared" si="4"/>
        <v>86.47</v>
      </c>
      <c r="D16" s="16">
        <v>19</v>
      </c>
      <c r="E16" s="16">
        <v>0</v>
      </c>
      <c r="F16" s="17">
        <v>1642.93</v>
      </c>
      <c r="G16" s="29">
        <v>-0.08</v>
      </c>
      <c r="H16" s="18">
        <f t="shared" si="1"/>
        <v>4.869349272336618E-5</v>
      </c>
      <c r="I16" s="18">
        <f t="shared" si="2"/>
        <v>0.18827474178348044</v>
      </c>
      <c r="J16" s="17">
        <f t="shared" si="5"/>
        <v>309.32222151833355</v>
      </c>
      <c r="K16" s="17">
        <f t="shared" si="3"/>
        <v>16.280116922017555</v>
      </c>
      <c r="L16" s="16">
        <v>43</v>
      </c>
      <c r="M16" s="19">
        <f t="shared" si="6"/>
        <v>0.44186046511627908</v>
      </c>
      <c r="N16" s="16">
        <v>136</v>
      </c>
      <c r="O16" s="20">
        <f t="shared" ref="O16:P16" si="24">D16/7</f>
        <v>2.7142857142857144</v>
      </c>
      <c r="P16" s="20">
        <f t="shared" si="24"/>
        <v>0</v>
      </c>
      <c r="Q16" s="16">
        <f t="shared" si="8"/>
        <v>50</v>
      </c>
      <c r="R16" s="16"/>
      <c r="S16" s="21">
        <v>2.2517482517482499</v>
      </c>
      <c r="T16" s="14">
        <v>294</v>
      </c>
      <c r="U16" s="22">
        <v>100</v>
      </c>
      <c r="V16" s="23" t="s">
        <v>425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0.2892554722222222</v>
      </c>
      <c r="AD16" s="25">
        <f t="shared" si="12"/>
        <v>-7.5842784816666651</v>
      </c>
      <c r="AE16" s="25">
        <v>-9.2200000000000006</v>
      </c>
      <c r="AF16" s="25">
        <v>-47.595999999999997</v>
      </c>
      <c r="AG16" s="25">
        <v>0</v>
      </c>
    </row>
    <row r="17" spans="1:33" ht="15.75" customHeight="1" x14ac:dyDescent="0.2">
      <c r="A17" s="14" t="s">
        <v>62</v>
      </c>
      <c r="B17" s="14" t="s">
        <v>47</v>
      </c>
      <c r="C17" s="15">
        <f t="shared" si="4"/>
        <v>93.222499999999997</v>
      </c>
      <c r="D17" s="16">
        <v>8</v>
      </c>
      <c r="E17" s="16">
        <v>0</v>
      </c>
      <c r="F17" s="17">
        <v>745.78</v>
      </c>
      <c r="G17" s="29">
        <v>0</v>
      </c>
      <c r="H17" s="18">
        <f t="shared" si="1"/>
        <v>0</v>
      </c>
      <c r="I17" s="18">
        <f t="shared" si="2"/>
        <v>0.23549667528729371</v>
      </c>
      <c r="J17" s="17">
        <f t="shared" si="5"/>
        <v>175.6287104957579</v>
      </c>
      <c r="K17" s="17">
        <f t="shared" si="3"/>
        <v>21.953588811969738</v>
      </c>
      <c r="L17" s="16">
        <v>52</v>
      </c>
      <c r="M17" s="19">
        <f t="shared" si="6"/>
        <v>0.15384615384615385</v>
      </c>
      <c r="N17" s="16">
        <v>126</v>
      </c>
      <c r="O17" s="20">
        <f t="shared" ref="O17:P17" si="25">D17/7</f>
        <v>1.1428571428571428</v>
      </c>
      <c r="P17" s="20">
        <f t="shared" si="25"/>
        <v>0</v>
      </c>
      <c r="Q17" s="16">
        <f t="shared" si="8"/>
        <v>110</v>
      </c>
      <c r="R17" s="16"/>
      <c r="S17" s="21">
        <v>1.20701754385964</v>
      </c>
      <c r="T17" s="14">
        <v>144</v>
      </c>
      <c r="U17" s="22">
        <v>100</v>
      </c>
      <c r="V17" s="23" t="s">
        <v>426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0.2892554722222222</v>
      </c>
      <c r="AD17" s="25">
        <f t="shared" si="12"/>
        <v>-3.1933804133333328</v>
      </c>
      <c r="AE17" s="25">
        <v>-9.2200000000000006</v>
      </c>
      <c r="AF17" s="25">
        <v>-47.666363636363599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92.086923076923071</v>
      </c>
      <c r="D18" s="16">
        <v>13</v>
      </c>
      <c r="E18" s="16">
        <v>0</v>
      </c>
      <c r="F18" s="17">
        <v>1197.1299999999999</v>
      </c>
      <c r="G18" s="29">
        <v>0</v>
      </c>
      <c r="H18" s="18">
        <f t="shared" si="1"/>
        <v>0</v>
      </c>
      <c r="I18" s="18">
        <f t="shared" si="2"/>
        <v>0.2279188806191528</v>
      </c>
      <c r="J18" s="17">
        <f t="shared" si="5"/>
        <v>272.84852955560638</v>
      </c>
      <c r="K18" s="17">
        <f t="shared" si="3"/>
        <v>20.988348427354335</v>
      </c>
      <c r="L18" s="16">
        <v>57</v>
      </c>
      <c r="M18" s="19">
        <f t="shared" si="6"/>
        <v>0.22807017543859648</v>
      </c>
      <c r="N18" s="16">
        <v>266</v>
      </c>
      <c r="O18" s="20">
        <f t="shared" ref="O18:P18" si="26">D18/7</f>
        <v>1.8571428571428572</v>
      </c>
      <c r="P18" s="20">
        <f t="shared" si="26"/>
        <v>0</v>
      </c>
      <c r="Q18" s="16">
        <f t="shared" si="8"/>
        <v>143</v>
      </c>
      <c r="R18" s="16"/>
      <c r="S18" s="21">
        <v>1.1341463414634101</v>
      </c>
      <c r="T18" s="14">
        <v>44</v>
      </c>
      <c r="U18" s="22">
        <v>0</v>
      </c>
      <c r="V18" s="23" t="s">
        <v>427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0.2892554722222222</v>
      </c>
      <c r="AD18" s="25">
        <f t="shared" si="12"/>
        <v>-5.189243171666666</v>
      </c>
      <c r="AE18" s="25">
        <v>-9.2200000000000006</v>
      </c>
      <c r="AF18" s="25">
        <v>-47.666363636363599</v>
      </c>
      <c r="AG18" s="25">
        <v>0</v>
      </c>
    </row>
    <row r="19" spans="1:33" ht="15.75" customHeight="1" x14ac:dyDescent="0.2">
      <c r="A19" s="14" t="s">
        <v>67</v>
      </c>
      <c r="B19" s="14" t="s">
        <v>428</v>
      </c>
      <c r="C19" s="15">
        <f t="shared" si="4"/>
        <v>91.66857142857144</v>
      </c>
      <c r="D19" s="16">
        <v>7</v>
      </c>
      <c r="E19" s="16">
        <v>0</v>
      </c>
      <c r="F19" s="17">
        <v>641.68000000000006</v>
      </c>
      <c r="G19" s="29">
        <v>0</v>
      </c>
      <c r="H19" s="18">
        <f t="shared" si="1"/>
        <v>0</v>
      </c>
      <c r="I19" s="18">
        <f t="shared" si="2"/>
        <v>0.20005892721477483</v>
      </c>
      <c r="J19" s="17">
        <f t="shared" si="5"/>
        <v>128.37381241517673</v>
      </c>
      <c r="K19" s="17">
        <f t="shared" si="3"/>
        <v>18.33911605931096</v>
      </c>
      <c r="L19" s="16">
        <v>49</v>
      </c>
      <c r="M19" s="19">
        <f t="shared" si="6"/>
        <v>0.14285714285714285</v>
      </c>
      <c r="N19" s="16">
        <v>323</v>
      </c>
      <c r="O19" s="20">
        <f t="shared" ref="O19:P19" si="27">D19/7</f>
        <v>1</v>
      </c>
      <c r="P19" s="20">
        <f t="shared" si="27"/>
        <v>0</v>
      </c>
      <c r="Q19" s="16">
        <f t="shared" si="8"/>
        <v>323</v>
      </c>
      <c r="R19" s="16"/>
      <c r="S19" s="21">
        <v>1.1937500000000001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0.31290291203703702</v>
      </c>
      <c r="AD19" s="25">
        <f t="shared" si="12"/>
        <v>-3.0226421302777773</v>
      </c>
      <c r="AE19" s="25">
        <v>-9.2200000000000006</v>
      </c>
      <c r="AF19" s="25">
        <v>-49.927363636363637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89.054999999999993</v>
      </c>
      <c r="D20" s="16">
        <v>14</v>
      </c>
      <c r="E20" s="16">
        <v>0</v>
      </c>
      <c r="F20" s="17">
        <v>1246.77</v>
      </c>
      <c r="G20" s="29">
        <v>0</v>
      </c>
      <c r="H20" s="18">
        <f t="shared" si="1"/>
        <v>0</v>
      </c>
      <c r="I20" s="18">
        <f t="shared" si="2"/>
        <v>0.18098456397760093</v>
      </c>
      <c r="J20" s="17">
        <f t="shared" si="5"/>
        <v>225.6461248303535</v>
      </c>
      <c r="K20" s="17">
        <f t="shared" si="3"/>
        <v>16.117580345025249</v>
      </c>
      <c r="L20" s="16">
        <v>52</v>
      </c>
      <c r="M20" s="19">
        <f t="shared" si="6"/>
        <v>0.26923076923076922</v>
      </c>
      <c r="N20" s="16">
        <v>295</v>
      </c>
      <c r="O20" s="20">
        <f t="shared" ref="O20:P20" si="28">D20/7</f>
        <v>2</v>
      </c>
      <c r="P20" s="20">
        <f t="shared" si="28"/>
        <v>0</v>
      </c>
      <c r="Q20" s="16">
        <f t="shared" si="8"/>
        <v>147</v>
      </c>
      <c r="R20" s="16"/>
      <c r="S20" s="21">
        <v>1.3907056798623001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0.31290291203703702</v>
      </c>
      <c r="AD20" s="25">
        <f t="shared" si="12"/>
        <v>-6.0452842605555546</v>
      </c>
      <c r="AE20" s="25">
        <v>-9.2200000000000006</v>
      </c>
      <c r="AF20" s="25">
        <v>-49.927363636363637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84.671428571428578</v>
      </c>
      <c r="D21" s="16">
        <v>21</v>
      </c>
      <c r="E21" s="16">
        <v>0</v>
      </c>
      <c r="F21" s="17">
        <v>1778.1000000000001</v>
      </c>
      <c r="G21" s="29">
        <v>0</v>
      </c>
      <c r="H21" s="18">
        <f t="shared" si="1"/>
        <v>0</v>
      </c>
      <c r="I21" s="18">
        <f t="shared" si="2"/>
        <v>0.14634859526771848</v>
      </c>
      <c r="J21" s="17">
        <f t="shared" si="5"/>
        <v>260.22243724553027</v>
      </c>
      <c r="K21" s="17">
        <f t="shared" si="3"/>
        <v>12.391544630739537</v>
      </c>
      <c r="L21" s="16">
        <v>25</v>
      </c>
      <c r="M21" s="19">
        <f t="shared" si="6"/>
        <v>0.84</v>
      </c>
      <c r="N21" s="16">
        <v>271</v>
      </c>
      <c r="O21" s="20">
        <f t="shared" ref="O21:P21" si="29">D21/7</f>
        <v>3</v>
      </c>
      <c r="P21" s="20">
        <f t="shared" si="29"/>
        <v>0</v>
      </c>
      <c r="Q21" s="16">
        <f t="shared" si="8"/>
        <v>90</v>
      </c>
      <c r="R21" s="16"/>
      <c r="S21" s="21">
        <v>1.06317044100119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0.31290291203703702</v>
      </c>
      <c r="AD21" s="25">
        <f t="shared" si="12"/>
        <v>-9.0679263908333319</v>
      </c>
      <c r="AE21" s="25">
        <v>-9.2200000000000006</v>
      </c>
      <c r="AF21" s="25">
        <v>-49.927363636363637</v>
      </c>
      <c r="AG21" s="25">
        <v>0</v>
      </c>
    </row>
    <row r="22" spans="1:33" ht="15.75" customHeight="1" x14ac:dyDescent="0.2">
      <c r="A22" s="14" t="s">
        <v>74</v>
      </c>
      <c r="B22" s="14" t="s">
        <v>429</v>
      </c>
      <c r="C22" s="15">
        <f t="shared" si="4"/>
        <v>88.469374999999985</v>
      </c>
      <c r="D22" s="16">
        <v>16</v>
      </c>
      <c r="E22" s="16">
        <v>0</v>
      </c>
      <c r="F22" s="29">
        <v>1415.5099999999998</v>
      </c>
      <c r="G22" s="29">
        <v>0</v>
      </c>
      <c r="H22" s="18">
        <f t="shared" si="1"/>
        <v>0</v>
      </c>
      <c r="I22" s="18">
        <f t="shared" si="2"/>
        <v>0.17655600138494532</v>
      </c>
      <c r="J22" s="17">
        <f t="shared" si="5"/>
        <v>249.91678552040392</v>
      </c>
      <c r="K22" s="17">
        <f t="shared" si="3"/>
        <v>15.619799095025245</v>
      </c>
      <c r="L22" s="16">
        <v>50</v>
      </c>
      <c r="M22" s="19">
        <f t="shared" si="6"/>
        <v>0.32</v>
      </c>
      <c r="N22" s="16">
        <v>253</v>
      </c>
      <c r="O22" s="20">
        <f t="shared" ref="O22:P22" si="30">D22/7</f>
        <v>2.2857142857142856</v>
      </c>
      <c r="P22" s="20">
        <f t="shared" si="30"/>
        <v>0</v>
      </c>
      <c r="Q22" s="16">
        <f t="shared" si="8"/>
        <v>110</v>
      </c>
      <c r="R22" s="16"/>
      <c r="S22" s="21">
        <v>0.91576673866090696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0.31290291203703702</v>
      </c>
      <c r="AD22" s="25">
        <f t="shared" si="12"/>
        <v>-6.908896297777777</v>
      </c>
      <c r="AE22" s="25">
        <v>-9.2200000000000006</v>
      </c>
      <c r="AF22" s="25">
        <v>-49.927363636363637</v>
      </c>
      <c r="AG22" s="25">
        <v>0</v>
      </c>
    </row>
    <row r="23" spans="1:33" ht="15.75" customHeight="1" x14ac:dyDescent="0.2">
      <c r="A23" s="14" t="s">
        <v>76</v>
      </c>
      <c r="B23" s="14" t="s">
        <v>430</v>
      </c>
      <c r="C23" s="15">
        <f t="shared" si="4"/>
        <v>84.99</v>
      </c>
      <c r="D23" s="16">
        <v>18</v>
      </c>
      <c r="E23" s="16">
        <v>0</v>
      </c>
      <c r="F23" s="17">
        <v>1529.82</v>
      </c>
      <c r="G23" s="29">
        <v>0</v>
      </c>
      <c r="H23" s="18">
        <f t="shared" si="1"/>
        <v>0</v>
      </c>
      <c r="I23" s="18">
        <f t="shared" si="2"/>
        <v>0.14898612007324688</v>
      </c>
      <c r="J23" s="17">
        <f t="shared" si="5"/>
        <v>227.92194621045454</v>
      </c>
      <c r="K23" s="17">
        <f t="shared" si="3"/>
        <v>12.662330345025252</v>
      </c>
      <c r="L23" s="16">
        <v>92</v>
      </c>
      <c r="M23" s="19">
        <f t="shared" si="6"/>
        <v>0.19565217391304349</v>
      </c>
      <c r="N23" s="16">
        <v>237</v>
      </c>
      <c r="O23" s="20">
        <f t="shared" ref="O23:P23" si="31">D23/7</f>
        <v>2.5714285714285716</v>
      </c>
      <c r="P23" s="20">
        <f t="shared" si="31"/>
        <v>0</v>
      </c>
      <c r="Q23" s="16">
        <f t="shared" si="8"/>
        <v>92</v>
      </c>
      <c r="R23" s="16"/>
      <c r="S23" s="21">
        <v>0.95621301775147904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0.31290291203703702</v>
      </c>
      <c r="AD23" s="25">
        <f t="shared" si="12"/>
        <v>-7.7725083349999995</v>
      </c>
      <c r="AE23" s="25">
        <v>-9.2200000000000006</v>
      </c>
      <c r="AF23" s="25">
        <v>-49.927363636363637</v>
      </c>
      <c r="AG23" s="25">
        <v>0</v>
      </c>
    </row>
    <row r="24" spans="1:33" ht="15.75" customHeight="1" x14ac:dyDescent="0.2">
      <c r="A24" s="14" t="s">
        <v>78</v>
      </c>
      <c r="B24" s="14" t="s">
        <v>430</v>
      </c>
      <c r="C24" s="15">
        <f t="shared" si="4"/>
        <v>85.407272727272755</v>
      </c>
      <c r="D24" s="16">
        <v>22</v>
      </c>
      <c r="E24" s="16">
        <v>0</v>
      </c>
      <c r="F24" s="17">
        <v>1878.9600000000005</v>
      </c>
      <c r="G24" s="17">
        <v>0</v>
      </c>
      <c r="H24" s="18">
        <f t="shared" si="1"/>
        <v>0</v>
      </c>
      <c r="I24" s="18">
        <f t="shared" si="2"/>
        <v>0.15241105057614629</v>
      </c>
      <c r="J24" s="17">
        <f t="shared" si="5"/>
        <v>286.37426759055592</v>
      </c>
      <c r="K24" s="17">
        <f t="shared" si="3"/>
        <v>13.017012163207086</v>
      </c>
      <c r="L24" s="16">
        <v>74</v>
      </c>
      <c r="M24" s="19">
        <f t="shared" si="6"/>
        <v>0.29729729729729731</v>
      </c>
      <c r="N24" s="16">
        <v>218</v>
      </c>
      <c r="O24" s="20">
        <f t="shared" ref="O24:P24" si="32">D24/7</f>
        <v>3.1428571428571428</v>
      </c>
      <c r="P24" s="20">
        <f t="shared" si="32"/>
        <v>0</v>
      </c>
      <c r="Q24" s="16">
        <f t="shared" si="8"/>
        <v>69</v>
      </c>
      <c r="R24" s="16"/>
      <c r="S24" s="21">
        <v>0.88019559902200395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0.31290291203703702</v>
      </c>
      <c r="AD24" s="25">
        <f t="shared" si="12"/>
        <v>-9.4997324094444426</v>
      </c>
      <c r="AE24" s="25">
        <v>-9.2200000000000006</v>
      </c>
      <c r="AF24" s="25">
        <v>-49.927363636363637</v>
      </c>
      <c r="AG24" s="25">
        <v>0</v>
      </c>
    </row>
    <row r="25" spans="1:33" ht="15.75" customHeight="1" x14ac:dyDescent="0.2">
      <c r="A25" s="14" t="s">
        <v>81</v>
      </c>
      <c r="B25" s="14" t="s">
        <v>430</v>
      </c>
      <c r="C25" s="15">
        <f t="shared" si="4"/>
        <v>86.12</v>
      </c>
      <c r="D25" s="16">
        <v>20</v>
      </c>
      <c r="E25" s="16">
        <v>0</v>
      </c>
      <c r="F25" s="17">
        <v>1722.4</v>
      </c>
      <c r="G25" s="17">
        <v>0</v>
      </c>
      <c r="H25" s="18">
        <f t="shared" si="1"/>
        <v>0</v>
      </c>
      <c r="I25" s="18">
        <f t="shared" si="2"/>
        <v>0.1581536690825463</v>
      </c>
      <c r="J25" s="17">
        <f t="shared" si="5"/>
        <v>272.40387962777777</v>
      </c>
      <c r="K25" s="17">
        <f t="shared" si="3"/>
        <v>13.620193981388889</v>
      </c>
      <c r="L25" s="16">
        <v>86</v>
      </c>
      <c r="M25" s="19">
        <f t="shared" si="6"/>
        <v>0.23255813953488372</v>
      </c>
      <c r="N25" s="16">
        <v>187</v>
      </c>
      <c r="O25" s="20">
        <f t="shared" ref="O25:P25" si="33">D25/7</f>
        <v>2.8571428571428572</v>
      </c>
      <c r="P25" s="20">
        <f t="shared" si="33"/>
        <v>0</v>
      </c>
      <c r="Q25" s="16">
        <f t="shared" si="8"/>
        <v>65</v>
      </c>
      <c r="R25" s="16"/>
      <c r="S25" s="21">
        <v>0.99600532623169102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0.31290291203703702</v>
      </c>
      <c r="AD25" s="25">
        <f t="shared" si="12"/>
        <v>-8.6361203722222211</v>
      </c>
      <c r="AE25" s="25">
        <v>-9.2200000000000006</v>
      </c>
      <c r="AF25" s="25">
        <v>-49.93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4"/>
        <v>85.486500000000007</v>
      </c>
      <c r="D26" s="16">
        <v>20</v>
      </c>
      <c r="E26" s="16">
        <v>0</v>
      </c>
      <c r="F26" s="17">
        <v>1709.73</v>
      </c>
      <c r="G26" s="17">
        <v>0</v>
      </c>
      <c r="H26" s="18">
        <f t="shared" si="1"/>
        <v>0</v>
      </c>
      <c r="I26" s="18">
        <f t="shared" si="2"/>
        <v>0.1593743496929374</v>
      </c>
      <c r="J26" s="17">
        <f t="shared" si="5"/>
        <v>272.48710690050586</v>
      </c>
      <c r="K26" s="17">
        <f t="shared" si="3"/>
        <v>13.624355345025293</v>
      </c>
      <c r="L26" s="16">
        <v>65</v>
      </c>
      <c r="M26" s="19">
        <f t="shared" si="6"/>
        <v>0.30769230769230771</v>
      </c>
      <c r="N26" s="16">
        <v>175</v>
      </c>
      <c r="O26" s="20">
        <f t="shared" ref="O26:P26" si="34">D26/7</f>
        <v>2.8571428571428572</v>
      </c>
      <c r="P26" s="20">
        <f t="shared" si="34"/>
        <v>0</v>
      </c>
      <c r="Q26" s="16">
        <f t="shared" si="8"/>
        <v>61</v>
      </c>
      <c r="R26" s="16"/>
      <c r="S26" s="21">
        <v>0.90022172949002222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0.31290291203703702</v>
      </c>
      <c r="AD26" s="25">
        <f t="shared" si="12"/>
        <v>-8.6361203722222211</v>
      </c>
      <c r="AE26" s="25">
        <v>-8.68</v>
      </c>
      <c r="AF26" s="25">
        <v>-49.927363636363602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85.369285714285724</v>
      </c>
      <c r="D27" s="16">
        <v>14</v>
      </c>
      <c r="E27" s="16">
        <v>8</v>
      </c>
      <c r="F27" s="17">
        <v>1195.17</v>
      </c>
      <c r="G27" s="17">
        <v>0</v>
      </c>
      <c r="H27" s="18">
        <f t="shared" si="1"/>
        <v>0</v>
      </c>
      <c r="I27" s="18">
        <f t="shared" si="2"/>
        <v>0.15699328989591371</v>
      </c>
      <c r="J27" s="17">
        <f t="shared" si="5"/>
        <v>187.63367028489921</v>
      </c>
      <c r="K27" s="17">
        <f t="shared" si="3"/>
        <v>13.402405020349944</v>
      </c>
      <c r="L27" s="16">
        <v>44</v>
      </c>
      <c r="M27" s="19">
        <f t="shared" si="6"/>
        <v>0.31818181818181818</v>
      </c>
      <c r="N27" s="16">
        <v>152</v>
      </c>
      <c r="O27" s="20">
        <f t="shared" ref="O27:P27" si="35">D27/7</f>
        <v>2</v>
      </c>
      <c r="P27" s="20">
        <f t="shared" si="35"/>
        <v>1.1428571428571428</v>
      </c>
      <c r="Q27" s="16">
        <f t="shared" si="8"/>
        <v>48</v>
      </c>
      <c r="R27" s="16"/>
      <c r="S27" s="21">
        <v>1.0238095238095239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0.31290291203703702</v>
      </c>
      <c r="AD27" s="25">
        <f t="shared" si="12"/>
        <v>-6.0452842605555546</v>
      </c>
      <c r="AE27" s="25">
        <v>-8.68</v>
      </c>
      <c r="AF27" s="25">
        <v>-50.049681818181803</v>
      </c>
      <c r="AG27" s="25">
        <v>0</v>
      </c>
    </row>
    <row r="28" spans="1:33" ht="15.75" customHeight="1" x14ac:dyDescent="0.2">
      <c r="A28" s="14" t="s">
        <v>87</v>
      </c>
      <c r="B28" s="14" t="s">
        <v>47</v>
      </c>
      <c r="C28" s="15">
        <f t="shared" si="4"/>
        <v>85.978695652173911</v>
      </c>
      <c r="D28" s="16">
        <v>23</v>
      </c>
      <c r="E28" s="16">
        <v>0</v>
      </c>
      <c r="F28" s="17">
        <v>1977.51</v>
      </c>
      <c r="G28" s="17">
        <v>0</v>
      </c>
      <c r="H28" s="18">
        <f t="shared" si="1"/>
        <v>0</v>
      </c>
      <c r="I28" s="18">
        <f t="shared" si="2"/>
        <v>0.15620351135658272</v>
      </c>
      <c r="J28" s="17">
        <f t="shared" si="5"/>
        <v>308.89400574275589</v>
      </c>
      <c r="K28" s="17">
        <f t="shared" si="3"/>
        <v>13.430174162728518</v>
      </c>
      <c r="L28" s="16">
        <v>55</v>
      </c>
      <c r="M28" s="19">
        <f t="shared" si="6"/>
        <v>0.41818181818181815</v>
      </c>
      <c r="N28" s="16">
        <v>131</v>
      </c>
      <c r="O28" s="20">
        <f t="shared" ref="O28:P28" si="36">D28/7</f>
        <v>3.2857142857142856</v>
      </c>
      <c r="P28" s="20">
        <f t="shared" si="36"/>
        <v>0</v>
      </c>
      <c r="Q28" s="16">
        <f t="shared" si="8"/>
        <v>39</v>
      </c>
      <c r="R28" s="16"/>
      <c r="S28" s="21">
        <v>1.0238095238095239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0.450750234375</v>
      </c>
      <c r="AD28" s="25">
        <f t="shared" si="12"/>
        <v>-14.306812439062501</v>
      </c>
      <c r="AE28" s="25">
        <v>-8.98</v>
      </c>
      <c r="AF28" s="25">
        <v>-50.049681818181803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85.067499999999995</v>
      </c>
      <c r="D29" s="16">
        <v>8</v>
      </c>
      <c r="E29" s="16">
        <v>0</v>
      </c>
      <c r="F29" s="17">
        <v>680.54</v>
      </c>
      <c r="G29" s="17">
        <v>0</v>
      </c>
      <c r="H29" s="18">
        <f t="shared" si="1"/>
        <v>0</v>
      </c>
      <c r="I29" s="18">
        <f t="shared" si="2"/>
        <v>0.14877195002063881</v>
      </c>
      <c r="J29" s="17">
        <f t="shared" si="5"/>
        <v>101.24526286704553</v>
      </c>
      <c r="K29" s="17">
        <f t="shared" si="3"/>
        <v>12.655657858380691</v>
      </c>
      <c r="L29" s="16">
        <v>49</v>
      </c>
      <c r="M29" s="19">
        <f t="shared" si="6"/>
        <v>0.16326530612244897</v>
      </c>
      <c r="N29" s="16">
        <v>121</v>
      </c>
      <c r="O29" s="20">
        <f t="shared" ref="O29:P29" si="38">D29/7</f>
        <v>1.1428571428571428</v>
      </c>
      <c r="P29" s="20">
        <f t="shared" si="38"/>
        <v>0</v>
      </c>
      <c r="Q29" s="16">
        <f t="shared" si="8"/>
        <v>105</v>
      </c>
      <c r="R29" s="16"/>
      <c r="S29" s="21">
        <v>1.130779392338177</v>
      </c>
      <c r="T29" s="14">
        <v>120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0.450750234375</v>
      </c>
      <c r="AD29" s="25">
        <f t="shared" si="12"/>
        <v>-4.9762825875000001</v>
      </c>
      <c r="AE29" s="25">
        <v>-8.98</v>
      </c>
      <c r="AF29" s="25">
        <v>-50.049681818181803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84.99</v>
      </c>
      <c r="D30" s="16">
        <v>8</v>
      </c>
      <c r="E30" s="16">
        <v>0</v>
      </c>
      <c r="F30" s="17">
        <v>679.92</v>
      </c>
      <c r="G30" s="17">
        <v>-0.08</v>
      </c>
      <c r="H30" s="18">
        <f t="shared" si="1"/>
        <v>1.1766090128250384E-4</v>
      </c>
      <c r="I30" s="18">
        <f t="shared" si="2"/>
        <v>0.14226126457892088</v>
      </c>
      <c r="J30" s="17">
        <f t="shared" si="5"/>
        <v>96.726279012499887</v>
      </c>
      <c r="K30" s="17">
        <f t="shared" si="3"/>
        <v>12.090784876562486</v>
      </c>
      <c r="L30" s="16">
        <v>50</v>
      </c>
      <c r="M30" s="19">
        <f t="shared" si="6"/>
        <v>0.16</v>
      </c>
      <c r="N30" s="16">
        <v>113</v>
      </c>
      <c r="O30" s="20">
        <f t="shared" ref="O30:P30" si="39">D30/7</f>
        <v>1.1428571428571428</v>
      </c>
      <c r="P30" s="20">
        <f t="shared" si="39"/>
        <v>0</v>
      </c>
      <c r="Q30" s="16">
        <f t="shared" si="8"/>
        <v>98</v>
      </c>
      <c r="R30" s="16"/>
      <c r="S30" s="21">
        <v>1.1578947368421051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0.450750234375</v>
      </c>
      <c r="AD30" s="25">
        <f t="shared" si="12"/>
        <v>-4.9762825875000001</v>
      </c>
      <c r="AE30" s="25">
        <v>-8.98</v>
      </c>
      <c r="AF30" s="25">
        <v>-50.538679799999997</v>
      </c>
      <c r="AG30" s="25">
        <v>0</v>
      </c>
    </row>
    <row r="31" spans="1:33" ht="15.75" customHeight="1" x14ac:dyDescent="0.2">
      <c r="A31" s="31" t="s">
        <v>91</v>
      </c>
      <c r="B31" s="44" t="s">
        <v>47</v>
      </c>
      <c r="C31" s="15">
        <f t="shared" si="4"/>
        <v>85.309333333333328</v>
      </c>
      <c r="D31" s="16">
        <v>15</v>
      </c>
      <c r="E31" s="16">
        <v>0</v>
      </c>
      <c r="F31" s="17">
        <v>1279.6399999999999</v>
      </c>
      <c r="G31" s="17">
        <v>0</v>
      </c>
      <c r="H31" s="18">
        <f t="shared" si="1"/>
        <v>0</v>
      </c>
      <c r="I31" s="18">
        <f t="shared" si="2"/>
        <v>0.14502772119380253</v>
      </c>
      <c r="J31" s="17">
        <f t="shared" si="5"/>
        <v>185.58327314843746</v>
      </c>
      <c r="K31" s="17">
        <f t="shared" si="3"/>
        <v>12.372218209895831</v>
      </c>
      <c r="L31" s="16">
        <v>63</v>
      </c>
      <c r="M31" s="19">
        <f t="shared" si="6"/>
        <v>0.23809523809523808</v>
      </c>
      <c r="N31" s="16">
        <v>99</v>
      </c>
      <c r="O31" s="20">
        <f t="shared" ref="O31:P32" si="40">D31/7</f>
        <v>2.1428571428571428</v>
      </c>
      <c r="P31" s="20">
        <f t="shared" si="40"/>
        <v>0</v>
      </c>
      <c r="Q31" s="16">
        <f t="shared" si="8"/>
        <v>46</v>
      </c>
      <c r="R31" s="16"/>
      <c r="S31" s="21">
        <v>1.0247524752475199</v>
      </c>
      <c r="T31" s="14" t="s">
        <v>63</v>
      </c>
      <c r="U31" s="22" t="s">
        <v>63</v>
      </c>
      <c r="V31" s="23" t="s">
        <v>1186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0.450750234375</v>
      </c>
      <c r="AD31" s="25">
        <f t="shared" si="12"/>
        <v>-9.3305298515625008</v>
      </c>
      <c r="AE31" s="25">
        <v>-8.98</v>
      </c>
      <c r="AF31" s="25">
        <v>-50.538679799999997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84.99</v>
      </c>
      <c r="D32" s="16">
        <v>7</v>
      </c>
      <c r="E32" s="16">
        <v>1</v>
      </c>
      <c r="F32" s="17">
        <v>594.92999999999995</v>
      </c>
      <c r="G32" s="17">
        <v>0</v>
      </c>
      <c r="H32" s="18">
        <f t="shared" si="1"/>
        <v>0</v>
      </c>
      <c r="I32" s="18">
        <f t="shared" si="2"/>
        <v>0.14237892548020351</v>
      </c>
      <c r="J32" s="17">
        <f t="shared" si="5"/>
        <v>84.705494135937471</v>
      </c>
      <c r="K32" s="17">
        <f t="shared" si="3"/>
        <v>12.100784876562496</v>
      </c>
      <c r="L32" s="16">
        <v>44</v>
      </c>
      <c r="M32" s="19">
        <f t="shared" si="6"/>
        <v>0.15909090909090909</v>
      </c>
      <c r="N32" s="16">
        <v>91</v>
      </c>
      <c r="O32" s="20">
        <f t="shared" si="40"/>
        <v>1</v>
      </c>
      <c r="P32" s="20">
        <f t="shared" si="40"/>
        <v>0.14285714285714285</v>
      </c>
      <c r="Q32" s="16">
        <f t="shared" si="8"/>
        <v>79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1.0812182741116749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0.450750234375</v>
      </c>
      <c r="AD32" s="25">
        <f t="shared" si="12"/>
        <v>-4.3542472640624998</v>
      </c>
      <c r="AE32" s="25">
        <v>-8.98</v>
      </c>
      <c r="AF32" s="25">
        <v>-50.538679799999997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 Ft All Weather Extension Cord with 3 Electrical Power Outlets - Stays Flexible in Extreme Cold &amp; Hot Temperatures from -58°F to +221°F - 12/3 SJEOW Heavy Duty Lighted Outdoor Cable")</f>
        <v>10 Ft All Weather Extension Cord with 3 Electrical Power Outlets - Stays Flexible in Extreme Cold &amp; Hot Temperatures from -58°F to +221°F - 12/3 SJEOW Heavy Duty Lighted Outdoor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Info!B1:BJ5000""),2,FALSE),"""")"),"B08B6HTFYH")</f>
        <v>B08B6HTFYH</v>
      </c>
      <c r="B2" s="3" t="s">
        <v>431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6.25" customHeight="1" x14ac:dyDescent="0.15">
      <c r="A3" s="67" t="s">
        <v>30</v>
      </c>
      <c r="B3" s="68"/>
      <c r="C3" s="42">
        <f>((AE32+AF32)/0.85)*-1</f>
        <v>15.666231388235296</v>
      </c>
      <c r="D3" s="5">
        <f>SUM(D4:D99765)</f>
        <v>112</v>
      </c>
      <c r="E3" s="5"/>
      <c r="F3" s="6">
        <f t="shared" ref="F3:G3" si="0">SUM(F4:F99765)</f>
        <v>2446.8799999999997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0.30814225084043251</v>
      </c>
      <c r="J3" s="6">
        <f>SUM(J4:J99765)</f>
        <v>753.98711073643733</v>
      </c>
      <c r="K3" s="6">
        <f t="shared" ref="K3:K32" si="3">J3/D3</f>
        <v>6.7320277744324759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3 - Nov
3 - Dec
3 - Jan
3 - Feb")</f>
        <v>1.5 - March
1.5 - April
1.5 - May
1.5 - June
1.5 - July
1.5 - Aug
1.5 - Sept
1.5 - Oct
3 - Nov
3 -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-9.5705268358703872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Info!B2:BZ7000""),37,FALSE)),"""")*-1"),-8.36629668)</f>
        <v>-8.3662966799999996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432</v>
      </c>
      <c r="C4" s="15">
        <f t="shared" ref="C4:C32" si="4">IFERROR(F4/D4," - ")</f>
        <v>22.389999999999997</v>
      </c>
      <c r="D4" s="16">
        <v>5</v>
      </c>
      <c r="E4" s="16">
        <v>0</v>
      </c>
      <c r="F4" s="17">
        <v>111.94999999999999</v>
      </c>
      <c r="G4" s="17">
        <v>0</v>
      </c>
      <c r="H4" s="18">
        <f t="shared" si="1"/>
        <v>0</v>
      </c>
      <c r="I4" s="18">
        <f t="shared" si="2"/>
        <v>0.38289424006252776</v>
      </c>
      <c r="J4" s="17">
        <f t="shared" ref="J4:J32" si="5">F4*0.85+G4+AF4*D4+D4*AE4+AG4+AD4</f>
        <v>42.865010174999981</v>
      </c>
      <c r="K4" s="17">
        <f t="shared" si="3"/>
        <v>8.5730020349999965</v>
      </c>
      <c r="L4" s="16">
        <v>33</v>
      </c>
      <c r="M4" s="19">
        <f t="shared" ref="M4:M32" si="6">IFERROR(D4/L4,"-")</f>
        <v>0.15151515151515152</v>
      </c>
      <c r="N4" s="16">
        <v>78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109</v>
      </c>
      <c r="R4" s="16"/>
      <c r="S4" s="21">
        <v>0.53623188405797095</v>
      </c>
      <c r="T4" s="14">
        <v>60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5.6882583333333327E-2</v>
      </c>
      <c r="AD4" s="25">
        <f t="shared" ref="AD4:AD32" si="12">IFERROR(AB4*AC4*D4*2,0)</f>
        <v>-0.39248982499999996</v>
      </c>
      <c r="AE4" s="25">
        <v>-4.9000000000000004</v>
      </c>
      <c r="AF4" s="25">
        <v>-5.48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19.589999999999996</v>
      </c>
      <c r="D5" s="16">
        <v>5</v>
      </c>
      <c r="E5" s="16">
        <v>2</v>
      </c>
      <c r="F5" s="29">
        <v>97.949999999999989</v>
      </c>
      <c r="G5" s="29">
        <v>0</v>
      </c>
      <c r="H5" s="18">
        <f t="shared" si="1"/>
        <v>0</v>
      </c>
      <c r="I5" s="18">
        <f t="shared" si="2"/>
        <v>0.31612613964250913</v>
      </c>
      <c r="J5" s="17">
        <f t="shared" si="5"/>
        <v>30.964555377983764</v>
      </c>
      <c r="K5" s="17">
        <f t="shared" si="3"/>
        <v>6.1929110755967525</v>
      </c>
      <c r="L5" s="16">
        <v>42</v>
      </c>
      <c r="M5" s="19">
        <f t="shared" si="6"/>
        <v>0.11904761904761904</v>
      </c>
      <c r="N5" s="16">
        <v>71</v>
      </c>
      <c r="O5" s="20">
        <f t="shared" ref="O5:P5" si="13">D5/7</f>
        <v>0.7142857142857143</v>
      </c>
      <c r="P5" s="20">
        <f t="shared" si="13"/>
        <v>0.2857142857142857</v>
      </c>
      <c r="Q5" s="16">
        <f t="shared" si="8"/>
        <v>71</v>
      </c>
      <c r="R5" s="16"/>
      <c r="S5" s="21">
        <v>0.75213675213675202</v>
      </c>
      <c r="T5" s="14">
        <v>60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5.6948495944380062E-2</v>
      </c>
      <c r="AD5" s="25">
        <f t="shared" si="12"/>
        <v>-0.39294462201622243</v>
      </c>
      <c r="AE5" s="25">
        <v>-4.9000000000000004</v>
      </c>
      <c r="AF5" s="25">
        <v>-5.48</v>
      </c>
      <c r="AG5" s="25">
        <v>0</v>
      </c>
    </row>
    <row r="6" spans="1:33" ht="15.75" customHeight="1" x14ac:dyDescent="0.2">
      <c r="A6" s="14" t="s">
        <v>35</v>
      </c>
      <c r="B6" s="14" t="s">
        <v>433</v>
      </c>
      <c r="C6" s="15">
        <f t="shared" si="4"/>
        <v>19.076956521739135</v>
      </c>
      <c r="D6" s="16">
        <v>23</v>
      </c>
      <c r="E6" s="16">
        <v>0</v>
      </c>
      <c r="F6" s="29">
        <v>438.7700000000001</v>
      </c>
      <c r="G6" s="29">
        <v>0</v>
      </c>
      <c r="H6" s="18">
        <f t="shared" si="1"/>
        <v>0</v>
      </c>
      <c r="I6" s="18">
        <f t="shared" si="2"/>
        <v>0.30177324521959115</v>
      </c>
      <c r="J6" s="17">
        <f t="shared" si="5"/>
        <v>132.40904680500003</v>
      </c>
      <c r="K6" s="17">
        <f t="shared" si="3"/>
        <v>5.7569150784782623</v>
      </c>
      <c r="L6" s="16">
        <v>57</v>
      </c>
      <c r="M6" s="19">
        <f t="shared" si="6"/>
        <v>0.40350877192982454</v>
      </c>
      <c r="N6" s="16">
        <v>52</v>
      </c>
      <c r="O6" s="20">
        <f t="shared" ref="O6:P6" si="14">D6/7</f>
        <v>3.2857142857142856</v>
      </c>
      <c r="P6" s="20">
        <f t="shared" si="14"/>
        <v>0</v>
      </c>
      <c r="Q6" s="16">
        <f t="shared" si="8"/>
        <v>15</v>
      </c>
      <c r="R6" s="16"/>
      <c r="S6" s="21">
        <v>1.2421052631578899</v>
      </c>
      <c r="T6" s="14">
        <v>120</v>
      </c>
      <c r="U6" s="22">
        <v>60</v>
      </c>
      <c r="V6" s="23" t="s">
        <v>345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5.6882583333333327E-2</v>
      </c>
      <c r="AD6" s="25">
        <f t="shared" si="12"/>
        <v>-1.8054531949999997</v>
      </c>
      <c r="AE6" s="25">
        <v>-4.9000000000000004</v>
      </c>
      <c r="AF6" s="25">
        <v>-5.48</v>
      </c>
      <c r="AG6" s="25">
        <v>0</v>
      </c>
    </row>
    <row r="7" spans="1:33" ht="15.75" customHeight="1" x14ac:dyDescent="0.2">
      <c r="A7" s="14" t="s">
        <v>37</v>
      </c>
      <c r="B7" s="14" t="s">
        <v>434</v>
      </c>
      <c r="C7" s="15">
        <f t="shared" si="4"/>
        <v>20.601111111111113</v>
      </c>
      <c r="D7" s="16">
        <v>18</v>
      </c>
      <c r="E7" s="16">
        <v>0</v>
      </c>
      <c r="F7" s="29">
        <v>370.82000000000005</v>
      </c>
      <c r="G7" s="29">
        <v>0</v>
      </c>
      <c r="H7" s="18">
        <f t="shared" si="1"/>
        <v>0</v>
      </c>
      <c r="I7" s="18">
        <f t="shared" si="2"/>
        <v>0.34233330626719166</v>
      </c>
      <c r="J7" s="17">
        <f t="shared" si="5"/>
        <v>126.94403663000003</v>
      </c>
      <c r="K7" s="17">
        <f t="shared" si="3"/>
        <v>7.0524464794444457</v>
      </c>
      <c r="L7" s="16">
        <v>49</v>
      </c>
      <c r="M7" s="19">
        <f t="shared" si="6"/>
        <v>0.36734693877551022</v>
      </c>
      <c r="N7" s="16">
        <v>34</v>
      </c>
      <c r="O7" s="20">
        <f t="shared" ref="O7:P7" si="15">D7/7</f>
        <v>2.5714285714285716</v>
      </c>
      <c r="P7" s="20">
        <f t="shared" si="15"/>
        <v>0</v>
      </c>
      <c r="Q7" s="16">
        <f t="shared" si="8"/>
        <v>13</v>
      </c>
      <c r="R7" s="16"/>
      <c r="S7" s="21">
        <v>1.35326086956521</v>
      </c>
      <c r="T7" s="14">
        <v>120</v>
      </c>
      <c r="U7" s="22">
        <v>60</v>
      </c>
      <c r="V7" s="23" t="s">
        <v>346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5.6882583333333327E-2</v>
      </c>
      <c r="AD7" s="25">
        <f t="shared" si="12"/>
        <v>-1.4129633699999997</v>
      </c>
      <c r="AE7" s="25">
        <v>-4.9000000000000004</v>
      </c>
      <c r="AF7" s="25">
        <v>-5.48</v>
      </c>
      <c r="AG7" s="25">
        <v>0</v>
      </c>
    </row>
    <row r="8" spans="1:33" ht="15.75" customHeight="1" x14ac:dyDescent="0.2">
      <c r="A8" s="14" t="s">
        <v>40</v>
      </c>
      <c r="B8" s="14" t="s">
        <v>435</v>
      </c>
      <c r="C8" s="15">
        <f t="shared" si="4"/>
        <v>22.704285714285714</v>
      </c>
      <c r="D8" s="16">
        <v>14</v>
      </c>
      <c r="E8" s="16">
        <v>0</v>
      </c>
      <c r="F8" s="29">
        <v>317.86</v>
      </c>
      <c r="G8" s="29">
        <v>0</v>
      </c>
      <c r="H8" s="18">
        <f t="shared" si="1"/>
        <v>0</v>
      </c>
      <c r="I8" s="18">
        <f t="shared" si="2"/>
        <v>0.38936018527024469</v>
      </c>
      <c r="J8" s="17">
        <f t="shared" si="5"/>
        <v>123.76202848999998</v>
      </c>
      <c r="K8" s="17">
        <f t="shared" si="3"/>
        <v>8.840144892142856</v>
      </c>
      <c r="L8" s="16">
        <v>44</v>
      </c>
      <c r="M8" s="19">
        <f t="shared" si="6"/>
        <v>0.31818181818181818</v>
      </c>
      <c r="N8" s="16">
        <v>21</v>
      </c>
      <c r="O8" s="20">
        <f t="shared" ref="O8:P8" si="16">D8/7</f>
        <v>2</v>
      </c>
      <c r="P8" s="20">
        <f t="shared" si="16"/>
        <v>0</v>
      </c>
      <c r="Q8" s="16">
        <f t="shared" si="8"/>
        <v>10</v>
      </c>
      <c r="R8" s="16"/>
      <c r="S8" s="21">
        <v>1.86335403726708</v>
      </c>
      <c r="T8" s="14">
        <v>120</v>
      </c>
      <c r="U8" s="22">
        <v>60</v>
      </c>
      <c r="V8" s="23" t="s">
        <v>348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5.6882583333333327E-2</v>
      </c>
      <c r="AD8" s="25">
        <f t="shared" si="12"/>
        <v>-1.0989715099999999</v>
      </c>
      <c r="AE8" s="25">
        <v>-4.9000000000000004</v>
      </c>
      <c r="AF8" s="25">
        <v>-5.48</v>
      </c>
      <c r="AG8" s="25">
        <v>0</v>
      </c>
    </row>
    <row r="9" spans="1:33" ht="15.75" customHeight="1" x14ac:dyDescent="0.2">
      <c r="A9" s="14" t="s">
        <v>42</v>
      </c>
      <c r="B9" s="14" t="s">
        <v>436</v>
      </c>
      <c r="C9" s="15">
        <f t="shared" si="4"/>
        <v>23.114999999999998</v>
      </c>
      <c r="D9" s="16">
        <v>8</v>
      </c>
      <c r="E9" s="16">
        <v>0</v>
      </c>
      <c r="F9" s="29">
        <v>184.92</v>
      </c>
      <c r="G9" s="29">
        <v>0</v>
      </c>
      <c r="H9" s="18">
        <f t="shared" si="1"/>
        <v>0</v>
      </c>
      <c r="I9" s="18">
        <f t="shared" si="2"/>
        <v>0.38532513504384464</v>
      </c>
      <c r="J9" s="17">
        <f t="shared" si="5"/>
        <v>71.254323972307745</v>
      </c>
      <c r="K9" s="17">
        <f t="shared" si="3"/>
        <v>8.9067904965384681</v>
      </c>
      <c r="L9" s="16">
        <v>45</v>
      </c>
      <c r="M9" s="19">
        <f t="shared" si="6"/>
        <v>0.17777777777777778</v>
      </c>
      <c r="N9" s="16">
        <v>13</v>
      </c>
      <c r="O9" s="20">
        <f t="shared" ref="O9:P9" si="17">D9/7</f>
        <v>1.1428571428571428</v>
      </c>
      <c r="P9" s="20">
        <f t="shared" si="17"/>
        <v>0</v>
      </c>
      <c r="Q9" s="16">
        <f t="shared" si="8"/>
        <v>11</v>
      </c>
      <c r="R9" s="16"/>
      <c r="S9" s="21">
        <v>2.3382352941176401</v>
      </c>
      <c r="T9" s="14">
        <v>120</v>
      </c>
      <c r="U9" s="22">
        <v>60</v>
      </c>
      <c r="V9" s="23" t="s">
        <v>349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5.6882583333333327E-2</v>
      </c>
      <c r="AD9" s="25">
        <f t="shared" si="12"/>
        <v>-0.62798371999999991</v>
      </c>
      <c r="AE9" s="25">
        <v>-4.9000000000000004</v>
      </c>
      <c r="AF9" s="25">
        <v>-5.7624615384615296</v>
      </c>
      <c r="AG9" s="25">
        <v>0</v>
      </c>
    </row>
    <row r="10" spans="1:33" ht="15.75" customHeight="1" x14ac:dyDescent="0.2">
      <c r="A10" s="14" t="s">
        <v>45</v>
      </c>
      <c r="B10" s="14" t="s">
        <v>437</v>
      </c>
      <c r="C10" s="15">
        <f t="shared" si="4"/>
        <v>24.115000000000002</v>
      </c>
      <c r="D10" s="16">
        <v>8</v>
      </c>
      <c r="E10" s="16">
        <v>0</v>
      </c>
      <c r="F10" s="29">
        <v>192.92000000000002</v>
      </c>
      <c r="G10" s="29">
        <v>0</v>
      </c>
      <c r="H10" s="18">
        <f t="shared" si="1"/>
        <v>0</v>
      </c>
      <c r="I10" s="18">
        <f t="shared" si="2"/>
        <v>0.40459425654316683</v>
      </c>
      <c r="J10" s="17">
        <f t="shared" si="5"/>
        <v>78.054323972307756</v>
      </c>
      <c r="K10" s="17">
        <f t="shared" si="3"/>
        <v>9.7567904965384695</v>
      </c>
      <c r="L10" s="16">
        <v>50</v>
      </c>
      <c r="M10" s="19">
        <f t="shared" si="6"/>
        <v>0.16</v>
      </c>
      <c r="N10" s="16">
        <v>5</v>
      </c>
      <c r="O10" s="20">
        <f t="shared" ref="O10:P10" si="18">D10/7</f>
        <v>1.1428571428571428</v>
      </c>
      <c r="P10" s="20">
        <f t="shared" si="18"/>
        <v>0</v>
      </c>
      <c r="Q10" s="16">
        <f t="shared" si="8"/>
        <v>4</v>
      </c>
      <c r="R10" s="16"/>
      <c r="S10" s="21">
        <v>3.25714285714285</v>
      </c>
      <c r="T10" s="14">
        <v>60</v>
      </c>
      <c r="U10" s="22">
        <v>60</v>
      </c>
      <c r="V10" s="23" t="s">
        <v>350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5.6882583333333327E-2</v>
      </c>
      <c r="AD10" s="25">
        <f t="shared" si="12"/>
        <v>-0.62798371999999991</v>
      </c>
      <c r="AE10" s="25">
        <v>-4.9000000000000004</v>
      </c>
      <c r="AF10" s="25">
        <v>-5.7624615384615296</v>
      </c>
      <c r="AG10" s="25">
        <v>0</v>
      </c>
    </row>
    <row r="11" spans="1:33" ht="15.75" customHeight="1" x14ac:dyDescent="0.2">
      <c r="A11" s="14" t="s">
        <v>46</v>
      </c>
      <c r="B11" s="14" t="s">
        <v>347</v>
      </c>
      <c r="C11" s="15">
        <f t="shared" si="4"/>
        <v>25.99</v>
      </c>
      <c r="D11" s="16">
        <v>5</v>
      </c>
      <c r="E11" s="16">
        <v>0</v>
      </c>
      <c r="F11" s="29">
        <v>129.94999999999999</v>
      </c>
      <c r="G11" s="29">
        <v>0</v>
      </c>
      <c r="H11" s="18">
        <f t="shared" si="1"/>
        <v>0</v>
      </c>
      <c r="I11" s="18">
        <f t="shared" si="2"/>
        <v>0.43672722187527768</v>
      </c>
      <c r="J11" s="17">
        <f t="shared" si="5"/>
        <v>56.752702482692328</v>
      </c>
      <c r="K11" s="17">
        <f t="shared" si="3"/>
        <v>11.350540496538466</v>
      </c>
      <c r="L11" s="16">
        <v>43</v>
      </c>
      <c r="M11" s="19">
        <f t="shared" si="6"/>
        <v>0.11627906976744186</v>
      </c>
      <c r="N11" s="16">
        <v>0</v>
      </c>
      <c r="O11" s="20">
        <f t="shared" ref="O11:P11" si="19">D11/7</f>
        <v>0.7142857142857143</v>
      </c>
      <c r="P11" s="20">
        <f t="shared" si="19"/>
        <v>0</v>
      </c>
      <c r="Q11" s="16">
        <f t="shared" si="8"/>
        <v>0</v>
      </c>
      <c r="R11" s="16"/>
      <c r="S11" s="21" t="e">
        <v>#N/A</v>
      </c>
      <c r="T11" s="14">
        <v>260</v>
      </c>
      <c r="U11" s="22">
        <v>60</v>
      </c>
      <c r="V11" s="23" t="s">
        <v>351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5.6882583333333327E-2</v>
      </c>
      <c r="AD11" s="25">
        <f t="shared" si="12"/>
        <v>-0.39248982499999996</v>
      </c>
      <c r="AE11" s="25">
        <v>-4.9000000000000004</v>
      </c>
      <c r="AF11" s="25">
        <v>-5.7624615384615296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260</v>
      </c>
      <c r="U12" s="22">
        <v>60</v>
      </c>
      <c r="V12" s="23" t="s">
        <v>352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-5.7624615384615296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260</v>
      </c>
      <c r="U13" s="22">
        <v>60</v>
      </c>
      <c r="V13" s="23" t="s">
        <v>352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-5.8040000000000003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260</v>
      </c>
      <c r="U14" s="22">
        <v>60</v>
      </c>
      <c r="V14" s="23" t="s">
        <v>352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-5.8040000000000003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260</v>
      </c>
      <c r="U15" s="22">
        <v>60</v>
      </c>
      <c r="V15" s="23" t="s">
        <v>352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-12.574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260</v>
      </c>
      <c r="U16" s="22">
        <v>60</v>
      </c>
      <c r="V16" s="23" t="s">
        <v>353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-12.574</v>
      </c>
      <c r="AG16" s="25">
        <v>0</v>
      </c>
    </row>
    <row r="17" spans="1:33" ht="15.75" customHeight="1" x14ac:dyDescent="0.2">
      <c r="A17" s="14" t="s">
        <v>62</v>
      </c>
      <c r="B17" s="14" t="s">
        <v>438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-12.574</v>
      </c>
      <c r="AG17" s="25">
        <v>0</v>
      </c>
    </row>
    <row r="18" spans="1:33" ht="15.75" customHeight="1" x14ac:dyDescent="0.2">
      <c r="A18" s="14" t="s">
        <v>64</v>
      </c>
      <c r="B18" s="14" t="s">
        <v>439</v>
      </c>
      <c r="C18" s="15">
        <f t="shared" si="4"/>
        <v>25.99</v>
      </c>
      <c r="D18" s="16">
        <v>1</v>
      </c>
      <c r="E18" s="16">
        <v>0</v>
      </c>
      <c r="F18" s="17">
        <v>25.99</v>
      </c>
      <c r="G18" s="29">
        <v>0</v>
      </c>
      <c r="H18" s="18">
        <f t="shared" si="1"/>
        <v>0</v>
      </c>
      <c r="I18" s="18">
        <f t="shared" si="2"/>
        <v>0.17464417218160816</v>
      </c>
      <c r="J18" s="17">
        <f t="shared" si="5"/>
        <v>4.5390020349999958</v>
      </c>
      <c r="K18" s="17">
        <f t="shared" si="3"/>
        <v>4.5390020349999958</v>
      </c>
      <c r="L18" s="16">
        <v>0</v>
      </c>
      <c r="M18" s="19" t="str">
        <f t="shared" si="6"/>
        <v>-</v>
      </c>
      <c r="N18" s="16">
        <v>59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413</v>
      </c>
      <c r="R18" s="16"/>
      <c r="S18" s="21">
        <v>2.0979020979020899</v>
      </c>
      <c r="T18" s="14">
        <v>200</v>
      </c>
      <c r="U18" s="22">
        <v>0</v>
      </c>
      <c r="V18" s="23" t="s">
        <v>355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5.6882583333333327E-2</v>
      </c>
      <c r="AD18" s="25">
        <f t="shared" si="12"/>
        <v>-7.8497964999999989E-2</v>
      </c>
      <c r="AE18" s="25">
        <v>-4.9000000000000004</v>
      </c>
      <c r="AF18" s="25">
        <v>-12.574</v>
      </c>
      <c r="AG18" s="25">
        <v>0</v>
      </c>
    </row>
    <row r="19" spans="1:33" ht="15.75" customHeight="1" x14ac:dyDescent="0.2">
      <c r="A19" s="14" t="s">
        <v>67</v>
      </c>
      <c r="B19" s="14" t="s">
        <v>47</v>
      </c>
      <c r="C19" s="15">
        <f t="shared" si="4"/>
        <v>25.99</v>
      </c>
      <c r="D19" s="16">
        <v>3</v>
      </c>
      <c r="E19" s="16">
        <v>0</v>
      </c>
      <c r="F19" s="17">
        <v>77.97</v>
      </c>
      <c r="G19" s="29">
        <v>0</v>
      </c>
      <c r="H19" s="18">
        <f t="shared" si="1"/>
        <v>0</v>
      </c>
      <c r="I19" s="18">
        <f t="shared" si="2"/>
        <v>0.1510774157368219</v>
      </c>
      <c r="J19" s="17">
        <f t="shared" si="5"/>
        <v>11.779506105000003</v>
      </c>
      <c r="K19" s="17">
        <f t="shared" si="3"/>
        <v>3.9265020350000008</v>
      </c>
      <c r="L19" s="16">
        <v>5</v>
      </c>
      <c r="M19" s="19">
        <f t="shared" si="6"/>
        <v>0.6</v>
      </c>
      <c r="N19" s="16">
        <v>57</v>
      </c>
      <c r="O19" s="20">
        <f t="shared" ref="O19:P19" si="27">D19/7</f>
        <v>0.42857142857142855</v>
      </c>
      <c r="P19" s="20">
        <f t="shared" si="27"/>
        <v>0</v>
      </c>
      <c r="Q19" s="16">
        <f t="shared" si="8"/>
        <v>133</v>
      </c>
      <c r="R19" s="16"/>
      <c r="S19" s="21">
        <v>2.1639344262294999</v>
      </c>
      <c r="T19" s="14">
        <v>200</v>
      </c>
      <c r="U19" s="22">
        <v>100</v>
      </c>
      <c r="V19" s="23" t="s">
        <v>357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5.6882583333333327E-2</v>
      </c>
      <c r="AD19" s="25">
        <f t="shared" si="12"/>
        <v>-0.23549389499999995</v>
      </c>
      <c r="AE19" s="25">
        <v>-4.9000000000000004</v>
      </c>
      <c r="AF19" s="25">
        <v>-13.186500000000001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25.99</v>
      </c>
      <c r="D20" s="16">
        <v>2</v>
      </c>
      <c r="E20" s="16">
        <v>0</v>
      </c>
      <c r="F20" s="17">
        <v>51.98</v>
      </c>
      <c r="G20" s="29">
        <v>0</v>
      </c>
      <c r="H20" s="18">
        <f t="shared" si="1"/>
        <v>0</v>
      </c>
      <c r="I20" s="18">
        <f t="shared" si="2"/>
        <v>0.15107741573682168</v>
      </c>
      <c r="J20" s="17">
        <f t="shared" si="5"/>
        <v>7.853004069999991</v>
      </c>
      <c r="K20" s="17">
        <f t="shared" si="3"/>
        <v>3.9265020349999955</v>
      </c>
      <c r="L20" s="16">
        <v>2</v>
      </c>
      <c r="M20" s="19">
        <f t="shared" si="6"/>
        <v>1</v>
      </c>
      <c r="N20" s="16">
        <v>55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192</v>
      </c>
      <c r="R20" s="16"/>
      <c r="S20" s="21">
        <v>1.9565217391304299</v>
      </c>
      <c r="T20" s="14">
        <v>200</v>
      </c>
      <c r="U20" s="22">
        <v>100</v>
      </c>
      <c r="V20" s="23" t="s">
        <v>359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5.6882583333333327E-2</v>
      </c>
      <c r="AD20" s="25">
        <f t="shared" si="12"/>
        <v>-0.15699592999999998</v>
      </c>
      <c r="AE20" s="25">
        <v>-4.9000000000000004</v>
      </c>
      <c r="AF20" s="25">
        <v>-13.186500000000001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55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>
        <v>1.3684210526315701</v>
      </c>
      <c r="T21" s="14">
        <v>200</v>
      </c>
      <c r="U21" s="22">
        <v>100</v>
      </c>
      <c r="V21" s="23" t="s">
        <v>361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5.6882583333333327E-2</v>
      </c>
      <c r="AD21" s="25">
        <f t="shared" si="12"/>
        <v>0</v>
      </c>
      <c r="AE21" s="25">
        <v>-4.9000000000000004</v>
      </c>
      <c r="AF21" s="25">
        <v>-13.186500000000001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55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>
        <v>0.61538461538461497</v>
      </c>
      <c r="T22" s="14">
        <v>160</v>
      </c>
      <c r="U22" s="22">
        <v>100</v>
      </c>
      <c r="V22" s="23" t="s">
        <v>363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5.6882583333333327E-2</v>
      </c>
      <c r="AD22" s="25">
        <f t="shared" si="12"/>
        <v>0</v>
      </c>
      <c r="AE22" s="25">
        <v>-4.9000000000000004</v>
      </c>
      <c r="AF22" s="25">
        <v>-13.186500000000001</v>
      </c>
      <c r="AG22" s="25">
        <v>0</v>
      </c>
    </row>
    <row r="23" spans="1:33" ht="15.75" customHeight="1" x14ac:dyDescent="0.2">
      <c r="A23" s="14" t="s">
        <v>76</v>
      </c>
      <c r="B23" s="14" t="s">
        <v>440</v>
      </c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55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>
        <v>0.48780487804877998</v>
      </c>
      <c r="T23" s="14">
        <v>200</v>
      </c>
      <c r="U23" s="22">
        <v>100</v>
      </c>
      <c r="V23" s="23" t="s">
        <v>363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5.6882583333333327E-2</v>
      </c>
      <c r="AD23" s="25">
        <f t="shared" si="12"/>
        <v>0</v>
      </c>
      <c r="AE23" s="25">
        <v>-4.9000000000000004</v>
      </c>
      <c r="AF23" s="25">
        <v>-13.186500000000001</v>
      </c>
      <c r="AG23" s="25">
        <v>0</v>
      </c>
    </row>
    <row r="24" spans="1:33" ht="15.75" customHeight="1" x14ac:dyDescent="0.2">
      <c r="A24" s="14" t="s">
        <v>78</v>
      </c>
      <c r="B24" s="14" t="s">
        <v>440</v>
      </c>
      <c r="C24" s="15">
        <f t="shared" si="4"/>
        <v>23.99</v>
      </c>
      <c r="D24" s="16">
        <v>1</v>
      </c>
      <c r="E24" s="16">
        <v>0</v>
      </c>
      <c r="F24" s="17">
        <v>23.99</v>
      </c>
      <c r="G24" s="17">
        <v>0</v>
      </c>
      <c r="H24" s="18">
        <f t="shared" si="1"/>
        <v>0</v>
      </c>
      <c r="I24" s="18">
        <f t="shared" si="2"/>
        <v>9.2809588786994426E-2</v>
      </c>
      <c r="J24" s="17">
        <f t="shared" si="5"/>
        <v>2.2265020349999962</v>
      </c>
      <c r="K24" s="17">
        <f t="shared" si="3"/>
        <v>2.2265020349999962</v>
      </c>
      <c r="L24" s="16">
        <v>7</v>
      </c>
      <c r="M24" s="19">
        <f t="shared" si="6"/>
        <v>0.14285714285714285</v>
      </c>
      <c r="N24" s="16">
        <v>54</v>
      </c>
      <c r="O24" s="20">
        <f t="shared" ref="O24:P24" si="32">D24/7</f>
        <v>0.14285714285714285</v>
      </c>
      <c r="P24" s="20">
        <f t="shared" si="32"/>
        <v>0</v>
      </c>
      <c r="Q24" s="16">
        <f t="shared" si="8"/>
        <v>378</v>
      </c>
      <c r="R24" s="16"/>
      <c r="S24" s="21">
        <v>0.29090909090909001</v>
      </c>
      <c r="T24" s="14">
        <v>200</v>
      </c>
      <c r="U24" s="22">
        <v>100</v>
      </c>
      <c r="V24" s="23" t="s">
        <v>366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5.6882583333333327E-2</v>
      </c>
      <c r="AD24" s="25">
        <f t="shared" si="12"/>
        <v>-7.8497964999999989E-2</v>
      </c>
      <c r="AE24" s="25">
        <v>-4.9000000000000004</v>
      </c>
      <c r="AF24" s="25">
        <v>-13.186500000000001</v>
      </c>
      <c r="AG24" s="25">
        <v>0</v>
      </c>
    </row>
    <row r="25" spans="1:33" ht="15.75" customHeight="1" x14ac:dyDescent="0.2">
      <c r="A25" s="14" t="s">
        <v>81</v>
      </c>
      <c r="B25" s="14" t="s">
        <v>440</v>
      </c>
      <c r="C25" s="15">
        <f t="shared" si="4"/>
        <v>23.99</v>
      </c>
      <c r="D25" s="16">
        <v>2</v>
      </c>
      <c r="E25" s="16">
        <v>0</v>
      </c>
      <c r="F25" s="17">
        <v>47.98</v>
      </c>
      <c r="G25" s="17">
        <v>0</v>
      </c>
      <c r="H25" s="18">
        <f t="shared" si="1"/>
        <v>0</v>
      </c>
      <c r="I25" s="18">
        <f t="shared" si="2"/>
        <v>9.2663694664443408E-2</v>
      </c>
      <c r="J25" s="17">
        <f t="shared" si="5"/>
        <v>4.4460040699999945</v>
      </c>
      <c r="K25" s="17">
        <f t="shared" si="3"/>
        <v>2.2230020349999973</v>
      </c>
      <c r="L25" s="16">
        <v>12</v>
      </c>
      <c r="M25" s="19">
        <f t="shared" si="6"/>
        <v>0.16666666666666666</v>
      </c>
      <c r="N25" s="16">
        <v>52</v>
      </c>
      <c r="O25" s="20">
        <f t="shared" ref="O25:P25" si="33">D25/7</f>
        <v>0.2857142857142857</v>
      </c>
      <c r="P25" s="20">
        <f t="shared" si="33"/>
        <v>0</v>
      </c>
      <c r="Q25" s="16">
        <f t="shared" si="8"/>
        <v>182</v>
      </c>
      <c r="R25" s="16"/>
      <c r="S25" s="21">
        <v>0.29629629629629628</v>
      </c>
      <c r="T25" s="14">
        <v>200</v>
      </c>
      <c r="U25" s="22">
        <v>100</v>
      </c>
      <c r="V25" s="23" t="s">
        <v>368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5.6882583333333327E-2</v>
      </c>
      <c r="AD25" s="25">
        <f t="shared" si="12"/>
        <v>-0.15699592999999998</v>
      </c>
      <c r="AE25" s="25">
        <v>-4.9000000000000004</v>
      </c>
      <c r="AF25" s="25">
        <v>-13.19</v>
      </c>
      <c r="AG25" s="25">
        <v>0</v>
      </c>
    </row>
    <row r="26" spans="1:33" ht="15.75" customHeight="1" x14ac:dyDescent="0.2">
      <c r="A26" s="14" t="s">
        <v>82</v>
      </c>
      <c r="B26" s="14" t="s">
        <v>441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52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0.21556886227544911</v>
      </c>
      <c r="T26" s="14">
        <v>200</v>
      </c>
      <c r="U26" s="22">
        <v>100</v>
      </c>
      <c r="V26" s="23" t="s">
        <v>357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5.6882583333333327E-2</v>
      </c>
      <c r="AD26" s="25">
        <f t="shared" si="12"/>
        <v>0</v>
      </c>
      <c r="AE26" s="25">
        <v>-4.95</v>
      </c>
      <c r="AF26" s="25">
        <v>-13.186500000000001</v>
      </c>
      <c r="AG26" s="25">
        <v>0</v>
      </c>
    </row>
    <row r="27" spans="1:33" ht="15.75" customHeight="1" x14ac:dyDescent="0.2">
      <c r="A27" s="14" t="s">
        <v>85</v>
      </c>
      <c r="B27" s="14" t="s">
        <v>442</v>
      </c>
      <c r="C27" s="15">
        <f t="shared" si="4"/>
        <v>21.99</v>
      </c>
      <c r="D27" s="16">
        <v>3</v>
      </c>
      <c r="E27" s="16">
        <v>0</v>
      </c>
      <c r="F27" s="17">
        <v>65.97</v>
      </c>
      <c r="G27" s="17">
        <v>0</v>
      </c>
      <c r="H27" s="18">
        <f t="shared" si="1"/>
        <v>0</v>
      </c>
      <c r="I27" s="18">
        <f t="shared" si="2"/>
        <v>1.9587070690275869E-2</v>
      </c>
      <c r="J27" s="17">
        <f t="shared" si="5"/>
        <v>1.2921590534374991</v>
      </c>
      <c r="K27" s="17">
        <f t="shared" si="3"/>
        <v>0.43071968447916636</v>
      </c>
      <c r="L27" s="16">
        <v>7</v>
      </c>
      <c r="M27" s="19">
        <f t="shared" si="6"/>
        <v>0.42857142857142855</v>
      </c>
      <c r="N27" s="16">
        <v>149</v>
      </c>
      <c r="O27" s="20">
        <f t="shared" ref="O27:P27" si="35">D27/7</f>
        <v>0.42857142857142855</v>
      </c>
      <c r="P27" s="20">
        <f t="shared" si="35"/>
        <v>0</v>
      </c>
      <c r="Q27" s="16">
        <f t="shared" si="8"/>
        <v>347</v>
      </c>
      <c r="R27" s="16"/>
      <c r="S27" s="21">
        <v>0.18320610687022901</v>
      </c>
      <c r="T27" s="14">
        <v>200</v>
      </c>
      <c r="U27" s="22">
        <v>100</v>
      </c>
      <c r="V27" s="23" t="s">
        <v>357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9.0058199652777768E-2</v>
      </c>
      <c r="AD27" s="25">
        <f t="shared" si="12"/>
        <v>-0.37284094656249994</v>
      </c>
      <c r="AE27" s="25">
        <v>-4.95</v>
      </c>
      <c r="AF27" s="25">
        <v>-13.186500000000001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21.99</v>
      </c>
      <c r="D28" s="16">
        <v>3</v>
      </c>
      <c r="E28" s="16">
        <v>1</v>
      </c>
      <c r="F28" s="17">
        <v>65.97</v>
      </c>
      <c r="G28" s="17">
        <v>0</v>
      </c>
      <c r="H28" s="18">
        <f t="shared" si="1"/>
        <v>0</v>
      </c>
      <c r="I28" s="18">
        <f t="shared" si="2"/>
        <v>1.9587070690275869E-2</v>
      </c>
      <c r="J28" s="17">
        <f t="shared" si="5"/>
        <v>1.2921590534374991</v>
      </c>
      <c r="K28" s="17">
        <f t="shared" si="3"/>
        <v>0.43071968447916636</v>
      </c>
      <c r="L28" s="16">
        <v>8</v>
      </c>
      <c r="M28" s="19">
        <f t="shared" si="6"/>
        <v>0.375</v>
      </c>
      <c r="N28" s="16">
        <v>145</v>
      </c>
      <c r="O28" s="20">
        <f t="shared" ref="O28:P28" si="36">D28/7</f>
        <v>0.42857142857142855</v>
      </c>
      <c r="P28" s="20">
        <f t="shared" si="36"/>
        <v>0.14285714285714285</v>
      </c>
      <c r="Q28" s="16">
        <f t="shared" si="8"/>
        <v>253</v>
      </c>
      <c r="R28" s="16"/>
      <c r="S28" s="21">
        <v>0.23346303501945531</v>
      </c>
      <c r="T28" s="14">
        <v>200</v>
      </c>
      <c r="U28" s="22">
        <v>100</v>
      </c>
      <c r="V28" s="23" t="s">
        <v>357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9.0058199652777768E-2</v>
      </c>
      <c r="AD28" s="25">
        <f t="shared" si="12"/>
        <v>-0.37284094656249994</v>
      </c>
      <c r="AE28" s="25">
        <v>-4.95</v>
      </c>
      <c r="AF28" s="25">
        <v>-13.186500000000001</v>
      </c>
      <c r="AG28" s="25">
        <v>0</v>
      </c>
    </row>
    <row r="29" spans="1:33" ht="15.75" customHeight="1" x14ac:dyDescent="0.2">
      <c r="A29" s="14" t="s">
        <v>89</v>
      </c>
      <c r="B29" s="14" t="s">
        <v>443</v>
      </c>
      <c r="C29" s="15">
        <f t="shared" si="4"/>
        <v>21.99</v>
      </c>
      <c r="D29" s="16">
        <v>2</v>
      </c>
      <c r="E29" s="16">
        <v>0</v>
      </c>
      <c r="F29" s="17">
        <v>43.98</v>
      </c>
      <c r="G29" s="17">
        <v>0</v>
      </c>
      <c r="H29" s="18">
        <f t="shared" si="1"/>
        <v>0</v>
      </c>
      <c r="I29" s="18">
        <f t="shared" si="2"/>
        <v>0.23407092698859319</v>
      </c>
      <c r="J29" s="17">
        <f t="shared" si="5"/>
        <v>10.294439368958328</v>
      </c>
      <c r="K29" s="17">
        <f t="shared" si="3"/>
        <v>5.1472196844791638</v>
      </c>
      <c r="L29" s="16">
        <v>11</v>
      </c>
      <c r="M29" s="19">
        <f t="shared" si="6"/>
        <v>0.18181818181818182</v>
      </c>
      <c r="N29" s="16">
        <v>121</v>
      </c>
      <c r="O29" s="20">
        <f t="shared" ref="O29:P29" si="38">D29/7</f>
        <v>0.2857142857142857</v>
      </c>
      <c r="P29" s="20">
        <f t="shared" si="38"/>
        <v>0</v>
      </c>
      <c r="Q29" s="16">
        <f t="shared" si="8"/>
        <v>423</v>
      </c>
      <c r="R29" s="16"/>
      <c r="S29" s="21">
        <v>0.2943722943722944</v>
      </c>
      <c r="T29" s="14">
        <v>240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9.0058199652777768E-2</v>
      </c>
      <c r="AD29" s="25">
        <f t="shared" si="12"/>
        <v>-0.24856063104166662</v>
      </c>
      <c r="AE29" s="25">
        <v>-4.95</v>
      </c>
      <c r="AF29" s="25">
        <v>-8.4700000000000006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21.99</v>
      </c>
      <c r="D30" s="16">
        <v>3</v>
      </c>
      <c r="E30" s="16">
        <v>0</v>
      </c>
      <c r="F30" s="17">
        <v>65.97</v>
      </c>
      <c r="G30" s="17">
        <v>0</v>
      </c>
      <c r="H30" s="18">
        <f t="shared" si="1"/>
        <v>0</v>
      </c>
      <c r="I30" s="18">
        <f t="shared" si="2"/>
        <v>0.23878685786626497</v>
      </c>
      <c r="J30" s="17">
        <f t="shared" si="5"/>
        <v>15.752769013437499</v>
      </c>
      <c r="K30" s="17">
        <f t="shared" si="3"/>
        <v>5.2509230044791666</v>
      </c>
      <c r="L30" s="16">
        <v>6</v>
      </c>
      <c r="M30" s="19">
        <f t="shared" si="6"/>
        <v>0.5</v>
      </c>
      <c r="N30" s="16">
        <v>126</v>
      </c>
      <c r="O30" s="20">
        <f t="shared" ref="O30:P30" si="39">D30/7</f>
        <v>0.42857142857142855</v>
      </c>
      <c r="P30" s="20">
        <f t="shared" si="39"/>
        <v>0</v>
      </c>
      <c r="Q30" s="16">
        <f t="shared" si="8"/>
        <v>294</v>
      </c>
      <c r="R30" s="16"/>
      <c r="S30" s="21">
        <v>0.31666666666666671</v>
      </c>
      <c r="T30" s="14">
        <v>100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9.0058199652777768E-2</v>
      </c>
      <c r="AD30" s="25">
        <f t="shared" si="12"/>
        <v>-0.37284094656249994</v>
      </c>
      <c r="AE30" s="25">
        <v>-4.95</v>
      </c>
      <c r="AF30" s="25">
        <v>-8.3662966799999996</v>
      </c>
      <c r="AG30" s="25">
        <v>0</v>
      </c>
    </row>
    <row r="31" spans="1:33" ht="15.75" customHeight="1" x14ac:dyDescent="0.2">
      <c r="A31" s="31" t="s">
        <v>91</v>
      </c>
      <c r="B31" s="44" t="s">
        <v>444</v>
      </c>
      <c r="C31" s="15">
        <f t="shared" si="4"/>
        <v>21.99</v>
      </c>
      <c r="D31" s="16">
        <v>2</v>
      </c>
      <c r="E31" s="16">
        <v>0</v>
      </c>
      <c r="F31" s="17">
        <v>43.98</v>
      </c>
      <c r="G31" s="17">
        <v>0</v>
      </c>
      <c r="H31" s="18">
        <f t="shared" si="1"/>
        <v>0</v>
      </c>
      <c r="I31" s="18">
        <f t="shared" si="2"/>
        <v>0.23878685786626483</v>
      </c>
      <c r="J31" s="17">
        <f t="shared" si="5"/>
        <v>10.501846008958326</v>
      </c>
      <c r="K31" s="17">
        <f t="shared" si="3"/>
        <v>5.250923004479163</v>
      </c>
      <c r="L31" s="16">
        <v>5</v>
      </c>
      <c r="M31" s="19">
        <f t="shared" si="6"/>
        <v>0.4</v>
      </c>
      <c r="N31" s="16">
        <v>136</v>
      </c>
      <c r="O31" s="20">
        <f t="shared" ref="O31:P32" si="40">D31/7</f>
        <v>0.2857142857142857</v>
      </c>
      <c r="P31" s="20">
        <f t="shared" si="40"/>
        <v>0</v>
      </c>
      <c r="Q31" s="16">
        <f t="shared" si="8"/>
        <v>476</v>
      </c>
      <c r="R31" s="16"/>
      <c r="S31" s="21">
        <v>0.27631578947368401</v>
      </c>
      <c r="T31" s="14">
        <v>100</v>
      </c>
      <c r="U31" s="22">
        <v>40</v>
      </c>
      <c r="V31" s="23" t="s">
        <v>1185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9.0058199652777768E-2</v>
      </c>
      <c r="AD31" s="25">
        <f t="shared" si="12"/>
        <v>-0.24856063104166662</v>
      </c>
      <c r="AE31" s="25">
        <v>-4.95</v>
      </c>
      <c r="AF31" s="25">
        <v>-8.3662966800000014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21.99</v>
      </c>
      <c r="D32" s="16">
        <v>4</v>
      </c>
      <c r="E32" s="16">
        <v>0</v>
      </c>
      <c r="F32" s="17">
        <v>87.96</v>
      </c>
      <c r="G32" s="17">
        <v>0</v>
      </c>
      <c r="H32" s="18">
        <f t="shared" si="1"/>
        <v>0</v>
      </c>
      <c r="I32" s="18">
        <f t="shared" si="2"/>
        <v>0.23878685786626491</v>
      </c>
      <c r="J32" s="17">
        <f t="shared" si="5"/>
        <v>21.003692017916659</v>
      </c>
      <c r="K32" s="17">
        <f t="shared" si="3"/>
        <v>5.2509230044791648</v>
      </c>
      <c r="L32" s="16">
        <v>8</v>
      </c>
      <c r="M32" s="19">
        <f t="shared" si="6"/>
        <v>0.5</v>
      </c>
      <c r="N32" s="16">
        <v>133</v>
      </c>
      <c r="O32" s="20">
        <f t="shared" si="40"/>
        <v>0.5714285714285714</v>
      </c>
      <c r="P32" s="20">
        <f t="shared" si="40"/>
        <v>0</v>
      </c>
      <c r="Q32" s="16">
        <f t="shared" si="8"/>
        <v>232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0.22448979591836729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9.0058199652777768E-2</v>
      </c>
      <c r="AD32" s="25">
        <f t="shared" si="12"/>
        <v>-0.49712126208333324</v>
      </c>
      <c r="AE32" s="25">
        <v>-4.95</v>
      </c>
      <c r="AF32" s="25">
        <v>-8.3662966799999996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1640625" customWidth="1"/>
    <col min="22" max="22" width="65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 Ft All Weather Extension Cord with 3 Electrical Power Outlets - Stays Flexible in Extreme Cold &amp; Hot Temperatures from -58°F to +221°F - 12/3 SJEOW Heavy Duty Lighted Outdoor Cable")</f>
        <v>25 Ft All Weather Extension Cord with 3 Electrical Power Outlets - Stays Flexible in Extreme Cold &amp; Hot Temperatures from -58°F to +221°F - 12/3 SJEOW Heavy Duty Lighted Outdoor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Info!B1:BJ5000""),2,FALSE),"""")"),"B08B6G73DM")</f>
        <v>B08B6G73DM</v>
      </c>
      <c r="B2" s="3" t="s">
        <v>445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6.25" customHeight="1" x14ac:dyDescent="0.15">
      <c r="A3" s="67" t="s">
        <v>30</v>
      </c>
      <c r="B3" s="68"/>
      <c r="C3" s="42">
        <f>((AE32+AF32)/0.85)*-1</f>
        <v>21.938757217882355</v>
      </c>
      <c r="D3" s="5">
        <f>SUM(D4:D99765)</f>
        <v>151</v>
      </c>
      <c r="E3" s="5"/>
      <c r="F3" s="6">
        <f t="shared" ref="F3:G3" si="0">SUM(F4:F99765)</f>
        <v>4836.3199999999979</v>
      </c>
      <c r="G3" s="6">
        <f t="shared" si="0"/>
        <v>-0.08</v>
      </c>
      <c r="H3" s="7">
        <f t="shared" ref="H3:H32" si="1">G3/F3*-1</f>
        <v>1.6541502630098925E-5</v>
      </c>
      <c r="I3" s="8">
        <f t="shared" ref="I3:I32" si="2">J3/F3</f>
        <v>0.30160314789373938</v>
      </c>
      <c r="J3" s="6">
        <f>SUM(J4:J99765)</f>
        <v>1458.6493362214489</v>
      </c>
      <c r="K3" s="6">
        <f t="shared" ref="K3:K32" si="3">J3/D3</f>
        <v>9.6599293789499932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4 - Nov
4 - Dec
2 - Jan
2 - Feb")</f>
        <v>1 - March
1 - April
1 - May
1 - June
1 - July
1 - Aug
1 - Sept
1 - Oct
4 - Nov
4 -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-21.11957335311509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Info!B2:BZ7000""),37,FALSE)),"""")*-1"),-12.6679436352)</f>
        <v>-12.6679436352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446</v>
      </c>
      <c r="C4" s="15">
        <f t="shared" ref="C4:C32" si="4">IFERROR(F4/D4," - ")</f>
        <v>35.39</v>
      </c>
      <c r="D4" s="16">
        <v>5</v>
      </c>
      <c r="E4" s="16">
        <v>0</v>
      </c>
      <c r="F4" s="17">
        <v>176.95000000000002</v>
      </c>
      <c r="G4" s="17">
        <v>0</v>
      </c>
      <c r="H4" s="18">
        <f t="shared" si="1"/>
        <v>0</v>
      </c>
      <c r="I4" s="18">
        <f t="shared" si="2"/>
        <v>0.37896704893095967</v>
      </c>
      <c r="J4" s="17">
        <f t="shared" ref="J4:J32" si="5">F4*0.85+G4+AF4*D4+D4*AE4+AG4+AD4</f>
        <v>67.058219308333321</v>
      </c>
      <c r="K4" s="17">
        <f t="shared" si="3"/>
        <v>13.411643861666665</v>
      </c>
      <c r="L4" s="16">
        <v>22</v>
      </c>
      <c r="M4" s="19">
        <f t="shared" ref="M4:M32" si="6">IFERROR(D4/L4,"-")</f>
        <v>0.22727272727272727</v>
      </c>
      <c r="N4" s="16">
        <v>63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88</v>
      </c>
      <c r="R4" s="16"/>
      <c r="S4" s="21">
        <v>1.875</v>
      </c>
      <c r="T4" s="14">
        <v>100</v>
      </c>
      <c r="U4" s="22">
        <v>100</v>
      </c>
      <c r="V4" s="23" t="s">
        <v>447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0.10134502777777776</v>
      </c>
      <c r="AD4" s="25">
        <f t="shared" ref="AD4:AD32" si="12">IFERROR(AB4*AC4*D4*2,0)</f>
        <v>-0.69928069166666651</v>
      </c>
      <c r="AE4" s="25">
        <v>-5.8</v>
      </c>
      <c r="AF4" s="25">
        <v>-10.73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35.865000000000002</v>
      </c>
      <c r="D5" s="16">
        <v>8</v>
      </c>
      <c r="E5" s="16">
        <v>0</v>
      </c>
      <c r="F5" s="29">
        <v>286.92</v>
      </c>
      <c r="G5" s="29">
        <v>0</v>
      </c>
      <c r="H5" s="18">
        <f t="shared" si="1"/>
        <v>0</v>
      </c>
      <c r="I5" s="18">
        <f t="shared" si="2"/>
        <v>0.38520094252248555</v>
      </c>
      <c r="J5" s="17">
        <f t="shared" si="5"/>
        <v>110.52185442855156</v>
      </c>
      <c r="K5" s="17">
        <f t="shared" si="3"/>
        <v>13.815231803568945</v>
      </c>
      <c r="L5" s="16">
        <v>16</v>
      </c>
      <c r="M5" s="19">
        <f t="shared" si="6"/>
        <v>0.5</v>
      </c>
      <c r="N5" s="16">
        <v>52</v>
      </c>
      <c r="O5" s="20">
        <f t="shared" ref="O5:P5" si="13">D5/7</f>
        <v>1.1428571428571428</v>
      </c>
      <c r="P5" s="20">
        <f t="shared" si="13"/>
        <v>0</v>
      </c>
      <c r="Q5" s="16">
        <f t="shared" si="8"/>
        <v>45</v>
      </c>
      <c r="R5" s="16"/>
      <c r="S5" s="21">
        <v>3.6451612903225801</v>
      </c>
      <c r="T5" s="14">
        <v>100</v>
      </c>
      <c r="U5" s="22">
        <v>100</v>
      </c>
      <c r="V5" s="23" t="s">
        <v>448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0.10146246118192351</v>
      </c>
      <c r="AD5" s="25">
        <f t="shared" si="12"/>
        <v>-1.1201455714484354</v>
      </c>
      <c r="AE5" s="25">
        <v>-5.8</v>
      </c>
      <c r="AF5" s="25">
        <v>-10.73</v>
      </c>
      <c r="AG5" s="25">
        <v>0</v>
      </c>
    </row>
    <row r="6" spans="1:33" ht="15.75" customHeight="1" x14ac:dyDescent="0.2">
      <c r="A6" s="14" t="s">
        <v>35</v>
      </c>
      <c r="B6" s="14" t="s">
        <v>47</v>
      </c>
      <c r="C6" s="15">
        <f t="shared" si="4"/>
        <v>35.090000000000003</v>
      </c>
      <c r="D6" s="16">
        <v>10</v>
      </c>
      <c r="E6" s="16">
        <v>0</v>
      </c>
      <c r="F6" s="29">
        <v>350.90000000000003</v>
      </c>
      <c r="G6" s="29">
        <v>0</v>
      </c>
      <c r="H6" s="18">
        <f t="shared" si="1"/>
        <v>0</v>
      </c>
      <c r="I6" s="18">
        <f t="shared" si="2"/>
        <v>0.37493997895886771</v>
      </c>
      <c r="J6" s="17">
        <f t="shared" si="5"/>
        <v>131.56643861666669</v>
      </c>
      <c r="K6" s="17">
        <f t="shared" si="3"/>
        <v>13.156643861666669</v>
      </c>
      <c r="L6" s="16">
        <v>30</v>
      </c>
      <c r="M6" s="19">
        <f t="shared" si="6"/>
        <v>0.33333333333333331</v>
      </c>
      <c r="N6" s="16">
        <v>43</v>
      </c>
      <c r="O6" s="20">
        <f t="shared" ref="O6:P6" si="14">D6/7</f>
        <v>1.4285714285714286</v>
      </c>
      <c r="P6" s="20">
        <f t="shared" si="14"/>
        <v>0</v>
      </c>
      <c r="Q6" s="16">
        <f t="shared" si="8"/>
        <v>30</v>
      </c>
      <c r="R6" s="16"/>
      <c r="S6" s="21">
        <v>1.61290322580645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0.10134502777777776</v>
      </c>
      <c r="AD6" s="25">
        <f t="shared" si="12"/>
        <v>-1.398561383333333</v>
      </c>
      <c r="AE6" s="25">
        <v>-5.8</v>
      </c>
      <c r="AF6" s="25">
        <v>-10.73</v>
      </c>
      <c r="AG6" s="25">
        <v>0</v>
      </c>
    </row>
    <row r="7" spans="1:33" ht="1.5" customHeight="1" x14ac:dyDescent="0.2">
      <c r="A7" s="14" t="s">
        <v>37</v>
      </c>
      <c r="B7" s="14" t="s">
        <v>47</v>
      </c>
      <c r="C7" s="15">
        <f t="shared" si="4"/>
        <v>32.89</v>
      </c>
      <c r="D7" s="16">
        <v>10</v>
      </c>
      <c r="E7" s="16">
        <v>0</v>
      </c>
      <c r="F7" s="29">
        <v>328.90000000000003</v>
      </c>
      <c r="G7" s="29">
        <v>0</v>
      </c>
      <c r="H7" s="18">
        <f t="shared" si="1"/>
        <v>0</v>
      </c>
      <c r="I7" s="18">
        <f t="shared" si="2"/>
        <v>0.34316338892267145</v>
      </c>
      <c r="J7" s="17">
        <f t="shared" si="5"/>
        <v>112.86643861666666</v>
      </c>
      <c r="K7" s="17">
        <f t="shared" si="3"/>
        <v>11.286643861666665</v>
      </c>
      <c r="L7" s="16">
        <v>32</v>
      </c>
      <c r="M7" s="19">
        <f t="shared" si="6"/>
        <v>0.3125</v>
      </c>
      <c r="N7" s="16">
        <v>72</v>
      </c>
      <c r="O7" s="20">
        <f t="shared" ref="O7:P7" si="15">D7/7</f>
        <v>1.4285714285714286</v>
      </c>
      <c r="P7" s="20">
        <f t="shared" si="15"/>
        <v>0</v>
      </c>
      <c r="Q7" s="16">
        <f t="shared" si="8"/>
        <v>50</v>
      </c>
      <c r="R7" s="16"/>
      <c r="S7" s="21">
        <v>1.8472222222222201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0.10134502777777776</v>
      </c>
      <c r="AD7" s="25">
        <f t="shared" si="12"/>
        <v>-1.398561383333333</v>
      </c>
      <c r="AE7" s="25">
        <v>-5.8</v>
      </c>
      <c r="AF7" s="25">
        <v>-10.73</v>
      </c>
      <c r="AG7" s="25">
        <v>0</v>
      </c>
    </row>
    <row r="8" spans="1:33" ht="15.75" customHeight="1" x14ac:dyDescent="0.2">
      <c r="A8" s="14" t="s">
        <v>40</v>
      </c>
      <c r="B8" s="14" t="s">
        <v>47</v>
      </c>
      <c r="C8" s="15">
        <f t="shared" si="4"/>
        <v>34.212222222222223</v>
      </c>
      <c r="D8" s="16">
        <v>9</v>
      </c>
      <c r="E8" s="16">
        <v>0</v>
      </c>
      <c r="F8" s="29">
        <v>307.91000000000003</v>
      </c>
      <c r="G8" s="29">
        <v>0</v>
      </c>
      <c r="H8" s="18">
        <f t="shared" si="1"/>
        <v>0</v>
      </c>
      <c r="I8" s="18">
        <f t="shared" si="2"/>
        <v>0.36275143631255891</v>
      </c>
      <c r="J8" s="17">
        <f t="shared" si="5"/>
        <v>111.69479475500002</v>
      </c>
      <c r="K8" s="17">
        <f t="shared" si="3"/>
        <v>12.410532750555557</v>
      </c>
      <c r="L8" s="16">
        <v>19</v>
      </c>
      <c r="M8" s="19">
        <f t="shared" si="6"/>
        <v>0.47368421052631576</v>
      </c>
      <c r="N8" s="16">
        <v>66</v>
      </c>
      <c r="O8" s="20">
        <f t="shared" ref="O8:P8" si="16">D8/7</f>
        <v>1.2857142857142858</v>
      </c>
      <c r="P8" s="20">
        <f t="shared" si="16"/>
        <v>0</v>
      </c>
      <c r="Q8" s="16">
        <f t="shared" si="8"/>
        <v>51</v>
      </c>
      <c r="R8" s="16"/>
      <c r="S8" s="21">
        <v>2.3406593406593399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0.10134502777777776</v>
      </c>
      <c r="AD8" s="25">
        <f t="shared" si="12"/>
        <v>-1.2587052449999996</v>
      </c>
      <c r="AE8" s="25">
        <v>-5.8</v>
      </c>
      <c r="AF8" s="25">
        <v>-10.73</v>
      </c>
      <c r="AG8" s="25">
        <v>0</v>
      </c>
    </row>
    <row r="9" spans="1:33" ht="15.75" customHeight="1" x14ac:dyDescent="0.2">
      <c r="A9" s="14" t="s">
        <v>42</v>
      </c>
      <c r="B9" s="14" t="s">
        <v>449</v>
      </c>
      <c r="C9" s="15">
        <f t="shared" si="4"/>
        <v>33.275714285714287</v>
      </c>
      <c r="D9" s="16">
        <v>7</v>
      </c>
      <c r="E9" s="16">
        <v>2</v>
      </c>
      <c r="F9" s="29">
        <v>232.93</v>
      </c>
      <c r="G9" s="29">
        <v>0</v>
      </c>
      <c r="H9" s="18">
        <f t="shared" si="1"/>
        <v>0</v>
      </c>
      <c r="I9" s="18">
        <f t="shared" si="2"/>
        <v>0.33122295729156032</v>
      </c>
      <c r="J9" s="17">
        <f t="shared" si="5"/>
        <v>77.151763441923151</v>
      </c>
      <c r="K9" s="17">
        <f t="shared" si="3"/>
        <v>11.021680491703307</v>
      </c>
      <c r="L9" s="16">
        <v>35</v>
      </c>
      <c r="M9" s="19">
        <f t="shared" si="6"/>
        <v>0.2</v>
      </c>
      <c r="N9" s="16">
        <v>55</v>
      </c>
      <c r="O9" s="20">
        <f t="shared" ref="O9:P9" si="17">D9/7</f>
        <v>1</v>
      </c>
      <c r="P9" s="20">
        <f t="shared" si="17"/>
        <v>0.2857142857142857</v>
      </c>
      <c r="Q9" s="16">
        <f t="shared" si="8"/>
        <v>42</v>
      </c>
      <c r="R9" s="16"/>
      <c r="S9" s="21">
        <v>3.6720000000000002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0.10134502777777776</v>
      </c>
      <c r="AD9" s="25">
        <f t="shared" si="12"/>
        <v>-0.97899296833333305</v>
      </c>
      <c r="AE9" s="25">
        <v>-5.8</v>
      </c>
      <c r="AF9" s="25">
        <v>-11.322820512820501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32.836153846153849</v>
      </c>
      <c r="D10" s="16">
        <v>13</v>
      </c>
      <c r="E10" s="16">
        <v>0</v>
      </c>
      <c r="F10" s="29">
        <v>426.87</v>
      </c>
      <c r="G10" s="29">
        <v>0</v>
      </c>
      <c r="H10" s="18">
        <f t="shared" si="1"/>
        <v>0</v>
      </c>
      <c r="I10" s="18">
        <f t="shared" si="2"/>
        <v>0.32427836000421706</v>
      </c>
      <c r="J10" s="17">
        <f t="shared" si="5"/>
        <v>138.42470353500013</v>
      </c>
      <c r="K10" s="17">
        <f t="shared" si="3"/>
        <v>10.648054118076933</v>
      </c>
      <c r="L10" s="16">
        <v>39</v>
      </c>
      <c r="M10" s="19">
        <f t="shared" si="6"/>
        <v>0.33333333333333331</v>
      </c>
      <c r="N10" s="16">
        <v>42</v>
      </c>
      <c r="O10" s="20">
        <f t="shared" ref="O10:P10" si="18">D10/7</f>
        <v>1.8571428571428572</v>
      </c>
      <c r="P10" s="20">
        <f t="shared" si="18"/>
        <v>0</v>
      </c>
      <c r="Q10" s="16">
        <f t="shared" si="8"/>
        <v>22</v>
      </c>
      <c r="R10" s="16"/>
      <c r="S10" s="21">
        <v>2.3942307692307598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0.10134502777777776</v>
      </c>
      <c r="AD10" s="25">
        <f t="shared" si="12"/>
        <v>-1.8181297983333329</v>
      </c>
      <c r="AE10" s="25">
        <v>-5.8</v>
      </c>
      <c r="AF10" s="25">
        <v>-11.322820512820501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29.323333333333334</v>
      </c>
      <c r="D11" s="16">
        <v>6</v>
      </c>
      <c r="E11" s="16">
        <v>2</v>
      </c>
      <c r="F11" s="29">
        <v>175.94</v>
      </c>
      <c r="G11" s="29">
        <v>-0.08</v>
      </c>
      <c r="H11" s="18">
        <f t="shared" si="1"/>
        <v>4.5470046606797772E-4</v>
      </c>
      <c r="I11" s="18">
        <f t="shared" si="2"/>
        <v>0.26084426561939861</v>
      </c>
      <c r="J11" s="17">
        <f t="shared" si="5"/>
        <v>45.892940093076987</v>
      </c>
      <c r="K11" s="17">
        <f t="shared" si="3"/>
        <v>7.6488233488461645</v>
      </c>
      <c r="L11" s="16">
        <v>44</v>
      </c>
      <c r="M11" s="19">
        <f t="shared" si="6"/>
        <v>0.13636363636363635</v>
      </c>
      <c r="N11" s="16">
        <v>37</v>
      </c>
      <c r="O11" s="20">
        <f t="shared" ref="O11:P11" si="19">D11/7</f>
        <v>0.8571428571428571</v>
      </c>
      <c r="P11" s="20">
        <f t="shared" si="19"/>
        <v>0.2857142857142857</v>
      </c>
      <c r="Q11" s="16">
        <f t="shared" si="8"/>
        <v>32</v>
      </c>
      <c r="R11" s="16"/>
      <c r="S11" s="21">
        <v>2.6821705426356499</v>
      </c>
      <c r="T11" s="14">
        <v>100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0.08</v>
      </c>
      <c r="Z11" s="14">
        <v>1</v>
      </c>
      <c r="AA11" s="14" t="s">
        <v>39</v>
      </c>
      <c r="AB11" s="27">
        <f t="shared" si="11"/>
        <v>-0.69</v>
      </c>
      <c r="AC11" s="28">
        <v>0.10134502777777776</v>
      </c>
      <c r="AD11" s="25">
        <f t="shared" si="12"/>
        <v>-0.83913682999999972</v>
      </c>
      <c r="AE11" s="25">
        <v>-5.8</v>
      </c>
      <c r="AF11" s="25">
        <v>-11.322820512820501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25.591999999999999</v>
      </c>
      <c r="D12" s="16">
        <v>5</v>
      </c>
      <c r="E12" s="16">
        <v>0</v>
      </c>
      <c r="F12" s="29">
        <v>127.96</v>
      </c>
      <c r="G12" s="29">
        <v>0</v>
      </c>
      <c r="H12" s="18">
        <f t="shared" si="1"/>
        <v>0</v>
      </c>
      <c r="I12" s="18">
        <f t="shared" si="2"/>
        <v>0.17546590140849347</v>
      </c>
      <c r="J12" s="17">
        <f t="shared" si="5"/>
        <v>22.452616744230824</v>
      </c>
      <c r="K12" s="17">
        <f t="shared" si="3"/>
        <v>4.4905233488461649</v>
      </c>
      <c r="L12" s="16">
        <v>13</v>
      </c>
      <c r="M12" s="19">
        <f t="shared" si="6"/>
        <v>0.38461538461538464</v>
      </c>
      <c r="N12" s="16">
        <v>29</v>
      </c>
      <c r="O12" s="20">
        <f t="shared" ref="O12:P12" si="20">D12/7</f>
        <v>0.7142857142857143</v>
      </c>
      <c r="P12" s="20">
        <f t="shared" si="20"/>
        <v>0</v>
      </c>
      <c r="Q12" s="16">
        <f t="shared" si="8"/>
        <v>40</v>
      </c>
      <c r="R12" s="16"/>
      <c r="S12" s="21">
        <v>3.1493212669683199</v>
      </c>
      <c r="T12" s="14">
        <v>100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0.10134502777777776</v>
      </c>
      <c r="AD12" s="25">
        <f t="shared" si="12"/>
        <v>-0.69928069166666651</v>
      </c>
      <c r="AE12" s="25">
        <v>-5.8</v>
      </c>
      <c r="AF12" s="25">
        <v>-11.322820512820501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31.79</v>
      </c>
      <c r="D13" s="16">
        <v>5</v>
      </c>
      <c r="E13" s="16">
        <v>2</v>
      </c>
      <c r="F13" s="17">
        <v>158.94999999999999</v>
      </c>
      <c r="G13" s="29">
        <v>0</v>
      </c>
      <c r="H13" s="18">
        <f t="shared" si="1"/>
        <v>0</v>
      </c>
      <c r="I13" s="18">
        <f t="shared" si="2"/>
        <v>0.3042354155919052</v>
      </c>
      <c r="J13" s="17">
        <f t="shared" si="5"/>
        <v>48.358219308333325</v>
      </c>
      <c r="K13" s="17">
        <f t="shared" si="3"/>
        <v>9.6716438616666647</v>
      </c>
      <c r="L13" s="16">
        <v>8</v>
      </c>
      <c r="M13" s="19">
        <f t="shared" si="6"/>
        <v>0.625</v>
      </c>
      <c r="N13" s="16">
        <v>24</v>
      </c>
      <c r="O13" s="20">
        <f t="shared" ref="O13:P13" si="21">D13/7</f>
        <v>0.7142857142857143</v>
      </c>
      <c r="P13" s="20">
        <f t="shared" si="21"/>
        <v>0.2857142857142857</v>
      </c>
      <c r="Q13" s="16">
        <f t="shared" si="8"/>
        <v>24</v>
      </c>
      <c r="R13" s="16"/>
      <c r="S13" s="21">
        <v>3.1764705882352899</v>
      </c>
      <c r="T13" s="14">
        <v>100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0.10134502777777776</v>
      </c>
      <c r="AD13" s="25">
        <f t="shared" si="12"/>
        <v>-0.69928069166666651</v>
      </c>
      <c r="AE13" s="25">
        <v>-5.8</v>
      </c>
      <c r="AF13" s="25">
        <v>-11.41</v>
      </c>
      <c r="AG13" s="25">
        <v>0</v>
      </c>
    </row>
    <row r="14" spans="1:33" ht="15.75" customHeight="1" x14ac:dyDescent="0.2">
      <c r="A14" s="14" t="s">
        <v>55</v>
      </c>
      <c r="B14" s="14" t="s">
        <v>450</v>
      </c>
      <c r="C14" s="15">
        <f t="shared" si="4"/>
        <v>25.351999999999997</v>
      </c>
      <c r="D14" s="16">
        <v>5</v>
      </c>
      <c r="E14" s="16">
        <v>2</v>
      </c>
      <c r="F14" s="17">
        <v>126.75999999999999</v>
      </c>
      <c r="G14" s="29">
        <v>0</v>
      </c>
      <c r="H14" s="18">
        <f t="shared" si="1"/>
        <v>0</v>
      </c>
      <c r="I14" s="18">
        <f t="shared" si="2"/>
        <v>0.16564152183917114</v>
      </c>
      <c r="J14" s="17">
        <f t="shared" si="5"/>
        <v>20.996719308333333</v>
      </c>
      <c r="K14" s="17">
        <f t="shared" si="3"/>
        <v>4.1993438616666667</v>
      </c>
      <c r="L14" s="16">
        <v>9</v>
      </c>
      <c r="M14" s="19">
        <f t="shared" si="6"/>
        <v>0.55555555555555558</v>
      </c>
      <c r="N14" s="16">
        <v>16</v>
      </c>
      <c r="O14" s="20">
        <f t="shared" ref="O14:P14" si="22">D14/7</f>
        <v>0.7142857142857143</v>
      </c>
      <c r="P14" s="20">
        <f t="shared" si="22"/>
        <v>0.2857142857142857</v>
      </c>
      <c r="Q14" s="16">
        <f t="shared" si="8"/>
        <v>16</v>
      </c>
      <c r="R14" s="16"/>
      <c r="S14" s="21">
        <v>2.0787401574803099</v>
      </c>
      <c r="T14" s="14">
        <v>100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0.10134502777777776</v>
      </c>
      <c r="AD14" s="25">
        <f t="shared" si="12"/>
        <v>-0.69928069166666651</v>
      </c>
      <c r="AE14" s="25">
        <v>-5.8</v>
      </c>
      <c r="AF14" s="25">
        <v>-11.41</v>
      </c>
      <c r="AG14" s="25">
        <v>0</v>
      </c>
    </row>
    <row r="15" spans="1:33" ht="15.75" customHeight="1" x14ac:dyDescent="0.2">
      <c r="A15" s="14" t="s">
        <v>57</v>
      </c>
      <c r="B15" s="14" t="s">
        <v>451</v>
      </c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16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>
        <v>2.1928934010152199</v>
      </c>
      <c r="T15" s="14">
        <v>100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-11.41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25.2425</v>
      </c>
      <c r="D16" s="16">
        <v>4</v>
      </c>
      <c r="E16" s="16">
        <v>1</v>
      </c>
      <c r="F16" s="17">
        <v>100.97</v>
      </c>
      <c r="G16" s="29">
        <v>0</v>
      </c>
      <c r="H16" s="18">
        <f t="shared" si="1"/>
        <v>0</v>
      </c>
      <c r="I16" s="18">
        <f t="shared" si="2"/>
        <v>0.16267282803472979</v>
      </c>
      <c r="J16" s="17">
        <f t="shared" si="5"/>
        <v>16.425075446666668</v>
      </c>
      <c r="K16" s="17">
        <f t="shared" si="3"/>
        <v>4.1062688616666669</v>
      </c>
      <c r="L16" s="16">
        <v>6</v>
      </c>
      <c r="M16" s="19">
        <f t="shared" si="6"/>
        <v>0.66666666666666663</v>
      </c>
      <c r="N16" s="16">
        <v>12</v>
      </c>
      <c r="O16" s="20">
        <f t="shared" ref="O16:P16" si="24">D16/7</f>
        <v>0.5714285714285714</v>
      </c>
      <c r="P16" s="20">
        <f t="shared" si="24"/>
        <v>0.14285714285714285</v>
      </c>
      <c r="Q16" s="16">
        <f t="shared" si="8"/>
        <v>16</v>
      </c>
      <c r="R16" s="16"/>
      <c r="S16" s="21">
        <v>2.1164021164021101</v>
      </c>
      <c r="T16" s="14">
        <v>100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0.10134502777777776</v>
      </c>
      <c r="AD16" s="25">
        <f t="shared" si="12"/>
        <v>-0.55942455333333319</v>
      </c>
      <c r="AE16" s="25">
        <v>-5.8</v>
      </c>
      <c r="AF16" s="25">
        <v>-11.41</v>
      </c>
      <c r="AG16" s="25">
        <v>0</v>
      </c>
    </row>
    <row r="17" spans="1:33" ht="15.75" customHeight="1" x14ac:dyDescent="0.2">
      <c r="A17" s="14" t="s">
        <v>62</v>
      </c>
      <c r="B17" s="14" t="s">
        <v>452</v>
      </c>
      <c r="C17" s="15">
        <f t="shared" si="4"/>
        <v>37.101111111111116</v>
      </c>
      <c r="D17" s="16">
        <v>9</v>
      </c>
      <c r="E17" s="16">
        <v>1</v>
      </c>
      <c r="F17" s="17">
        <v>333.91</v>
      </c>
      <c r="G17" s="29">
        <v>0</v>
      </c>
      <c r="H17" s="18">
        <f t="shared" si="1"/>
        <v>0</v>
      </c>
      <c r="I17" s="18">
        <f t="shared" si="2"/>
        <v>0.3823628964541344</v>
      </c>
      <c r="J17" s="17">
        <f t="shared" si="5"/>
        <v>127.67479475500004</v>
      </c>
      <c r="K17" s="17">
        <f t="shared" si="3"/>
        <v>14.186088306111115</v>
      </c>
      <c r="L17" s="16">
        <v>7</v>
      </c>
      <c r="M17" s="19">
        <f t="shared" si="6"/>
        <v>1.2857142857142858</v>
      </c>
      <c r="N17" s="16">
        <v>5</v>
      </c>
      <c r="O17" s="20">
        <f t="shared" ref="O17:P17" si="25">D17/7</f>
        <v>1.2857142857142858</v>
      </c>
      <c r="P17" s="20">
        <f t="shared" si="25"/>
        <v>0.14285714285714285</v>
      </c>
      <c r="Q17" s="16">
        <f t="shared" si="8"/>
        <v>3</v>
      </c>
      <c r="R17" s="16"/>
      <c r="S17" s="21">
        <v>2.3712574850299402</v>
      </c>
      <c r="T17" s="14">
        <v>100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0.10134502777777776</v>
      </c>
      <c r="AD17" s="25">
        <f t="shared" si="12"/>
        <v>-1.2587052449999996</v>
      </c>
      <c r="AE17" s="25">
        <v>-5.8</v>
      </c>
      <c r="AF17" s="25">
        <v>-11.41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37.49</v>
      </c>
      <c r="D18" s="16">
        <v>2</v>
      </c>
      <c r="E18" s="16">
        <v>0</v>
      </c>
      <c r="F18" s="17">
        <v>74.98</v>
      </c>
      <c r="G18" s="29">
        <v>0</v>
      </c>
      <c r="H18" s="18">
        <f t="shared" si="1"/>
        <v>0</v>
      </c>
      <c r="I18" s="18">
        <f t="shared" si="2"/>
        <v>0.38721375998043922</v>
      </c>
      <c r="J18" s="17">
        <f t="shared" si="5"/>
        <v>29.033287723333334</v>
      </c>
      <c r="K18" s="17">
        <f t="shared" si="3"/>
        <v>14.516643861666667</v>
      </c>
      <c r="L18" s="16">
        <v>7</v>
      </c>
      <c r="M18" s="19">
        <f t="shared" si="6"/>
        <v>0.2857142857142857</v>
      </c>
      <c r="N18" s="16">
        <v>2</v>
      </c>
      <c r="O18" s="20">
        <f t="shared" ref="O18:P18" si="26">D18/7</f>
        <v>0.2857142857142857</v>
      </c>
      <c r="P18" s="20">
        <f t="shared" si="26"/>
        <v>0</v>
      </c>
      <c r="Q18" s="16">
        <f t="shared" si="8"/>
        <v>7</v>
      </c>
      <c r="R18" s="16"/>
      <c r="S18" s="21">
        <v>2.7555555555555502</v>
      </c>
      <c r="T18" s="14">
        <v>100</v>
      </c>
      <c r="U18" s="22">
        <v>0</v>
      </c>
      <c r="V18" s="23" t="s">
        <v>355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0.10134502777777776</v>
      </c>
      <c r="AD18" s="25">
        <f t="shared" si="12"/>
        <v>-0.27971227666666659</v>
      </c>
      <c r="AE18" s="25">
        <v>-5.8</v>
      </c>
      <c r="AF18" s="25">
        <v>-11.41</v>
      </c>
      <c r="AG18" s="25">
        <v>0</v>
      </c>
    </row>
    <row r="19" spans="1:33" ht="15.75" customHeight="1" x14ac:dyDescent="0.2">
      <c r="A19" s="14" t="s">
        <v>67</v>
      </c>
      <c r="B19" s="14" t="s">
        <v>453</v>
      </c>
      <c r="C19" s="15">
        <f t="shared" si="4"/>
        <v>34.99</v>
      </c>
      <c r="D19" s="16">
        <v>2</v>
      </c>
      <c r="E19" s="16">
        <v>0</v>
      </c>
      <c r="F19" s="17">
        <v>69.98</v>
      </c>
      <c r="G19" s="29">
        <v>0</v>
      </c>
      <c r="H19" s="18">
        <f t="shared" si="1"/>
        <v>0</v>
      </c>
      <c r="I19" s="18">
        <f t="shared" si="2"/>
        <v>0.33881520039058777</v>
      </c>
      <c r="J19" s="17">
        <f t="shared" si="5"/>
        <v>23.710287723333334</v>
      </c>
      <c r="K19" s="17">
        <f t="shared" si="3"/>
        <v>11.855143861666667</v>
      </c>
      <c r="L19" s="16">
        <v>6</v>
      </c>
      <c r="M19" s="19">
        <f t="shared" si="6"/>
        <v>0.33333333333333331</v>
      </c>
      <c r="N19" s="16">
        <v>20</v>
      </c>
      <c r="O19" s="20">
        <f t="shared" ref="O19:P19" si="27">D19/7</f>
        <v>0.2857142857142857</v>
      </c>
      <c r="P19" s="20">
        <f t="shared" si="27"/>
        <v>0</v>
      </c>
      <c r="Q19" s="16">
        <f t="shared" si="8"/>
        <v>70</v>
      </c>
      <c r="R19" s="16"/>
      <c r="S19" s="21">
        <v>2.6060606060606002</v>
      </c>
      <c r="T19" s="14">
        <v>100</v>
      </c>
      <c r="U19" s="22">
        <v>100</v>
      </c>
      <c r="V19" s="23" t="s">
        <v>357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0.10134502777777776</v>
      </c>
      <c r="AD19" s="25">
        <f t="shared" si="12"/>
        <v>-0.27971227666666659</v>
      </c>
      <c r="AE19" s="25">
        <v>-5.8</v>
      </c>
      <c r="AF19" s="25">
        <v>-11.9465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34.99</v>
      </c>
      <c r="D20" s="16">
        <v>2</v>
      </c>
      <c r="E20" s="16">
        <v>0</v>
      </c>
      <c r="F20" s="17">
        <v>69.98</v>
      </c>
      <c r="G20" s="29">
        <v>0</v>
      </c>
      <c r="H20" s="18">
        <f t="shared" si="1"/>
        <v>0</v>
      </c>
      <c r="I20" s="18">
        <f t="shared" si="2"/>
        <v>0.33881520039058777</v>
      </c>
      <c r="J20" s="17">
        <f t="shared" si="5"/>
        <v>23.710287723333334</v>
      </c>
      <c r="K20" s="17">
        <f t="shared" si="3"/>
        <v>11.855143861666667</v>
      </c>
      <c r="L20" s="16">
        <v>6</v>
      </c>
      <c r="M20" s="19">
        <f t="shared" si="6"/>
        <v>0.33333333333333331</v>
      </c>
      <c r="N20" s="16">
        <v>19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66</v>
      </c>
      <c r="R20" s="16"/>
      <c r="S20" s="21">
        <v>2.1081081081080999</v>
      </c>
      <c r="T20" s="14">
        <v>100</v>
      </c>
      <c r="U20" s="22">
        <v>100</v>
      </c>
      <c r="V20" s="23" t="s">
        <v>399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0.10134502777777776</v>
      </c>
      <c r="AD20" s="25">
        <f t="shared" si="12"/>
        <v>-0.27971227666666659</v>
      </c>
      <c r="AE20" s="25">
        <v>-5.8</v>
      </c>
      <c r="AF20" s="25">
        <v>-11.9465</v>
      </c>
      <c r="AG20" s="25">
        <v>0</v>
      </c>
    </row>
    <row r="21" spans="1:33" ht="15.75" customHeight="1" x14ac:dyDescent="0.2">
      <c r="A21" s="14" t="s">
        <v>71</v>
      </c>
      <c r="B21" s="14" t="s">
        <v>454</v>
      </c>
      <c r="C21" s="15">
        <f t="shared" si="4"/>
        <v>34.99</v>
      </c>
      <c r="D21" s="16">
        <v>1</v>
      </c>
      <c r="E21" s="16">
        <v>0</v>
      </c>
      <c r="F21" s="17">
        <v>34.99</v>
      </c>
      <c r="G21" s="29">
        <v>0</v>
      </c>
      <c r="H21" s="18">
        <f t="shared" si="1"/>
        <v>0</v>
      </c>
      <c r="I21" s="18">
        <f t="shared" si="2"/>
        <v>0.33881520039058777</v>
      </c>
      <c r="J21" s="17">
        <f t="shared" si="5"/>
        <v>11.855143861666667</v>
      </c>
      <c r="K21" s="17">
        <f t="shared" si="3"/>
        <v>11.855143861666667</v>
      </c>
      <c r="L21" s="16">
        <v>0</v>
      </c>
      <c r="M21" s="19" t="str">
        <f t="shared" si="6"/>
        <v>-</v>
      </c>
      <c r="N21" s="16">
        <v>18</v>
      </c>
      <c r="O21" s="20">
        <f t="shared" ref="O21:P21" si="29">D21/7</f>
        <v>0.14285714285714285</v>
      </c>
      <c r="P21" s="20">
        <f t="shared" si="29"/>
        <v>0</v>
      </c>
      <c r="Q21" s="16">
        <f t="shared" si="8"/>
        <v>126</v>
      </c>
      <c r="R21" s="16"/>
      <c r="S21" s="21">
        <v>2.25396825396825</v>
      </c>
      <c r="T21" s="14">
        <v>100</v>
      </c>
      <c r="U21" s="22">
        <v>100</v>
      </c>
      <c r="V21" s="23" t="s">
        <v>363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0.10134502777777776</v>
      </c>
      <c r="AD21" s="25">
        <f t="shared" si="12"/>
        <v>-0.1398561383333333</v>
      </c>
      <c r="AE21" s="25">
        <v>-5.8</v>
      </c>
      <c r="AF21" s="25">
        <v>-11.9465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32.99</v>
      </c>
      <c r="D22" s="16">
        <v>1</v>
      </c>
      <c r="E22" s="16">
        <v>0</v>
      </c>
      <c r="F22" s="29">
        <v>32.99</v>
      </c>
      <c r="G22" s="29">
        <v>0</v>
      </c>
      <c r="H22" s="18">
        <f t="shared" si="1"/>
        <v>0</v>
      </c>
      <c r="I22" s="18">
        <f t="shared" si="2"/>
        <v>0.30782491244821653</v>
      </c>
      <c r="J22" s="17">
        <f t="shared" si="5"/>
        <v>10.155143861666664</v>
      </c>
      <c r="K22" s="17">
        <f t="shared" si="3"/>
        <v>10.155143861666664</v>
      </c>
      <c r="L22" s="16">
        <v>0</v>
      </c>
      <c r="M22" s="19" t="str">
        <f t="shared" si="6"/>
        <v>-</v>
      </c>
      <c r="N22" s="16">
        <v>17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119</v>
      </c>
      <c r="R22" s="16"/>
      <c r="S22" s="21">
        <v>2.2752293577981599</v>
      </c>
      <c r="T22" s="14">
        <v>100</v>
      </c>
      <c r="U22" s="22">
        <v>100</v>
      </c>
      <c r="V22" s="23" t="s">
        <v>363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0.10134502777777776</v>
      </c>
      <c r="AD22" s="25">
        <f t="shared" si="12"/>
        <v>-0.1398561383333333</v>
      </c>
      <c r="AE22" s="25">
        <v>-5.8</v>
      </c>
      <c r="AF22" s="25">
        <v>-11.9465</v>
      </c>
      <c r="AG22" s="25">
        <v>0</v>
      </c>
    </row>
    <row r="23" spans="1:33" ht="15.75" customHeight="1" x14ac:dyDescent="0.2">
      <c r="A23" s="14" t="s">
        <v>76</v>
      </c>
      <c r="B23" s="14" t="s">
        <v>455</v>
      </c>
      <c r="C23" s="15">
        <f t="shared" si="4"/>
        <v>31.49</v>
      </c>
      <c r="D23" s="16">
        <v>2</v>
      </c>
      <c r="E23" s="16">
        <v>0</v>
      </c>
      <c r="F23" s="17">
        <v>62.98</v>
      </c>
      <c r="G23" s="29">
        <v>0</v>
      </c>
      <c r="H23" s="18">
        <f t="shared" si="1"/>
        <v>0</v>
      </c>
      <c r="I23" s="18">
        <f t="shared" si="2"/>
        <v>0.28199885238700101</v>
      </c>
      <c r="J23" s="17">
        <f t="shared" si="5"/>
        <v>17.760287723333324</v>
      </c>
      <c r="K23" s="17">
        <f t="shared" si="3"/>
        <v>8.8801438616666619</v>
      </c>
      <c r="L23" s="16">
        <v>5</v>
      </c>
      <c r="M23" s="19">
        <f t="shared" si="6"/>
        <v>0.4</v>
      </c>
      <c r="N23" s="16">
        <v>15</v>
      </c>
      <c r="O23" s="20">
        <f t="shared" ref="O23:P23" si="31">D23/7</f>
        <v>0.2857142857142857</v>
      </c>
      <c r="P23" s="20">
        <f t="shared" si="31"/>
        <v>0</v>
      </c>
      <c r="Q23" s="16">
        <f t="shared" si="8"/>
        <v>52</v>
      </c>
      <c r="R23" s="16"/>
      <c r="S23" s="21">
        <v>2.57777777777777</v>
      </c>
      <c r="T23" s="14">
        <v>100</v>
      </c>
      <c r="U23" s="22">
        <v>100</v>
      </c>
      <c r="V23" s="23" t="s">
        <v>363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0.10134502777777776</v>
      </c>
      <c r="AD23" s="25">
        <f t="shared" si="12"/>
        <v>-0.27971227666666659</v>
      </c>
      <c r="AE23" s="25">
        <v>-5.8</v>
      </c>
      <c r="AF23" s="25">
        <v>-11.9465</v>
      </c>
      <c r="AG23" s="25">
        <v>0</v>
      </c>
    </row>
    <row r="24" spans="1:33" ht="15.75" customHeight="1" x14ac:dyDescent="0.2">
      <c r="A24" s="14" t="s">
        <v>78</v>
      </c>
      <c r="B24" s="14" t="s">
        <v>387</v>
      </c>
      <c r="C24" s="15">
        <f t="shared" si="4"/>
        <v>29.990000000000002</v>
      </c>
      <c r="D24" s="16">
        <v>8</v>
      </c>
      <c r="E24" s="16">
        <v>0</v>
      </c>
      <c r="F24" s="17">
        <v>239.92000000000002</v>
      </c>
      <c r="G24" s="17">
        <v>0</v>
      </c>
      <c r="H24" s="18">
        <f t="shared" si="1"/>
        <v>0</v>
      </c>
      <c r="I24" s="18">
        <f t="shared" si="2"/>
        <v>0.25358932516394361</v>
      </c>
      <c r="J24" s="17">
        <f t="shared" si="5"/>
        <v>60.841150893333349</v>
      </c>
      <c r="K24" s="17">
        <f t="shared" si="3"/>
        <v>7.6051438616666687</v>
      </c>
      <c r="L24" s="16">
        <v>10</v>
      </c>
      <c r="M24" s="19">
        <f t="shared" si="6"/>
        <v>0.8</v>
      </c>
      <c r="N24" s="16">
        <v>7</v>
      </c>
      <c r="O24" s="20">
        <f t="shared" ref="O24:P24" si="32">D24/7</f>
        <v>1.1428571428571428</v>
      </c>
      <c r="P24" s="20">
        <f t="shared" si="32"/>
        <v>0</v>
      </c>
      <c r="Q24" s="16">
        <f t="shared" si="8"/>
        <v>6</v>
      </c>
      <c r="R24" s="16"/>
      <c r="S24" s="21">
        <v>1.9166666666666601</v>
      </c>
      <c r="T24" s="14">
        <v>100</v>
      </c>
      <c r="U24" s="22">
        <v>100</v>
      </c>
      <c r="V24" s="23" t="s">
        <v>366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0.10134502777777776</v>
      </c>
      <c r="AD24" s="25">
        <f t="shared" si="12"/>
        <v>-1.1188491066666664</v>
      </c>
      <c r="AE24" s="25">
        <v>-5.8</v>
      </c>
      <c r="AF24" s="25">
        <v>-11.9465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30.323333333333334</v>
      </c>
      <c r="D25" s="16">
        <v>3</v>
      </c>
      <c r="E25" s="16">
        <v>0</v>
      </c>
      <c r="F25" s="17">
        <v>90.97</v>
      </c>
      <c r="G25" s="17">
        <v>0</v>
      </c>
      <c r="H25" s="18">
        <f t="shared" si="1"/>
        <v>0</v>
      </c>
      <c r="I25" s="18">
        <f t="shared" si="2"/>
        <v>0.26003002731669789</v>
      </c>
      <c r="J25" s="17">
        <f t="shared" si="5"/>
        <v>23.654931585000007</v>
      </c>
      <c r="K25" s="17">
        <f t="shared" si="3"/>
        <v>7.884977195000002</v>
      </c>
      <c r="L25" s="16">
        <v>8</v>
      </c>
      <c r="M25" s="19">
        <f t="shared" si="6"/>
        <v>0.375</v>
      </c>
      <c r="N25" s="16">
        <v>5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11</v>
      </c>
      <c r="R25" s="16"/>
      <c r="S25" s="21">
        <v>2.7428571428571429</v>
      </c>
      <c r="T25" s="14">
        <v>100</v>
      </c>
      <c r="U25" s="22">
        <v>100</v>
      </c>
      <c r="V25" s="23" t="s">
        <v>368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0.10134502777777776</v>
      </c>
      <c r="AD25" s="25">
        <f t="shared" si="12"/>
        <v>-0.41956841499999986</v>
      </c>
      <c r="AE25" s="25">
        <v>-5.8</v>
      </c>
      <c r="AF25" s="25">
        <v>-11.95</v>
      </c>
      <c r="AG25" s="25">
        <v>0</v>
      </c>
    </row>
    <row r="26" spans="1:33" ht="15.75" customHeight="1" x14ac:dyDescent="0.2">
      <c r="A26" s="14" t="s">
        <v>82</v>
      </c>
      <c r="B26" s="14"/>
      <c r="C26" s="15">
        <f t="shared" si="4"/>
        <v>29.99</v>
      </c>
      <c r="D26" s="16">
        <v>1</v>
      </c>
      <c r="E26" s="16">
        <v>0</v>
      </c>
      <c r="F26" s="17">
        <v>29.99</v>
      </c>
      <c r="G26" s="17">
        <v>0</v>
      </c>
      <c r="H26" s="18">
        <f t="shared" si="1"/>
        <v>0</v>
      </c>
      <c r="I26" s="18">
        <f t="shared" si="2"/>
        <v>0.24758732449705451</v>
      </c>
      <c r="J26" s="17">
        <f t="shared" si="5"/>
        <v>7.4251438616666645</v>
      </c>
      <c r="K26" s="17">
        <f t="shared" si="3"/>
        <v>7.4251438616666645</v>
      </c>
      <c r="L26" s="16">
        <v>6</v>
      </c>
      <c r="M26" s="19">
        <f t="shared" si="6"/>
        <v>0.16666666666666666</v>
      </c>
      <c r="N26" s="16">
        <v>4</v>
      </c>
      <c r="O26" s="20">
        <f t="shared" ref="O26:P26" si="34">D26/7</f>
        <v>0.14285714285714285</v>
      </c>
      <c r="P26" s="20">
        <f t="shared" si="34"/>
        <v>0</v>
      </c>
      <c r="Q26" s="16">
        <f t="shared" si="8"/>
        <v>28</v>
      </c>
      <c r="R26" s="16"/>
      <c r="S26" s="21">
        <v>2.967741935483871</v>
      </c>
      <c r="T26" s="14">
        <v>100</v>
      </c>
      <c r="U26" s="22">
        <v>100</v>
      </c>
      <c r="V26" s="23" t="s">
        <v>357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0.10134502777777776</v>
      </c>
      <c r="AD26" s="25">
        <f t="shared" si="12"/>
        <v>-0.1398561383333333</v>
      </c>
      <c r="AE26" s="25">
        <v>-5.98</v>
      </c>
      <c r="AF26" s="25">
        <v>-11.9465</v>
      </c>
      <c r="AG26" s="25">
        <v>0</v>
      </c>
    </row>
    <row r="27" spans="1:33" ht="15.75" customHeight="1" x14ac:dyDescent="0.2">
      <c r="A27" s="14" t="s">
        <v>85</v>
      </c>
      <c r="B27" s="14" t="s">
        <v>456</v>
      </c>
      <c r="C27" s="15">
        <f t="shared" si="4"/>
        <v>29.99</v>
      </c>
      <c r="D27" s="16">
        <v>1</v>
      </c>
      <c r="E27" s="16">
        <v>0</v>
      </c>
      <c r="F27" s="17">
        <v>29.99</v>
      </c>
      <c r="G27" s="17">
        <v>0</v>
      </c>
      <c r="H27" s="18">
        <f t="shared" si="1"/>
        <v>0</v>
      </c>
      <c r="I27" s="18">
        <f t="shared" si="2"/>
        <v>0.21389275964210286</v>
      </c>
      <c r="J27" s="17">
        <f t="shared" si="5"/>
        <v>6.4146438616666641</v>
      </c>
      <c r="K27" s="17">
        <f t="shared" si="3"/>
        <v>6.4146438616666641</v>
      </c>
      <c r="L27" s="16">
        <v>9</v>
      </c>
      <c r="M27" s="19">
        <f t="shared" si="6"/>
        <v>0.1111111111111111</v>
      </c>
      <c r="N27" s="16">
        <v>109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763</v>
      </c>
      <c r="R27" s="16"/>
      <c r="S27" s="21">
        <v>0.96644295302013428</v>
      </c>
      <c r="T27" s="14">
        <v>100</v>
      </c>
      <c r="U27" s="22">
        <v>100</v>
      </c>
      <c r="V27" s="23" t="s">
        <v>357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0.10134502777777776</v>
      </c>
      <c r="AD27" s="25">
        <f t="shared" si="12"/>
        <v>-0.1398561383333333</v>
      </c>
      <c r="AE27" s="25">
        <v>-5.98</v>
      </c>
      <c r="AF27" s="25">
        <v>-12.957000000000001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29.99</v>
      </c>
      <c r="D28" s="16">
        <v>5</v>
      </c>
      <c r="E28" s="16">
        <v>0</v>
      </c>
      <c r="F28" s="17">
        <v>149.94999999999999</v>
      </c>
      <c r="G28" s="17">
        <v>0</v>
      </c>
      <c r="H28" s="18">
        <f t="shared" si="1"/>
        <v>0</v>
      </c>
      <c r="I28" s="18">
        <f t="shared" si="2"/>
        <v>0.2138927596421028</v>
      </c>
      <c r="J28" s="17">
        <f t="shared" si="5"/>
        <v>32.073219308333314</v>
      </c>
      <c r="K28" s="17">
        <f t="shared" si="3"/>
        <v>6.4146438616666632</v>
      </c>
      <c r="L28" s="16">
        <v>6</v>
      </c>
      <c r="M28" s="19">
        <f t="shared" si="6"/>
        <v>0.83333333333333337</v>
      </c>
      <c r="N28" s="16">
        <v>103</v>
      </c>
      <c r="O28" s="20">
        <f t="shared" ref="O28:P28" si="36">D28/7</f>
        <v>0.7142857142857143</v>
      </c>
      <c r="P28" s="20">
        <f t="shared" si="36"/>
        <v>0</v>
      </c>
      <c r="Q28" s="16">
        <f t="shared" si="8"/>
        <v>144</v>
      </c>
      <c r="R28" s="16"/>
      <c r="S28" s="21">
        <v>0.93975903614457834</v>
      </c>
      <c r="T28" s="14">
        <v>100</v>
      </c>
      <c r="U28" s="22">
        <v>100</v>
      </c>
      <c r="V28" s="23" t="s">
        <v>357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0.10134502777777776</v>
      </c>
      <c r="AD28" s="25">
        <f t="shared" si="12"/>
        <v>-0.69928069166666651</v>
      </c>
      <c r="AE28" s="25">
        <v>-5.98</v>
      </c>
      <c r="AF28" s="25">
        <v>-12.957000000000001</v>
      </c>
      <c r="AG28" s="25">
        <v>0</v>
      </c>
    </row>
    <row r="29" spans="1:33" ht="15.75" customHeight="1" x14ac:dyDescent="0.2">
      <c r="A29" s="14" t="s">
        <v>89</v>
      </c>
      <c r="B29" s="14" t="s">
        <v>457</v>
      </c>
      <c r="C29" s="15">
        <f t="shared" si="4"/>
        <v>30.24</v>
      </c>
      <c r="D29" s="16">
        <v>12</v>
      </c>
      <c r="E29" s="16">
        <v>0</v>
      </c>
      <c r="F29" s="17">
        <v>362.88</v>
      </c>
      <c r="G29" s="17">
        <v>0</v>
      </c>
      <c r="H29" s="18">
        <f t="shared" si="1"/>
        <v>0</v>
      </c>
      <c r="I29" s="18">
        <f t="shared" si="2"/>
        <v>0.21915158272707222</v>
      </c>
      <c r="J29" s="17">
        <f t="shared" si="5"/>
        <v>79.525726339999963</v>
      </c>
      <c r="K29" s="17">
        <f t="shared" si="3"/>
        <v>6.6271438616666636</v>
      </c>
      <c r="L29" s="16">
        <v>16</v>
      </c>
      <c r="M29" s="19">
        <f t="shared" si="6"/>
        <v>0.75</v>
      </c>
      <c r="N29" s="16">
        <v>83</v>
      </c>
      <c r="O29" s="20">
        <f t="shared" ref="O29:P29" si="38">D29/7</f>
        <v>1.7142857142857142</v>
      </c>
      <c r="P29" s="20">
        <f t="shared" si="38"/>
        <v>0</v>
      </c>
      <c r="Q29" s="16">
        <f t="shared" si="8"/>
        <v>48</v>
      </c>
      <c r="R29" s="16"/>
      <c r="S29" s="21">
        <v>1.417322834645669</v>
      </c>
      <c r="T29" s="14">
        <v>120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0.10134502777777776</v>
      </c>
      <c r="AD29" s="25">
        <f t="shared" si="12"/>
        <v>-1.6782736599999994</v>
      </c>
      <c r="AE29" s="25">
        <v>-5.98</v>
      </c>
      <c r="AF29" s="25">
        <v>-12.957000000000001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30.189999999999998</v>
      </c>
      <c r="D30" s="16">
        <v>5</v>
      </c>
      <c r="E30" s="16">
        <v>0</v>
      </c>
      <c r="F30" s="17">
        <v>150.94999999999999</v>
      </c>
      <c r="G30" s="17">
        <v>0</v>
      </c>
      <c r="H30" s="18">
        <f t="shared" si="1"/>
        <v>0</v>
      </c>
      <c r="I30" s="18">
        <f t="shared" si="2"/>
        <v>0.22768135894225441</v>
      </c>
      <c r="J30" s="17">
        <f t="shared" si="5"/>
        <v>34.3685011323333</v>
      </c>
      <c r="K30" s="17">
        <f t="shared" si="3"/>
        <v>6.87370022646666</v>
      </c>
      <c r="L30" s="16">
        <v>15</v>
      </c>
      <c r="M30" s="19">
        <f t="shared" si="6"/>
        <v>0.33333333333333331</v>
      </c>
      <c r="N30" s="16">
        <v>83</v>
      </c>
      <c r="O30" s="20">
        <f t="shared" ref="O30:P30" si="39">D30/7</f>
        <v>0.7142857142857143</v>
      </c>
      <c r="P30" s="20">
        <f t="shared" si="39"/>
        <v>0</v>
      </c>
      <c r="Q30" s="16">
        <f t="shared" si="8"/>
        <v>116</v>
      </c>
      <c r="R30" s="16"/>
      <c r="S30" s="21">
        <v>1.463414634146341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0.10134502777777776</v>
      </c>
      <c r="AD30" s="25">
        <f t="shared" si="12"/>
        <v>-0.69928069166666651</v>
      </c>
      <c r="AE30" s="25">
        <v>-5.98</v>
      </c>
      <c r="AF30" s="25">
        <v>-12.6679436352</v>
      </c>
      <c r="AG30" s="25">
        <v>0</v>
      </c>
    </row>
    <row r="31" spans="1:33" ht="15.75" customHeight="1" x14ac:dyDescent="0.2">
      <c r="A31" s="31" t="s">
        <v>91</v>
      </c>
      <c r="B31" s="44" t="s">
        <v>47</v>
      </c>
      <c r="C31" s="15">
        <f t="shared" si="4"/>
        <v>29.99</v>
      </c>
      <c r="D31" s="16">
        <v>5</v>
      </c>
      <c r="E31" s="16">
        <v>0</v>
      </c>
      <c r="F31" s="17">
        <v>149.94999999999999</v>
      </c>
      <c r="G31" s="17">
        <v>0</v>
      </c>
      <c r="H31" s="18">
        <f t="shared" si="1"/>
        <v>0</v>
      </c>
      <c r="I31" s="18">
        <f t="shared" si="2"/>
        <v>0.22353118461042562</v>
      </c>
      <c r="J31" s="17">
        <f t="shared" si="5"/>
        <v>33.51850113233332</v>
      </c>
      <c r="K31" s="17">
        <f t="shared" si="3"/>
        <v>6.7037002264666636</v>
      </c>
      <c r="L31" s="16">
        <v>24</v>
      </c>
      <c r="M31" s="19">
        <f t="shared" si="6"/>
        <v>0.20833333333333334</v>
      </c>
      <c r="N31" s="16">
        <v>79</v>
      </c>
      <c r="O31" s="20">
        <f t="shared" ref="O31:P32" si="40">D31/7</f>
        <v>0.7142857142857143</v>
      </c>
      <c r="P31" s="20">
        <f t="shared" si="40"/>
        <v>0</v>
      </c>
      <c r="Q31" s="16">
        <f t="shared" si="8"/>
        <v>110</v>
      </c>
      <c r="R31" s="16"/>
      <c r="S31" s="21">
        <v>1.6842105263157801</v>
      </c>
      <c r="T31" s="14" t="s">
        <v>63</v>
      </c>
      <c r="U31" s="22" t="s">
        <v>63</v>
      </c>
      <c r="V31" s="23" t="s">
        <v>1184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0.10134502777777776</v>
      </c>
      <c r="AD31" s="25">
        <f t="shared" si="12"/>
        <v>-0.69928069166666651</v>
      </c>
      <c r="AE31" s="25">
        <v>-5.98</v>
      </c>
      <c r="AF31" s="25">
        <v>-12.667943635199999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29.99</v>
      </c>
      <c r="D32" s="16">
        <v>5</v>
      </c>
      <c r="E32" s="16">
        <v>0</v>
      </c>
      <c r="F32" s="17">
        <v>149.94999999999999</v>
      </c>
      <c r="G32" s="17">
        <v>0</v>
      </c>
      <c r="H32" s="18">
        <f t="shared" si="1"/>
        <v>0</v>
      </c>
      <c r="I32" s="18">
        <f t="shared" si="2"/>
        <v>0.22353118461042554</v>
      </c>
      <c r="J32" s="17">
        <f t="shared" si="5"/>
        <v>33.518501132333306</v>
      </c>
      <c r="K32" s="17">
        <f t="shared" si="3"/>
        <v>6.703700226466661</v>
      </c>
      <c r="L32" s="16">
        <v>13</v>
      </c>
      <c r="M32" s="19">
        <f t="shared" si="6"/>
        <v>0.38461538461538464</v>
      </c>
      <c r="N32" s="16">
        <v>76</v>
      </c>
      <c r="O32" s="20">
        <f t="shared" si="40"/>
        <v>0.7142857142857143</v>
      </c>
      <c r="P32" s="20">
        <f t="shared" si="40"/>
        <v>0</v>
      </c>
      <c r="Q32" s="16">
        <f t="shared" si="8"/>
        <v>106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0.84848484848484851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0.10134502777777776</v>
      </c>
      <c r="AD32" s="25">
        <f t="shared" si="12"/>
        <v>-0.69928069166666651</v>
      </c>
      <c r="AE32" s="25">
        <v>-5.98</v>
      </c>
      <c r="AF32" s="25">
        <v>-12.6679436352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3.6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9.1640625" customWidth="1"/>
    <col min="22" max="22" width="7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Ft All Weather Extension Cord with 3 Electrical Power Outlets - Stays Flexible in Extreme Cold &amp; Hot Temperatures from -58°F to +221°F - 12/3 SJEOW Heavy Duty Lighted Outdoor Cable")</f>
        <v>50 Ft All Weather Extension Cord with 3 Electrical Power Outlets - Stays Flexible in Extreme Cold &amp; Hot Temperatures from -58°F to +221°F - 12/3 SJEOW Heavy Duty Lighted Outdoor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Info!B1:BJ5000""),2,FALSE),"""")"),"B08B6F17G1")</f>
        <v>B08B6F17G1</v>
      </c>
      <c r="B2" s="3" t="s">
        <v>458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0.75" customHeight="1" x14ac:dyDescent="0.15">
      <c r="A3" s="67" t="s">
        <v>30</v>
      </c>
      <c r="B3" s="68"/>
      <c r="C3" s="42">
        <f>((AE32+AF32)/0.85)*-1</f>
        <v>33.754499530000004</v>
      </c>
      <c r="D3" s="5">
        <f>SUM(D4:D99765)</f>
        <v>119</v>
      </c>
      <c r="E3" s="5"/>
      <c r="F3" s="6">
        <f t="shared" ref="F3:G3" si="0">SUM(F4:F99765)</f>
        <v>6046.8099999999977</v>
      </c>
      <c r="G3" s="6">
        <f t="shared" si="0"/>
        <v>-106.16000000000001</v>
      </c>
      <c r="H3" s="7">
        <f t="shared" ref="H3:H32" si="1">G3/F3*-1</f>
        <v>1.7556364430170626E-2</v>
      </c>
      <c r="I3" s="8">
        <f t="shared" ref="I3:I32" si="2">J3/F3</f>
        <v>0.27403657309121282</v>
      </c>
      <c r="J3" s="6">
        <f>SUM(J4:J99765)</f>
        <v>1657.0470905336758</v>
      </c>
      <c r="K3" s="6">
        <f t="shared" ref="K3:K32" si="3">J3/D3</f>
        <v>13.924765466669545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1.5 - Nov
2 - Dec
2 - Jan
1.5 - Feb")</f>
        <v>0.5 - March
0.5 - April
0.5 - May
0.5 - June
0.5 - July
0.5 - Aug
0.5 - Sept
0.5 - Oct
1.5 - Nov
2 - Dec
2 -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QTY-28")</f>
        <v>US QTY-28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</v>
      </c>
      <c r="X3" s="7">
        <f>W3/D3</f>
        <v>3.3613445378151259E-2</v>
      </c>
      <c r="Y3" s="6"/>
      <c r="Z3" s="5"/>
      <c r="AA3" s="5"/>
      <c r="AB3" s="5"/>
      <c r="AC3" s="5"/>
      <c r="AD3" s="6">
        <f>SUM(AD4:AD99765)</f>
        <v>-45.463291666454694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Info!B2:BZ7000""),37,FALSE)),"""")*-1"),-21.5113246005)</f>
        <v>-21.5113246005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459</v>
      </c>
      <c r="C4" s="15">
        <f t="shared" ref="C4:C32" si="4">IFERROR(F4/D4," - ")</f>
        <v>61.489999999999995</v>
      </c>
      <c r="D4" s="16">
        <v>8</v>
      </c>
      <c r="E4" s="16">
        <v>0</v>
      </c>
      <c r="F4" s="17">
        <v>491.91999999999996</v>
      </c>
      <c r="G4" s="17">
        <v>0</v>
      </c>
      <c r="H4" s="18">
        <f t="shared" si="1"/>
        <v>0</v>
      </c>
      <c r="I4" s="18">
        <f t="shared" si="2"/>
        <v>0.4124973044770151</v>
      </c>
      <c r="J4" s="17">
        <f t="shared" ref="J4:J32" si="5">F4*0.85+G4+AF4*D4+D4*AE4+AG4+AD4</f>
        <v>202.91567401833325</v>
      </c>
      <c r="K4" s="17">
        <f t="shared" si="3"/>
        <v>25.364459252291656</v>
      </c>
      <c r="L4" s="16">
        <v>21</v>
      </c>
      <c r="M4" s="19">
        <f t="shared" ref="M4:M32" si="6">IFERROR(D4/L4,"-")</f>
        <v>0.38095238095238093</v>
      </c>
      <c r="N4" s="16">
        <v>45</v>
      </c>
      <c r="O4" s="20">
        <f t="shared" ref="O4:P4" si="7">D4/7</f>
        <v>1.1428571428571428</v>
      </c>
      <c r="P4" s="20">
        <f t="shared" si="7"/>
        <v>0</v>
      </c>
      <c r="Q4" s="16">
        <f t="shared" ref="Q4:Q32" si="8">ROUNDDOWN(N4/(O4+P4),0)</f>
        <v>39</v>
      </c>
      <c r="R4" s="16"/>
      <c r="S4" s="21">
        <v>0.94230769230769196</v>
      </c>
      <c r="T4" s="14">
        <v>100</v>
      </c>
      <c r="U4" s="22">
        <v>100</v>
      </c>
      <c r="V4" s="23" t="s">
        <v>447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0.27684112152777773</v>
      </c>
      <c r="AD4" s="25">
        <f t="shared" ref="AD4:AD32" si="12">IFERROR(AB4*AC4*D4*2,0)</f>
        <v>-3.0563259816666659</v>
      </c>
      <c r="AE4" s="25">
        <v>-7.32</v>
      </c>
      <c r="AF4" s="25">
        <v>-19.2</v>
      </c>
      <c r="AG4" s="25">
        <v>0</v>
      </c>
    </row>
    <row r="5" spans="1:33" ht="15.75" customHeight="1" x14ac:dyDescent="0.2">
      <c r="A5" s="14" t="s">
        <v>34</v>
      </c>
      <c r="B5" s="14" t="s">
        <v>460</v>
      </c>
      <c r="C5" s="15">
        <f t="shared" si="4"/>
        <v>59.99</v>
      </c>
      <c r="D5" s="16">
        <v>1</v>
      </c>
      <c r="E5" s="16">
        <v>0</v>
      </c>
      <c r="F5" s="29">
        <v>59.99</v>
      </c>
      <c r="G5" s="29">
        <v>0</v>
      </c>
      <c r="H5" s="18">
        <f t="shared" si="1"/>
        <v>0</v>
      </c>
      <c r="I5" s="18">
        <f t="shared" si="2"/>
        <v>0.40155053447455613</v>
      </c>
      <c r="J5" s="17">
        <f t="shared" si="5"/>
        <v>24.089016563128624</v>
      </c>
      <c r="K5" s="17">
        <f t="shared" si="3"/>
        <v>24.089016563128624</v>
      </c>
      <c r="L5" s="16">
        <v>0</v>
      </c>
      <c r="M5" s="19" t="str">
        <f t="shared" si="6"/>
        <v>-</v>
      </c>
      <c r="N5" s="16"/>
      <c r="O5" s="20">
        <f t="shared" ref="O5:P5" si="13">D5/7</f>
        <v>0.14285714285714285</v>
      </c>
      <c r="P5" s="20">
        <f t="shared" si="13"/>
        <v>0</v>
      </c>
      <c r="Q5" s="16">
        <f t="shared" si="8"/>
        <v>0</v>
      </c>
      <c r="R5" s="16"/>
      <c r="S5" s="21">
        <v>0.82170542635658905</v>
      </c>
      <c r="T5" s="14">
        <v>100</v>
      </c>
      <c r="U5" s="22">
        <v>100</v>
      </c>
      <c r="V5" s="23" t="s">
        <v>448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0.27716191077636149</v>
      </c>
      <c r="AD5" s="25">
        <f t="shared" si="12"/>
        <v>-0.38248343687137881</v>
      </c>
      <c r="AE5" s="25">
        <v>-7.32</v>
      </c>
      <c r="AF5" s="25">
        <v>-19.2</v>
      </c>
      <c r="AG5" s="25">
        <v>0</v>
      </c>
    </row>
    <row r="6" spans="1:33" ht="15.75" customHeight="1" x14ac:dyDescent="0.2">
      <c r="A6" s="14" t="s">
        <v>35</v>
      </c>
      <c r="B6" s="14" t="s">
        <v>47</v>
      </c>
      <c r="C6" s="15">
        <f t="shared" si="4"/>
        <v>57.132857142857141</v>
      </c>
      <c r="D6" s="16">
        <v>7</v>
      </c>
      <c r="E6" s="16">
        <v>0</v>
      </c>
      <c r="F6" s="29">
        <v>399.93</v>
      </c>
      <c r="G6" s="29">
        <v>0</v>
      </c>
      <c r="H6" s="18">
        <f t="shared" si="1"/>
        <v>0</v>
      </c>
      <c r="I6" s="18">
        <f t="shared" si="2"/>
        <v>0.37913188499497824</v>
      </c>
      <c r="J6" s="17">
        <f t="shared" si="5"/>
        <v>151.62621476604164</v>
      </c>
      <c r="K6" s="17">
        <f t="shared" si="3"/>
        <v>21.660887823720234</v>
      </c>
      <c r="L6" s="16">
        <v>23</v>
      </c>
      <c r="M6" s="19">
        <f t="shared" si="6"/>
        <v>0.30434782608695654</v>
      </c>
      <c r="N6" s="16">
        <v>91</v>
      </c>
      <c r="O6" s="20">
        <f t="shared" ref="O6:P6" si="14">D6/7</f>
        <v>1</v>
      </c>
      <c r="P6" s="20">
        <f t="shared" si="14"/>
        <v>0</v>
      </c>
      <c r="Q6" s="16">
        <f t="shared" si="8"/>
        <v>91</v>
      </c>
      <c r="R6" s="16"/>
      <c r="S6" s="21">
        <v>0.99145299145299104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0.27684112152777773</v>
      </c>
      <c r="AD6" s="25">
        <f t="shared" si="12"/>
        <v>-2.6742852339583325</v>
      </c>
      <c r="AE6" s="25">
        <v>-7.32</v>
      </c>
      <c r="AF6" s="25">
        <v>-19.2</v>
      </c>
      <c r="AG6" s="25">
        <v>0</v>
      </c>
    </row>
    <row r="7" spans="1:33" ht="15.75" customHeight="1" x14ac:dyDescent="0.2">
      <c r="A7" s="14" t="s">
        <v>37</v>
      </c>
      <c r="B7" s="14" t="s">
        <v>47</v>
      </c>
      <c r="C7" s="15">
        <f t="shared" si="4"/>
        <v>53.99</v>
      </c>
      <c r="D7" s="16">
        <v>3</v>
      </c>
      <c r="E7" s="16">
        <v>0</v>
      </c>
      <c r="F7" s="29">
        <v>161.97</v>
      </c>
      <c r="G7" s="29">
        <v>0</v>
      </c>
      <c r="H7" s="18">
        <f t="shared" si="1"/>
        <v>0</v>
      </c>
      <c r="I7" s="18">
        <f t="shared" si="2"/>
        <v>0.35172178648437985</v>
      </c>
      <c r="J7" s="17">
        <f t="shared" si="5"/>
        <v>56.968377756875</v>
      </c>
      <c r="K7" s="17">
        <f t="shared" si="3"/>
        <v>18.989459252291667</v>
      </c>
      <c r="L7" s="16">
        <v>20</v>
      </c>
      <c r="M7" s="19">
        <f t="shared" si="6"/>
        <v>0.15</v>
      </c>
      <c r="N7" s="16">
        <v>107</v>
      </c>
      <c r="O7" s="20">
        <f t="shared" ref="O7:P7" si="15">D7/7</f>
        <v>0.42857142857142855</v>
      </c>
      <c r="P7" s="20">
        <f t="shared" si="15"/>
        <v>0</v>
      </c>
      <c r="Q7" s="16">
        <f t="shared" si="8"/>
        <v>249</v>
      </c>
      <c r="R7" s="16"/>
      <c r="S7" s="21">
        <v>0.84375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0.27684112152777773</v>
      </c>
      <c r="AD7" s="25">
        <f t="shared" si="12"/>
        <v>-1.1461222431249998</v>
      </c>
      <c r="AE7" s="25">
        <v>-7.32</v>
      </c>
      <c r="AF7" s="25">
        <v>-19.2</v>
      </c>
      <c r="AG7" s="25">
        <v>0</v>
      </c>
    </row>
    <row r="8" spans="1:33" ht="15.75" customHeight="1" x14ac:dyDescent="0.2">
      <c r="A8" s="14" t="s">
        <v>40</v>
      </c>
      <c r="B8" s="14" t="s">
        <v>454</v>
      </c>
      <c r="C8" s="15">
        <f t="shared" si="4"/>
        <v>55.99</v>
      </c>
      <c r="D8" s="16">
        <v>3</v>
      </c>
      <c r="E8" s="16">
        <v>0</v>
      </c>
      <c r="F8" s="29">
        <v>167.97</v>
      </c>
      <c r="G8" s="29">
        <v>0</v>
      </c>
      <c r="H8" s="18">
        <f t="shared" si="1"/>
        <v>0</v>
      </c>
      <c r="I8" s="18">
        <f t="shared" si="2"/>
        <v>0.36952061532937425</v>
      </c>
      <c r="J8" s="17">
        <f t="shared" si="5"/>
        <v>62.068377756874995</v>
      </c>
      <c r="K8" s="17">
        <f t="shared" si="3"/>
        <v>20.689459252291666</v>
      </c>
      <c r="L8" s="16">
        <v>18</v>
      </c>
      <c r="M8" s="19">
        <f t="shared" si="6"/>
        <v>0.16666666666666666</v>
      </c>
      <c r="N8" s="16">
        <v>100</v>
      </c>
      <c r="O8" s="20">
        <f t="shared" ref="O8:P8" si="16">D8/7</f>
        <v>0.42857142857142855</v>
      </c>
      <c r="P8" s="20">
        <f t="shared" si="16"/>
        <v>0</v>
      </c>
      <c r="Q8" s="16">
        <f t="shared" si="8"/>
        <v>233</v>
      </c>
      <c r="R8" s="16"/>
      <c r="S8" s="21">
        <v>0.98048780487804799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0.27684112152777773</v>
      </c>
      <c r="AD8" s="25">
        <f t="shared" si="12"/>
        <v>-1.1461222431249998</v>
      </c>
      <c r="AE8" s="25">
        <v>-7.32</v>
      </c>
      <c r="AF8" s="25">
        <v>-19.2</v>
      </c>
      <c r="AG8" s="25">
        <v>0</v>
      </c>
    </row>
    <row r="9" spans="1:33" ht="15.75" customHeight="1" x14ac:dyDescent="0.2">
      <c r="A9" s="14" t="s">
        <v>42</v>
      </c>
      <c r="B9" s="14" t="s">
        <v>47</v>
      </c>
      <c r="C9" s="15">
        <f t="shared" si="4"/>
        <v>57.614999999999995</v>
      </c>
      <c r="D9" s="16">
        <v>8</v>
      </c>
      <c r="E9" s="16">
        <v>0</v>
      </c>
      <c r="F9" s="29">
        <v>460.91999999999996</v>
      </c>
      <c r="G9" s="29">
        <v>0</v>
      </c>
      <c r="H9" s="18">
        <f t="shared" si="1"/>
        <v>0</v>
      </c>
      <c r="I9" s="18">
        <f t="shared" si="2"/>
        <v>0.36188833518665042</v>
      </c>
      <c r="J9" s="17">
        <f t="shared" si="5"/>
        <v>166.8015714542309</v>
      </c>
      <c r="K9" s="17">
        <f t="shared" si="3"/>
        <v>20.850196431778862</v>
      </c>
      <c r="L9" s="16">
        <v>27</v>
      </c>
      <c r="M9" s="19">
        <f t="shared" si="6"/>
        <v>0.29629629629629628</v>
      </c>
      <c r="N9" s="16">
        <v>96</v>
      </c>
      <c r="O9" s="20">
        <f t="shared" ref="O9:P9" si="17">D9/7</f>
        <v>1.1428571428571428</v>
      </c>
      <c r="P9" s="20">
        <f t="shared" si="17"/>
        <v>0</v>
      </c>
      <c r="Q9" s="16">
        <f t="shared" si="8"/>
        <v>84</v>
      </c>
      <c r="R9" s="16"/>
      <c r="S9" s="21">
        <v>0.90128755364806801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0.27684112152777773</v>
      </c>
      <c r="AD9" s="25">
        <f t="shared" si="12"/>
        <v>-3.0563259816666659</v>
      </c>
      <c r="AE9" s="25">
        <v>-7.32</v>
      </c>
      <c r="AF9" s="25">
        <v>-20.420512820512801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54.528461538461542</v>
      </c>
      <c r="D10" s="16">
        <v>13</v>
      </c>
      <c r="E10" s="16">
        <v>0</v>
      </c>
      <c r="F10" s="29">
        <v>708.87</v>
      </c>
      <c r="G10" s="29">
        <v>0</v>
      </c>
      <c r="H10" s="18">
        <f t="shared" si="1"/>
        <v>0</v>
      </c>
      <c r="I10" s="18">
        <f t="shared" si="2"/>
        <v>0.3342591781470865</v>
      </c>
      <c r="J10" s="17">
        <f t="shared" si="5"/>
        <v>236.94630361312522</v>
      </c>
      <c r="K10" s="17">
        <f t="shared" si="3"/>
        <v>18.22663873947117</v>
      </c>
      <c r="L10" s="16">
        <v>41</v>
      </c>
      <c r="M10" s="19">
        <f t="shared" si="6"/>
        <v>0.31707317073170732</v>
      </c>
      <c r="N10" s="16">
        <v>84</v>
      </c>
      <c r="O10" s="20">
        <f t="shared" ref="O10:P10" si="18">D10/7</f>
        <v>1.8571428571428572</v>
      </c>
      <c r="P10" s="20">
        <f t="shared" si="18"/>
        <v>0</v>
      </c>
      <c r="Q10" s="16">
        <f t="shared" si="8"/>
        <v>45</v>
      </c>
      <c r="R10" s="16"/>
      <c r="S10" s="21">
        <v>1.2259615384615301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0.27684112152777773</v>
      </c>
      <c r="AD10" s="25">
        <f t="shared" si="12"/>
        <v>-4.9665297202083325</v>
      </c>
      <c r="AE10" s="25">
        <v>-7.32</v>
      </c>
      <c r="AF10" s="25">
        <v>-20.420512820512801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54.418571428571433</v>
      </c>
      <c r="D11" s="16">
        <v>7</v>
      </c>
      <c r="E11" s="16">
        <v>1</v>
      </c>
      <c r="F11" s="29">
        <v>380.93</v>
      </c>
      <c r="G11" s="29">
        <v>0</v>
      </c>
      <c r="H11" s="18">
        <f t="shared" si="1"/>
        <v>0</v>
      </c>
      <c r="I11" s="18">
        <f t="shared" si="2"/>
        <v>0.33321771722482363</v>
      </c>
      <c r="J11" s="17">
        <f t="shared" si="5"/>
        <v>126.93262502245207</v>
      </c>
      <c r="K11" s="17">
        <f t="shared" si="3"/>
        <v>18.133232146064582</v>
      </c>
      <c r="L11" s="16">
        <v>42</v>
      </c>
      <c r="M11" s="19">
        <f t="shared" si="6"/>
        <v>0.16666666666666666</v>
      </c>
      <c r="N11" s="16">
        <v>78</v>
      </c>
      <c r="O11" s="20">
        <f t="shared" ref="O11:P11" si="19">D11/7</f>
        <v>1</v>
      </c>
      <c r="P11" s="20">
        <f t="shared" si="19"/>
        <v>0.14285714285714285</v>
      </c>
      <c r="Q11" s="16">
        <f t="shared" si="8"/>
        <v>68</v>
      </c>
      <c r="R11" s="16"/>
      <c r="S11" s="21">
        <v>1.22558922558922</v>
      </c>
      <c r="T11" s="14">
        <v>40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0.27684112152777773</v>
      </c>
      <c r="AD11" s="25">
        <f t="shared" si="12"/>
        <v>-2.6742852339583325</v>
      </c>
      <c r="AE11" s="25">
        <v>-7.32</v>
      </c>
      <c r="AF11" s="25">
        <v>-20.420512820512801</v>
      </c>
      <c r="AG11" s="25">
        <v>0</v>
      </c>
    </row>
    <row r="12" spans="1:33" ht="15.75" customHeight="1" x14ac:dyDescent="0.2">
      <c r="A12" s="14" t="s">
        <v>49</v>
      </c>
      <c r="B12" s="14" t="s">
        <v>461</v>
      </c>
      <c r="C12" s="15">
        <f t="shared" si="4"/>
        <v>53.99</v>
      </c>
      <c r="D12" s="16">
        <v>1</v>
      </c>
      <c r="E12" s="16">
        <v>0</v>
      </c>
      <c r="F12" s="29">
        <v>53.99</v>
      </c>
      <c r="G12" s="29">
        <v>0</v>
      </c>
      <c r="H12" s="18">
        <f t="shared" si="1"/>
        <v>0</v>
      </c>
      <c r="I12" s="18">
        <f t="shared" si="2"/>
        <v>0.32911551086828789</v>
      </c>
      <c r="J12" s="17">
        <f t="shared" si="5"/>
        <v>17.768946431778865</v>
      </c>
      <c r="K12" s="17">
        <f t="shared" si="3"/>
        <v>17.768946431778865</v>
      </c>
      <c r="L12" s="16">
        <v>21</v>
      </c>
      <c r="M12" s="19">
        <f t="shared" si="6"/>
        <v>4.7619047619047616E-2</v>
      </c>
      <c r="N12" s="16">
        <v>75</v>
      </c>
      <c r="O12" s="20">
        <f t="shared" ref="O12:P12" si="20">D12/7</f>
        <v>0.14285714285714285</v>
      </c>
      <c r="P12" s="20">
        <f t="shared" si="20"/>
        <v>0</v>
      </c>
      <c r="Q12" s="16">
        <f t="shared" si="8"/>
        <v>525</v>
      </c>
      <c r="R12" s="16"/>
      <c r="S12" s="21">
        <v>1.3286713286713201</v>
      </c>
      <c r="T12" s="14">
        <v>40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0.27684112152777773</v>
      </c>
      <c r="AD12" s="25">
        <f t="shared" si="12"/>
        <v>-0.38204074770833324</v>
      </c>
      <c r="AE12" s="25">
        <v>-7.32</v>
      </c>
      <c r="AF12" s="25">
        <v>-20.420512820512801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52.99</v>
      </c>
      <c r="D13" s="16">
        <v>3</v>
      </c>
      <c r="E13" s="16">
        <v>3</v>
      </c>
      <c r="F13" s="17">
        <v>158.97</v>
      </c>
      <c r="G13" s="29">
        <v>0</v>
      </c>
      <c r="H13" s="18">
        <f t="shared" si="1"/>
        <v>0</v>
      </c>
      <c r="I13" s="18">
        <f t="shared" si="2"/>
        <v>0.31589845729933502</v>
      </c>
      <c r="J13" s="17">
        <f t="shared" si="5"/>
        <v>50.218377756875284</v>
      </c>
      <c r="K13" s="17">
        <f t="shared" si="3"/>
        <v>16.739459252291763</v>
      </c>
      <c r="L13" s="16">
        <v>0</v>
      </c>
      <c r="M13" s="19" t="str">
        <f t="shared" si="6"/>
        <v>-</v>
      </c>
      <c r="N13" s="16">
        <v>71</v>
      </c>
      <c r="O13" s="20">
        <f t="shared" ref="O13:P13" si="21">D13/7</f>
        <v>0.42857142857142855</v>
      </c>
      <c r="P13" s="20">
        <f t="shared" si="21"/>
        <v>0.42857142857142855</v>
      </c>
      <c r="Q13" s="16">
        <f t="shared" si="8"/>
        <v>82</v>
      </c>
      <c r="R13" s="16"/>
      <c r="S13" s="21">
        <v>1.2949640287769699</v>
      </c>
      <c r="T13" s="14">
        <v>40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0.27684112152777773</v>
      </c>
      <c r="AD13" s="25">
        <f t="shared" si="12"/>
        <v>-1.1461222431249998</v>
      </c>
      <c r="AE13" s="25">
        <v>-7.32</v>
      </c>
      <c r="AF13" s="25">
        <v>-20.599999999999898</v>
      </c>
      <c r="AG13" s="25">
        <v>0</v>
      </c>
    </row>
    <row r="14" spans="1:33" ht="15.75" customHeight="1" x14ac:dyDescent="0.2">
      <c r="A14" s="14" t="s">
        <v>55</v>
      </c>
      <c r="B14" s="14" t="s">
        <v>462</v>
      </c>
      <c r="C14" s="15">
        <f t="shared" si="4"/>
        <v>52.99</v>
      </c>
      <c r="D14" s="16">
        <v>1</v>
      </c>
      <c r="E14" s="16">
        <v>1</v>
      </c>
      <c r="F14" s="17">
        <v>52.99</v>
      </c>
      <c r="G14" s="29">
        <v>0</v>
      </c>
      <c r="H14" s="18">
        <f t="shared" si="1"/>
        <v>0</v>
      </c>
      <c r="I14" s="18">
        <f t="shared" si="2"/>
        <v>0.31589845729933508</v>
      </c>
      <c r="J14" s="17">
        <f t="shared" si="5"/>
        <v>16.739459252291766</v>
      </c>
      <c r="K14" s="17">
        <f t="shared" si="3"/>
        <v>16.739459252291766</v>
      </c>
      <c r="L14" s="16">
        <v>1</v>
      </c>
      <c r="M14" s="19">
        <f t="shared" si="6"/>
        <v>1</v>
      </c>
      <c r="N14" s="16">
        <v>68</v>
      </c>
      <c r="O14" s="20">
        <f t="shared" ref="O14:P14" si="22">D14/7</f>
        <v>0.14285714285714285</v>
      </c>
      <c r="P14" s="20">
        <f t="shared" si="22"/>
        <v>0.14285714285714285</v>
      </c>
      <c r="Q14" s="16">
        <f t="shared" si="8"/>
        <v>238</v>
      </c>
      <c r="R14" s="16"/>
      <c r="S14" s="21">
        <v>1.03448275862068</v>
      </c>
      <c r="T14" s="14">
        <v>40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0.27684112152777773</v>
      </c>
      <c r="AD14" s="25">
        <f t="shared" si="12"/>
        <v>-0.38204074770833324</v>
      </c>
      <c r="AE14" s="25">
        <v>-7.32</v>
      </c>
      <c r="AF14" s="25">
        <v>-20.599999999999898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50.99</v>
      </c>
      <c r="D15" s="16">
        <v>1</v>
      </c>
      <c r="E15" s="16">
        <v>0</v>
      </c>
      <c r="F15" s="17">
        <v>50.99</v>
      </c>
      <c r="G15" s="29">
        <v>0</v>
      </c>
      <c r="H15" s="18">
        <f t="shared" si="1"/>
        <v>0</v>
      </c>
      <c r="I15" s="18">
        <f t="shared" si="2"/>
        <v>0.29494919106279216</v>
      </c>
      <c r="J15" s="17">
        <f t="shared" si="5"/>
        <v>15.039459252291772</v>
      </c>
      <c r="K15" s="17">
        <f t="shared" si="3"/>
        <v>15.039459252291772</v>
      </c>
      <c r="L15" s="16">
        <v>10</v>
      </c>
      <c r="M15" s="19">
        <f t="shared" si="6"/>
        <v>0.1</v>
      </c>
      <c r="N15" s="16">
        <v>66</v>
      </c>
      <c r="O15" s="20">
        <f t="shared" ref="O15:P15" si="23">D15/7</f>
        <v>0.14285714285714285</v>
      </c>
      <c r="P15" s="20">
        <f t="shared" si="23"/>
        <v>0</v>
      </c>
      <c r="Q15" s="16">
        <f t="shared" si="8"/>
        <v>462</v>
      </c>
      <c r="R15" s="16"/>
      <c r="S15" s="21">
        <v>0.85906040268456296</v>
      </c>
      <c r="T15" s="14">
        <v>40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0.27684112152777773</v>
      </c>
      <c r="AD15" s="25">
        <f t="shared" si="12"/>
        <v>-0.38204074770833324</v>
      </c>
      <c r="AE15" s="25">
        <v>-7.32</v>
      </c>
      <c r="AF15" s="25">
        <v>-20.599999999999898</v>
      </c>
      <c r="AG15" s="25">
        <v>0</v>
      </c>
    </row>
    <row r="16" spans="1:33" ht="15.75" customHeight="1" x14ac:dyDescent="0.2">
      <c r="A16" s="14" t="s">
        <v>60</v>
      </c>
      <c r="B16" s="14" t="s">
        <v>50</v>
      </c>
      <c r="C16" s="15">
        <f t="shared" si="4"/>
        <v>50.99</v>
      </c>
      <c r="D16" s="16">
        <v>2</v>
      </c>
      <c r="E16" s="16">
        <v>0</v>
      </c>
      <c r="F16" s="17">
        <v>101.98</v>
      </c>
      <c r="G16" s="29">
        <v>0</v>
      </c>
      <c r="H16" s="18">
        <f t="shared" si="1"/>
        <v>0</v>
      </c>
      <c r="I16" s="18">
        <f t="shared" si="2"/>
        <v>0.29494919106279216</v>
      </c>
      <c r="J16" s="17">
        <f t="shared" si="5"/>
        <v>30.078918504583545</v>
      </c>
      <c r="K16" s="17">
        <f t="shared" si="3"/>
        <v>15.039459252291772</v>
      </c>
      <c r="L16" s="16">
        <v>4</v>
      </c>
      <c r="M16" s="19">
        <f t="shared" si="6"/>
        <v>0.5</v>
      </c>
      <c r="N16" s="16">
        <v>65</v>
      </c>
      <c r="O16" s="20">
        <f t="shared" ref="O16:P16" si="24">D16/7</f>
        <v>0.2857142857142857</v>
      </c>
      <c r="P16" s="20">
        <f t="shared" si="24"/>
        <v>0</v>
      </c>
      <c r="Q16" s="16">
        <f t="shared" si="8"/>
        <v>227</v>
      </c>
      <c r="R16" s="16"/>
      <c r="S16" s="21">
        <v>0.82666666666666599</v>
      </c>
      <c r="T16" s="14">
        <v>40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0.27684112152777773</v>
      </c>
      <c r="AD16" s="25">
        <f t="shared" si="12"/>
        <v>-0.76408149541666648</v>
      </c>
      <c r="AE16" s="25">
        <v>-7.32</v>
      </c>
      <c r="AF16" s="25">
        <v>-20.599999999999898</v>
      </c>
      <c r="AG16" s="25">
        <v>0</v>
      </c>
    </row>
    <row r="17" spans="1:33" ht="15.75" customHeight="1" x14ac:dyDescent="0.2">
      <c r="A17" s="14" t="s">
        <v>62</v>
      </c>
      <c r="B17" s="14" t="s">
        <v>463</v>
      </c>
      <c r="C17" s="15">
        <f t="shared" si="4"/>
        <v>50.99</v>
      </c>
      <c r="D17" s="16">
        <v>5</v>
      </c>
      <c r="E17" s="16">
        <v>0</v>
      </c>
      <c r="F17" s="17">
        <v>254.95000000000002</v>
      </c>
      <c r="G17" s="29">
        <v>-77.62</v>
      </c>
      <c r="H17" s="18">
        <f t="shared" si="1"/>
        <v>0.30445185330456953</v>
      </c>
      <c r="I17" s="18">
        <f t="shared" si="2"/>
        <v>-9.5026622417774074E-3</v>
      </c>
      <c r="J17" s="17">
        <f t="shared" si="5"/>
        <v>-2.4227037385411503</v>
      </c>
      <c r="K17" s="17">
        <f t="shared" si="3"/>
        <v>-0.48454074770823008</v>
      </c>
      <c r="L17" s="16">
        <v>15</v>
      </c>
      <c r="M17" s="19">
        <f t="shared" si="6"/>
        <v>0.33333333333333331</v>
      </c>
      <c r="N17" s="16">
        <v>60</v>
      </c>
      <c r="O17" s="20">
        <f t="shared" ref="O17:P17" si="25">D17/7</f>
        <v>0.7142857142857143</v>
      </c>
      <c r="P17" s="20">
        <f t="shared" si="25"/>
        <v>0</v>
      </c>
      <c r="Q17" s="16">
        <f t="shared" si="8"/>
        <v>84</v>
      </c>
      <c r="R17" s="16"/>
      <c r="S17" s="21">
        <v>0.89045936395759695</v>
      </c>
      <c r="T17" s="14">
        <v>40</v>
      </c>
      <c r="U17" s="22" t="s">
        <v>63</v>
      </c>
      <c r="V17" s="23" t="s">
        <v>63</v>
      </c>
      <c r="W17" s="14">
        <v>3</v>
      </c>
      <c r="X17" s="24">
        <f t="shared" si="9"/>
        <v>0.6</v>
      </c>
      <c r="Y17" s="25">
        <f t="shared" si="10"/>
        <v>11.088571428571429</v>
      </c>
      <c r="Z17" s="14">
        <v>4</v>
      </c>
      <c r="AA17" s="14" t="s">
        <v>39</v>
      </c>
      <c r="AB17" s="27">
        <f t="shared" si="11"/>
        <v>-0.69</v>
      </c>
      <c r="AC17" s="28">
        <v>0.27684112152777773</v>
      </c>
      <c r="AD17" s="25">
        <f t="shared" si="12"/>
        <v>-1.9102037385416661</v>
      </c>
      <c r="AE17" s="25">
        <v>-7.32</v>
      </c>
      <c r="AF17" s="25">
        <v>-20.599999999999898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50.99</v>
      </c>
      <c r="D18" s="16">
        <v>6</v>
      </c>
      <c r="E18" s="16">
        <v>1</v>
      </c>
      <c r="F18" s="17">
        <v>305.94</v>
      </c>
      <c r="G18" s="29">
        <v>-28.46</v>
      </c>
      <c r="H18" s="18">
        <f t="shared" si="1"/>
        <v>9.3024776099888865E-2</v>
      </c>
      <c r="I18" s="18">
        <f t="shared" si="2"/>
        <v>0.20192441496290309</v>
      </c>
      <c r="J18" s="17">
        <f t="shared" si="5"/>
        <v>61.776755513750572</v>
      </c>
      <c r="K18" s="17">
        <f t="shared" si="3"/>
        <v>10.296125918958429</v>
      </c>
      <c r="L18" s="16">
        <v>11</v>
      </c>
      <c r="M18" s="19">
        <f t="shared" si="6"/>
        <v>0.54545454545454541</v>
      </c>
      <c r="N18" s="16">
        <v>53</v>
      </c>
      <c r="O18" s="20">
        <f t="shared" ref="O18:P18" si="26">D18/7</f>
        <v>0.8571428571428571</v>
      </c>
      <c r="P18" s="20">
        <f t="shared" si="26"/>
        <v>0.14285714285714285</v>
      </c>
      <c r="Q18" s="16">
        <f t="shared" si="8"/>
        <v>53</v>
      </c>
      <c r="R18" s="16"/>
      <c r="S18" s="21">
        <v>0.81761006289308102</v>
      </c>
      <c r="T18" s="14">
        <v>40</v>
      </c>
      <c r="U18" s="22">
        <v>0</v>
      </c>
      <c r="V18" s="23" t="s">
        <v>63</v>
      </c>
      <c r="W18" s="14">
        <v>1</v>
      </c>
      <c r="X18" s="24">
        <f t="shared" si="9"/>
        <v>0.16666666666666666</v>
      </c>
      <c r="Y18" s="25">
        <f t="shared" si="10"/>
        <v>9.4866666666666664</v>
      </c>
      <c r="Z18" s="14">
        <v>2</v>
      </c>
      <c r="AA18" s="14" t="s">
        <v>39</v>
      </c>
      <c r="AB18" s="27">
        <f t="shared" si="11"/>
        <v>-0.69</v>
      </c>
      <c r="AC18" s="28">
        <v>0.27684112152777773</v>
      </c>
      <c r="AD18" s="25">
        <f t="shared" si="12"/>
        <v>-2.2922444862499995</v>
      </c>
      <c r="AE18" s="25">
        <v>-7.32</v>
      </c>
      <c r="AF18" s="25">
        <v>-20.599999999999898</v>
      </c>
      <c r="AG18" s="25">
        <v>0</v>
      </c>
    </row>
    <row r="19" spans="1:33" ht="15.75" customHeight="1" x14ac:dyDescent="0.2">
      <c r="A19" s="14" t="s">
        <v>67</v>
      </c>
      <c r="B19" s="14" t="s">
        <v>464</v>
      </c>
      <c r="C19" s="15">
        <f t="shared" si="4"/>
        <v>50.99</v>
      </c>
      <c r="D19" s="16">
        <v>2</v>
      </c>
      <c r="E19" s="16">
        <v>0</v>
      </c>
      <c r="F19" s="17">
        <v>101.98</v>
      </c>
      <c r="G19" s="29">
        <v>0</v>
      </c>
      <c r="H19" s="18">
        <f t="shared" si="1"/>
        <v>0</v>
      </c>
      <c r="I19" s="18">
        <f t="shared" si="2"/>
        <v>0.27612197003906003</v>
      </c>
      <c r="J19" s="17">
        <f t="shared" si="5"/>
        <v>28.158918504583344</v>
      </c>
      <c r="K19" s="17">
        <f t="shared" si="3"/>
        <v>14.079459252291672</v>
      </c>
      <c r="L19" s="16">
        <v>17</v>
      </c>
      <c r="M19" s="19">
        <f t="shared" si="6"/>
        <v>0.11764705882352941</v>
      </c>
      <c r="N19" s="16">
        <v>50</v>
      </c>
      <c r="O19" s="20">
        <f t="shared" ref="O19:P19" si="27">D19/7</f>
        <v>0.2857142857142857</v>
      </c>
      <c r="P19" s="20">
        <f t="shared" si="27"/>
        <v>0</v>
      </c>
      <c r="Q19" s="16">
        <f t="shared" si="8"/>
        <v>175</v>
      </c>
      <c r="R19" s="16"/>
      <c r="S19" s="21">
        <v>0.83221476510067105</v>
      </c>
      <c r="T19" s="14">
        <v>40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0.27684112152777773</v>
      </c>
      <c r="AD19" s="25">
        <f t="shared" si="12"/>
        <v>-0.76408149541666648</v>
      </c>
      <c r="AE19" s="25">
        <v>-7.32</v>
      </c>
      <c r="AF19" s="25">
        <v>-21.56</v>
      </c>
      <c r="AG19" s="25">
        <v>0</v>
      </c>
    </row>
    <row r="20" spans="1:33" ht="15.75" customHeight="1" x14ac:dyDescent="0.2">
      <c r="A20" s="14" t="s">
        <v>68</v>
      </c>
      <c r="B20" s="14" t="s">
        <v>362</v>
      </c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50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>
        <v>0.76315789473684204</v>
      </c>
      <c r="T20" s="14">
        <v>40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0.27684112152777773</v>
      </c>
      <c r="AD20" s="25">
        <f t="shared" si="12"/>
        <v>0</v>
      </c>
      <c r="AE20" s="25">
        <v>-7.32</v>
      </c>
      <c r="AF20" s="25">
        <v>-21.56</v>
      </c>
      <c r="AG20" s="25">
        <v>0</v>
      </c>
    </row>
    <row r="21" spans="1:33" ht="15.75" customHeight="1" x14ac:dyDescent="0.2">
      <c r="A21" s="14" t="s">
        <v>71</v>
      </c>
      <c r="B21" s="14"/>
      <c r="C21" s="15">
        <f t="shared" si="4"/>
        <v>48.99</v>
      </c>
      <c r="D21" s="16">
        <v>1</v>
      </c>
      <c r="E21" s="16">
        <v>0</v>
      </c>
      <c r="F21" s="17">
        <v>48.99</v>
      </c>
      <c r="G21" s="29">
        <v>0</v>
      </c>
      <c r="H21" s="18">
        <f t="shared" si="1"/>
        <v>0</v>
      </c>
      <c r="I21" s="18">
        <f t="shared" si="2"/>
        <v>0.25269359567853988</v>
      </c>
      <c r="J21" s="17">
        <f t="shared" si="5"/>
        <v>12.379459252291669</v>
      </c>
      <c r="K21" s="17">
        <f t="shared" si="3"/>
        <v>12.379459252291669</v>
      </c>
      <c r="L21" s="16">
        <v>2</v>
      </c>
      <c r="M21" s="19">
        <f t="shared" si="6"/>
        <v>0.5</v>
      </c>
      <c r="N21" s="16">
        <v>49</v>
      </c>
      <c r="O21" s="20">
        <f t="shared" ref="O21:P21" si="29">D21/7</f>
        <v>0.14285714285714285</v>
      </c>
      <c r="P21" s="20">
        <f t="shared" si="29"/>
        <v>0</v>
      </c>
      <c r="Q21" s="16">
        <f t="shared" si="8"/>
        <v>343</v>
      </c>
      <c r="R21" s="16"/>
      <c r="S21" s="21">
        <v>0.77777777777777701</v>
      </c>
      <c r="T21" s="14">
        <v>40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0.27684112152777773</v>
      </c>
      <c r="AD21" s="25">
        <f t="shared" si="12"/>
        <v>-0.38204074770833324</v>
      </c>
      <c r="AE21" s="25">
        <v>-7.32</v>
      </c>
      <c r="AF21" s="25">
        <v>-21.56</v>
      </c>
      <c r="AG21" s="25">
        <v>0</v>
      </c>
    </row>
    <row r="22" spans="1:33" ht="15.75" customHeight="1" x14ac:dyDescent="0.2">
      <c r="A22" s="14" t="s">
        <v>74</v>
      </c>
      <c r="B22" s="14" t="s">
        <v>465</v>
      </c>
      <c r="C22" s="15" t="str">
        <f t="shared" si="4"/>
        <v xml:space="preserve"> - </v>
      </c>
      <c r="D22" s="16">
        <v>0</v>
      </c>
      <c r="E22" s="16">
        <v>1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48</v>
      </c>
      <c r="O22" s="20">
        <f t="shared" ref="O22:P22" si="30">D22/7</f>
        <v>0</v>
      </c>
      <c r="P22" s="20">
        <f t="shared" si="30"/>
        <v>0.14285714285714285</v>
      </c>
      <c r="Q22" s="16">
        <f t="shared" si="8"/>
        <v>336</v>
      </c>
      <c r="R22" s="16"/>
      <c r="S22" s="21">
        <v>0.76534296028880799</v>
      </c>
      <c r="T22" s="14">
        <v>40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0.27684112152777773</v>
      </c>
      <c r="AD22" s="25">
        <f t="shared" si="12"/>
        <v>0</v>
      </c>
      <c r="AE22" s="25">
        <v>-7.32</v>
      </c>
      <c r="AF22" s="25">
        <v>-21.56</v>
      </c>
      <c r="AG22" s="25">
        <v>0</v>
      </c>
    </row>
    <row r="23" spans="1:33" ht="15.75" customHeight="1" x14ac:dyDescent="0.2">
      <c r="A23" s="14" t="s">
        <v>76</v>
      </c>
      <c r="B23" s="14" t="s">
        <v>466</v>
      </c>
      <c r="C23" s="15">
        <f t="shared" si="4"/>
        <v>46.99</v>
      </c>
      <c r="D23" s="16">
        <v>7</v>
      </c>
      <c r="E23" s="16">
        <v>0</v>
      </c>
      <c r="F23" s="17">
        <v>328.93</v>
      </c>
      <c r="G23" s="29">
        <v>0</v>
      </c>
      <c r="H23" s="18">
        <f t="shared" si="1"/>
        <v>0</v>
      </c>
      <c r="I23" s="18">
        <f t="shared" si="2"/>
        <v>0.22727089279190615</v>
      </c>
      <c r="J23" s="17">
        <f t="shared" si="5"/>
        <v>74.756214766041694</v>
      </c>
      <c r="K23" s="17">
        <f t="shared" si="3"/>
        <v>10.67945925229167</v>
      </c>
      <c r="L23" s="16">
        <v>4</v>
      </c>
      <c r="M23" s="19">
        <f t="shared" si="6"/>
        <v>1.75</v>
      </c>
      <c r="N23" s="16">
        <v>41</v>
      </c>
      <c r="O23" s="20">
        <f t="shared" ref="O23:P23" si="31">D23/7</f>
        <v>1</v>
      </c>
      <c r="P23" s="20">
        <f t="shared" si="31"/>
        <v>0</v>
      </c>
      <c r="Q23" s="16">
        <f t="shared" si="8"/>
        <v>41</v>
      </c>
      <c r="R23" s="16"/>
      <c r="S23" s="21">
        <v>0.77862595419847302</v>
      </c>
      <c r="T23" s="14">
        <v>40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0.27684112152777773</v>
      </c>
      <c r="AD23" s="25">
        <f t="shared" si="12"/>
        <v>-2.6742852339583325</v>
      </c>
      <c r="AE23" s="25">
        <v>-7.32</v>
      </c>
      <c r="AF23" s="25">
        <v>-21.56</v>
      </c>
      <c r="AG23" s="25">
        <v>0</v>
      </c>
    </row>
    <row r="24" spans="1:33" ht="15.75" customHeight="1" x14ac:dyDescent="0.2">
      <c r="A24" s="14" t="s">
        <v>78</v>
      </c>
      <c r="B24" s="14" t="s">
        <v>466</v>
      </c>
      <c r="C24" s="15">
        <f t="shared" si="4"/>
        <v>47.132857142857141</v>
      </c>
      <c r="D24" s="16">
        <v>7</v>
      </c>
      <c r="E24" s="16">
        <v>0</v>
      </c>
      <c r="F24" s="17">
        <v>329.93</v>
      </c>
      <c r="G24" s="17">
        <v>0</v>
      </c>
      <c r="H24" s="18">
        <f t="shared" si="1"/>
        <v>0</v>
      </c>
      <c r="I24" s="18">
        <f t="shared" si="2"/>
        <v>0.22915835106247281</v>
      </c>
      <c r="J24" s="17">
        <f t="shared" si="5"/>
        <v>75.60621476604166</v>
      </c>
      <c r="K24" s="17">
        <f t="shared" si="3"/>
        <v>10.800887823720236</v>
      </c>
      <c r="L24" s="16">
        <v>11</v>
      </c>
      <c r="M24" s="19">
        <f t="shared" si="6"/>
        <v>0.63636363636363635</v>
      </c>
      <c r="N24" s="16">
        <v>36</v>
      </c>
      <c r="O24" s="20">
        <f t="shared" ref="O24:P24" si="32">D24/7</f>
        <v>1</v>
      </c>
      <c r="P24" s="20">
        <f t="shared" si="32"/>
        <v>0</v>
      </c>
      <c r="Q24" s="16">
        <f t="shared" si="8"/>
        <v>36</v>
      </c>
      <c r="R24" s="16"/>
      <c r="S24" s="21">
        <v>0.69709543568464705</v>
      </c>
      <c r="T24" s="14">
        <v>40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0.27684112152777773</v>
      </c>
      <c r="AD24" s="25">
        <f t="shared" si="12"/>
        <v>-2.6742852339583325</v>
      </c>
      <c r="AE24" s="25">
        <v>-7.32</v>
      </c>
      <c r="AF24" s="25">
        <v>-21.56</v>
      </c>
      <c r="AG24" s="25">
        <v>0</v>
      </c>
    </row>
    <row r="25" spans="1:33" ht="15.75" customHeight="1" x14ac:dyDescent="0.2">
      <c r="A25" s="14" t="s">
        <v>81</v>
      </c>
      <c r="B25" s="14" t="s">
        <v>467</v>
      </c>
      <c r="C25" s="15">
        <f t="shared" si="4"/>
        <v>46.99</v>
      </c>
      <c r="D25" s="16">
        <v>3</v>
      </c>
      <c r="E25" s="16">
        <v>0</v>
      </c>
      <c r="F25" s="17">
        <v>140.97</v>
      </c>
      <c r="G25" s="17">
        <v>0</v>
      </c>
      <c r="H25" s="18">
        <f t="shared" si="1"/>
        <v>0</v>
      </c>
      <c r="I25" s="18">
        <f t="shared" si="2"/>
        <v>0.22727089279190613</v>
      </c>
      <c r="J25" s="17">
        <f t="shared" si="5"/>
        <v>32.038377756875008</v>
      </c>
      <c r="K25" s="17">
        <f t="shared" si="3"/>
        <v>10.67945925229167</v>
      </c>
      <c r="L25" s="16">
        <v>10</v>
      </c>
      <c r="M25" s="19">
        <f t="shared" si="6"/>
        <v>0.3</v>
      </c>
      <c r="N25" s="16">
        <v>31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72</v>
      </c>
      <c r="R25" s="16"/>
      <c r="S25" s="21">
        <v>0.75</v>
      </c>
      <c r="T25" s="14">
        <v>40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0.27684112152777773</v>
      </c>
      <c r="AD25" s="25">
        <f t="shared" si="12"/>
        <v>-1.1461222431249998</v>
      </c>
      <c r="AE25" s="25">
        <v>-7.32</v>
      </c>
      <c r="AF25" s="25">
        <v>-21.56</v>
      </c>
      <c r="AG25" s="25">
        <v>0</v>
      </c>
    </row>
    <row r="26" spans="1:33" ht="15.75" customHeight="1" x14ac:dyDescent="0.2">
      <c r="A26" s="14" t="s">
        <v>82</v>
      </c>
      <c r="B26" s="14" t="s">
        <v>468</v>
      </c>
      <c r="C26" s="15">
        <f t="shared" si="4"/>
        <v>46.99</v>
      </c>
      <c r="D26" s="16">
        <v>1</v>
      </c>
      <c r="E26" s="16">
        <v>1</v>
      </c>
      <c r="F26" s="17">
        <v>46.99</v>
      </c>
      <c r="G26" s="17">
        <v>0</v>
      </c>
      <c r="H26" s="18">
        <f t="shared" si="1"/>
        <v>0</v>
      </c>
      <c r="I26" s="18">
        <f t="shared" si="2"/>
        <v>0.23025025010197203</v>
      </c>
      <c r="J26" s="17">
        <f t="shared" si="5"/>
        <v>10.819459252291667</v>
      </c>
      <c r="K26" s="17">
        <f t="shared" si="3"/>
        <v>10.819459252291667</v>
      </c>
      <c r="L26" s="16">
        <v>4</v>
      </c>
      <c r="M26" s="19">
        <f t="shared" si="6"/>
        <v>0.25</v>
      </c>
      <c r="N26" s="16">
        <v>30</v>
      </c>
      <c r="O26" s="20">
        <f t="shared" ref="O26:P26" si="34">D26/7</f>
        <v>0.14285714285714285</v>
      </c>
      <c r="P26" s="20">
        <f t="shared" si="34"/>
        <v>0.14285714285714285</v>
      </c>
      <c r="Q26" s="16">
        <f t="shared" si="8"/>
        <v>105</v>
      </c>
      <c r="R26" s="16"/>
      <c r="S26" s="21">
        <v>0.78504672897196259</v>
      </c>
      <c r="T26" s="14">
        <v>40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0.27684112152777773</v>
      </c>
      <c r="AD26" s="25">
        <f t="shared" si="12"/>
        <v>-0.38204074770833324</v>
      </c>
      <c r="AE26" s="25">
        <v>-7.18</v>
      </c>
      <c r="AF26" s="25">
        <v>-21.56</v>
      </c>
      <c r="AG26" s="25">
        <v>0</v>
      </c>
    </row>
    <row r="27" spans="1:33" ht="15.75" customHeight="1" x14ac:dyDescent="0.2">
      <c r="A27" s="14" t="s">
        <v>85</v>
      </c>
      <c r="B27" s="14" t="s">
        <v>469</v>
      </c>
      <c r="C27" s="15">
        <f t="shared" si="4"/>
        <v>44.99</v>
      </c>
      <c r="D27" s="16">
        <v>2</v>
      </c>
      <c r="E27" s="16">
        <v>0</v>
      </c>
      <c r="F27" s="17">
        <v>89.98</v>
      </c>
      <c r="G27" s="17">
        <v>0</v>
      </c>
      <c r="H27" s="18">
        <f t="shared" si="1"/>
        <v>0</v>
      </c>
      <c r="I27" s="18">
        <f t="shared" si="2"/>
        <v>0.20114379311606292</v>
      </c>
      <c r="J27" s="17">
        <f t="shared" si="5"/>
        <v>18.098918504583342</v>
      </c>
      <c r="K27" s="17">
        <f t="shared" si="3"/>
        <v>9.0494592522916708</v>
      </c>
      <c r="L27" s="16">
        <v>8</v>
      </c>
      <c r="M27" s="19">
        <f t="shared" si="6"/>
        <v>0.25</v>
      </c>
      <c r="N27" s="16">
        <v>27</v>
      </c>
      <c r="O27" s="20">
        <f t="shared" ref="O27:P27" si="35">D27/7</f>
        <v>0.2857142857142857</v>
      </c>
      <c r="P27" s="20">
        <f t="shared" si="35"/>
        <v>0</v>
      </c>
      <c r="Q27" s="16">
        <f t="shared" si="8"/>
        <v>94</v>
      </c>
      <c r="R27" s="16"/>
      <c r="S27" s="21">
        <v>0.81632653061224492</v>
      </c>
      <c r="T27" s="14">
        <v>40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0.27684112152777773</v>
      </c>
      <c r="AD27" s="25">
        <f t="shared" si="12"/>
        <v>-0.76408149541666648</v>
      </c>
      <c r="AE27" s="25">
        <v>-7.18</v>
      </c>
      <c r="AF27" s="25">
        <v>-21.63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44.99</v>
      </c>
      <c r="D28" s="16">
        <v>6</v>
      </c>
      <c r="E28" s="16">
        <v>0</v>
      </c>
      <c r="F28" s="17">
        <v>269.94</v>
      </c>
      <c r="G28" s="17">
        <v>0</v>
      </c>
      <c r="H28" s="18">
        <f t="shared" si="1"/>
        <v>0</v>
      </c>
      <c r="I28" s="18">
        <f t="shared" si="2"/>
        <v>0.20114379311606279</v>
      </c>
      <c r="J28" s="17">
        <f t="shared" si="5"/>
        <v>54.296755513749986</v>
      </c>
      <c r="K28" s="17">
        <f t="shared" si="3"/>
        <v>9.0494592522916637</v>
      </c>
      <c r="L28" s="16">
        <v>12</v>
      </c>
      <c r="M28" s="19">
        <f t="shared" si="6"/>
        <v>0.5</v>
      </c>
      <c r="N28" s="16">
        <v>21</v>
      </c>
      <c r="O28" s="20">
        <f t="shared" ref="O28:P28" si="36">D28/7</f>
        <v>0.8571428571428571</v>
      </c>
      <c r="P28" s="20">
        <f t="shared" si="36"/>
        <v>0</v>
      </c>
      <c r="Q28" s="16">
        <f t="shared" si="8"/>
        <v>24</v>
      </c>
      <c r="R28" s="16"/>
      <c r="S28" s="21">
        <v>0.96703296703296704</v>
      </c>
      <c r="T28" s="14">
        <v>40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0.27684112152777773</v>
      </c>
      <c r="AD28" s="25">
        <f t="shared" si="12"/>
        <v>-2.2922444862499995</v>
      </c>
      <c r="AE28" s="25">
        <v>-7.18</v>
      </c>
      <c r="AF28" s="25">
        <v>-21.63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41.535454545454542</v>
      </c>
      <c r="D29" s="16">
        <v>11</v>
      </c>
      <c r="E29" s="16">
        <v>0</v>
      </c>
      <c r="F29" s="17">
        <v>456.89</v>
      </c>
      <c r="G29" s="17">
        <v>-0.08</v>
      </c>
      <c r="H29" s="18">
        <f t="shared" si="1"/>
        <v>1.7509685044540262E-4</v>
      </c>
      <c r="I29" s="18">
        <f t="shared" si="2"/>
        <v>0.14700267411238671</v>
      </c>
      <c r="J29" s="17">
        <f t="shared" si="5"/>
        <v>67.164051775208364</v>
      </c>
      <c r="K29" s="17">
        <f t="shared" si="3"/>
        <v>6.1058228886553056</v>
      </c>
      <c r="L29" s="16">
        <v>16</v>
      </c>
      <c r="M29" s="19">
        <f t="shared" si="6"/>
        <v>0.6875</v>
      </c>
      <c r="N29" s="16">
        <v>10</v>
      </c>
      <c r="O29" s="20">
        <f t="shared" ref="O29:P29" si="38">D29/7</f>
        <v>1.5714285714285714</v>
      </c>
      <c r="P29" s="20">
        <f t="shared" si="38"/>
        <v>0</v>
      </c>
      <c r="Q29" s="16">
        <f t="shared" si="8"/>
        <v>6</v>
      </c>
      <c r="R29" s="16"/>
      <c r="S29" s="21">
        <v>1.2694610778443109</v>
      </c>
      <c r="T29" s="14">
        <v>40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0.27684112152777773</v>
      </c>
      <c r="AD29" s="25">
        <f t="shared" si="12"/>
        <v>-4.2024482247916657</v>
      </c>
      <c r="AE29" s="25">
        <v>-7.18</v>
      </c>
      <c r="AF29" s="25">
        <v>-21.63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41.99</v>
      </c>
      <c r="D30" s="16">
        <v>10</v>
      </c>
      <c r="E30" s="16">
        <v>0</v>
      </c>
      <c r="F30" s="17">
        <v>419.90000000000003</v>
      </c>
      <c r="G30" s="17">
        <v>0</v>
      </c>
      <c r="H30" s="18">
        <f t="shared" si="1"/>
        <v>0</v>
      </c>
      <c r="I30" s="18">
        <f t="shared" si="2"/>
        <v>0.15761216127153294</v>
      </c>
      <c r="J30" s="17">
        <f t="shared" si="5"/>
        <v>66.18134651791668</v>
      </c>
      <c r="K30" s="17">
        <f t="shared" si="3"/>
        <v>6.6181346517916682</v>
      </c>
      <c r="L30" s="16">
        <v>8</v>
      </c>
      <c r="M30" s="19">
        <f t="shared" si="6"/>
        <v>1.25</v>
      </c>
      <c r="N30" s="16">
        <v>4</v>
      </c>
      <c r="O30" s="20">
        <f t="shared" ref="O30:P30" si="39">D30/7</f>
        <v>1.4285714285714286</v>
      </c>
      <c r="P30" s="20">
        <f t="shared" si="39"/>
        <v>0</v>
      </c>
      <c r="Q30" s="16">
        <f t="shared" si="8"/>
        <v>2</v>
      </c>
      <c r="R30" s="16"/>
      <c r="S30" s="21">
        <v>1.3677419354838709</v>
      </c>
      <c r="T30" s="14">
        <v>40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0.27684112152777773</v>
      </c>
      <c r="AD30" s="25">
        <f t="shared" si="12"/>
        <v>-3.8204074770833323</v>
      </c>
      <c r="AE30" s="25">
        <v>-7.18</v>
      </c>
      <c r="AF30" s="25">
        <v>-21.5113246005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>
        <v>1.6176470588235199</v>
      </c>
      <c r="T31" s="14">
        <v>40</v>
      </c>
      <c r="U31" s="22" t="s">
        <v>63</v>
      </c>
      <c r="V31" s="23" t="s">
        <v>1183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0.27684112152777773</v>
      </c>
      <c r="AD31" s="25">
        <f t="shared" si="12"/>
        <v>0</v>
      </c>
      <c r="AE31" s="25">
        <v>-7.18</v>
      </c>
      <c r="AF31" s="25">
        <v>-21.5113246005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1.7241379310344831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0.27684112152777773</v>
      </c>
      <c r="AD32" s="25">
        <f t="shared" si="12"/>
        <v>0</v>
      </c>
      <c r="AE32" s="25">
        <v>-7.18</v>
      </c>
      <c r="AF32" s="25">
        <v>-21.5113246005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4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Info!B1:BJ5000""),3,FALSE),"""")"),"100 Ft All Weather Extension Cord with 3 Electrical Power Outlets - Stays Flexible in Extreme Cold &amp; Hot Temperatures from -58°F to +221°F - 12/3 SJEOW Heavy Duty Lighted Outdoor Cable")</f>
        <v>100 Ft All Weather Extension Cord with 3 Electrical Power Outlets - Stays Flexible in Extreme Cold &amp; Hot Temperatures from -58°F to +221°F - 12/3 SJEOW Heavy Duty Lighted Outdoor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Info!B1:BJ5000""),2,FALSE),"""")"),"B08B6FYHW4")</f>
        <v>B08B6FYHW4</v>
      </c>
      <c r="B2" s="3" t="s">
        <v>470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1.25" customHeight="1" x14ac:dyDescent="0.15">
      <c r="A3" s="67" t="s">
        <v>30</v>
      </c>
      <c r="B3" s="68"/>
      <c r="C3" s="42">
        <f>((AE32+AF32)/0.85)*-1</f>
        <v>63.247727058823536</v>
      </c>
      <c r="D3" s="5">
        <f>SUM(D4:D99765)</f>
        <v>198</v>
      </c>
      <c r="E3" s="5"/>
      <c r="F3" s="6">
        <f t="shared" ref="F3:G3" si="0">SUM(F4:F99765)</f>
        <v>15524.019999999997</v>
      </c>
      <c r="G3" s="6">
        <f t="shared" si="0"/>
        <v>-750</v>
      </c>
      <c r="H3" s="7">
        <f t="shared" ref="H3:H32" si="1">G3/F3*-1</f>
        <v>4.8312228404755991E-2</v>
      </c>
      <c r="I3" s="8">
        <f t="shared" ref="I3:I32" si="2">J3/F3</f>
        <v>0.14066447429296203</v>
      </c>
      <c r="J3" s="6">
        <f>SUM(J4:J99765)</f>
        <v>2183.678112213428</v>
      </c>
      <c r="K3" s="6">
        <f t="shared" ref="K3:K32" si="3">J3/D3</f>
        <v>11.028677334411253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2 - Nov
3 - Dec
2.5 - Jan
1.5 - Feb")</f>
        <v>1 - March
1 - April
1 - May
1 - June
1 - July
1 - Aug
1 - Sept
1 - Oct
2 - Nov
3 - Dec
2.5 -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QTY-32")</f>
        <v>US QTY-32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41</v>
      </c>
      <c r="X3" s="7">
        <f>W3/D3</f>
        <v>0.20707070707070707</v>
      </c>
      <c r="Y3" s="6"/>
      <c r="Z3" s="5"/>
      <c r="AA3" s="5"/>
      <c r="AB3" s="5"/>
      <c r="AC3" s="5"/>
      <c r="AD3" s="6">
        <f>SUM(AD4:AD99765)</f>
        <v>-104.01152511990603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Info!B2:BZ7000""),37,FALSE)),"""")*-1"),-44.780568)</f>
        <v>-44.780568000000002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471</v>
      </c>
      <c r="C4" s="15">
        <f t="shared" ref="C4:C32" si="4">IFERROR(F4/D4," - ")</f>
        <v>88.444545454545448</v>
      </c>
      <c r="D4" s="16">
        <v>11</v>
      </c>
      <c r="E4" s="16">
        <v>0</v>
      </c>
      <c r="F4" s="17">
        <v>972.89</v>
      </c>
      <c r="G4" s="17">
        <v>0</v>
      </c>
      <c r="H4" s="18">
        <f t="shared" si="1"/>
        <v>0</v>
      </c>
      <c r="I4" s="18">
        <f t="shared" si="2"/>
        <v>0.32373376943950505</v>
      </c>
      <c r="J4" s="17">
        <f t="shared" ref="J4:J32" si="5">F4*0.85+G4+AF4*D4+D4*AE4+AG4+AD4</f>
        <v>314.95734695000004</v>
      </c>
      <c r="K4" s="17">
        <f t="shared" si="3"/>
        <v>28.632486086363642</v>
      </c>
      <c r="L4" s="16">
        <v>40</v>
      </c>
      <c r="M4" s="19">
        <f t="shared" ref="M4:M32" si="6">IFERROR(D4/L4,"-")</f>
        <v>0.27500000000000002</v>
      </c>
      <c r="N4" s="16">
        <v>154</v>
      </c>
      <c r="O4" s="20">
        <f t="shared" ref="O4:P4" si="7">D4/7</f>
        <v>1.5714285714285714</v>
      </c>
      <c r="P4" s="20">
        <f t="shared" si="7"/>
        <v>0</v>
      </c>
      <c r="Q4" s="16">
        <f t="shared" ref="Q4:Q32" si="8">ROUNDDOWN(N4/(O4+P4),0)</f>
        <v>98</v>
      </c>
      <c r="R4" s="16"/>
      <c r="S4" s="21">
        <v>0.32599118942731198</v>
      </c>
      <c r="T4" s="14">
        <v>100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0.40244749999999996</v>
      </c>
      <c r="AD4" s="25">
        <f t="shared" ref="AD4:AD32" si="12">IFERROR(AB4*AC4*D4*2,0)</f>
        <v>-6.1091530499999989</v>
      </c>
      <c r="AE4" s="25">
        <v>-9.98</v>
      </c>
      <c r="AF4" s="25">
        <v>-36.01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85.99</v>
      </c>
      <c r="D5" s="16">
        <v>3</v>
      </c>
      <c r="E5" s="16">
        <v>0</v>
      </c>
      <c r="F5" s="29">
        <v>257.96999999999997</v>
      </c>
      <c r="G5" s="29">
        <v>0</v>
      </c>
      <c r="H5" s="18">
        <f t="shared" si="1"/>
        <v>0</v>
      </c>
      <c r="I5" s="18">
        <f t="shared" si="2"/>
        <v>0.30870425522814693</v>
      </c>
      <c r="J5" s="17">
        <f t="shared" si="5"/>
        <v>79.636436721205058</v>
      </c>
      <c r="K5" s="17">
        <f t="shared" si="3"/>
        <v>26.545478907068354</v>
      </c>
      <c r="L5" s="16">
        <v>36</v>
      </c>
      <c r="M5" s="19">
        <f t="shared" si="6"/>
        <v>8.3333333333333329E-2</v>
      </c>
      <c r="N5" s="16">
        <v>147</v>
      </c>
      <c r="O5" s="20">
        <f t="shared" ref="O5:P5" si="13">D5/7</f>
        <v>0.42857142857142855</v>
      </c>
      <c r="P5" s="20">
        <f t="shared" si="13"/>
        <v>0</v>
      </c>
      <c r="Q5" s="16">
        <f t="shared" si="8"/>
        <v>343</v>
      </c>
      <c r="R5" s="16"/>
      <c r="S5" s="21">
        <v>0.46078431372549</v>
      </c>
      <c r="T5" s="14">
        <v>100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0.40291383545770565</v>
      </c>
      <c r="AD5" s="25">
        <f t="shared" si="12"/>
        <v>-1.668063278794901</v>
      </c>
      <c r="AE5" s="25">
        <v>-9.98</v>
      </c>
      <c r="AF5" s="25">
        <v>-36.01</v>
      </c>
      <c r="AG5" s="25">
        <v>0</v>
      </c>
    </row>
    <row r="6" spans="1:33" ht="15.75" customHeight="1" x14ac:dyDescent="0.2">
      <c r="A6" s="14" t="s">
        <v>35</v>
      </c>
      <c r="B6" s="14" t="s">
        <v>472</v>
      </c>
      <c r="C6" s="15">
        <f t="shared" si="4"/>
        <v>72.989999999999995</v>
      </c>
      <c r="D6" s="16">
        <v>15</v>
      </c>
      <c r="E6" s="16">
        <v>0</v>
      </c>
      <c r="F6" s="29">
        <v>1094.8499999999999</v>
      </c>
      <c r="G6" s="29">
        <v>0</v>
      </c>
      <c r="H6" s="18">
        <f t="shared" si="1"/>
        <v>0</v>
      </c>
      <c r="I6" s="18">
        <f t="shared" si="2"/>
        <v>0.21230473284011506</v>
      </c>
      <c r="J6" s="17">
        <f t="shared" si="5"/>
        <v>232.44183674999996</v>
      </c>
      <c r="K6" s="17">
        <f t="shared" si="3"/>
        <v>15.496122449999998</v>
      </c>
      <c r="L6" s="16">
        <v>24</v>
      </c>
      <c r="M6" s="19">
        <f t="shared" si="6"/>
        <v>0.625</v>
      </c>
      <c r="N6" s="16">
        <v>135</v>
      </c>
      <c r="O6" s="20">
        <f t="shared" ref="O6:P6" si="14">D6/7</f>
        <v>2.1428571428571428</v>
      </c>
      <c r="P6" s="20">
        <f t="shared" si="14"/>
        <v>0</v>
      </c>
      <c r="Q6" s="16">
        <f t="shared" si="8"/>
        <v>63</v>
      </c>
      <c r="R6" s="16"/>
      <c r="S6" s="21">
        <v>0.55208333333333304</v>
      </c>
      <c r="T6" s="14">
        <v>138</v>
      </c>
      <c r="U6" s="22">
        <v>38</v>
      </c>
      <c r="V6" s="23" t="s">
        <v>473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0.40244749999999996</v>
      </c>
      <c r="AD6" s="25">
        <f t="shared" si="12"/>
        <v>-8.3306632499999989</v>
      </c>
      <c r="AE6" s="25">
        <v>-9.98</v>
      </c>
      <c r="AF6" s="25">
        <v>-36.01</v>
      </c>
      <c r="AG6" s="25">
        <v>0</v>
      </c>
    </row>
    <row r="7" spans="1:33" ht="1.5" customHeight="1" x14ac:dyDescent="0.2">
      <c r="A7" s="14" t="s">
        <v>37</v>
      </c>
      <c r="B7" s="14" t="s">
        <v>47</v>
      </c>
      <c r="C7" s="15">
        <f t="shared" si="4"/>
        <v>73.132857142857148</v>
      </c>
      <c r="D7" s="16">
        <v>7</v>
      </c>
      <c r="E7" s="16">
        <v>0</v>
      </c>
      <c r="F7" s="29">
        <v>511.93</v>
      </c>
      <c r="G7" s="29">
        <v>0</v>
      </c>
      <c r="H7" s="18">
        <f t="shared" si="1"/>
        <v>0</v>
      </c>
      <c r="I7" s="18">
        <f t="shared" si="2"/>
        <v>0.21355040171507819</v>
      </c>
      <c r="J7" s="17">
        <f t="shared" si="5"/>
        <v>109.32285714999998</v>
      </c>
      <c r="K7" s="17">
        <f t="shared" si="3"/>
        <v>15.617551021428568</v>
      </c>
      <c r="L7" s="16">
        <v>24</v>
      </c>
      <c r="M7" s="19">
        <f t="shared" si="6"/>
        <v>0.29166666666666669</v>
      </c>
      <c r="N7" s="16">
        <v>131</v>
      </c>
      <c r="O7" s="20">
        <f t="shared" ref="O7:P7" si="15">D7/7</f>
        <v>1</v>
      </c>
      <c r="P7" s="20">
        <f t="shared" si="15"/>
        <v>0</v>
      </c>
      <c r="Q7" s="16">
        <f t="shared" si="8"/>
        <v>131</v>
      </c>
      <c r="R7" s="16"/>
      <c r="S7" s="21">
        <v>0.52139037433155</v>
      </c>
      <c r="T7" s="14">
        <v>138</v>
      </c>
      <c r="U7" s="22">
        <v>38</v>
      </c>
      <c r="V7" s="23" t="s">
        <v>474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0.40244749999999996</v>
      </c>
      <c r="AD7" s="25">
        <f t="shared" si="12"/>
        <v>-3.8876428499999993</v>
      </c>
      <c r="AE7" s="25">
        <v>-9.98</v>
      </c>
      <c r="AF7" s="25">
        <v>-36.01</v>
      </c>
      <c r="AG7" s="25">
        <v>0</v>
      </c>
    </row>
    <row r="8" spans="1:33" ht="15.75" customHeight="1" x14ac:dyDescent="0.2">
      <c r="A8" s="14" t="s">
        <v>40</v>
      </c>
      <c r="B8" s="14" t="s">
        <v>475</v>
      </c>
      <c r="C8" s="15">
        <f t="shared" si="4"/>
        <v>78.451538461538462</v>
      </c>
      <c r="D8" s="16">
        <v>13</v>
      </c>
      <c r="E8" s="16">
        <v>0</v>
      </c>
      <c r="F8" s="29">
        <v>1019.87</v>
      </c>
      <c r="G8" s="29">
        <v>0</v>
      </c>
      <c r="H8" s="18">
        <f t="shared" si="1"/>
        <v>0</v>
      </c>
      <c r="I8" s="18">
        <f t="shared" si="2"/>
        <v>0.25669898305666411</v>
      </c>
      <c r="J8" s="17">
        <f t="shared" si="5"/>
        <v>261.79959185000001</v>
      </c>
      <c r="K8" s="17">
        <f t="shared" si="3"/>
        <v>20.138430142307694</v>
      </c>
      <c r="L8" s="16">
        <v>25</v>
      </c>
      <c r="M8" s="19">
        <f t="shared" si="6"/>
        <v>0.52</v>
      </c>
      <c r="N8" s="16">
        <v>117</v>
      </c>
      <c r="O8" s="20">
        <f t="shared" ref="O8:P8" si="16">D8/7</f>
        <v>1.8571428571428572</v>
      </c>
      <c r="P8" s="20">
        <f t="shared" si="16"/>
        <v>0</v>
      </c>
      <c r="Q8" s="16">
        <f t="shared" si="8"/>
        <v>63</v>
      </c>
      <c r="R8" s="16"/>
      <c r="S8" s="21">
        <v>0.67435158501440895</v>
      </c>
      <c r="T8" s="14">
        <v>200</v>
      </c>
      <c r="U8" s="22">
        <v>38</v>
      </c>
      <c r="V8" s="23" t="s">
        <v>476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0.40244749999999996</v>
      </c>
      <c r="AD8" s="25">
        <f t="shared" si="12"/>
        <v>-7.2199081499999984</v>
      </c>
      <c r="AE8" s="25">
        <v>-9.98</v>
      </c>
      <c r="AF8" s="25">
        <v>-36.01</v>
      </c>
      <c r="AG8" s="25">
        <v>0</v>
      </c>
    </row>
    <row r="9" spans="1:33" ht="15.75" customHeight="1" x14ac:dyDescent="0.2">
      <c r="A9" s="14" t="s">
        <v>42</v>
      </c>
      <c r="B9" s="14" t="s">
        <v>428</v>
      </c>
      <c r="C9" s="15">
        <f t="shared" si="4"/>
        <v>82.49</v>
      </c>
      <c r="D9" s="16">
        <v>2</v>
      </c>
      <c r="E9" s="16">
        <v>0</v>
      </c>
      <c r="F9" s="29">
        <v>164.98</v>
      </c>
      <c r="G9" s="29">
        <v>0</v>
      </c>
      <c r="H9" s="18">
        <f t="shared" si="1"/>
        <v>0</v>
      </c>
      <c r="I9" s="18">
        <f t="shared" si="2"/>
        <v>0.25826713278377245</v>
      </c>
      <c r="J9" s="17">
        <f t="shared" si="5"/>
        <v>42.608911566666777</v>
      </c>
      <c r="K9" s="17">
        <f t="shared" si="3"/>
        <v>21.304455783333388</v>
      </c>
      <c r="L9" s="16">
        <v>38</v>
      </c>
      <c r="M9" s="19">
        <f t="shared" si="6"/>
        <v>5.2631578947368418E-2</v>
      </c>
      <c r="N9" s="16">
        <v>114</v>
      </c>
      <c r="O9" s="20">
        <f t="shared" ref="O9:P9" si="17">D9/7</f>
        <v>0.2857142857142857</v>
      </c>
      <c r="P9" s="20">
        <f t="shared" si="17"/>
        <v>0</v>
      </c>
      <c r="Q9" s="16">
        <f t="shared" si="8"/>
        <v>399</v>
      </c>
      <c r="R9" s="16"/>
      <c r="S9" s="21">
        <v>0.78056426332288398</v>
      </c>
      <c r="T9" s="14">
        <v>200</v>
      </c>
      <c r="U9" s="22">
        <v>38</v>
      </c>
      <c r="V9" s="23" t="s">
        <v>477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0.40244749999999996</v>
      </c>
      <c r="AD9" s="25">
        <f t="shared" si="12"/>
        <v>-1.1107550999999998</v>
      </c>
      <c r="AE9" s="25">
        <v>-9.98</v>
      </c>
      <c r="AF9" s="25">
        <v>-38.2766666666666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75.256666666666661</v>
      </c>
      <c r="D10" s="16">
        <v>15</v>
      </c>
      <c r="E10" s="16">
        <v>0</v>
      </c>
      <c r="F10" s="29">
        <v>1128.8499999999999</v>
      </c>
      <c r="G10" s="29">
        <v>0</v>
      </c>
      <c r="H10" s="18">
        <f t="shared" si="1"/>
        <v>0</v>
      </c>
      <c r="I10" s="18">
        <f t="shared" si="2"/>
        <v>0.20139242304114893</v>
      </c>
      <c r="J10" s="17">
        <f t="shared" si="5"/>
        <v>227.34183675000097</v>
      </c>
      <c r="K10" s="17">
        <f t="shared" si="3"/>
        <v>15.156122450000064</v>
      </c>
      <c r="L10" s="16">
        <v>37</v>
      </c>
      <c r="M10" s="19">
        <f t="shared" si="6"/>
        <v>0.40540540540540543</v>
      </c>
      <c r="N10" s="16">
        <v>101</v>
      </c>
      <c r="O10" s="20">
        <f t="shared" ref="O10:P10" si="18">D10/7</f>
        <v>2.1428571428571428</v>
      </c>
      <c r="P10" s="20">
        <f t="shared" si="18"/>
        <v>0</v>
      </c>
      <c r="Q10" s="16">
        <f t="shared" si="8"/>
        <v>47</v>
      </c>
      <c r="R10" s="16"/>
      <c r="S10" s="21">
        <v>0.86842105263157898</v>
      </c>
      <c r="T10" s="14">
        <v>100</v>
      </c>
      <c r="U10" s="22">
        <v>62</v>
      </c>
      <c r="V10" s="23" t="s">
        <v>478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0.40244749999999996</v>
      </c>
      <c r="AD10" s="25">
        <f t="shared" si="12"/>
        <v>-8.3306632499999989</v>
      </c>
      <c r="AE10" s="25">
        <v>-9.98</v>
      </c>
      <c r="AF10" s="25">
        <v>-38.2766666666666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72.19</v>
      </c>
      <c r="D11" s="16">
        <v>10</v>
      </c>
      <c r="E11" s="16">
        <v>2</v>
      </c>
      <c r="F11" s="29">
        <v>721.9</v>
      </c>
      <c r="G11" s="29">
        <v>0</v>
      </c>
      <c r="H11" s="18">
        <f t="shared" si="1"/>
        <v>0</v>
      </c>
      <c r="I11" s="18">
        <f t="shared" si="2"/>
        <v>0.17383925451355317</v>
      </c>
      <c r="J11" s="17">
        <f t="shared" si="5"/>
        <v>125.49455783333403</v>
      </c>
      <c r="K11" s="17">
        <f t="shared" si="3"/>
        <v>12.549455783333404</v>
      </c>
      <c r="L11" s="16">
        <v>43</v>
      </c>
      <c r="M11" s="19">
        <f t="shared" si="6"/>
        <v>0.23255813953488372</v>
      </c>
      <c r="N11" s="16">
        <v>87</v>
      </c>
      <c r="O11" s="20">
        <f t="shared" ref="O11:P11" si="19">D11/7</f>
        <v>1.4285714285714286</v>
      </c>
      <c r="P11" s="20">
        <f t="shared" si="19"/>
        <v>0.2857142857142857</v>
      </c>
      <c r="Q11" s="16">
        <f t="shared" si="8"/>
        <v>50</v>
      </c>
      <c r="R11" s="16"/>
      <c r="S11" s="21">
        <v>0.952380952380952</v>
      </c>
      <c r="T11" s="14">
        <v>100</v>
      </c>
      <c r="U11" s="22">
        <v>62</v>
      </c>
      <c r="V11" s="23" t="s">
        <v>479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0.40244749999999996</v>
      </c>
      <c r="AD11" s="25">
        <f t="shared" si="12"/>
        <v>-5.5537754999999986</v>
      </c>
      <c r="AE11" s="25">
        <v>-9.98</v>
      </c>
      <c r="AF11" s="25">
        <v>-38.2766666666666</v>
      </c>
      <c r="AG11" s="25">
        <v>0</v>
      </c>
    </row>
    <row r="12" spans="1:33" ht="15.75" customHeight="1" x14ac:dyDescent="0.2">
      <c r="A12" s="14" t="s">
        <v>49</v>
      </c>
      <c r="B12" s="14" t="s">
        <v>480</v>
      </c>
      <c r="C12" s="15">
        <f t="shared" si="4"/>
        <v>71.989999999999995</v>
      </c>
      <c r="D12" s="16">
        <v>4</v>
      </c>
      <c r="E12" s="16">
        <v>1</v>
      </c>
      <c r="F12" s="29">
        <v>287.95999999999998</v>
      </c>
      <c r="G12" s="29">
        <v>0</v>
      </c>
      <c r="H12" s="18">
        <f t="shared" si="1"/>
        <v>0</v>
      </c>
      <c r="I12" s="18">
        <f t="shared" si="2"/>
        <v>0.17196076931981374</v>
      </c>
      <c r="J12" s="17">
        <f t="shared" si="5"/>
        <v>49.517823133333565</v>
      </c>
      <c r="K12" s="17">
        <f t="shared" si="3"/>
        <v>12.379455783333391</v>
      </c>
      <c r="L12" s="16">
        <v>12</v>
      </c>
      <c r="M12" s="19">
        <f t="shared" si="6"/>
        <v>0.33333333333333331</v>
      </c>
      <c r="N12" s="16">
        <v>83</v>
      </c>
      <c r="O12" s="20">
        <f t="shared" ref="O12:P12" si="20">D12/7</f>
        <v>0.5714285714285714</v>
      </c>
      <c r="P12" s="20">
        <f t="shared" si="20"/>
        <v>0.14285714285714285</v>
      </c>
      <c r="Q12" s="16">
        <f t="shared" si="8"/>
        <v>116</v>
      </c>
      <c r="R12" s="16"/>
      <c r="S12" s="21">
        <v>1.0136986301369799</v>
      </c>
      <c r="T12" s="14">
        <v>100</v>
      </c>
      <c r="U12" s="22">
        <v>62</v>
      </c>
      <c r="V12" s="23" t="s">
        <v>481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0.40244749999999996</v>
      </c>
      <c r="AD12" s="25">
        <f t="shared" si="12"/>
        <v>-2.2215101999999995</v>
      </c>
      <c r="AE12" s="25">
        <v>-9.98</v>
      </c>
      <c r="AF12" s="25">
        <v>-38.2766666666666</v>
      </c>
      <c r="AG12" s="25">
        <v>0</v>
      </c>
    </row>
    <row r="13" spans="1:33" ht="15.75" customHeight="1" x14ac:dyDescent="0.2">
      <c r="A13" s="14" t="s">
        <v>52</v>
      </c>
      <c r="B13" s="14" t="s">
        <v>482</v>
      </c>
      <c r="C13" s="15">
        <f t="shared" si="4"/>
        <v>85.99</v>
      </c>
      <c r="D13" s="16">
        <v>1</v>
      </c>
      <c r="E13" s="16">
        <v>2</v>
      </c>
      <c r="F13" s="17">
        <v>85.99</v>
      </c>
      <c r="G13" s="29">
        <v>0</v>
      </c>
      <c r="H13" s="18">
        <f t="shared" si="1"/>
        <v>0</v>
      </c>
      <c r="I13" s="18">
        <f t="shared" si="2"/>
        <v>0.27847566519362715</v>
      </c>
      <c r="J13" s="17">
        <f t="shared" si="5"/>
        <v>23.946122449999997</v>
      </c>
      <c r="K13" s="17">
        <f t="shared" si="3"/>
        <v>23.946122449999997</v>
      </c>
      <c r="L13" s="16">
        <v>9</v>
      </c>
      <c r="M13" s="19">
        <f t="shared" si="6"/>
        <v>0.1111111111111111</v>
      </c>
      <c r="N13" s="16">
        <v>79</v>
      </c>
      <c r="O13" s="20">
        <f t="shared" ref="O13:P13" si="21">D13/7</f>
        <v>0.14285714285714285</v>
      </c>
      <c r="P13" s="20">
        <f t="shared" si="21"/>
        <v>0.2857142857142857</v>
      </c>
      <c r="Q13" s="16">
        <f t="shared" si="8"/>
        <v>184</v>
      </c>
      <c r="R13" s="16"/>
      <c r="S13" s="21">
        <v>1.0186915887850401</v>
      </c>
      <c r="T13" s="14">
        <v>100</v>
      </c>
      <c r="U13" s="22">
        <v>62</v>
      </c>
      <c r="V13" s="23" t="s">
        <v>481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0.40244749999999996</v>
      </c>
      <c r="AD13" s="25">
        <f t="shared" si="12"/>
        <v>-0.55537754999999989</v>
      </c>
      <c r="AE13" s="25">
        <v>-9.98</v>
      </c>
      <c r="AF13" s="25">
        <v>-38.61</v>
      </c>
      <c r="AG13" s="25">
        <v>0</v>
      </c>
    </row>
    <row r="14" spans="1:33" ht="15.75" customHeight="1" x14ac:dyDescent="0.2">
      <c r="A14" s="14" t="s">
        <v>55</v>
      </c>
      <c r="B14" s="14" t="s">
        <v>483</v>
      </c>
      <c r="C14" s="15">
        <f t="shared" si="4"/>
        <v>84.99</v>
      </c>
      <c r="D14" s="16">
        <v>2</v>
      </c>
      <c r="E14" s="16">
        <v>0</v>
      </c>
      <c r="F14" s="17">
        <v>169.98</v>
      </c>
      <c r="G14" s="29">
        <v>0</v>
      </c>
      <c r="H14" s="18">
        <f t="shared" si="1"/>
        <v>0</v>
      </c>
      <c r="I14" s="18">
        <f t="shared" si="2"/>
        <v>0.2717510583598069</v>
      </c>
      <c r="J14" s="17">
        <f t="shared" si="5"/>
        <v>46.192244899999977</v>
      </c>
      <c r="K14" s="17">
        <f t="shared" si="3"/>
        <v>23.096122449999989</v>
      </c>
      <c r="L14" s="16">
        <v>15</v>
      </c>
      <c r="M14" s="19">
        <f t="shared" si="6"/>
        <v>0.13333333333333333</v>
      </c>
      <c r="N14" s="16">
        <v>77</v>
      </c>
      <c r="O14" s="20">
        <f t="shared" ref="O14:P14" si="22">D14/7</f>
        <v>0.2857142857142857</v>
      </c>
      <c r="P14" s="20">
        <f t="shared" si="22"/>
        <v>0</v>
      </c>
      <c r="Q14" s="16">
        <f t="shared" si="8"/>
        <v>269</v>
      </c>
      <c r="R14" s="16"/>
      <c r="S14" s="21">
        <v>1.0488431876606601</v>
      </c>
      <c r="T14" s="14">
        <v>100</v>
      </c>
      <c r="U14" s="22">
        <v>62</v>
      </c>
      <c r="V14" s="23" t="s">
        <v>481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0.40244749999999996</v>
      </c>
      <c r="AD14" s="25">
        <f t="shared" si="12"/>
        <v>-1.1107550999999998</v>
      </c>
      <c r="AE14" s="25">
        <v>-9.98</v>
      </c>
      <c r="AF14" s="25">
        <v>-38.61</v>
      </c>
      <c r="AG14" s="25">
        <v>0</v>
      </c>
    </row>
    <row r="15" spans="1:33" ht="15.75" customHeight="1" x14ac:dyDescent="0.2">
      <c r="A15" s="14" t="s">
        <v>57</v>
      </c>
      <c r="B15" s="14" t="s">
        <v>484</v>
      </c>
      <c r="C15" s="15">
        <f t="shared" si="4"/>
        <v>80.989999999999995</v>
      </c>
      <c r="D15" s="16">
        <v>1</v>
      </c>
      <c r="E15" s="16">
        <v>0</v>
      </c>
      <c r="F15" s="17">
        <v>80.989999999999995</v>
      </c>
      <c r="G15" s="29">
        <v>0</v>
      </c>
      <c r="H15" s="18">
        <f t="shared" si="1"/>
        <v>0</v>
      </c>
      <c r="I15" s="18">
        <f t="shared" si="2"/>
        <v>0.1820733726385973</v>
      </c>
      <c r="J15" s="17">
        <f t="shared" si="5"/>
        <v>14.746122449999994</v>
      </c>
      <c r="K15" s="17">
        <f t="shared" si="3"/>
        <v>14.746122449999994</v>
      </c>
      <c r="L15" s="16">
        <v>6</v>
      </c>
      <c r="M15" s="19">
        <f t="shared" si="6"/>
        <v>0.16666666666666666</v>
      </c>
      <c r="N15" s="16">
        <v>76</v>
      </c>
      <c r="O15" s="20">
        <f t="shared" ref="O15:P15" si="23">D15/7</f>
        <v>0.14285714285714285</v>
      </c>
      <c r="P15" s="20">
        <f t="shared" si="23"/>
        <v>0</v>
      </c>
      <c r="Q15" s="16">
        <f t="shared" si="8"/>
        <v>532</v>
      </c>
      <c r="R15" s="16"/>
      <c r="S15" s="21">
        <v>0.82180293501048196</v>
      </c>
      <c r="T15" s="14">
        <v>100</v>
      </c>
      <c r="U15" s="22">
        <v>62</v>
      </c>
      <c r="V15" s="23" t="s">
        <v>481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0.40244749999999996</v>
      </c>
      <c r="AD15" s="25">
        <f t="shared" si="12"/>
        <v>-0.55537754999999989</v>
      </c>
      <c r="AE15" s="25">
        <v>-9.98</v>
      </c>
      <c r="AF15" s="25">
        <v>-43.56</v>
      </c>
      <c r="AG15" s="25">
        <v>0</v>
      </c>
    </row>
    <row r="16" spans="1:33" ht="15.75" customHeight="1" x14ac:dyDescent="0.2">
      <c r="A16" s="14" t="s">
        <v>60</v>
      </c>
      <c r="B16" s="14" t="s">
        <v>485</v>
      </c>
      <c r="C16" s="15" t="str">
        <f t="shared" si="4"/>
        <v xml:space="preserve"> - </v>
      </c>
      <c r="D16" s="16">
        <v>0</v>
      </c>
      <c r="E16" s="16">
        <v>1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75</v>
      </c>
      <c r="O16" s="20">
        <f t="shared" ref="O16:P16" si="24">D16/7</f>
        <v>0</v>
      </c>
      <c r="P16" s="20">
        <f t="shared" si="24"/>
        <v>0.14285714285714285</v>
      </c>
      <c r="Q16" s="16">
        <f t="shared" si="8"/>
        <v>525</v>
      </c>
      <c r="R16" s="16"/>
      <c r="S16" s="21">
        <v>0.79824561403508698</v>
      </c>
      <c r="T16" s="14">
        <v>100</v>
      </c>
      <c r="U16" s="22">
        <v>62</v>
      </c>
      <c r="V16" s="23" t="s">
        <v>486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0.40244749999999996</v>
      </c>
      <c r="AD16" s="25">
        <f t="shared" si="12"/>
        <v>0</v>
      </c>
      <c r="AE16" s="25">
        <v>-9.98</v>
      </c>
      <c r="AF16" s="25">
        <v>-43.56</v>
      </c>
      <c r="AG16" s="25">
        <v>0</v>
      </c>
    </row>
    <row r="17" spans="1:33" ht="15.75" customHeight="1" x14ac:dyDescent="0.2">
      <c r="A17" s="14" t="s">
        <v>62</v>
      </c>
      <c r="B17" s="14" t="s">
        <v>463</v>
      </c>
      <c r="C17" s="15">
        <f t="shared" si="4"/>
        <v>81.99</v>
      </c>
      <c r="D17" s="16">
        <v>4</v>
      </c>
      <c r="E17" s="16">
        <v>0</v>
      </c>
      <c r="F17" s="17">
        <v>327.96</v>
      </c>
      <c r="G17" s="29">
        <v>-74.820000000000007</v>
      </c>
      <c r="H17" s="18">
        <f t="shared" si="1"/>
        <v>0.22813757775338458</v>
      </c>
      <c r="I17" s="18">
        <f t="shared" si="2"/>
        <v>-3.7917764971338093E-2</v>
      </c>
      <c r="J17" s="17">
        <f t="shared" si="5"/>
        <v>-12.43551020000004</v>
      </c>
      <c r="K17" s="17">
        <f t="shared" si="3"/>
        <v>-3.1088775500000101</v>
      </c>
      <c r="L17" s="16">
        <v>16</v>
      </c>
      <c r="M17" s="19">
        <f t="shared" si="6"/>
        <v>0.25</v>
      </c>
      <c r="N17" s="16">
        <v>71</v>
      </c>
      <c r="O17" s="20">
        <f t="shared" ref="O17:P17" si="25">D17/7</f>
        <v>0.5714285714285714</v>
      </c>
      <c r="P17" s="20">
        <f t="shared" si="25"/>
        <v>0</v>
      </c>
      <c r="Q17" s="16">
        <f t="shared" si="8"/>
        <v>124</v>
      </c>
      <c r="R17" s="16"/>
      <c r="S17" s="21">
        <v>0.81690140845070403</v>
      </c>
      <c r="T17" s="14">
        <v>62</v>
      </c>
      <c r="U17" s="22">
        <v>62</v>
      </c>
      <c r="V17" s="23" t="s">
        <v>487</v>
      </c>
      <c r="W17" s="14">
        <v>2</v>
      </c>
      <c r="X17" s="24">
        <f t="shared" si="9"/>
        <v>0.5</v>
      </c>
      <c r="Y17" s="25">
        <f t="shared" si="10"/>
        <v>8.3133333333333344</v>
      </c>
      <c r="Z17" s="14">
        <v>7</v>
      </c>
      <c r="AA17" s="14" t="s">
        <v>39</v>
      </c>
      <c r="AB17" s="27">
        <f t="shared" si="11"/>
        <v>-0.69</v>
      </c>
      <c r="AC17" s="28">
        <v>0.40244749999999996</v>
      </c>
      <c r="AD17" s="25">
        <f t="shared" si="12"/>
        <v>-2.2215101999999995</v>
      </c>
      <c r="AE17" s="25">
        <v>-9.98</v>
      </c>
      <c r="AF17" s="25">
        <v>-43.56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81.99</v>
      </c>
      <c r="D18" s="16">
        <v>1</v>
      </c>
      <c r="E18" s="16">
        <v>1</v>
      </c>
      <c r="F18" s="17">
        <v>81.99</v>
      </c>
      <c r="G18" s="29">
        <v>-30.130000000000003</v>
      </c>
      <c r="H18" s="18">
        <f t="shared" si="1"/>
        <v>0.36748383949262109</v>
      </c>
      <c r="I18" s="18">
        <f t="shared" si="2"/>
        <v>-0.17726402671057465</v>
      </c>
      <c r="J18" s="17">
        <f t="shared" si="5"/>
        <v>-14.533877550000014</v>
      </c>
      <c r="K18" s="17">
        <f t="shared" si="3"/>
        <v>-14.533877550000014</v>
      </c>
      <c r="L18" s="16">
        <v>11</v>
      </c>
      <c r="M18" s="19">
        <f t="shared" si="6"/>
        <v>9.0909090909090912E-2</v>
      </c>
      <c r="N18" s="16">
        <v>137</v>
      </c>
      <c r="O18" s="20">
        <f t="shared" ref="O18:P18" si="26">D18/7</f>
        <v>0.14285714285714285</v>
      </c>
      <c r="P18" s="20">
        <f t="shared" si="26"/>
        <v>0.14285714285714285</v>
      </c>
      <c r="Q18" s="16">
        <f t="shared" si="8"/>
        <v>479</v>
      </c>
      <c r="R18" s="16"/>
      <c r="S18" s="21">
        <v>0.68333333333333302</v>
      </c>
      <c r="T18" s="14">
        <v>0</v>
      </c>
      <c r="U18" s="22">
        <v>0</v>
      </c>
      <c r="V18" s="23" t="s">
        <v>63</v>
      </c>
      <c r="W18" s="14">
        <v>1</v>
      </c>
      <c r="X18" s="24">
        <f t="shared" si="9"/>
        <v>1</v>
      </c>
      <c r="Y18" s="25">
        <f t="shared" si="10"/>
        <v>15.065000000000001</v>
      </c>
      <c r="Z18" s="14">
        <v>1</v>
      </c>
      <c r="AA18" s="14" t="s">
        <v>39</v>
      </c>
      <c r="AB18" s="27">
        <f t="shared" si="11"/>
        <v>-0.69</v>
      </c>
      <c r="AC18" s="28">
        <v>0.40244749999999996</v>
      </c>
      <c r="AD18" s="25">
        <f t="shared" si="12"/>
        <v>-0.55537754999999989</v>
      </c>
      <c r="AE18" s="25">
        <v>-9.98</v>
      </c>
      <c r="AF18" s="25">
        <v>-43.56</v>
      </c>
      <c r="AG18" s="25">
        <v>0</v>
      </c>
    </row>
    <row r="19" spans="1:33" ht="15.75" customHeight="1" x14ac:dyDescent="0.2">
      <c r="A19" s="14" t="s">
        <v>67</v>
      </c>
      <c r="B19" s="14" t="s">
        <v>488</v>
      </c>
      <c r="C19" s="15" t="str">
        <f t="shared" si="4"/>
        <v xml:space="preserve"> - </v>
      </c>
      <c r="D19" s="16">
        <v>0</v>
      </c>
      <c r="E19" s="16">
        <v>1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134</v>
      </c>
      <c r="O19" s="20">
        <f t="shared" ref="O19:P19" si="27">D19/7</f>
        <v>0</v>
      </c>
      <c r="P19" s="20">
        <f t="shared" si="27"/>
        <v>0.14285714285714285</v>
      </c>
      <c r="Q19" s="16">
        <f t="shared" si="8"/>
        <v>938</v>
      </c>
      <c r="R19" s="16"/>
      <c r="S19" s="21">
        <v>0.66522678185745099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0.40244749999999996</v>
      </c>
      <c r="AD19" s="25">
        <f t="shared" si="12"/>
        <v>0</v>
      </c>
      <c r="AE19" s="25">
        <v>-9.98</v>
      </c>
      <c r="AF19" s="25">
        <v>-45.608000000000004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81.99</v>
      </c>
      <c r="D20" s="16">
        <v>2</v>
      </c>
      <c r="E20" s="16">
        <v>0</v>
      </c>
      <c r="F20" s="17">
        <v>163.98</v>
      </c>
      <c r="G20" s="29">
        <v>0</v>
      </c>
      <c r="H20" s="18">
        <f t="shared" si="1"/>
        <v>0</v>
      </c>
      <c r="I20" s="18">
        <f t="shared" si="2"/>
        <v>0.16524115684839599</v>
      </c>
      <c r="J20" s="17">
        <f t="shared" si="5"/>
        <v>27.096244899999974</v>
      </c>
      <c r="K20" s="17">
        <f t="shared" si="3"/>
        <v>13.548122449999987</v>
      </c>
      <c r="L20" s="16">
        <v>11</v>
      </c>
      <c r="M20" s="19">
        <f t="shared" si="6"/>
        <v>0.18181818181818182</v>
      </c>
      <c r="N20" s="16">
        <v>131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458</v>
      </c>
      <c r="R20" s="16"/>
      <c r="S20" s="21">
        <v>0.60465116279069697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0.40244749999999996</v>
      </c>
      <c r="AD20" s="25">
        <f t="shared" si="12"/>
        <v>-1.1107550999999998</v>
      </c>
      <c r="AE20" s="25">
        <v>-9.98</v>
      </c>
      <c r="AF20" s="25">
        <v>-45.608000000000004</v>
      </c>
      <c r="AG20" s="25">
        <v>0</v>
      </c>
    </row>
    <row r="21" spans="1:33" ht="15.75" customHeight="1" x14ac:dyDescent="0.2">
      <c r="A21" s="14" t="s">
        <v>71</v>
      </c>
      <c r="B21" s="14"/>
      <c r="C21" s="15">
        <f t="shared" si="4"/>
        <v>78.989999999999995</v>
      </c>
      <c r="D21" s="16">
        <v>2</v>
      </c>
      <c r="E21" s="16">
        <v>0</v>
      </c>
      <c r="F21" s="17">
        <v>157.97999999999999</v>
      </c>
      <c r="G21" s="29">
        <v>0</v>
      </c>
      <c r="H21" s="18">
        <f t="shared" si="1"/>
        <v>0</v>
      </c>
      <c r="I21" s="18">
        <f t="shared" si="2"/>
        <v>0.13923436447651588</v>
      </c>
      <c r="J21" s="17">
        <f t="shared" si="5"/>
        <v>21.996244899999979</v>
      </c>
      <c r="K21" s="17">
        <f t="shared" si="3"/>
        <v>10.99812244999999</v>
      </c>
      <c r="L21" s="16">
        <v>3</v>
      </c>
      <c r="M21" s="19">
        <f t="shared" si="6"/>
        <v>0.66666666666666663</v>
      </c>
      <c r="N21" s="16">
        <v>131</v>
      </c>
      <c r="O21" s="20">
        <f t="shared" ref="O21:P21" si="29">D21/7</f>
        <v>0.2857142857142857</v>
      </c>
      <c r="P21" s="20">
        <f t="shared" si="29"/>
        <v>0</v>
      </c>
      <c r="Q21" s="16">
        <f t="shared" si="8"/>
        <v>458</v>
      </c>
      <c r="R21" s="16"/>
      <c r="S21" s="21">
        <v>0.51331719128329301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0.40244749999999996</v>
      </c>
      <c r="AD21" s="25">
        <f t="shared" si="12"/>
        <v>-1.1107550999999998</v>
      </c>
      <c r="AE21" s="25">
        <v>-9.98</v>
      </c>
      <c r="AF21" s="25">
        <v>-45.608000000000004</v>
      </c>
      <c r="AG21" s="25">
        <v>0</v>
      </c>
    </row>
    <row r="22" spans="1:33" ht="15.75" customHeight="1" x14ac:dyDescent="0.2">
      <c r="A22" s="14" t="s">
        <v>74</v>
      </c>
      <c r="B22" s="14" t="s">
        <v>489</v>
      </c>
      <c r="C22" s="15">
        <f t="shared" si="4"/>
        <v>78.989999999999995</v>
      </c>
      <c r="D22" s="16">
        <v>1</v>
      </c>
      <c r="E22" s="16">
        <v>0</v>
      </c>
      <c r="F22" s="29">
        <v>78.989999999999995</v>
      </c>
      <c r="G22" s="29">
        <v>0</v>
      </c>
      <c r="H22" s="18">
        <f t="shared" si="1"/>
        <v>0</v>
      </c>
      <c r="I22" s="18">
        <f t="shared" si="2"/>
        <v>0.13923436447651588</v>
      </c>
      <c r="J22" s="17">
        <f t="shared" si="5"/>
        <v>10.99812244999999</v>
      </c>
      <c r="K22" s="17">
        <f t="shared" si="3"/>
        <v>10.99812244999999</v>
      </c>
      <c r="L22" s="16">
        <v>4</v>
      </c>
      <c r="M22" s="19">
        <f t="shared" si="6"/>
        <v>0.25</v>
      </c>
      <c r="N22" s="16">
        <v>130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910</v>
      </c>
      <c r="R22" s="16"/>
      <c r="S22" s="21">
        <v>0.44349680170575601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0.40244749999999996</v>
      </c>
      <c r="AD22" s="25">
        <f t="shared" si="12"/>
        <v>-0.55537754999999989</v>
      </c>
      <c r="AE22" s="25">
        <v>-9.98</v>
      </c>
      <c r="AF22" s="25">
        <v>-45.608000000000004</v>
      </c>
      <c r="AG22" s="25">
        <v>0</v>
      </c>
    </row>
    <row r="23" spans="1:33" ht="15.75" customHeight="1" x14ac:dyDescent="0.2">
      <c r="A23" s="14" t="s">
        <v>76</v>
      </c>
      <c r="B23" s="14" t="s">
        <v>490</v>
      </c>
      <c r="C23" s="15">
        <f t="shared" si="4"/>
        <v>78.989999999999995</v>
      </c>
      <c r="D23" s="16">
        <v>9</v>
      </c>
      <c r="E23" s="16">
        <v>0</v>
      </c>
      <c r="F23" s="17">
        <v>710.91</v>
      </c>
      <c r="G23" s="29">
        <v>-76.22</v>
      </c>
      <c r="H23" s="18">
        <f t="shared" si="1"/>
        <v>0.10721469665639814</v>
      </c>
      <c r="I23" s="18">
        <f t="shared" si="2"/>
        <v>3.2744584363702776E-2</v>
      </c>
      <c r="J23" s="17">
        <f t="shared" si="5"/>
        <v>23.278452469999941</v>
      </c>
      <c r="K23" s="17">
        <f t="shared" si="3"/>
        <v>2.5864947188888823</v>
      </c>
      <c r="L23" s="16">
        <v>22</v>
      </c>
      <c r="M23" s="19">
        <f t="shared" si="6"/>
        <v>0.40909090909090912</v>
      </c>
      <c r="N23" s="16">
        <v>125</v>
      </c>
      <c r="O23" s="20">
        <f t="shared" ref="O23:P23" si="31">D23/7</f>
        <v>1.2857142857142858</v>
      </c>
      <c r="P23" s="20">
        <f t="shared" si="31"/>
        <v>0</v>
      </c>
      <c r="Q23" s="16">
        <f t="shared" si="8"/>
        <v>97</v>
      </c>
      <c r="R23" s="16"/>
      <c r="S23" s="21">
        <v>0.427015250544662</v>
      </c>
      <c r="T23" s="14">
        <v>0</v>
      </c>
      <c r="U23" s="22" t="s">
        <v>63</v>
      </c>
      <c r="V23" s="23" t="s">
        <v>63</v>
      </c>
      <c r="W23" s="14">
        <v>5</v>
      </c>
      <c r="X23" s="24">
        <f t="shared" si="9"/>
        <v>0.55555555555555558</v>
      </c>
      <c r="Y23" s="25">
        <f t="shared" si="10"/>
        <v>8.4688888888888894</v>
      </c>
      <c r="Z23" s="14">
        <v>4</v>
      </c>
      <c r="AA23" s="14" t="s">
        <v>39</v>
      </c>
      <c r="AB23" s="27">
        <f t="shared" si="11"/>
        <v>-0.69</v>
      </c>
      <c r="AC23" s="28">
        <v>0.36095390740740746</v>
      </c>
      <c r="AD23" s="25">
        <f t="shared" si="12"/>
        <v>-4.4830475300000003</v>
      </c>
      <c r="AE23" s="25">
        <v>-9.98</v>
      </c>
      <c r="AF23" s="25">
        <v>-45.608000000000004</v>
      </c>
      <c r="AG23" s="25">
        <v>0</v>
      </c>
    </row>
    <row r="24" spans="1:33" ht="15.75" customHeight="1" x14ac:dyDescent="0.2">
      <c r="A24" s="14" t="s">
        <v>78</v>
      </c>
      <c r="B24" s="14" t="s">
        <v>491</v>
      </c>
      <c r="C24" s="15">
        <f t="shared" si="4"/>
        <v>78.989999999999995</v>
      </c>
      <c r="D24" s="16">
        <v>3</v>
      </c>
      <c r="E24" s="16">
        <v>0</v>
      </c>
      <c r="F24" s="17">
        <v>236.96999999999997</v>
      </c>
      <c r="G24" s="17">
        <v>-85.13</v>
      </c>
      <c r="H24" s="18">
        <f t="shared" si="1"/>
        <v>0.35924378613326585</v>
      </c>
      <c r="I24" s="18">
        <f t="shared" si="2"/>
        <v>-0.21928450511316502</v>
      </c>
      <c r="J24" s="17">
        <f t="shared" si="5"/>
        <v>-51.963849176666706</v>
      </c>
      <c r="K24" s="17">
        <f t="shared" si="3"/>
        <v>-17.321283058888902</v>
      </c>
      <c r="L24" s="16">
        <v>20</v>
      </c>
      <c r="M24" s="19">
        <f t="shared" si="6"/>
        <v>0.15</v>
      </c>
      <c r="N24" s="16">
        <v>119</v>
      </c>
      <c r="O24" s="20">
        <f t="shared" ref="O24:P24" si="32">D24/7</f>
        <v>0.42857142857142855</v>
      </c>
      <c r="P24" s="20">
        <f t="shared" si="32"/>
        <v>0</v>
      </c>
      <c r="Q24" s="16">
        <f t="shared" si="8"/>
        <v>277</v>
      </c>
      <c r="R24" s="16"/>
      <c r="S24" s="21">
        <v>0.350710900473933</v>
      </c>
      <c r="T24" s="14">
        <v>0</v>
      </c>
      <c r="U24" s="22" t="s">
        <v>63</v>
      </c>
      <c r="V24" s="23" t="s">
        <v>63</v>
      </c>
      <c r="W24" s="14">
        <v>2</v>
      </c>
      <c r="X24" s="24">
        <f t="shared" si="9"/>
        <v>0.66666666666666663</v>
      </c>
      <c r="Y24" s="25">
        <f t="shared" si="10"/>
        <v>6.0807142857142855</v>
      </c>
      <c r="Z24" s="14">
        <v>12</v>
      </c>
      <c r="AA24" s="14" t="s">
        <v>39</v>
      </c>
      <c r="AB24" s="27">
        <f t="shared" si="11"/>
        <v>-0.69</v>
      </c>
      <c r="AC24" s="28">
        <v>0.36095390740740746</v>
      </c>
      <c r="AD24" s="25">
        <f t="shared" si="12"/>
        <v>-1.4943491766666668</v>
      </c>
      <c r="AE24" s="25">
        <v>-9.98</v>
      </c>
      <c r="AF24" s="25">
        <v>-45.608000000000004</v>
      </c>
      <c r="AG24" s="25">
        <v>0</v>
      </c>
    </row>
    <row r="25" spans="1:33" ht="15.75" customHeight="1" x14ac:dyDescent="0.2">
      <c r="A25" s="14" t="s">
        <v>81</v>
      </c>
      <c r="B25" s="14" t="s">
        <v>492</v>
      </c>
      <c r="C25" s="15">
        <f t="shared" si="4"/>
        <v>78.989999999999995</v>
      </c>
      <c r="D25" s="16">
        <v>9</v>
      </c>
      <c r="E25" s="16">
        <v>0</v>
      </c>
      <c r="F25" s="17">
        <v>710.91</v>
      </c>
      <c r="G25" s="17">
        <v>-57.61</v>
      </c>
      <c r="H25" s="18">
        <f t="shared" si="1"/>
        <v>8.103698077112434E-2</v>
      </c>
      <c r="I25" s="18">
        <f t="shared" si="2"/>
        <v>5.8896980588260095E-2</v>
      </c>
      <c r="J25" s="17">
        <f t="shared" si="5"/>
        <v>41.870452469999982</v>
      </c>
      <c r="K25" s="17">
        <f t="shared" si="3"/>
        <v>4.6522724966666651</v>
      </c>
      <c r="L25" s="16">
        <v>26</v>
      </c>
      <c r="M25" s="19">
        <f t="shared" si="6"/>
        <v>0.34615384615384615</v>
      </c>
      <c r="N25" s="16">
        <v>111</v>
      </c>
      <c r="O25" s="20">
        <f t="shared" ref="O25:P25" si="33">D25/7</f>
        <v>1.2857142857142858</v>
      </c>
      <c r="P25" s="20">
        <f t="shared" si="33"/>
        <v>0</v>
      </c>
      <c r="Q25" s="16">
        <f t="shared" si="8"/>
        <v>86</v>
      </c>
      <c r="R25" s="16"/>
      <c r="S25" s="21">
        <v>0.36097560975609749</v>
      </c>
      <c r="T25" s="14">
        <v>0</v>
      </c>
      <c r="U25" s="22" t="s">
        <v>63</v>
      </c>
      <c r="V25" s="23" t="s">
        <v>63</v>
      </c>
      <c r="W25" s="14">
        <v>6</v>
      </c>
      <c r="X25" s="24">
        <f t="shared" si="9"/>
        <v>0.66666666666666663</v>
      </c>
      <c r="Y25" s="25">
        <f t="shared" si="10"/>
        <v>7.2012499999999999</v>
      </c>
      <c r="Z25" s="22">
        <v>2</v>
      </c>
      <c r="AA25" s="14" t="s">
        <v>39</v>
      </c>
      <c r="AB25" s="27">
        <f t="shared" si="11"/>
        <v>-0.69</v>
      </c>
      <c r="AC25" s="28">
        <v>0.36095390740740746</v>
      </c>
      <c r="AD25" s="25">
        <f t="shared" si="12"/>
        <v>-4.4830475300000003</v>
      </c>
      <c r="AE25" s="25">
        <v>-9.98</v>
      </c>
      <c r="AF25" s="25">
        <v>-45.61</v>
      </c>
      <c r="AG25" s="25">
        <v>0</v>
      </c>
    </row>
    <row r="26" spans="1:33" ht="15.75" customHeight="1" x14ac:dyDescent="0.2">
      <c r="A26" s="14" t="s">
        <v>82</v>
      </c>
      <c r="B26" s="14" t="s">
        <v>493</v>
      </c>
      <c r="C26" s="15">
        <f t="shared" si="4"/>
        <v>78.989999999999995</v>
      </c>
      <c r="D26" s="16">
        <v>5</v>
      </c>
      <c r="E26" s="16">
        <v>1</v>
      </c>
      <c r="F26" s="17">
        <v>394.95</v>
      </c>
      <c r="G26" s="17">
        <v>-54.47</v>
      </c>
      <c r="H26" s="18">
        <f t="shared" si="1"/>
        <v>0.13791619192302823</v>
      </c>
      <c r="I26" s="18">
        <f t="shared" si="2"/>
        <v>1.4702919455345855E-2</v>
      </c>
      <c r="J26" s="17">
        <f t="shared" si="5"/>
        <v>5.8069180388888455</v>
      </c>
      <c r="K26" s="17">
        <f t="shared" si="3"/>
        <v>1.1613836077777691</v>
      </c>
      <c r="L26" s="16">
        <v>16</v>
      </c>
      <c r="M26" s="19">
        <f t="shared" si="6"/>
        <v>0.3125</v>
      </c>
      <c r="N26" s="16">
        <v>106</v>
      </c>
      <c r="O26" s="20">
        <f t="shared" ref="O26:P26" si="34">D26/7</f>
        <v>0.7142857142857143</v>
      </c>
      <c r="P26" s="20">
        <f t="shared" si="34"/>
        <v>0.14285714285714285</v>
      </c>
      <c r="Q26" s="16">
        <f t="shared" si="8"/>
        <v>123</v>
      </c>
      <c r="R26" s="16"/>
      <c r="S26" s="21">
        <v>0.35348837209302331</v>
      </c>
      <c r="T26" s="14">
        <v>0</v>
      </c>
      <c r="U26" s="22" t="s">
        <v>63</v>
      </c>
      <c r="V26" s="23" t="s">
        <v>63</v>
      </c>
      <c r="W26" s="14">
        <v>5</v>
      </c>
      <c r="X26" s="24">
        <f t="shared" si="9"/>
        <v>1</v>
      </c>
      <c r="Y26" s="25">
        <f t="shared" si="10"/>
        <v>10.894</v>
      </c>
      <c r="Z26" s="14">
        <v>0</v>
      </c>
      <c r="AA26" s="14" t="s">
        <v>39</v>
      </c>
      <c r="AB26" s="27">
        <f t="shared" si="11"/>
        <v>-0.69</v>
      </c>
      <c r="AC26" s="28">
        <v>0.36095390740740746</v>
      </c>
      <c r="AD26" s="25">
        <f t="shared" si="12"/>
        <v>-2.4905819611111113</v>
      </c>
      <c r="AE26" s="25">
        <v>-8.98</v>
      </c>
      <c r="AF26" s="25">
        <v>-45.607999999999997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78.989999999999995</v>
      </c>
      <c r="D27" s="16">
        <v>8</v>
      </c>
      <c r="E27" s="16">
        <v>0</v>
      </c>
      <c r="F27" s="17">
        <v>631.91999999999996</v>
      </c>
      <c r="G27" s="17">
        <v>-61.12</v>
      </c>
      <c r="H27" s="18">
        <f t="shared" si="1"/>
        <v>9.6721103937207245E-2</v>
      </c>
      <c r="I27" s="18">
        <f t="shared" si="2"/>
        <v>5.4252229494591353E-2</v>
      </c>
      <c r="J27" s="17">
        <f t="shared" si="5"/>
        <v>34.283068862222166</v>
      </c>
      <c r="K27" s="17">
        <f t="shared" si="3"/>
        <v>4.2853836077777707</v>
      </c>
      <c r="L27" s="16">
        <v>30</v>
      </c>
      <c r="M27" s="19">
        <f t="shared" si="6"/>
        <v>0.26666666666666666</v>
      </c>
      <c r="N27" s="16">
        <v>97</v>
      </c>
      <c r="O27" s="20">
        <f t="shared" ref="O27:P27" si="35">D27/7</f>
        <v>1.1428571428571428</v>
      </c>
      <c r="P27" s="20">
        <f t="shared" si="35"/>
        <v>0</v>
      </c>
      <c r="Q27" s="16">
        <f t="shared" si="8"/>
        <v>84</v>
      </c>
      <c r="R27" s="16"/>
      <c r="S27" s="21">
        <v>0.4375</v>
      </c>
      <c r="T27" s="14">
        <v>0</v>
      </c>
      <c r="U27" s="22" t="s">
        <v>63</v>
      </c>
      <c r="V27" s="23" t="s">
        <v>63</v>
      </c>
      <c r="W27" s="14">
        <v>1</v>
      </c>
      <c r="X27" s="24">
        <f t="shared" si="9"/>
        <v>0.125</v>
      </c>
      <c r="Y27" s="25">
        <f>IFERROR(G27/(W27+#REF!)*-1,0)</f>
        <v>0</v>
      </c>
      <c r="Z27" s="14">
        <v>3</v>
      </c>
      <c r="AA27" s="14" t="s">
        <v>39</v>
      </c>
      <c r="AB27" s="27">
        <f t="shared" si="11"/>
        <v>-0.69</v>
      </c>
      <c r="AC27" s="28">
        <v>0.36095390740740746</v>
      </c>
      <c r="AD27" s="25">
        <f t="shared" si="12"/>
        <v>-3.9849311377777781</v>
      </c>
      <c r="AE27" s="25">
        <v>-8.98</v>
      </c>
      <c r="AF27" s="25">
        <v>-45.738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78.989999999999995</v>
      </c>
      <c r="D28" s="16">
        <v>11</v>
      </c>
      <c r="E28" s="16">
        <v>0</v>
      </c>
      <c r="F28" s="17">
        <v>868.89</v>
      </c>
      <c r="G28" s="17">
        <v>-68.180000000000007</v>
      </c>
      <c r="H28" s="18">
        <f t="shared" si="1"/>
        <v>7.846793034791516E-2</v>
      </c>
      <c r="I28" s="18">
        <f t="shared" si="2"/>
        <v>7.2505403083883355E-2</v>
      </c>
      <c r="J28" s="17">
        <f t="shared" si="5"/>
        <v>62.99921968555541</v>
      </c>
      <c r="K28" s="17">
        <f t="shared" si="3"/>
        <v>5.7272017895959459</v>
      </c>
      <c r="L28" s="16">
        <v>25</v>
      </c>
      <c r="M28" s="19">
        <f t="shared" si="6"/>
        <v>0.44</v>
      </c>
      <c r="N28" s="16">
        <v>87</v>
      </c>
      <c r="O28" s="20">
        <f t="shared" ref="O28:P28" si="36">D28/7</f>
        <v>1.5714285714285714</v>
      </c>
      <c r="P28" s="20">
        <f t="shared" si="36"/>
        <v>0</v>
      </c>
      <c r="Q28" s="16">
        <f t="shared" si="8"/>
        <v>55</v>
      </c>
      <c r="R28" s="16"/>
      <c r="S28" s="21">
        <v>0.51522248243559721</v>
      </c>
      <c r="T28" s="14">
        <v>0</v>
      </c>
      <c r="U28" s="22" t="s">
        <v>63</v>
      </c>
      <c r="V28" s="23" t="s">
        <v>63</v>
      </c>
      <c r="W28" s="14">
        <v>3</v>
      </c>
      <c r="X28" s="24">
        <f t="shared" si="9"/>
        <v>0.27272727272727271</v>
      </c>
      <c r="Y28" s="25">
        <f t="shared" ref="Y28:Y32" si="37">IFERROR(G28/(W28+Z28)*-1,0)</f>
        <v>11.363333333333335</v>
      </c>
      <c r="Z28" s="14">
        <v>3</v>
      </c>
      <c r="AA28" s="14" t="s">
        <v>39</v>
      </c>
      <c r="AB28" s="27">
        <f t="shared" si="11"/>
        <v>-0.69</v>
      </c>
      <c r="AC28" s="28">
        <v>0.36095390740740746</v>
      </c>
      <c r="AD28" s="25">
        <f t="shared" si="12"/>
        <v>-5.4792803144444449</v>
      </c>
      <c r="AE28" s="25">
        <v>-8.98</v>
      </c>
      <c r="AF28" s="25">
        <v>-45.738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78.989999999999995</v>
      </c>
      <c r="D29" s="16">
        <v>12</v>
      </c>
      <c r="E29" s="16">
        <v>0</v>
      </c>
      <c r="F29" s="17">
        <v>947.87999999999988</v>
      </c>
      <c r="G29" s="17">
        <v>-63.77000000000001</v>
      </c>
      <c r="H29" s="18">
        <f t="shared" si="1"/>
        <v>6.7276448495590183E-2</v>
      </c>
      <c r="I29" s="18">
        <f t="shared" si="2"/>
        <v>8.3696884936208416E-2</v>
      </c>
      <c r="J29" s="17">
        <f t="shared" si="5"/>
        <v>79.334603293333217</v>
      </c>
      <c r="K29" s="17">
        <f t="shared" si="3"/>
        <v>6.6112169411111017</v>
      </c>
      <c r="L29" s="16">
        <v>40</v>
      </c>
      <c r="M29" s="19">
        <f t="shared" si="6"/>
        <v>0.3</v>
      </c>
      <c r="N29" s="16">
        <v>75</v>
      </c>
      <c r="O29" s="20">
        <f t="shared" ref="O29:P29" si="38">D29/7</f>
        <v>1.7142857142857142</v>
      </c>
      <c r="P29" s="20">
        <f t="shared" si="38"/>
        <v>0</v>
      </c>
      <c r="Q29" s="16">
        <f t="shared" si="8"/>
        <v>43</v>
      </c>
      <c r="R29" s="16"/>
      <c r="S29" s="21">
        <v>0.66503667481662587</v>
      </c>
      <c r="T29" s="14">
        <v>80</v>
      </c>
      <c r="U29" s="22" t="s">
        <v>63</v>
      </c>
      <c r="V29" s="23" t="s">
        <v>63</v>
      </c>
      <c r="W29" s="14">
        <v>2</v>
      </c>
      <c r="X29" s="24">
        <f t="shared" si="9"/>
        <v>0.16666666666666666</v>
      </c>
      <c r="Y29" s="25">
        <f t="shared" si="37"/>
        <v>15.942500000000003</v>
      </c>
      <c r="Z29" s="14">
        <v>2</v>
      </c>
      <c r="AA29" s="14" t="s">
        <v>39</v>
      </c>
      <c r="AB29" s="27">
        <f t="shared" si="11"/>
        <v>-0.69</v>
      </c>
      <c r="AC29" s="28">
        <v>0.36095390740740746</v>
      </c>
      <c r="AD29" s="25">
        <f t="shared" si="12"/>
        <v>-5.9773967066666671</v>
      </c>
      <c r="AE29" s="25">
        <v>-8.98</v>
      </c>
      <c r="AF29" s="25">
        <v>-45.738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78.989999999999995</v>
      </c>
      <c r="D30" s="16">
        <v>14</v>
      </c>
      <c r="E30" s="16">
        <v>0</v>
      </c>
      <c r="F30" s="17">
        <v>1105.8599999999999</v>
      </c>
      <c r="G30" s="17">
        <v>-58.919999999999987</v>
      </c>
      <c r="H30" s="18">
        <f t="shared" si="1"/>
        <v>5.3279800336389772E-2</v>
      </c>
      <c r="I30" s="18">
        <f t="shared" si="2"/>
        <v>0.10981445979499106</v>
      </c>
      <c r="J30" s="17">
        <f t="shared" si="5"/>
        <v>121.43941850888881</v>
      </c>
      <c r="K30" s="17">
        <f t="shared" si="3"/>
        <v>8.6742441792063438</v>
      </c>
      <c r="L30" s="16">
        <v>27</v>
      </c>
      <c r="M30" s="19">
        <f t="shared" si="6"/>
        <v>0.51851851851851849</v>
      </c>
      <c r="N30" s="16">
        <v>62</v>
      </c>
      <c r="O30" s="20">
        <f t="shared" ref="O30:P30" si="39">D30/7</f>
        <v>2</v>
      </c>
      <c r="P30" s="20">
        <f t="shared" si="39"/>
        <v>0</v>
      </c>
      <c r="Q30" s="16">
        <f t="shared" si="8"/>
        <v>31</v>
      </c>
      <c r="R30" s="16"/>
      <c r="S30" s="21">
        <v>0.72911392405063291</v>
      </c>
      <c r="T30" s="14">
        <v>0</v>
      </c>
      <c r="U30" s="22" t="s">
        <v>63</v>
      </c>
      <c r="V30" s="23" t="s">
        <v>63</v>
      </c>
      <c r="W30" s="14">
        <v>7</v>
      </c>
      <c r="X30" s="24">
        <f t="shared" si="9"/>
        <v>0.5</v>
      </c>
      <c r="Y30" s="25">
        <f t="shared" si="37"/>
        <v>5.3563636363636355</v>
      </c>
      <c r="Z30" s="14">
        <v>4</v>
      </c>
      <c r="AA30" s="14" t="s">
        <v>39</v>
      </c>
      <c r="AB30" s="27">
        <f t="shared" si="11"/>
        <v>-0.69</v>
      </c>
      <c r="AC30" s="28">
        <v>0.36095390740740746</v>
      </c>
      <c r="AD30" s="25">
        <f t="shared" si="12"/>
        <v>-6.9736294911111116</v>
      </c>
      <c r="AE30" s="25">
        <v>-8.98</v>
      </c>
      <c r="AF30" s="25">
        <v>-44.780568000000002</v>
      </c>
      <c r="AG30" s="25">
        <v>0</v>
      </c>
    </row>
    <row r="31" spans="1:33" ht="15.75" customHeight="1" x14ac:dyDescent="0.2">
      <c r="A31" s="31" t="s">
        <v>91</v>
      </c>
      <c r="B31" s="44" t="s">
        <v>463</v>
      </c>
      <c r="C31" s="15">
        <f t="shared" si="4"/>
        <v>78.989999999999995</v>
      </c>
      <c r="D31" s="16">
        <v>17</v>
      </c>
      <c r="E31" s="16">
        <v>2</v>
      </c>
      <c r="F31" s="17">
        <v>1342.83</v>
      </c>
      <c r="G31" s="17">
        <v>-86.17</v>
      </c>
      <c r="H31" s="18">
        <f t="shared" si="1"/>
        <v>6.4170445998376568E-2</v>
      </c>
      <c r="I31" s="18">
        <f t="shared" si="2"/>
        <v>9.8923814133004065E-2</v>
      </c>
      <c r="J31" s="17">
        <f t="shared" si="5"/>
        <v>132.83786533222184</v>
      </c>
      <c r="K31" s="17">
        <f t="shared" si="3"/>
        <v>7.8139920783659909</v>
      </c>
      <c r="L31" s="16">
        <v>32</v>
      </c>
      <c r="M31" s="19">
        <f t="shared" si="6"/>
        <v>0.53125</v>
      </c>
      <c r="N31" s="16">
        <v>43</v>
      </c>
      <c r="O31" s="20">
        <f t="shared" ref="O31:P32" si="40">D31/7</f>
        <v>2.4285714285714284</v>
      </c>
      <c r="P31" s="20">
        <f t="shared" si="40"/>
        <v>0.2857142857142857</v>
      </c>
      <c r="Q31" s="16">
        <f t="shared" si="8"/>
        <v>15</v>
      </c>
      <c r="R31" s="16"/>
      <c r="S31" s="21">
        <v>0.76674364896073899</v>
      </c>
      <c r="T31" s="14" t="s">
        <v>63</v>
      </c>
      <c r="U31" s="22" t="s">
        <v>63</v>
      </c>
      <c r="V31" s="23" t="s">
        <v>1182</v>
      </c>
      <c r="W31" s="14">
        <v>3</v>
      </c>
      <c r="X31" s="24">
        <f t="shared" si="9"/>
        <v>0.17647058823529413</v>
      </c>
      <c r="Y31" s="25">
        <f t="shared" si="37"/>
        <v>21.5425</v>
      </c>
      <c r="Z31" s="14">
        <v>1</v>
      </c>
      <c r="AA31" s="14" t="s">
        <v>39</v>
      </c>
      <c r="AB31" s="27">
        <f t="shared" si="11"/>
        <v>-0.69</v>
      </c>
      <c r="AC31" s="28">
        <v>0.36095390740740746</v>
      </c>
      <c r="AD31" s="25">
        <f t="shared" si="12"/>
        <v>-8.4679786677777784</v>
      </c>
      <c r="AE31" s="25">
        <v>-8.98</v>
      </c>
      <c r="AF31" s="25">
        <v>-44.780568000000009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78.989999999999995</v>
      </c>
      <c r="D32" s="16">
        <v>16</v>
      </c>
      <c r="E32" s="16">
        <v>2</v>
      </c>
      <c r="F32" s="17">
        <v>1263.8399999999999</v>
      </c>
      <c r="G32" s="17">
        <v>-33.459999999999987</v>
      </c>
      <c r="H32" s="18">
        <f t="shared" si="1"/>
        <v>2.6474870236738821E-2</v>
      </c>
      <c r="I32" s="18">
        <f t="shared" si="2"/>
        <v>0.13661938989464195</v>
      </c>
      <c r="J32" s="17">
        <f t="shared" si="5"/>
        <v>172.66504972444426</v>
      </c>
      <c r="K32" s="17">
        <f t="shared" si="3"/>
        <v>10.791565607777766</v>
      </c>
      <c r="L32" s="16">
        <v>41</v>
      </c>
      <c r="M32" s="19">
        <f t="shared" si="6"/>
        <v>0.3902439024390244</v>
      </c>
      <c r="N32" s="16">
        <v>25</v>
      </c>
      <c r="O32" s="20">
        <f t="shared" si="40"/>
        <v>2.2857142857142856</v>
      </c>
      <c r="P32" s="20">
        <f t="shared" si="40"/>
        <v>0.2857142857142857</v>
      </c>
      <c r="Q32" s="16">
        <f t="shared" si="8"/>
        <v>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1.104166666666667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4</v>
      </c>
      <c r="X32" s="24">
        <f t="shared" si="9"/>
        <v>0.25</v>
      </c>
      <c r="Y32" s="25">
        <f t="shared" si="37"/>
        <v>5.5766666666666644</v>
      </c>
      <c r="Z32" s="14">
        <v>2</v>
      </c>
      <c r="AA32" s="14" t="s">
        <v>39</v>
      </c>
      <c r="AB32" s="27">
        <f t="shared" si="11"/>
        <v>-0.69</v>
      </c>
      <c r="AC32" s="28">
        <v>0.36095390740740746</v>
      </c>
      <c r="AD32" s="25">
        <f t="shared" si="12"/>
        <v>-7.9698622755555562</v>
      </c>
      <c r="AE32" s="25">
        <v>-8.98</v>
      </c>
      <c r="AF32" s="25">
        <v>-44.780568000000002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332031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2.6640625" customWidth="1"/>
    <col min="22" max="22" width="56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Generator Cord - 10 Ft SJTW 10 Gauge Power Extension Cable with Organizer")</f>
        <v>30 Amp Generator Cord - 10 Ft SJTW 10 Gauge Power Extension Cable with Organizer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Info!B1:BJ5000""),2,FALSE),"""")"),"B07G19W76G")</f>
        <v>B07G19W76G</v>
      </c>
      <c r="B2" s="3" t="s">
        <v>494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00.5" customHeight="1" x14ac:dyDescent="0.15">
      <c r="A3" s="67" t="s">
        <v>30</v>
      </c>
      <c r="B3" s="68"/>
      <c r="C3" s="42">
        <f>((AE32+AF32)/0.85)*-1</f>
        <v>23.555700779764706</v>
      </c>
      <c r="D3" s="5">
        <f>SUM(D4:D99765)</f>
        <v>119</v>
      </c>
      <c r="E3" s="5"/>
      <c r="F3" s="6">
        <f t="shared" ref="F3:G3" si="0">SUM(F4:F99765)</f>
        <v>3683.56</v>
      </c>
      <c r="G3" s="6">
        <f t="shared" si="0"/>
        <v>-18.689999999999994</v>
      </c>
      <c r="H3" s="7">
        <f t="shared" ref="H3:H32" si="1">G3/F3*-1</f>
        <v>5.0738959050483758E-3</v>
      </c>
      <c r="I3" s="8">
        <f t="shared" ref="I3:I32" si="2">J3/F3</f>
        <v>0.19176538359081949</v>
      </c>
      <c r="J3" s="6">
        <f>SUM(J4:J99765)</f>
        <v>706.37929637979903</v>
      </c>
      <c r="K3" s="6">
        <f t="shared" ref="K3:K32" si="3">J3/D3</f>
        <v>5.9359604737798239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2.5 - April
1 - May
1.5 - June
2 - July
6 - Aug
1 - Sept
1.5 - Oct
1.5 - Nov
2 - Dec
0.5 - Jan
0.5 - Feb")</f>
        <v>1 - March
2.5 - April
1 - May
1.5 - June
2 - July
6 - Aug
1 - Sept
1.5 - Oct
1.5 - Nov
2 -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QTY-50")</f>
        <v>US QTY-50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-41.570268760416653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Info!B2:BZ7000""),37,FALSE)),"""")*-1"),-14.0423456628)</f>
        <v>-14.042345662800001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180</v>
      </c>
      <c r="C4" s="15">
        <f t="shared" ref="C4:C32" si="4">IFERROR(F4/D4," - ")</f>
        <v>30.656666666666666</v>
      </c>
      <c r="D4" s="16">
        <v>3</v>
      </c>
      <c r="E4" s="16">
        <v>0</v>
      </c>
      <c r="F4" s="17">
        <v>91.97</v>
      </c>
      <c r="G4" s="17">
        <v>-0.08</v>
      </c>
      <c r="H4" s="18">
        <f t="shared" si="1"/>
        <v>8.6984886375992177E-4</v>
      </c>
      <c r="I4" s="18">
        <f t="shared" si="2"/>
        <v>0.2149619277241325</v>
      </c>
      <c r="J4" s="17">
        <f t="shared" ref="J4:J32" si="5">F4*0.85+G4+AF4*D4+D4*AE4+AG4+AD4</f>
        <v>19.770048492788465</v>
      </c>
      <c r="K4" s="17">
        <f t="shared" si="3"/>
        <v>6.5900161642628214</v>
      </c>
      <c r="L4" s="16">
        <v>11</v>
      </c>
      <c r="M4" s="19">
        <f t="shared" ref="M4:M32" si="6">IFERROR(D4/L4,"-")</f>
        <v>0.27272727272727271</v>
      </c>
      <c r="N4" s="16">
        <v>1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2</v>
      </c>
      <c r="R4" s="16"/>
      <c r="S4" s="21">
        <v>4.2</v>
      </c>
      <c r="T4" s="14">
        <v>270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0.25313767361111106</v>
      </c>
      <c r="AD4" s="25">
        <f t="shared" ref="AD4:AD32" si="12">IFERROR(AB4*AC4*D4*2,0)</f>
        <v>-1.0479899687499996</v>
      </c>
      <c r="AE4" s="25">
        <v>-5.8</v>
      </c>
      <c r="AF4" s="25">
        <v>-13.292153846153845</v>
      </c>
      <c r="AG4" s="25">
        <v>0</v>
      </c>
    </row>
    <row r="5" spans="1:33" ht="15.75" customHeight="1" x14ac:dyDescent="0.2">
      <c r="A5" s="14" t="s">
        <v>34</v>
      </c>
      <c r="B5" s="14" t="s">
        <v>180</v>
      </c>
      <c r="C5" s="15">
        <f t="shared" si="4"/>
        <v>31.99</v>
      </c>
      <c r="D5" s="16">
        <v>5</v>
      </c>
      <c r="E5" s="16">
        <v>0</v>
      </c>
      <c r="F5" s="29">
        <v>159.94999999999999</v>
      </c>
      <c r="G5" s="29">
        <v>0</v>
      </c>
      <c r="H5" s="18">
        <f t="shared" si="1"/>
        <v>0</v>
      </c>
      <c r="I5" s="18">
        <f t="shared" si="2"/>
        <v>0.24226371254338294</v>
      </c>
      <c r="J5" s="17">
        <f t="shared" si="5"/>
        <v>38.7500808213141</v>
      </c>
      <c r="K5" s="17">
        <f t="shared" si="3"/>
        <v>7.7500161642628198</v>
      </c>
      <c r="L5" s="16">
        <v>5</v>
      </c>
      <c r="M5" s="19">
        <f t="shared" si="6"/>
        <v>1</v>
      </c>
      <c r="N5" s="16">
        <v>3</v>
      </c>
      <c r="O5" s="20">
        <f t="shared" ref="O5:P5" si="13">D5/7</f>
        <v>0.7142857142857143</v>
      </c>
      <c r="P5" s="20">
        <f t="shared" si="13"/>
        <v>0</v>
      </c>
      <c r="Q5" s="16">
        <f t="shared" si="8"/>
        <v>4</v>
      </c>
      <c r="R5" s="16"/>
      <c r="S5" s="21">
        <v>2.7592592592592502</v>
      </c>
      <c r="T5" s="14">
        <v>270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0.25313767361111106</v>
      </c>
      <c r="AD5" s="25">
        <f t="shared" si="12"/>
        <v>-1.7466499479166662</v>
      </c>
      <c r="AE5" s="25">
        <v>-5.8</v>
      </c>
      <c r="AF5" s="25">
        <v>-13.292153846153845</v>
      </c>
      <c r="AG5" s="25">
        <v>0</v>
      </c>
    </row>
    <row r="6" spans="1:33" ht="15.75" customHeight="1" x14ac:dyDescent="0.2">
      <c r="A6" s="14" t="s">
        <v>35</v>
      </c>
      <c r="B6" s="14" t="s">
        <v>180</v>
      </c>
      <c r="C6" s="15">
        <f t="shared" si="4"/>
        <v>31.99</v>
      </c>
      <c r="D6" s="16">
        <v>2</v>
      </c>
      <c r="E6" s="16">
        <v>0</v>
      </c>
      <c r="F6" s="29">
        <v>63.98</v>
      </c>
      <c r="G6" s="29">
        <v>0</v>
      </c>
      <c r="H6" s="18">
        <f t="shared" si="1"/>
        <v>0</v>
      </c>
      <c r="I6" s="18">
        <f t="shared" si="2"/>
        <v>0.24226371254338291</v>
      </c>
      <c r="J6" s="17">
        <f t="shared" si="5"/>
        <v>15.500032328525638</v>
      </c>
      <c r="K6" s="17">
        <f t="shared" si="3"/>
        <v>7.7500161642628189</v>
      </c>
      <c r="L6" s="16">
        <v>7</v>
      </c>
      <c r="M6" s="19">
        <f t="shared" si="6"/>
        <v>0.2857142857142857</v>
      </c>
      <c r="N6" s="16">
        <v>2</v>
      </c>
      <c r="O6" s="20">
        <f t="shared" ref="O6:P6" si="14">D6/7</f>
        <v>0.2857142857142857</v>
      </c>
      <c r="P6" s="20">
        <f t="shared" si="14"/>
        <v>0</v>
      </c>
      <c r="Q6" s="16">
        <f t="shared" si="8"/>
        <v>7</v>
      </c>
      <c r="R6" s="16"/>
      <c r="S6" s="21">
        <v>3.6886227544910102</v>
      </c>
      <c r="T6" s="14">
        <v>270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0.25313767361111106</v>
      </c>
      <c r="AD6" s="25">
        <f t="shared" si="12"/>
        <v>-0.69865997916666644</v>
      </c>
      <c r="AE6" s="25">
        <v>-5.8</v>
      </c>
      <c r="AF6" s="25">
        <v>-13.292153846153845</v>
      </c>
      <c r="AG6" s="25">
        <v>0</v>
      </c>
    </row>
    <row r="7" spans="1:33" ht="15.75" customHeight="1" x14ac:dyDescent="0.2">
      <c r="A7" s="14" t="s">
        <v>37</v>
      </c>
      <c r="B7" s="14" t="s">
        <v>180</v>
      </c>
      <c r="C7" s="15">
        <f t="shared" si="4"/>
        <v>31.99</v>
      </c>
      <c r="D7" s="16">
        <v>4</v>
      </c>
      <c r="E7" s="16">
        <v>0</v>
      </c>
      <c r="F7" s="29">
        <v>127.96</v>
      </c>
      <c r="G7" s="29">
        <v>0</v>
      </c>
      <c r="H7" s="18">
        <f t="shared" si="1"/>
        <v>0</v>
      </c>
      <c r="I7" s="18">
        <f t="shared" si="2"/>
        <v>0.24226371254338291</v>
      </c>
      <c r="J7" s="17">
        <f t="shared" si="5"/>
        <v>31.000064657051276</v>
      </c>
      <c r="K7" s="17">
        <f t="shared" si="3"/>
        <v>7.7500161642628189</v>
      </c>
      <c r="L7" s="16">
        <v>13</v>
      </c>
      <c r="M7" s="19">
        <f t="shared" si="6"/>
        <v>0.30769230769230771</v>
      </c>
      <c r="N7" s="16">
        <v>2</v>
      </c>
      <c r="O7" s="20">
        <f t="shared" ref="O7:P7" si="15">D7/7</f>
        <v>0.5714285714285714</v>
      </c>
      <c r="P7" s="20">
        <f t="shared" si="15"/>
        <v>0</v>
      </c>
      <c r="Q7" s="16">
        <f t="shared" si="8"/>
        <v>3</v>
      </c>
      <c r="R7" s="16"/>
      <c r="S7" s="21">
        <v>3.6511627906976698</v>
      </c>
      <c r="T7" s="14">
        <v>270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0.25313767361111106</v>
      </c>
      <c r="AD7" s="25">
        <f t="shared" si="12"/>
        <v>-1.3973199583333329</v>
      </c>
      <c r="AE7" s="25">
        <v>-5.8</v>
      </c>
      <c r="AF7" s="25">
        <v>-13.292153846153845</v>
      </c>
      <c r="AG7" s="25">
        <v>0</v>
      </c>
    </row>
    <row r="8" spans="1:33" ht="15.75" customHeight="1" x14ac:dyDescent="0.2">
      <c r="A8" s="14" t="s">
        <v>40</v>
      </c>
      <c r="B8" s="14" t="s">
        <v>180</v>
      </c>
      <c r="C8" s="15">
        <f t="shared" si="4"/>
        <v>31.99</v>
      </c>
      <c r="D8" s="16">
        <v>1</v>
      </c>
      <c r="E8" s="16">
        <v>0</v>
      </c>
      <c r="F8" s="29">
        <v>31.99</v>
      </c>
      <c r="G8" s="29">
        <v>0</v>
      </c>
      <c r="H8" s="18">
        <f t="shared" si="1"/>
        <v>0</v>
      </c>
      <c r="I8" s="18">
        <f t="shared" si="2"/>
        <v>0.24233104127591951</v>
      </c>
      <c r="J8" s="17">
        <f t="shared" si="5"/>
        <v>7.7521700104166644</v>
      </c>
      <c r="K8" s="17">
        <f t="shared" si="3"/>
        <v>7.7521700104166644</v>
      </c>
      <c r="L8" s="16">
        <v>5</v>
      </c>
      <c r="M8" s="19">
        <f t="shared" si="6"/>
        <v>0.2</v>
      </c>
      <c r="N8" s="16">
        <v>0</v>
      </c>
      <c r="O8" s="20">
        <f t="shared" ref="O8:P8" si="16">D8/7</f>
        <v>0.14285714285714285</v>
      </c>
      <c r="P8" s="20">
        <f t="shared" si="16"/>
        <v>0</v>
      </c>
      <c r="Q8" s="16">
        <f t="shared" si="8"/>
        <v>0</v>
      </c>
      <c r="R8" s="16"/>
      <c r="S8" s="21" t="e">
        <v>#N/A</v>
      </c>
      <c r="T8" s="14">
        <v>270</v>
      </c>
      <c r="U8" s="22">
        <v>130</v>
      </c>
      <c r="V8" s="23" t="s">
        <v>495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0.25313767361111106</v>
      </c>
      <c r="AD8" s="25">
        <f t="shared" si="12"/>
        <v>-0.34932998958333322</v>
      </c>
      <c r="AE8" s="25">
        <v>-5.8</v>
      </c>
      <c r="AF8" s="25">
        <v>-13.29</v>
      </c>
      <c r="AG8" s="25">
        <v>0</v>
      </c>
    </row>
    <row r="9" spans="1:33" ht="15.75" customHeight="1" x14ac:dyDescent="0.2">
      <c r="A9" s="14" t="s">
        <v>42</v>
      </c>
      <c r="B9" s="14" t="s">
        <v>180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270</v>
      </c>
      <c r="U9" s="22">
        <v>130</v>
      </c>
      <c r="V9" s="23" t="s">
        <v>496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-13.4558461538461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270</v>
      </c>
      <c r="U10" s="22">
        <v>130</v>
      </c>
      <c r="V10" s="23" t="s">
        <v>497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-13.4558461538461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415</v>
      </c>
      <c r="U11" s="22">
        <v>130</v>
      </c>
      <c r="V11" s="23" t="s">
        <v>498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-13.4558461538461</v>
      </c>
      <c r="AG11" s="25">
        <v>0</v>
      </c>
    </row>
    <row r="12" spans="1:33" ht="15.75" customHeight="1" x14ac:dyDescent="0.2">
      <c r="A12" s="14" t="s">
        <v>49</v>
      </c>
      <c r="B12" s="14"/>
      <c r="C12" s="15">
        <f t="shared" si="4"/>
        <v>31.99</v>
      </c>
      <c r="D12" s="16">
        <v>5</v>
      </c>
      <c r="E12" s="16">
        <v>0</v>
      </c>
      <c r="F12" s="29">
        <v>159.94999999999999</v>
      </c>
      <c r="G12" s="29">
        <v>-0.05</v>
      </c>
      <c r="H12" s="18">
        <f t="shared" si="1"/>
        <v>3.1259768677711788E-4</v>
      </c>
      <c r="I12" s="18">
        <f t="shared" si="2"/>
        <v>0.23683413118382501</v>
      </c>
      <c r="J12" s="17">
        <f t="shared" si="5"/>
        <v>37.88161928285281</v>
      </c>
      <c r="K12" s="17">
        <f t="shared" si="3"/>
        <v>7.5763238565705624</v>
      </c>
      <c r="L12" s="16">
        <v>6</v>
      </c>
      <c r="M12" s="19">
        <f t="shared" si="6"/>
        <v>0.83333333333333337</v>
      </c>
      <c r="N12" s="16">
        <v>0</v>
      </c>
      <c r="O12" s="20">
        <f t="shared" ref="O12:P12" si="20">D12/7</f>
        <v>0.7142857142857143</v>
      </c>
      <c r="P12" s="20">
        <f t="shared" si="20"/>
        <v>0</v>
      </c>
      <c r="Q12" s="16">
        <f t="shared" si="8"/>
        <v>0</v>
      </c>
      <c r="R12" s="16"/>
      <c r="S12" s="21" t="e">
        <v>#N/A</v>
      </c>
      <c r="T12" s="14">
        <v>420</v>
      </c>
      <c r="U12" s="22">
        <v>130</v>
      </c>
      <c r="V12" s="23" t="s">
        <v>499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0.25313767361111106</v>
      </c>
      <c r="AD12" s="25">
        <f t="shared" si="12"/>
        <v>-1.7466499479166662</v>
      </c>
      <c r="AE12" s="25">
        <v>-5.8</v>
      </c>
      <c r="AF12" s="25">
        <v>-13.4558461538461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420</v>
      </c>
      <c r="U13" s="22">
        <v>130</v>
      </c>
      <c r="V13" s="23" t="s">
        <v>500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-13.542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420</v>
      </c>
      <c r="U14" s="22">
        <v>130</v>
      </c>
      <c r="V14" s="23" t="s">
        <v>500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-13.542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420</v>
      </c>
      <c r="U15" s="22">
        <v>130</v>
      </c>
      <c r="V15" s="23" t="s">
        <v>501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-13.542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420</v>
      </c>
      <c r="U16" s="22">
        <v>130</v>
      </c>
      <c r="V16" s="23" t="s">
        <v>501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-13.542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290</v>
      </c>
      <c r="U17" s="22">
        <v>130</v>
      </c>
      <c r="V17" s="23" t="s">
        <v>502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-13.542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31.99</v>
      </c>
      <c r="D18" s="16">
        <v>4</v>
      </c>
      <c r="E18" s="16">
        <v>2</v>
      </c>
      <c r="F18" s="17">
        <v>127.96</v>
      </c>
      <c r="G18" s="29">
        <v>0</v>
      </c>
      <c r="H18" s="18">
        <f t="shared" si="1"/>
        <v>0</v>
      </c>
      <c r="I18" s="18">
        <f t="shared" si="2"/>
        <v>0.23445357956913615</v>
      </c>
      <c r="J18" s="17">
        <f t="shared" si="5"/>
        <v>30.000680041666659</v>
      </c>
      <c r="K18" s="17">
        <f t="shared" si="3"/>
        <v>7.5001700104166646</v>
      </c>
      <c r="L18" s="16">
        <v>3</v>
      </c>
      <c r="M18" s="19">
        <f t="shared" si="6"/>
        <v>1.3333333333333333</v>
      </c>
      <c r="N18" s="16">
        <v>126</v>
      </c>
      <c r="O18" s="20">
        <f t="shared" ref="O18:P18" si="26">D18/7</f>
        <v>0.5714285714285714</v>
      </c>
      <c r="P18" s="20">
        <f t="shared" si="26"/>
        <v>0.2857142857142857</v>
      </c>
      <c r="Q18" s="16">
        <f t="shared" si="8"/>
        <v>147</v>
      </c>
      <c r="R18" s="16"/>
      <c r="S18" s="21">
        <v>0.45945945945945899</v>
      </c>
      <c r="T18" s="14">
        <v>160</v>
      </c>
      <c r="U18" s="22">
        <v>0</v>
      </c>
      <c r="V18" s="23" t="s">
        <v>503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0.25313767361111106</v>
      </c>
      <c r="AD18" s="25">
        <f t="shared" si="12"/>
        <v>-1.3973199583333329</v>
      </c>
      <c r="AE18" s="25">
        <v>-5.8</v>
      </c>
      <c r="AF18" s="25">
        <v>-13.542</v>
      </c>
      <c r="AG18" s="25">
        <v>0</v>
      </c>
    </row>
    <row r="19" spans="1:33" ht="15.75" customHeight="1" x14ac:dyDescent="0.2">
      <c r="A19" s="14" t="s">
        <v>67</v>
      </c>
      <c r="B19" s="14" t="s">
        <v>504</v>
      </c>
      <c r="C19" s="15">
        <f t="shared" si="4"/>
        <v>31.99</v>
      </c>
      <c r="D19" s="16">
        <v>7</v>
      </c>
      <c r="E19" s="16">
        <v>0</v>
      </c>
      <c r="F19" s="17">
        <v>223.92999999999998</v>
      </c>
      <c r="G19" s="29">
        <v>-0.1</v>
      </c>
      <c r="H19" s="18">
        <f t="shared" si="1"/>
        <v>4.4656812396731129E-4</v>
      </c>
      <c r="I19" s="18">
        <f t="shared" si="2"/>
        <v>0.21389135030106118</v>
      </c>
      <c r="J19" s="17">
        <f t="shared" si="5"/>
        <v>47.896690072916627</v>
      </c>
      <c r="K19" s="17">
        <f t="shared" si="3"/>
        <v>6.8423842961309465</v>
      </c>
      <c r="L19" s="16">
        <v>23</v>
      </c>
      <c r="M19" s="19">
        <f t="shared" si="6"/>
        <v>0.30434782608695654</v>
      </c>
      <c r="N19" s="16">
        <v>187</v>
      </c>
      <c r="O19" s="20">
        <f t="shared" ref="O19:P19" si="27">D19/7</f>
        <v>1</v>
      </c>
      <c r="P19" s="20">
        <f t="shared" si="27"/>
        <v>0</v>
      </c>
      <c r="Q19" s="16">
        <f t="shared" si="8"/>
        <v>187</v>
      </c>
      <c r="R19" s="16"/>
      <c r="S19" s="21">
        <v>0.38647342995168998</v>
      </c>
      <c r="T19" s="14">
        <v>160</v>
      </c>
      <c r="U19" s="22">
        <v>10</v>
      </c>
      <c r="V19" s="23" t="s">
        <v>503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0.25313767361111106</v>
      </c>
      <c r="AD19" s="25">
        <f t="shared" si="12"/>
        <v>-2.4453099270833327</v>
      </c>
      <c r="AE19" s="25">
        <v>-5.8</v>
      </c>
      <c r="AF19" s="25">
        <v>-14.185500000000001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31.988571428571436</v>
      </c>
      <c r="D20" s="16">
        <v>14</v>
      </c>
      <c r="E20" s="16">
        <v>0</v>
      </c>
      <c r="F20" s="17">
        <v>447.84000000000009</v>
      </c>
      <c r="G20" s="29">
        <v>0</v>
      </c>
      <c r="H20" s="18">
        <f t="shared" si="1"/>
        <v>0</v>
      </c>
      <c r="I20" s="18">
        <f t="shared" si="2"/>
        <v>0.21430953051499049</v>
      </c>
      <c r="J20" s="17">
        <f t="shared" si="5"/>
        <v>95.97638014583336</v>
      </c>
      <c r="K20" s="17">
        <f t="shared" si="3"/>
        <v>6.8554557247023826</v>
      </c>
      <c r="L20" s="16">
        <v>43</v>
      </c>
      <c r="M20" s="19">
        <f t="shared" si="6"/>
        <v>0.32558139534883723</v>
      </c>
      <c r="N20" s="16">
        <v>184</v>
      </c>
      <c r="O20" s="20">
        <f t="shared" ref="O20:P20" si="28">D20/7</f>
        <v>2</v>
      </c>
      <c r="P20" s="20">
        <f t="shared" si="28"/>
        <v>0</v>
      </c>
      <c r="Q20" s="16">
        <f t="shared" si="8"/>
        <v>92</v>
      </c>
      <c r="R20" s="16"/>
      <c r="S20" s="21">
        <v>0.58823529411764697</v>
      </c>
      <c r="T20" s="14">
        <v>160</v>
      </c>
      <c r="U20" s="22">
        <v>10</v>
      </c>
      <c r="V20" s="23" t="s">
        <v>505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0.25313767361111106</v>
      </c>
      <c r="AD20" s="25">
        <f t="shared" si="12"/>
        <v>-4.8906198541666654</v>
      </c>
      <c r="AE20" s="25">
        <v>-5.8</v>
      </c>
      <c r="AF20" s="25">
        <v>-14.185500000000001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31.008888888888894</v>
      </c>
      <c r="D21" s="16">
        <v>9</v>
      </c>
      <c r="E21" s="16">
        <v>1</v>
      </c>
      <c r="F21" s="17">
        <v>279.08000000000004</v>
      </c>
      <c r="G21" s="29">
        <v>-0.04</v>
      </c>
      <c r="H21" s="18">
        <f t="shared" si="1"/>
        <v>1.4332807797047439E-4</v>
      </c>
      <c r="I21" s="18">
        <f t="shared" si="2"/>
        <v>0.19408244981277772</v>
      </c>
      <c r="J21" s="17">
        <f t="shared" si="5"/>
        <v>54.164530093750017</v>
      </c>
      <c r="K21" s="17">
        <f t="shared" si="3"/>
        <v>6.0182811215277798</v>
      </c>
      <c r="L21" s="16">
        <v>21</v>
      </c>
      <c r="M21" s="19">
        <f t="shared" si="6"/>
        <v>0.42857142857142855</v>
      </c>
      <c r="N21" s="16">
        <v>182</v>
      </c>
      <c r="O21" s="20">
        <f t="shared" ref="O21:P21" si="29">D21/7</f>
        <v>1.2857142857142858</v>
      </c>
      <c r="P21" s="20">
        <f t="shared" si="29"/>
        <v>0.14285714285714285</v>
      </c>
      <c r="Q21" s="16">
        <f t="shared" si="8"/>
        <v>127</v>
      </c>
      <c r="R21" s="16"/>
      <c r="S21" s="21">
        <v>0.82608695652173902</v>
      </c>
      <c r="T21" s="14">
        <v>160</v>
      </c>
      <c r="U21" s="22">
        <v>10</v>
      </c>
      <c r="V21" s="23" t="s">
        <v>506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0.25313767361111106</v>
      </c>
      <c r="AD21" s="25">
        <f t="shared" si="12"/>
        <v>-3.1439699062499988</v>
      </c>
      <c r="AE21" s="25">
        <v>-5.8</v>
      </c>
      <c r="AF21" s="25">
        <v>-14.185500000000001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31.455000000000005</v>
      </c>
      <c r="D22" s="16">
        <v>10</v>
      </c>
      <c r="E22" s="16">
        <v>0</v>
      </c>
      <c r="F22" s="29">
        <v>314.55000000000007</v>
      </c>
      <c r="G22" s="29">
        <v>0</v>
      </c>
      <c r="H22" s="18">
        <f t="shared" si="1"/>
        <v>0</v>
      </c>
      <c r="I22" s="18">
        <f t="shared" si="2"/>
        <v>0.20352630775446415</v>
      </c>
      <c r="J22" s="17">
        <f t="shared" si="5"/>
        <v>64.019200104166714</v>
      </c>
      <c r="K22" s="17">
        <f t="shared" si="3"/>
        <v>6.4019200104166716</v>
      </c>
      <c r="L22" s="16">
        <v>46</v>
      </c>
      <c r="M22" s="19">
        <f t="shared" si="6"/>
        <v>0.21739130434782608</v>
      </c>
      <c r="N22" s="16">
        <v>171</v>
      </c>
      <c r="O22" s="20">
        <f t="shared" ref="O22:P22" si="30">D22/7</f>
        <v>1.4285714285714286</v>
      </c>
      <c r="P22" s="20">
        <f t="shared" si="30"/>
        <v>0</v>
      </c>
      <c r="Q22" s="16">
        <f t="shared" si="8"/>
        <v>119</v>
      </c>
      <c r="R22" s="16"/>
      <c r="S22" s="21">
        <v>0.65594855305466204</v>
      </c>
      <c r="T22" s="14">
        <v>160</v>
      </c>
      <c r="U22" s="22">
        <v>10</v>
      </c>
      <c r="V22" s="23" t="s">
        <v>506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0.25313767361111106</v>
      </c>
      <c r="AD22" s="25">
        <f t="shared" si="12"/>
        <v>-3.4932998958333323</v>
      </c>
      <c r="AE22" s="25">
        <v>-5.8</v>
      </c>
      <c r="AF22" s="25">
        <v>-14.185500000000001</v>
      </c>
      <c r="AG22" s="25">
        <v>0</v>
      </c>
    </row>
    <row r="23" spans="1:33" ht="15.75" customHeight="1" x14ac:dyDescent="0.2">
      <c r="A23" s="14" t="s">
        <v>76</v>
      </c>
      <c r="B23" s="14" t="s">
        <v>507</v>
      </c>
      <c r="C23" s="15">
        <f t="shared" si="4"/>
        <v>30.99</v>
      </c>
      <c r="D23" s="16">
        <v>1</v>
      </c>
      <c r="E23" s="16">
        <v>1</v>
      </c>
      <c r="F23" s="17">
        <v>30.99</v>
      </c>
      <c r="G23" s="29">
        <v>0</v>
      </c>
      <c r="H23" s="18">
        <f t="shared" si="1"/>
        <v>0</v>
      </c>
      <c r="I23" s="18">
        <f t="shared" si="2"/>
        <v>0.19382607326288034</v>
      </c>
      <c r="J23" s="17">
        <f t="shared" si="5"/>
        <v>6.0066700104166619</v>
      </c>
      <c r="K23" s="17">
        <f t="shared" si="3"/>
        <v>6.0066700104166619</v>
      </c>
      <c r="L23" s="16">
        <v>24</v>
      </c>
      <c r="M23" s="19">
        <f t="shared" si="6"/>
        <v>4.1666666666666664E-2</v>
      </c>
      <c r="N23" s="16">
        <v>170</v>
      </c>
      <c r="O23" s="20">
        <f t="shared" ref="O23:P23" si="31">D23/7</f>
        <v>0.14285714285714285</v>
      </c>
      <c r="P23" s="20">
        <f t="shared" si="31"/>
        <v>0.14285714285714285</v>
      </c>
      <c r="Q23" s="16">
        <f t="shared" si="8"/>
        <v>595</v>
      </c>
      <c r="R23" s="16"/>
      <c r="S23" s="21">
        <v>0.69736842105263097</v>
      </c>
      <c r="T23" s="14">
        <v>160</v>
      </c>
      <c r="U23" s="22">
        <v>10</v>
      </c>
      <c r="V23" s="23" t="s">
        <v>506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0.25313767361111106</v>
      </c>
      <c r="AD23" s="25">
        <f t="shared" si="12"/>
        <v>-0.34932998958333322</v>
      </c>
      <c r="AE23" s="25">
        <v>-5.8</v>
      </c>
      <c r="AF23" s="25">
        <v>-14.185500000000001</v>
      </c>
      <c r="AG23" s="25">
        <v>0</v>
      </c>
    </row>
    <row r="24" spans="1:33" ht="15.75" customHeight="1" x14ac:dyDescent="0.2">
      <c r="A24" s="14" t="s">
        <v>78</v>
      </c>
      <c r="B24" s="14" t="s">
        <v>508</v>
      </c>
      <c r="C24" s="15" t="str">
        <f t="shared" si="4"/>
        <v xml:space="preserve"> - </v>
      </c>
      <c r="D24" s="16">
        <v>0</v>
      </c>
      <c r="E24" s="16">
        <v>1</v>
      </c>
      <c r="F24" s="17">
        <v>0</v>
      </c>
      <c r="G24" s="17">
        <v>-17.93</v>
      </c>
      <c r="H24" s="18" t="e">
        <f t="shared" si="1"/>
        <v>#DIV/0!</v>
      </c>
      <c r="I24" s="18" t="e">
        <f t="shared" si="2"/>
        <v>#DIV/0!</v>
      </c>
      <c r="J24" s="17">
        <f t="shared" si="5"/>
        <v>-17.93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169</v>
      </c>
      <c r="O24" s="20">
        <f t="shared" ref="O24:P24" si="32">D24/7</f>
        <v>0</v>
      </c>
      <c r="P24" s="20">
        <f t="shared" si="32"/>
        <v>0.14285714285714285</v>
      </c>
      <c r="Q24" s="16">
        <f t="shared" si="8"/>
        <v>1183</v>
      </c>
      <c r="R24" s="16"/>
      <c r="S24" s="21">
        <v>0.59178082191780801</v>
      </c>
      <c r="T24" s="14">
        <v>160</v>
      </c>
      <c r="U24" s="22">
        <v>10</v>
      </c>
      <c r="V24" s="23" t="s">
        <v>509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0.25313767361111106</v>
      </c>
      <c r="AD24" s="25">
        <f t="shared" si="12"/>
        <v>0</v>
      </c>
      <c r="AE24" s="25">
        <v>-5.8</v>
      </c>
      <c r="AF24" s="25">
        <v>-14.185500000000001</v>
      </c>
      <c r="AG24" s="25">
        <v>0</v>
      </c>
    </row>
    <row r="25" spans="1:33" ht="15.75" customHeight="1" x14ac:dyDescent="0.2">
      <c r="A25" s="14" t="s">
        <v>81</v>
      </c>
      <c r="B25" s="14" t="s">
        <v>510</v>
      </c>
      <c r="C25" s="15">
        <f t="shared" si="4"/>
        <v>30.337142857142858</v>
      </c>
      <c r="D25" s="16">
        <v>7</v>
      </c>
      <c r="E25" s="16">
        <v>0</v>
      </c>
      <c r="F25" s="17">
        <v>212.36</v>
      </c>
      <c r="G25" s="17">
        <v>-0.18</v>
      </c>
      <c r="H25" s="18">
        <f t="shared" si="1"/>
        <v>8.4761725372009783E-4</v>
      </c>
      <c r="I25" s="18">
        <f t="shared" si="2"/>
        <v>0.17870922053548999</v>
      </c>
      <c r="J25" s="17">
        <f t="shared" si="5"/>
        <v>37.950690072916657</v>
      </c>
      <c r="K25" s="17">
        <f t="shared" si="3"/>
        <v>5.4215271532738081</v>
      </c>
      <c r="L25" s="16">
        <v>36</v>
      </c>
      <c r="M25" s="19">
        <f t="shared" si="6"/>
        <v>0.19444444444444445</v>
      </c>
      <c r="N25" s="16">
        <v>160</v>
      </c>
      <c r="O25" s="20">
        <f t="shared" ref="O25:P25" si="33">D25/7</f>
        <v>1</v>
      </c>
      <c r="P25" s="20">
        <f t="shared" si="33"/>
        <v>0</v>
      </c>
      <c r="Q25" s="16">
        <f t="shared" si="8"/>
        <v>160</v>
      </c>
      <c r="R25" s="16"/>
      <c r="S25" s="21">
        <v>0.63583815028901736</v>
      </c>
      <c r="T25" s="14">
        <v>160</v>
      </c>
      <c r="U25" s="22">
        <v>10</v>
      </c>
      <c r="V25" s="23" t="s">
        <v>509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0.25313767361111106</v>
      </c>
      <c r="AD25" s="25">
        <f t="shared" si="12"/>
        <v>-2.4453099270833327</v>
      </c>
      <c r="AE25" s="25">
        <v>-5.8</v>
      </c>
      <c r="AF25" s="25">
        <v>-14.19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4"/>
        <v>29.997499999999999</v>
      </c>
      <c r="D26" s="16">
        <v>8</v>
      </c>
      <c r="E26" s="16">
        <v>1</v>
      </c>
      <c r="F26" s="17">
        <v>239.98</v>
      </c>
      <c r="G26" s="17">
        <v>-0.08</v>
      </c>
      <c r="H26" s="18">
        <f t="shared" si="1"/>
        <v>3.3336111342611888E-4</v>
      </c>
      <c r="I26" s="18">
        <f t="shared" si="2"/>
        <v>0.16578198217907034</v>
      </c>
      <c r="J26" s="17">
        <f t="shared" si="5"/>
        <v>39.784360083333297</v>
      </c>
      <c r="K26" s="17">
        <f t="shared" si="3"/>
        <v>4.9730450104166621</v>
      </c>
      <c r="L26" s="16">
        <v>26</v>
      </c>
      <c r="M26" s="19">
        <f t="shared" si="6"/>
        <v>0.30769230769230771</v>
      </c>
      <c r="N26" s="16">
        <v>156</v>
      </c>
      <c r="O26" s="20">
        <f t="shared" ref="O26:P26" si="34">D26/7</f>
        <v>1.1428571428571428</v>
      </c>
      <c r="P26" s="20">
        <f t="shared" si="34"/>
        <v>0.14285714285714285</v>
      </c>
      <c r="Q26" s="16">
        <f t="shared" si="8"/>
        <v>121</v>
      </c>
      <c r="R26" s="16"/>
      <c r="S26" s="21">
        <v>0.6900584795321637</v>
      </c>
      <c r="T26" s="14">
        <v>160</v>
      </c>
      <c r="U26" s="22">
        <v>10</v>
      </c>
      <c r="V26" s="23" t="s">
        <v>505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0.25313767361111106</v>
      </c>
      <c r="AD26" s="25">
        <f t="shared" si="12"/>
        <v>-2.7946399166666658</v>
      </c>
      <c r="AE26" s="25">
        <v>-5.98</v>
      </c>
      <c r="AF26" s="25">
        <v>-14.185499999999999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29.99</v>
      </c>
      <c r="D27" s="16">
        <v>3</v>
      </c>
      <c r="E27" s="16">
        <v>0</v>
      </c>
      <c r="F27" s="17">
        <v>89.97</v>
      </c>
      <c r="G27" s="17">
        <v>0</v>
      </c>
      <c r="H27" s="18">
        <f t="shared" si="1"/>
        <v>0</v>
      </c>
      <c r="I27" s="18">
        <f t="shared" si="2"/>
        <v>0.16482394166110917</v>
      </c>
      <c r="J27" s="17">
        <f t="shared" si="5"/>
        <v>14.829210031249993</v>
      </c>
      <c r="K27" s="17">
        <f t="shared" si="3"/>
        <v>4.9430700104166645</v>
      </c>
      <c r="L27" s="16">
        <v>38</v>
      </c>
      <c r="M27" s="19">
        <f t="shared" si="6"/>
        <v>7.8947368421052627E-2</v>
      </c>
      <c r="N27" s="16">
        <v>151</v>
      </c>
      <c r="O27" s="20">
        <f t="shared" ref="O27:P27" si="35">D27/7</f>
        <v>0.42857142857142855</v>
      </c>
      <c r="P27" s="20">
        <f t="shared" si="35"/>
        <v>0</v>
      </c>
      <c r="Q27" s="16">
        <f t="shared" si="8"/>
        <v>352</v>
      </c>
      <c r="R27" s="16"/>
      <c r="S27" s="21">
        <v>0.5916114790286976</v>
      </c>
      <c r="T27" s="14">
        <v>160</v>
      </c>
      <c r="U27" s="22">
        <v>10</v>
      </c>
      <c r="V27" s="23" t="s">
        <v>505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0.25313767361111106</v>
      </c>
      <c r="AD27" s="25">
        <f t="shared" si="12"/>
        <v>-1.0479899687499996</v>
      </c>
      <c r="AE27" s="25">
        <v>-5.98</v>
      </c>
      <c r="AF27" s="25">
        <v>-14.219099999999999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30</v>
      </c>
      <c r="D28" s="16">
        <v>9</v>
      </c>
      <c r="E28" s="16">
        <v>0</v>
      </c>
      <c r="F28" s="17">
        <v>270</v>
      </c>
      <c r="G28" s="17">
        <v>-7.0000000000000007E-2</v>
      </c>
      <c r="H28" s="18">
        <f t="shared" si="1"/>
        <v>2.5925925925925926E-4</v>
      </c>
      <c r="I28" s="18">
        <f t="shared" si="2"/>
        <v>0.16479307442129634</v>
      </c>
      <c r="J28" s="17">
        <f t="shared" si="5"/>
        <v>44.494130093750009</v>
      </c>
      <c r="K28" s="17">
        <f t="shared" si="3"/>
        <v>4.9437922326388897</v>
      </c>
      <c r="L28" s="16">
        <v>27</v>
      </c>
      <c r="M28" s="19">
        <f t="shared" si="6"/>
        <v>0.33333333333333331</v>
      </c>
      <c r="N28" s="16">
        <v>152</v>
      </c>
      <c r="O28" s="20">
        <f t="shared" ref="O28:P28" si="36">D28/7</f>
        <v>1.2857142857142858</v>
      </c>
      <c r="P28" s="20">
        <f t="shared" si="36"/>
        <v>0</v>
      </c>
      <c r="Q28" s="16">
        <f t="shared" si="8"/>
        <v>118</v>
      </c>
      <c r="R28" s="16"/>
      <c r="S28" s="21">
        <v>0.56813819577735125</v>
      </c>
      <c r="T28" s="14">
        <v>160</v>
      </c>
      <c r="U28" s="22">
        <v>10</v>
      </c>
      <c r="V28" s="23" t="s">
        <v>505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0.25313767361111106</v>
      </c>
      <c r="AD28" s="25">
        <f t="shared" si="12"/>
        <v>-3.1439699062499988</v>
      </c>
      <c r="AE28" s="25">
        <v>-5.98</v>
      </c>
      <c r="AF28" s="25">
        <v>-14.219099999999999</v>
      </c>
      <c r="AG28" s="25">
        <v>0</v>
      </c>
    </row>
    <row r="29" spans="1:33" ht="15.75" customHeight="1" x14ac:dyDescent="0.2">
      <c r="A29" s="14" t="s">
        <v>89</v>
      </c>
      <c r="B29" s="14"/>
      <c r="C29" s="15">
        <f t="shared" si="4"/>
        <v>29.99</v>
      </c>
      <c r="D29" s="16">
        <v>4</v>
      </c>
      <c r="E29" s="16">
        <v>0</v>
      </c>
      <c r="F29" s="17">
        <v>119.96</v>
      </c>
      <c r="G29" s="17">
        <v>0</v>
      </c>
      <c r="H29" s="18">
        <f t="shared" si="1"/>
        <v>0</v>
      </c>
      <c r="I29" s="18">
        <f t="shared" si="2"/>
        <v>0.16482394166110922</v>
      </c>
      <c r="J29" s="17">
        <f t="shared" si="5"/>
        <v>19.772280041666662</v>
      </c>
      <c r="K29" s="17">
        <f t="shared" si="3"/>
        <v>4.9430700104166654</v>
      </c>
      <c r="L29" s="16">
        <v>24</v>
      </c>
      <c r="M29" s="19">
        <f t="shared" si="6"/>
        <v>0.16666666666666666</v>
      </c>
      <c r="N29" s="16">
        <v>150</v>
      </c>
      <c r="O29" s="20">
        <f t="shared" ref="O29:P29" si="38">D29/7</f>
        <v>0.5714285714285714</v>
      </c>
      <c r="P29" s="20">
        <f t="shared" si="38"/>
        <v>0</v>
      </c>
      <c r="Q29" s="16">
        <f t="shared" si="8"/>
        <v>262</v>
      </c>
      <c r="R29" s="16"/>
      <c r="S29" s="21">
        <v>0.62082514734774064</v>
      </c>
      <c r="T29" s="14">
        <v>150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0.25313767361111106</v>
      </c>
      <c r="AD29" s="25">
        <f t="shared" si="12"/>
        <v>-1.3973199583333329</v>
      </c>
      <c r="AE29" s="25">
        <v>-5.98</v>
      </c>
      <c r="AF29" s="25">
        <v>-14.219099999999999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30.067500000000003</v>
      </c>
      <c r="D30" s="16">
        <v>8</v>
      </c>
      <c r="E30" s="16">
        <v>3</v>
      </c>
      <c r="F30" s="17">
        <v>240.54000000000002</v>
      </c>
      <c r="G30" s="17">
        <v>-0.08</v>
      </c>
      <c r="H30" s="18">
        <f t="shared" si="1"/>
        <v>3.3258501704498211E-4</v>
      </c>
      <c r="I30" s="18">
        <f t="shared" si="2"/>
        <v>0.17213600557467909</v>
      </c>
      <c r="J30" s="17">
        <f t="shared" si="5"/>
        <v>41.405594780933313</v>
      </c>
      <c r="K30" s="17">
        <f t="shared" si="3"/>
        <v>5.1756993476166642</v>
      </c>
      <c r="L30" s="16">
        <v>27</v>
      </c>
      <c r="M30" s="19">
        <f t="shared" si="6"/>
        <v>0.29629629629629628</v>
      </c>
      <c r="N30" s="16">
        <v>137</v>
      </c>
      <c r="O30" s="20">
        <f t="shared" ref="O30:P30" si="39">D30/7</f>
        <v>1.1428571428571428</v>
      </c>
      <c r="P30" s="20">
        <f t="shared" si="39"/>
        <v>0.42857142857142855</v>
      </c>
      <c r="Q30" s="16">
        <f t="shared" si="8"/>
        <v>87</v>
      </c>
      <c r="R30" s="16"/>
      <c r="S30" s="21">
        <v>0.69672131147540983</v>
      </c>
      <c r="T30" s="14">
        <v>150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0.25313767361111106</v>
      </c>
      <c r="AD30" s="25">
        <f t="shared" si="12"/>
        <v>-2.7946399166666658</v>
      </c>
      <c r="AE30" s="25">
        <v>-5.98</v>
      </c>
      <c r="AF30" s="25">
        <v>-14.042345662800001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4"/>
        <v>30.058181818181819</v>
      </c>
      <c r="D31" s="16">
        <v>11</v>
      </c>
      <c r="E31" s="16">
        <v>11</v>
      </c>
      <c r="F31" s="17">
        <v>330.64</v>
      </c>
      <c r="G31" s="17">
        <v>0</v>
      </c>
      <c r="H31" s="18">
        <f t="shared" si="1"/>
        <v>0</v>
      </c>
      <c r="I31" s="18">
        <f t="shared" si="2"/>
        <v>0.17225855257616535</v>
      </c>
      <c r="J31" s="17">
        <f t="shared" si="5"/>
        <v>56.955567823783305</v>
      </c>
      <c r="K31" s="17">
        <f t="shared" si="3"/>
        <v>5.1777788930712099</v>
      </c>
      <c r="L31" s="16">
        <v>25</v>
      </c>
      <c r="M31" s="19">
        <f t="shared" si="6"/>
        <v>0.44</v>
      </c>
      <c r="N31" s="16">
        <v>115</v>
      </c>
      <c r="O31" s="20">
        <f t="shared" ref="O31:P32" si="40">D31/7</f>
        <v>1.5714285714285714</v>
      </c>
      <c r="P31" s="20">
        <f t="shared" si="40"/>
        <v>1.5714285714285714</v>
      </c>
      <c r="Q31" s="16">
        <f t="shared" si="8"/>
        <v>36</v>
      </c>
      <c r="R31" s="16"/>
      <c r="S31" s="21">
        <v>0.70187393526405395</v>
      </c>
      <c r="T31" s="14">
        <v>150</v>
      </c>
      <c r="U31" s="22" t="s">
        <v>63</v>
      </c>
      <c r="V31" s="23" t="s">
        <v>1181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0.25313767361111106</v>
      </c>
      <c r="AD31" s="25">
        <f t="shared" si="12"/>
        <v>-3.8426298854166654</v>
      </c>
      <c r="AE31" s="25">
        <v>-5.98</v>
      </c>
      <c r="AF31" s="25">
        <v>-14.042345662800001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29.99</v>
      </c>
      <c r="D32" s="16">
        <v>4</v>
      </c>
      <c r="E32" s="16">
        <v>0</v>
      </c>
      <c r="F32" s="17">
        <v>119.96</v>
      </c>
      <c r="G32" s="17">
        <v>-0.08</v>
      </c>
      <c r="H32" s="18">
        <f t="shared" si="1"/>
        <v>6.6688896298766262E-4</v>
      </c>
      <c r="I32" s="18">
        <f t="shared" si="2"/>
        <v>0.17005082853006551</v>
      </c>
      <c r="J32" s="17">
        <f t="shared" si="5"/>
        <v>20.399297390466657</v>
      </c>
      <c r="K32" s="17">
        <f t="shared" si="3"/>
        <v>5.0998243476166643</v>
      </c>
      <c r="L32" s="16">
        <v>24</v>
      </c>
      <c r="M32" s="19">
        <f t="shared" si="6"/>
        <v>0.16666666666666666</v>
      </c>
      <c r="N32" s="16">
        <v>111</v>
      </c>
      <c r="O32" s="20">
        <f t="shared" si="40"/>
        <v>0.5714285714285714</v>
      </c>
      <c r="P32" s="20">
        <f t="shared" si="40"/>
        <v>0</v>
      </c>
      <c r="Q32" s="16">
        <f t="shared" si="8"/>
        <v>194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0.68261562998405101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0.25313767361111106</v>
      </c>
      <c r="AD32" s="25">
        <f t="shared" si="12"/>
        <v>-1.3973199583333329</v>
      </c>
      <c r="AE32" s="25">
        <v>-5.98</v>
      </c>
      <c r="AF32" s="25">
        <v>-14.042345662800001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332031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7.6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Generator Cord - 20 Ft SJTW 10 Gauge Power Extension Cable with Organizer")</f>
        <v>30 Amp Generator Cord - 20 Ft SJTW 10 Gauge Power Extension Cable with Organizer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Info!B1:BJ5000""),2,FALSE),"""")"),"B07G19ZKS4")</f>
        <v>B07G19ZKS4</v>
      </c>
      <c r="B2" s="3" t="s">
        <v>511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66" customHeight="1" x14ac:dyDescent="0.15">
      <c r="A3" s="67" t="s">
        <v>30</v>
      </c>
      <c r="B3" s="68"/>
      <c r="C3" s="42">
        <f>((AE32+AF32)/0.85)*-1</f>
        <v>35.609292117647065</v>
      </c>
      <c r="D3" s="5">
        <f>SUM(D4:D99765)</f>
        <v>17</v>
      </c>
      <c r="E3" s="5"/>
      <c r="F3" s="6">
        <f t="shared" ref="F3:G3" si="0">SUM(F4:F99765)</f>
        <v>676.7700000000001</v>
      </c>
      <c r="G3" s="6">
        <f t="shared" si="0"/>
        <v>-0.08</v>
      </c>
      <c r="H3" s="7">
        <f t="shared" ref="H3:H32" si="1">G3/F3*-1</f>
        <v>1.1820854943333775E-4</v>
      </c>
      <c r="I3" s="8">
        <f t="shared" ref="I3:I32" si="2">J3/F3</f>
        <v>6.8582723919007452E-2</v>
      </c>
      <c r="J3" s="6">
        <f>SUM(J4:J99765)</f>
        <v>46.414730066666678</v>
      </c>
      <c r="K3" s="6">
        <f t="shared" ref="K3:K32" si="3">J3/D3</f>
        <v>2.730278239215687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0.5 - April
0.5 - May
0.5 - June
2 - July
3 - Aug
0.5 - Sept
0.5 - Oct
0.5 - Nov
0.5 - Dec
0.5 - Jan
0.5 - Feb")</f>
        <v>1 - March
0.5 - April
0.5 - May
0.5 - June
2 - July
3 -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-5.8806399999999979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Info!B2:BZ7000""),37,FALSE)),"""")*-1"),-22.4878983)</f>
        <v>-22.487898300000001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156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-21.354786324786325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156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-21.354786324786325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156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-21.354786324786325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156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-21.354786324786325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156</v>
      </c>
      <c r="U8" s="22">
        <v>102</v>
      </c>
      <c r="V8" s="23" t="s">
        <v>512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-21.35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156</v>
      </c>
      <c r="U9" s="22">
        <v>102</v>
      </c>
      <c r="V9" s="23" t="s">
        <v>513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-21.655213675213599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156</v>
      </c>
      <c r="U10" s="22">
        <v>102</v>
      </c>
      <c r="V10" s="23" t="s">
        <v>514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-21.655213675213599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156</v>
      </c>
      <c r="U11" s="22">
        <v>102</v>
      </c>
      <c r="V11" s="23" t="s">
        <v>515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-21.655213675213599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156</v>
      </c>
      <c r="U12" s="22">
        <v>102</v>
      </c>
      <c r="V12" s="23" t="s">
        <v>515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-21.655213675213599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156</v>
      </c>
      <c r="U13" s="22">
        <v>102</v>
      </c>
      <c r="V13" s="23" t="s">
        <v>515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-21.813333333333301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156</v>
      </c>
      <c r="U14" s="22">
        <v>102</v>
      </c>
      <c r="V14" s="23" t="s">
        <v>515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-21.813333333333301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156</v>
      </c>
      <c r="U15" s="22">
        <v>102</v>
      </c>
      <c r="V15" s="23" t="s">
        <v>515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-21.813333333333301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156</v>
      </c>
      <c r="U16" s="22">
        <v>102</v>
      </c>
      <c r="V16" s="23" t="s">
        <v>515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-21.813333333333301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156</v>
      </c>
      <c r="U17" s="22">
        <v>102</v>
      </c>
      <c r="V17" s="23" t="s">
        <v>515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-21.813333333333301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54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-21.813333333333301</v>
      </c>
      <c r="AG18" s="25">
        <v>0</v>
      </c>
    </row>
    <row r="19" spans="1:33" ht="15.75" customHeight="1" x14ac:dyDescent="0.2">
      <c r="A19" s="14" t="s">
        <v>67</v>
      </c>
      <c r="B19" s="14" t="s">
        <v>516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24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0</v>
      </c>
      <c r="T19" s="14">
        <v>54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e">
        <v>#N/A</v>
      </c>
      <c r="AB19" s="27" t="e">
        <f t="shared" si="11"/>
        <v>#N/A</v>
      </c>
      <c r="AC19" s="28" t="e">
        <v>#N/A</v>
      </c>
      <c r="AD19" s="25">
        <f t="shared" si="12"/>
        <v>0</v>
      </c>
      <c r="AE19" s="25">
        <v>0</v>
      </c>
      <c r="AF19" s="25">
        <v>-22.842333333333332</v>
      </c>
      <c r="AG19" s="25">
        <v>0</v>
      </c>
    </row>
    <row r="20" spans="1:33" ht="15.75" customHeight="1" x14ac:dyDescent="0.2">
      <c r="A20" s="14" t="s">
        <v>68</v>
      </c>
      <c r="B20" s="14" t="s">
        <v>517</v>
      </c>
      <c r="C20" s="15">
        <f t="shared" si="4"/>
        <v>35.99</v>
      </c>
      <c r="D20" s="16">
        <v>3</v>
      </c>
      <c r="E20" s="16">
        <v>0</v>
      </c>
      <c r="F20" s="17">
        <v>107.97</v>
      </c>
      <c r="G20" s="29">
        <v>0</v>
      </c>
      <c r="H20" s="18">
        <f t="shared" si="1"/>
        <v>0</v>
      </c>
      <c r="I20" s="18">
        <f t="shared" si="2"/>
        <v>-1.8803927016763911E-2</v>
      </c>
      <c r="J20" s="17">
        <f t="shared" si="5"/>
        <v>-2.0302599999999993</v>
      </c>
      <c r="K20" s="17">
        <f t="shared" si="3"/>
        <v>-0.6767533333333331</v>
      </c>
      <c r="L20" s="16">
        <v>8</v>
      </c>
      <c r="M20" s="19">
        <f t="shared" si="6"/>
        <v>0.375</v>
      </c>
      <c r="N20" s="16">
        <v>22</v>
      </c>
      <c r="O20" s="20">
        <f t="shared" ref="O20:P20" si="28">D20/7</f>
        <v>0.42857142857142855</v>
      </c>
      <c r="P20" s="20">
        <f t="shared" si="28"/>
        <v>0</v>
      </c>
      <c r="Q20" s="16">
        <f t="shared" si="8"/>
        <v>51</v>
      </c>
      <c r="R20" s="16"/>
      <c r="S20" s="21">
        <v>0</v>
      </c>
      <c r="T20" s="14">
        <v>54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0.25066666666666665</v>
      </c>
      <c r="AD20" s="25">
        <f t="shared" si="12"/>
        <v>-1.0377599999999998</v>
      </c>
      <c r="AE20" s="25">
        <v>-8.08</v>
      </c>
      <c r="AF20" s="25">
        <v>-22.842333333333332</v>
      </c>
      <c r="AG20" s="25">
        <v>0</v>
      </c>
    </row>
    <row r="21" spans="1:33" ht="15.75" customHeight="1" x14ac:dyDescent="0.2">
      <c r="A21" s="14" t="s">
        <v>71</v>
      </c>
      <c r="B21" s="14" t="s">
        <v>518</v>
      </c>
      <c r="C21" s="15">
        <f t="shared" si="4"/>
        <v>38.577999999999996</v>
      </c>
      <c r="D21" s="16">
        <v>5</v>
      </c>
      <c r="E21" s="16">
        <v>1</v>
      </c>
      <c r="F21" s="17">
        <v>192.89</v>
      </c>
      <c r="G21" s="29">
        <v>0</v>
      </c>
      <c r="H21" s="18">
        <f t="shared" si="1"/>
        <v>0</v>
      </c>
      <c r="I21" s="18">
        <f t="shared" si="2"/>
        <v>3.9479668895916434E-2</v>
      </c>
      <c r="J21" s="17">
        <f t="shared" si="5"/>
        <v>7.61523333333332</v>
      </c>
      <c r="K21" s="17">
        <f t="shared" si="3"/>
        <v>1.523046666666664</v>
      </c>
      <c r="L21" s="16">
        <v>5</v>
      </c>
      <c r="M21" s="19">
        <f t="shared" si="6"/>
        <v>1</v>
      </c>
      <c r="N21" s="16">
        <v>40</v>
      </c>
      <c r="O21" s="20">
        <f t="shared" ref="O21:P21" si="29">D21/7</f>
        <v>0.7142857142857143</v>
      </c>
      <c r="P21" s="20">
        <f t="shared" si="29"/>
        <v>0.14285714285714285</v>
      </c>
      <c r="Q21" s="16">
        <f t="shared" si="8"/>
        <v>46</v>
      </c>
      <c r="R21" s="16"/>
      <c r="S21" s="21">
        <v>0.6</v>
      </c>
      <c r="T21" s="14">
        <v>54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0.25066666666666665</v>
      </c>
      <c r="AD21" s="25">
        <f t="shared" si="12"/>
        <v>-1.7295999999999998</v>
      </c>
      <c r="AE21" s="25">
        <v>-8.08</v>
      </c>
      <c r="AF21" s="25">
        <v>-22.842333333333332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39.99</v>
      </c>
      <c r="D22" s="16">
        <v>1</v>
      </c>
      <c r="E22" s="16">
        <v>1</v>
      </c>
      <c r="F22" s="29">
        <v>39.99</v>
      </c>
      <c r="G22" s="29">
        <v>0</v>
      </c>
      <c r="H22" s="18">
        <f t="shared" si="1"/>
        <v>0</v>
      </c>
      <c r="I22" s="18">
        <f t="shared" si="2"/>
        <v>6.8098191214470347E-2</v>
      </c>
      <c r="J22" s="17">
        <f t="shared" si="5"/>
        <v>2.7232466666666695</v>
      </c>
      <c r="K22" s="17">
        <f t="shared" si="3"/>
        <v>2.7232466666666695</v>
      </c>
      <c r="L22" s="16">
        <v>11</v>
      </c>
      <c r="M22" s="19">
        <f t="shared" si="6"/>
        <v>9.0909090909090912E-2</v>
      </c>
      <c r="N22" s="16">
        <v>37</v>
      </c>
      <c r="O22" s="20">
        <f t="shared" ref="O22:P22" si="30">D22/7</f>
        <v>0.14285714285714285</v>
      </c>
      <c r="P22" s="20">
        <f t="shared" si="30"/>
        <v>0.14285714285714285</v>
      </c>
      <c r="Q22" s="16">
        <f t="shared" si="8"/>
        <v>129</v>
      </c>
      <c r="R22" s="16"/>
      <c r="S22" s="21">
        <v>1.1891891891891799</v>
      </c>
      <c r="T22" s="14">
        <v>54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0.25066666666666665</v>
      </c>
      <c r="AD22" s="25">
        <f t="shared" si="12"/>
        <v>-0.34591999999999995</v>
      </c>
      <c r="AE22" s="25">
        <v>-8.08</v>
      </c>
      <c r="AF22" s="25">
        <v>-22.842333333333332</v>
      </c>
      <c r="AG22" s="25">
        <v>0</v>
      </c>
    </row>
    <row r="23" spans="1:33" ht="15.75" customHeight="1" x14ac:dyDescent="0.2">
      <c r="A23" s="14" t="s">
        <v>76</v>
      </c>
      <c r="B23" s="14" t="s">
        <v>519</v>
      </c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36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>
        <v>1.375</v>
      </c>
      <c r="T23" s="14">
        <v>54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0.25066666666666665</v>
      </c>
      <c r="AD23" s="25">
        <f t="shared" si="12"/>
        <v>0</v>
      </c>
      <c r="AE23" s="25">
        <v>-8.08</v>
      </c>
      <c r="AF23" s="25">
        <v>-22.842333333333332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36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0.73333333333333295</v>
      </c>
      <c r="T24" s="14">
        <v>54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0.25066666666666665</v>
      </c>
      <c r="AD24" s="25">
        <f t="shared" si="12"/>
        <v>0</v>
      </c>
      <c r="AE24" s="25">
        <v>-8.08</v>
      </c>
      <c r="AF24" s="25">
        <v>-22.842333333333332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36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0.60273972602739723</v>
      </c>
      <c r="T25" s="14">
        <v>54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0.25066666666666665</v>
      </c>
      <c r="AD25" s="25">
        <f t="shared" si="12"/>
        <v>0</v>
      </c>
      <c r="AE25" s="25">
        <v>-8.08</v>
      </c>
      <c r="AF25" s="25">
        <v>-22.84</v>
      </c>
      <c r="AG25" s="25">
        <v>0</v>
      </c>
    </row>
    <row r="26" spans="1:33" ht="15.75" customHeight="1" x14ac:dyDescent="0.2">
      <c r="A26" s="14" t="s">
        <v>82</v>
      </c>
      <c r="B26" s="14"/>
      <c r="C26" s="15">
        <f t="shared" si="4"/>
        <v>41.99</v>
      </c>
      <c r="D26" s="16">
        <v>1</v>
      </c>
      <c r="E26" s="16">
        <v>0</v>
      </c>
      <c r="F26" s="17">
        <v>41.99</v>
      </c>
      <c r="G26" s="17">
        <v>0</v>
      </c>
      <c r="H26" s="18">
        <f t="shared" si="1"/>
        <v>0</v>
      </c>
      <c r="I26" s="18">
        <f t="shared" si="2"/>
        <v>0.11248503611971176</v>
      </c>
      <c r="J26" s="17">
        <f t="shared" si="5"/>
        <v>4.7232466666666975</v>
      </c>
      <c r="K26" s="17">
        <f t="shared" si="3"/>
        <v>4.7232466666666975</v>
      </c>
      <c r="L26" s="16">
        <v>14</v>
      </c>
      <c r="M26" s="19">
        <f t="shared" si="6"/>
        <v>7.1428571428571425E-2</v>
      </c>
      <c r="N26" s="16">
        <v>37</v>
      </c>
      <c r="O26" s="20">
        <f t="shared" ref="O26:P26" si="34">D26/7</f>
        <v>0.14285714285714285</v>
      </c>
      <c r="P26" s="20">
        <f t="shared" si="34"/>
        <v>0</v>
      </c>
      <c r="Q26" s="16">
        <f t="shared" si="8"/>
        <v>259</v>
      </c>
      <c r="R26" s="16"/>
      <c r="S26" s="21">
        <v>0.63157894736842102</v>
      </c>
      <c r="T26" s="14">
        <v>54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0.25066666666666665</v>
      </c>
      <c r="AD26" s="25">
        <f t="shared" si="12"/>
        <v>-0.34591999999999995</v>
      </c>
      <c r="AE26" s="25">
        <v>-7.78</v>
      </c>
      <c r="AF26" s="25">
        <v>-22.842333333333301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41.99</v>
      </c>
      <c r="D27" s="16">
        <v>4</v>
      </c>
      <c r="E27" s="16">
        <v>0</v>
      </c>
      <c r="F27" s="17">
        <v>167.96</v>
      </c>
      <c r="G27" s="17">
        <v>0</v>
      </c>
      <c r="H27" s="18">
        <f t="shared" si="1"/>
        <v>0</v>
      </c>
      <c r="I27" s="18">
        <f t="shared" si="2"/>
        <v>0.11101643248392469</v>
      </c>
      <c r="J27" s="17">
        <f t="shared" si="5"/>
        <v>18.646319999999992</v>
      </c>
      <c r="K27" s="17">
        <f t="shared" si="3"/>
        <v>4.6615799999999981</v>
      </c>
      <c r="L27" s="16">
        <v>21</v>
      </c>
      <c r="M27" s="19">
        <f t="shared" si="6"/>
        <v>0.19047619047619047</v>
      </c>
      <c r="N27" s="16">
        <v>33</v>
      </c>
      <c r="O27" s="20">
        <f t="shared" ref="O27:P27" si="35">D27/7</f>
        <v>0.5714285714285714</v>
      </c>
      <c r="P27" s="20">
        <f t="shared" si="35"/>
        <v>0</v>
      </c>
      <c r="Q27" s="16">
        <f t="shared" si="8"/>
        <v>57</v>
      </c>
      <c r="R27" s="16"/>
      <c r="S27" s="21">
        <v>0.90909090909090906</v>
      </c>
      <c r="T27" s="14">
        <v>54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0.25066666666666665</v>
      </c>
      <c r="AD27" s="25">
        <f t="shared" si="12"/>
        <v>-1.3836799999999998</v>
      </c>
      <c r="AE27" s="25">
        <v>-7.78</v>
      </c>
      <c r="AF27" s="25">
        <v>-22.904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33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0.68817204301075274</v>
      </c>
      <c r="T28" s="14">
        <v>54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0.25066666666666665</v>
      </c>
      <c r="AD28" s="25">
        <f t="shared" si="12"/>
        <v>0</v>
      </c>
      <c r="AE28" s="25">
        <v>-7.78</v>
      </c>
      <c r="AF28" s="25">
        <v>-22.904</v>
      </c>
      <c r="AG28" s="25">
        <v>0</v>
      </c>
    </row>
    <row r="29" spans="1:33" ht="15.75" customHeight="1" x14ac:dyDescent="0.2">
      <c r="A29" s="14" t="s">
        <v>89</v>
      </c>
      <c r="B29" s="14"/>
      <c r="C29" s="15">
        <f t="shared" si="4"/>
        <v>41.99</v>
      </c>
      <c r="D29" s="16">
        <v>1</v>
      </c>
      <c r="E29" s="16">
        <v>0</v>
      </c>
      <c r="F29" s="17">
        <v>41.99</v>
      </c>
      <c r="G29" s="17">
        <v>0</v>
      </c>
      <c r="H29" s="18">
        <f t="shared" si="1"/>
        <v>0</v>
      </c>
      <c r="I29" s="18">
        <f t="shared" si="2"/>
        <v>0.11101643248392469</v>
      </c>
      <c r="J29" s="17">
        <f t="shared" si="5"/>
        <v>4.6615799999999981</v>
      </c>
      <c r="K29" s="17">
        <f t="shared" si="3"/>
        <v>4.6615799999999981</v>
      </c>
      <c r="L29" s="16">
        <v>7</v>
      </c>
      <c r="M29" s="19">
        <f t="shared" si="6"/>
        <v>0.14285714285714285</v>
      </c>
      <c r="N29" s="16">
        <v>32</v>
      </c>
      <c r="O29" s="20">
        <f t="shared" ref="O29:P29" si="38">D29/7</f>
        <v>0.14285714285714285</v>
      </c>
      <c r="P29" s="20">
        <f t="shared" si="38"/>
        <v>0</v>
      </c>
      <c r="Q29" s="16">
        <f t="shared" si="8"/>
        <v>224</v>
      </c>
      <c r="R29" s="16"/>
      <c r="S29" s="21">
        <v>0.67326732673267331</v>
      </c>
      <c r="T29" s="14">
        <v>54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0.25066666666666665</v>
      </c>
      <c r="AD29" s="25">
        <f t="shared" si="12"/>
        <v>-0.34591999999999995</v>
      </c>
      <c r="AE29" s="25">
        <v>-7.78</v>
      </c>
      <c r="AF29" s="25">
        <v>-22.904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-0.08</v>
      </c>
      <c r="H30" s="18" t="e">
        <f t="shared" si="1"/>
        <v>#DIV/0!</v>
      </c>
      <c r="I30" s="18" t="e">
        <f t="shared" si="2"/>
        <v>#DIV/0!</v>
      </c>
      <c r="J30" s="17">
        <f t="shared" si="5"/>
        <v>-0.08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26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0.66666666666666663</v>
      </c>
      <c r="T30" s="14">
        <v>54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0.25066666666666665</v>
      </c>
      <c r="AD30" s="25">
        <f t="shared" si="12"/>
        <v>0</v>
      </c>
      <c r="AE30" s="25">
        <v>-7.78</v>
      </c>
      <c r="AF30" s="25">
        <v>-22.487898300000001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4"/>
        <v>41.99</v>
      </c>
      <c r="D31" s="16">
        <v>1</v>
      </c>
      <c r="E31" s="16">
        <v>5</v>
      </c>
      <c r="F31" s="17">
        <v>41.99</v>
      </c>
      <c r="G31" s="17">
        <v>0</v>
      </c>
      <c r="H31" s="18">
        <f t="shared" si="1"/>
        <v>0</v>
      </c>
      <c r="I31" s="18">
        <f t="shared" si="2"/>
        <v>0.12092597523219806</v>
      </c>
      <c r="J31" s="17">
        <f t="shared" si="5"/>
        <v>5.0776816999999967</v>
      </c>
      <c r="K31" s="17">
        <f t="shared" si="3"/>
        <v>5.0776816999999967</v>
      </c>
      <c r="L31" s="16">
        <v>0</v>
      </c>
      <c r="M31" s="19" t="str">
        <f t="shared" si="6"/>
        <v>-</v>
      </c>
      <c r="N31" s="16">
        <v>21</v>
      </c>
      <c r="O31" s="20">
        <f t="shared" ref="O31:P32" si="40">D31/7</f>
        <v>0.14285714285714285</v>
      </c>
      <c r="P31" s="20">
        <f t="shared" si="40"/>
        <v>0.7142857142857143</v>
      </c>
      <c r="Q31" s="16">
        <f t="shared" si="8"/>
        <v>24</v>
      </c>
      <c r="R31" s="16"/>
      <c r="S31" s="21">
        <v>0.69387755102040805</v>
      </c>
      <c r="T31" s="14">
        <v>54</v>
      </c>
      <c r="U31" s="22" t="s">
        <v>63</v>
      </c>
      <c r="V31" s="23" t="s">
        <v>1180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0.25066666666666665</v>
      </c>
      <c r="AD31" s="25">
        <f t="shared" si="12"/>
        <v>-0.34591999999999995</v>
      </c>
      <c r="AE31" s="25">
        <v>-7.78</v>
      </c>
      <c r="AF31" s="25">
        <v>-22.487898300000001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41.99</v>
      </c>
      <c r="D32" s="16">
        <v>1</v>
      </c>
      <c r="E32" s="16">
        <v>1</v>
      </c>
      <c r="F32" s="17">
        <v>41.99</v>
      </c>
      <c r="G32" s="17">
        <v>0</v>
      </c>
      <c r="H32" s="18">
        <f t="shared" si="1"/>
        <v>0</v>
      </c>
      <c r="I32" s="18">
        <f t="shared" si="2"/>
        <v>0.12092597523219806</v>
      </c>
      <c r="J32" s="17">
        <f t="shared" si="5"/>
        <v>5.0776816999999967</v>
      </c>
      <c r="K32" s="17">
        <f t="shared" si="3"/>
        <v>5.0776816999999967</v>
      </c>
      <c r="L32" s="16">
        <v>7</v>
      </c>
      <c r="M32" s="19">
        <f t="shared" si="6"/>
        <v>0.14285714285714285</v>
      </c>
      <c r="N32" s="16">
        <v>19</v>
      </c>
      <c r="O32" s="20">
        <f t="shared" si="40"/>
        <v>0.14285714285714285</v>
      </c>
      <c r="P32" s="20">
        <f t="shared" si="40"/>
        <v>0.14285714285714285</v>
      </c>
      <c r="Q32" s="16">
        <f t="shared" si="8"/>
        <v>66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0.8571428571428571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0.25066666666666665</v>
      </c>
      <c r="AD32" s="25">
        <f t="shared" si="12"/>
        <v>-0.34591999999999995</v>
      </c>
      <c r="AE32" s="25">
        <v>-7.78</v>
      </c>
      <c r="AF32" s="25">
        <v>-22.487898300000001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37.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5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62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Generator Cord - 40 Ft SJTW 10 Gauge Power Extension Cable with Organizer")</f>
        <v>30 Amp Generator Cord - 40 Ft SJTW 10 Gauge Power Extension Cable with Organizer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Info!B1:BJ5000""),2,FALSE),"""")"),"B07G198GQS")</f>
        <v>B07G198GQS</v>
      </c>
      <c r="B2" s="3" t="s">
        <v>520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5.25" customHeight="1" x14ac:dyDescent="0.15">
      <c r="A3" s="67" t="s">
        <v>30</v>
      </c>
      <c r="B3" s="68"/>
      <c r="C3" s="42">
        <f>((AE32+AF32)/0.85)*-1</f>
        <v>68.21709906000001</v>
      </c>
      <c r="D3" s="5">
        <f>SUM(D4:D99765)</f>
        <v>44</v>
      </c>
      <c r="E3" s="5"/>
      <c r="F3" s="6">
        <f t="shared" ref="F3:G3" si="0">SUM(F4:F99765)</f>
        <v>3262.8999999999992</v>
      </c>
      <c r="G3" s="6">
        <f t="shared" si="0"/>
        <v>-0.49000000000000005</v>
      </c>
      <c r="H3" s="7">
        <f t="shared" ref="H3:H32" si="1">G3/F3*-1</f>
        <v>1.50173158846425E-4</v>
      </c>
      <c r="I3" s="8">
        <f t="shared" ref="I3:I32" si="2">J3/F3</f>
        <v>6.6094103551315633E-2</v>
      </c>
      <c r="J3" s="6">
        <f>SUM(J4:J99765)</f>
        <v>215.65845047758773</v>
      </c>
      <c r="K3" s="6">
        <f t="shared" ref="K3:K32" si="3">J3/D3</f>
        <v>4.9013284199451759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1 - July
1 - Aug
0.5 - Sept
0.5 - Oct
0.5 - Nov
0.5 - Dec
0 - Jan
0 - Feb")</f>
        <v>0.5 - March
0.5 - April
0.5 - May
0.5 - June
1 - July
1 - Aug
0.5 - Sept
0.5 - Oct
0.5 - Nov
0.5 -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QTY-39")</f>
        <v>US QTY-39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-15.770015295480871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Info!B2:BZ7000""),37,FALSE)),"""")*-1"),-41.724534201)</f>
        <v>-41.724534200999997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521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37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0</v>
      </c>
      <c r="T4" s="14">
        <v>84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-42.204250000000002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69.989999999999995</v>
      </c>
      <c r="D5" s="16">
        <v>1</v>
      </c>
      <c r="E5" s="16">
        <v>0</v>
      </c>
      <c r="F5" s="29">
        <v>69.989999999999995</v>
      </c>
      <c r="G5" s="29">
        <v>0</v>
      </c>
      <c r="H5" s="18">
        <f t="shared" si="1"/>
        <v>0</v>
      </c>
      <c r="I5" s="18">
        <f t="shared" si="2"/>
        <v>1.5265533712231936E-2</v>
      </c>
      <c r="J5" s="17">
        <f t="shared" si="5"/>
        <v>1.0684347045191132</v>
      </c>
      <c r="K5" s="17">
        <f t="shared" si="3"/>
        <v>1.0684347045191132</v>
      </c>
      <c r="L5" s="16">
        <v>11</v>
      </c>
      <c r="M5" s="19">
        <f t="shared" si="6"/>
        <v>9.0909090909090912E-2</v>
      </c>
      <c r="N5" s="16">
        <v>37</v>
      </c>
      <c r="O5" s="20">
        <f t="shared" ref="O5:P5" si="13">D5/7</f>
        <v>0.14285714285714285</v>
      </c>
      <c r="P5" s="20">
        <f t="shared" si="13"/>
        <v>0</v>
      </c>
      <c r="Q5" s="16">
        <f t="shared" si="8"/>
        <v>259</v>
      </c>
      <c r="R5" s="16"/>
      <c r="S5" s="21">
        <v>0</v>
      </c>
      <c r="T5" s="14">
        <v>84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122</v>
      </c>
      <c r="AB5" s="27">
        <f t="shared" si="11"/>
        <v>-0.48</v>
      </c>
      <c r="AC5" s="28">
        <v>0.37376593279258397</v>
      </c>
      <c r="AD5" s="25">
        <f t="shared" si="12"/>
        <v>-0.35881529548088059</v>
      </c>
      <c r="AE5" s="25">
        <v>-15.86</v>
      </c>
      <c r="AF5" s="25">
        <v>-42.204250000000002</v>
      </c>
      <c r="AG5" s="25">
        <v>0</v>
      </c>
    </row>
    <row r="6" spans="1:33" ht="15.75" customHeight="1" x14ac:dyDescent="0.2">
      <c r="A6" s="14" t="s">
        <v>35</v>
      </c>
      <c r="B6" s="14" t="s">
        <v>47</v>
      </c>
      <c r="C6" s="15">
        <f t="shared" si="4"/>
        <v>69.989999999999995</v>
      </c>
      <c r="D6" s="16">
        <v>5</v>
      </c>
      <c r="E6" s="16">
        <v>0</v>
      </c>
      <c r="F6" s="29">
        <v>349.95</v>
      </c>
      <c r="G6" s="29">
        <v>-0.08</v>
      </c>
      <c r="H6" s="18">
        <f t="shared" si="1"/>
        <v>2.2860408629804259E-4</v>
      </c>
      <c r="I6" s="18">
        <f t="shared" si="2"/>
        <v>1.504286326618086E-2</v>
      </c>
      <c r="J6" s="17">
        <f t="shared" si="5"/>
        <v>5.2642499999999917</v>
      </c>
      <c r="K6" s="17">
        <f t="shared" si="3"/>
        <v>1.0528499999999983</v>
      </c>
      <c r="L6" s="16">
        <v>26</v>
      </c>
      <c r="M6" s="19">
        <f t="shared" si="6"/>
        <v>0.19230769230769232</v>
      </c>
      <c r="N6" s="16">
        <v>31</v>
      </c>
      <c r="O6" s="20">
        <f t="shared" ref="O6:P6" si="14">D6/7</f>
        <v>0.7142857142857143</v>
      </c>
      <c r="P6" s="20">
        <f t="shared" si="14"/>
        <v>0</v>
      </c>
      <c r="Q6" s="16">
        <f t="shared" si="8"/>
        <v>43</v>
      </c>
      <c r="R6" s="16"/>
      <c r="S6" s="21">
        <v>0.34285714285714203</v>
      </c>
      <c r="T6" s="14">
        <v>84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122</v>
      </c>
      <c r="AB6" s="27">
        <f t="shared" si="11"/>
        <v>-0.48</v>
      </c>
      <c r="AC6" s="28">
        <v>0.37333333333333329</v>
      </c>
      <c r="AD6" s="25">
        <f t="shared" si="12"/>
        <v>-1.7919999999999998</v>
      </c>
      <c r="AE6" s="25">
        <v>-15.86</v>
      </c>
      <c r="AF6" s="25">
        <v>-42.204250000000002</v>
      </c>
      <c r="AG6" s="25">
        <v>0</v>
      </c>
    </row>
    <row r="7" spans="1:33" ht="15.75" customHeight="1" x14ac:dyDescent="0.2">
      <c r="A7" s="14" t="s">
        <v>37</v>
      </c>
      <c r="B7" s="14" t="s">
        <v>522</v>
      </c>
      <c r="C7" s="15">
        <f t="shared" si="4"/>
        <v>69.989999999999995</v>
      </c>
      <c r="D7" s="16">
        <v>12</v>
      </c>
      <c r="E7" s="16">
        <v>1</v>
      </c>
      <c r="F7" s="29">
        <v>839.88</v>
      </c>
      <c r="G7" s="29">
        <v>0</v>
      </c>
      <c r="H7" s="18">
        <f t="shared" si="1"/>
        <v>0</v>
      </c>
      <c r="I7" s="18">
        <f t="shared" si="2"/>
        <v>1.5271467352478939E-2</v>
      </c>
      <c r="J7" s="17">
        <f t="shared" si="5"/>
        <v>12.826200000000011</v>
      </c>
      <c r="K7" s="17">
        <f t="shared" si="3"/>
        <v>1.068850000000001</v>
      </c>
      <c r="L7" s="16">
        <v>31</v>
      </c>
      <c r="M7" s="19">
        <f t="shared" si="6"/>
        <v>0.38709677419354838</v>
      </c>
      <c r="N7" s="16">
        <v>16</v>
      </c>
      <c r="O7" s="20">
        <f t="shared" ref="O7:P7" si="15">D7/7</f>
        <v>1.7142857142857142</v>
      </c>
      <c r="P7" s="20">
        <f t="shared" si="15"/>
        <v>0.14285714285714285</v>
      </c>
      <c r="Q7" s="16">
        <f t="shared" si="8"/>
        <v>8</v>
      </c>
      <c r="R7" s="16"/>
      <c r="S7" s="21">
        <v>2.6666666666666599</v>
      </c>
      <c r="T7" s="14">
        <v>84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122</v>
      </c>
      <c r="AB7" s="27">
        <f t="shared" si="11"/>
        <v>-0.48</v>
      </c>
      <c r="AC7" s="28">
        <v>0.37333333333333329</v>
      </c>
      <c r="AD7" s="25">
        <f t="shared" si="12"/>
        <v>-4.3007999999999988</v>
      </c>
      <c r="AE7" s="25">
        <v>-15.86</v>
      </c>
      <c r="AF7" s="25">
        <v>-42.204250000000002</v>
      </c>
      <c r="AG7" s="25">
        <v>0</v>
      </c>
    </row>
    <row r="8" spans="1:33" ht="15.75" customHeight="1" x14ac:dyDescent="0.2">
      <c r="A8" s="14" t="s">
        <v>40</v>
      </c>
      <c r="B8" s="14" t="s">
        <v>523</v>
      </c>
      <c r="C8" s="15">
        <f t="shared" si="4"/>
        <v>76.98</v>
      </c>
      <c r="D8" s="16">
        <v>1</v>
      </c>
      <c r="E8" s="16">
        <v>0</v>
      </c>
      <c r="F8" s="29">
        <v>76.98</v>
      </c>
      <c r="G8" s="29">
        <v>0</v>
      </c>
      <c r="H8" s="18">
        <f t="shared" si="1"/>
        <v>0</v>
      </c>
      <c r="I8" s="18">
        <f t="shared" si="2"/>
        <v>9.1122369446609564E-2</v>
      </c>
      <c r="J8" s="17">
        <f t="shared" si="5"/>
        <v>7.0146000000000051</v>
      </c>
      <c r="K8" s="17">
        <f t="shared" si="3"/>
        <v>7.0146000000000051</v>
      </c>
      <c r="L8" s="16">
        <v>29</v>
      </c>
      <c r="M8" s="19">
        <f t="shared" si="6"/>
        <v>3.4482758620689655E-2</v>
      </c>
      <c r="N8" s="16">
        <v>14</v>
      </c>
      <c r="O8" s="20">
        <f t="shared" ref="O8:P8" si="16">D8/7</f>
        <v>0.14285714285714285</v>
      </c>
      <c r="P8" s="20">
        <f t="shared" si="16"/>
        <v>0</v>
      </c>
      <c r="Q8" s="16">
        <f t="shared" si="8"/>
        <v>98</v>
      </c>
      <c r="R8" s="16"/>
      <c r="S8" s="21">
        <v>2.3529411764705799</v>
      </c>
      <c r="T8" s="14">
        <v>84</v>
      </c>
      <c r="U8" s="22">
        <v>63</v>
      </c>
      <c r="V8" s="23" t="s">
        <v>524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122</v>
      </c>
      <c r="AB8" s="27">
        <f t="shared" si="11"/>
        <v>-0.48</v>
      </c>
      <c r="AC8" s="28">
        <v>0.37333333333333329</v>
      </c>
      <c r="AD8" s="25">
        <f t="shared" si="12"/>
        <v>-0.35839999999999994</v>
      </c>
      <c r="AE8" s="25">
        <v>-15.86</v>
      </c>
      <c r="AF8" s="25">
        <v>-42.2</v>
      </c>
      <c r="AG8" s="25">
        <v>0</v>
      </c>
    </row>
    <row r="9" spans="1:33" ht="15.75" customHeight="1" x14ac:dyDescent="0.2">
      <c r="A9" s="14" t="s">
        <v>42</v>
      </c>
      <c r="B9" s="14" t="s">
        <v>525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14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1.5686274509803899</v>
      </c>
      <c r="T9" s="14">
        <v>84</v>
      </c>
      <c r="U9" s="22">
        <v>63</v>
      </c>
      <c r="V9" s="23" t="s">
        <v>526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122</v>
      </c>
      <c r="AB9" s="27">
        <f t="shared" si="11"/>
        <v>-0.48</v>
      </c>
      <c r="AC9" s="28">
        <v>0.37333333333333329</v>
      </c>
      <c r="AD9" s="25">
        <f t="shared" si="12"/>
        <v>0</v>
      </c>
      <c r="AE9" s="25">
        <v>-15.86</v>
      </c>
      <c r="AF9" s="25">
        <v>-42.373309829059799</v>
      </c>
      <c r="AG9" s="25">
        <v>0</v>
      </c>
    </row>
    <row r="10" spans="1:33" ht="15.75" customHeight="1" x14ac:dyDescent="0.2">
      <c r="A10" s="14" t="s">
        <v>45</v>
      </c>
      <c r="B10" s="14" t="s">
        <v>527</v>
      </c>
      <c r="C10" s="15">
        <f t="shared" si="4"/>
        <v>58.324999999999996</v>
      </c>
      <c r="D10" s="16">
        <v>6</v>
      </c>
      <c r="E10" s="16">
        <v>0</v>
      </c>
      <c r="F10" s="29">
        <v>349.95</v>
      </c>
      <c r="G10" s="29">
        <v>0</v>
      </c>
      <c r="H10" s="18">
        <f t="shared" si="1"/>
        <v>0</v>
      </c>
      <c r="I10" s="18">
        <f t="shared" si="2"/>
        <v>-0.15457282175841927</v>
      </c>
      <c r="J10" s="17">
        <f t="shared" si="5"/>
        <v>-54.092758974358823</v>
      </c>
      <c r="K10" s="17">
        <f t="shared" si="3"/>
        <v>-9.0154598290598038</v>
      </c>
      <c r="L10" s="16">
        <v>29</v>
      </c>
      <c r="M10" s="19">
        <f t="shared" si="6"/>
        <v>0.20689655172413793</v>
      </c>
      <c r="N10" s="16">
        <v>11</v>
      </c>
      <c r="O10" s="20">
        <f t="shared" ref="O10:P10" si="18">D10/7</f>
        <v>0.8571428571428571</v>
      </c>
      <c r="P10" s="20">
        <f t="shared" si="18"/>
        <v>0</v>
      </c>
      <c r="Q10" s="16">
        <f t="shared" si="8"/>
        <v>12</v>
      </c>
      <c r="R10" s="16"/>
      <c r="S10" s="21">
        <v>1.75</v>
      </c>
      <c r="T10" s="14">
        <v>84</v>
      </c>
      <c r="U10" s="22">
        <v>63</v>
      </c>
      <c r="V10" s="23" t="s">
        <v>528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122</v>
      </c>
      <c r="AB10" s="27">
        <f t="shared" si="11"/>
        <v>-0.48</v>
      </c>
      <c r="AC10" s="28">
        <v>0.37333333333333329</v>
      </c>
      <c r="AD10" s="25">
        <f t="shared" si="12"/>
        <v>-2.1503999999999994</v>
      </c>
      <c r="AE10" s="25">
        <v>-15.86</v>
      </c>
      <c r="AF10" s="25">
        <v>-42.373309829059799</v>
      </c>
      <c r="AG10" s="25">
        <v>0</v>
      </c>
    </row>
    <row r="11" spans="1:33" ht="15.75" customHeight="1" x14ac:dyDescent="0.2">
      <c r="A11" s="14" t="s">
        <v>46</v>
      </c>
      <c r="B11" s="14" t="s">
        <v>529</v>
      </c>
      <c r="C11" s="15">
        <f t="shared" si="4"/>
        <v>78.180000000000007</v>
      </c>
      <c r="D11" s="16">
        <v>2</v>
      </c>
      <c r="E11" s="16">
        <v>0</v>
      </c>
      <c r="F11" s="29">
        <v>156.36000000000001</v>
      </c>
      <c r="G11" s="29">
        <v>0</v>
      </c>
      <c r="H11" s="18">
        <f t="shared" si="1"/>
        <v>0</v>
      </c>
      <c r="I11" s="18">
        <f t="shared" si="2"/>
        <v>0.10055372436608088</v>
      </c>
      <c r="J11" s="17">
        <f t="shared" si="5"/>
        <v>15.722580341880409</v>
      </c>
      <c r="K11" s="17">
        <f t="shared" si="3"/>
        <v>7.8612901709402045</v>
      </c>
      <c r="L11" s="16">
        <v>73</v>
      </c>
      <c r="M11" s="19">
        <f t="shared" si="6"/>
        <v>2.7397260273972601E-2</v>
      </c>
      <c r="N11" s="16">
        <v>7</v>
      </c>
      <c r="O11" s="20">
        <f t="shared" ref="O11:P11" si="19">D11/7</f>
        <v>0.2857142857142857</v>
      </c>
      <c r="P11" s="20">
        <f t="shared" si="19"/>
        <v>0</v>
      </c>
      <c r="Q11" s="16">
        <f t="shared" si="8"/>
        <v>24</v>
      </c>
      <c r="R11" s="16"/>
      <c r="S11" s="21">
        <v>3.72413793103448</v>
      </c>
      <c r="T11" s="14">
        <v>63</v>
      </c>
      <c r="U11" s="22">
        <v>63</v>
      </c>
      <c r="V11" s="23" t="s">
        <v>530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122</v>
      </c>
      <c r="AB11" s="27">
        <f t="shared" si="11"/>
        <v>-0.48</v>
      </c>
      <c r="AC11" s="28">
        <v>0.37333333333333329</v>
      </c>
      <c r="AD11" s="25">
        <f t="shared" si="12"/>
        <v>-0.71679999999999988</v>
      </c>
      <c r="AE11" s="25">
        <v>-15.86</v>
      </c>
      <c r="AF11" s="25">
        <v>-42.373309829059799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86.724999999999994</v>
      </c>
      <c r="D12" s="16">
        <v>2</v>
      </c>
      <c r="E12" s="16">
        <v>0</v>
      </c>
      <c r="F12" s="29">
        <v>173.45</v>
      </c>
      <c r="G12" s="29">
        <v>-0.21000000000000002</v>
      </c>
      <c r="H12" s="18">
        <f t="shared" si="1"/>
        <v>1.2107235514557512E-3</v>
      </c>
      <c r="I12" s="18">
        <f t="shared" si="2"/>
        <v>0.17318581920945733</v>
      </c>
      <c r="J12" s="17">
        <f t="shared" si="5"/>
        <v>30.039080341880371</v>
      </c>
      <c r="K12" s="17">
        <f t="shared" si="3"/>
        <v>15.019540170940186</v>
      </c>
      <c r="L12" s="16">
        <v>29</v>
      </c>
      <c r="M12" s="19">
        <f t="shared" si="6"/>
        <v>6.8965517241379309E-2</v>
      </c>
      <c r="N12" s="16">
        <v>5</v>
      </c>
      <c r="O12" s="20">
        <f t="shared" ref="O12:P12" si="20">D12/7</f>
        <v>0.2857142857142857</v>
      </c>
      <c r="P12" s="20">
        <f t="shared" si="20"/>
        <v>0</v>
      </c>
      <c r="Q12" s="16">
        <f t="shared" si="8"/>
        <v>17</v>
      </c>
      <c r="R12" s="16"/>
      <c r="S12" s="21">
        <v>5.6</v>
      </c>
      <c r="T12" s="14">
        <v>63</v>
      </c>
      <c r="U12" s="22">
        <v>63</v>
      </c>
      <c r="V12" s="23" t="s">
        <v>530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122</v>
      </c>
      <c r="AB12" s="27">
        <f t="shared" si="11"/>
        <v>-0.48</v>
      </c>
      <c r="AC12" s="28">
        <v>0.37333333333333329</v>
      </c>
      <c r="AD12" s="25">
        <f t="shared" si="12"/>
        <v>-0.71679999999999988</v>
      </c>
      <c r="AE12" s="25">
        <v>-15.86</v>
      </c>
      <c r="AF12" s="25">
        <v>-42.373309829059799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-0.1</v>
      </c>
      <c r="H13" s="18" t="e">
        <f t="shared" si="1"/>
        <v>#DIV/0!</v>
      </c>
      <c r="I13" s="18" t="e">
        <f t="shared" si="2"/>
        <v>#DIV/0!</v>
      </c>
      <c r="J13" s="17">
        <f t="shared" si="5"/>
        <v>-0.1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6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>
        <v>2.6666666666666599</v>
      </c>
      <c r="T13" s="14">
        <v>84</v>
      </c>
      <c r="U13" s="22">
        <v>63</v>
      </c>
      <c r="V13" s="23" t="s">
        <v>530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122</v>
      </c>
      <c r="AB13" s="27">
        <f t="shared" si="11"/>
        <v>-0.48</v>
      </c>
      <c r="AC13" s="28">
        <v>0.37333333333333329</v>
      </c>
      <c r="AD13" s="25">
        <f t="shared" si="12"/>
        <v>0</v>
      </c>
      <c r="AE13" s="25">
        <v>-15.86</v>
      </c>
      <c r="AF13" s="25">
        <v>-42.677583333333303</v>
      </c>
      <c r="AG13" s="25">
        <v>0</v>
      </c>
    </row>
    <row r="14" spans="1:33" ht="15.75" customHeight="1" x14ac:dyDescent="0.2">
      <c r="A14" s="14" t="s">
        <v>55</v>
      </c>
      <c r="B14" s="14" t="s">
        <v>531</v>
      </c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-0.08</v>
      </c>
      <c r="H14" s="18" t="e">
        <f t="shared" si="1"/>
        <v>#DIV/0!</v>
      </c>
      <c r="I14" s="18" t="e">
        <f t="shared" si="2"/>
        <v>#DIV/0!</v>
      </c>
      <c r="J14" s="17">
        <f t="shared" si="5"/>
        <v>-0.08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6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>
        <v>2.0714285714285698</v>
      </c>
      <c r="T14" s="14">
        <v>84</v>
      </c>
      <c r="U14" s="22">
        <v>63</v>
      </c>
      <c r="V14" s="23" t="s">
        <v>530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122</v>
      </c>
      <c r="AB14" s="27">
        <f t="shared" si="11"/>
        <v>-0.48</v>
      </c>
      <c r="AC14" s="28">
        <v>0.37333333333333329</v>
      </c>
      <c r="AD14" s="25">
        <f t="shared" si="12"/>
        <v>0</v>
      </c>
      <c r="AE14" s="25">
        <v>-15.86</v>
      </c>
      <c r="AF14" s="25">
        <v>-42.677583333333303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78.989999999999995</v>
      </c>
      <c r="D15" s="16">
        <v>1</v>
      </c>
      <c r="E15" s="16">
        <v>0</v>
      </c>
      <c r="F15" s="17">
        <v>78.989999999999995</v>
      </c>
      <c r="G15" s="29">
        <v>0</v>
      </c>
      <c r="H15" s="18">
        <f t="shared" si="1"/>
        <v>0</v>
      </c>
      <c r="I15" s="18">
        <f t="shared" si="2"/>
        <v>0.14621808667763889</v>
      </c>
      <c r="J15" s="17">
        <f t="shared" si="5"/>
        <v>11.549766666666695</v>
      </c>
      <c r="K15" s="17">
        <f t="shared" si="3"/>
        <v>11.549766666666695</v>
      </c>
      <c r="L15" s="16">
        <v>0</v>
      </c>
      <c r="M15" s="19" t="str">
        <f t="shared" si="6"/>
        <v>-</v>
      </c>
      <c r="N15" s="16">
        <v>4</v>
      </c>
      <c r="O15" s="20">
        <f t="shared" ref="O15:P15" si="23">D15/7</f>
        <v>0.14285714285714285</v>
      </c>
      <c r="P15" s="20">
        <f t="shared" si="23"/>
        <v>0</v>
      </c>
      <c r="Q15" s="16">
        <f t="shared" si="8"/>
        <v>28</v>
      </c>
      <c r="R15" s="16"/>
      <c r="S15" s="21">
        <v>2.9</v>
      </c>
      <c r="T15" s="14">
        <v>84</v>
      </c>
      <c r="U15" s="22">
        <v>63</v>
      </c>
      <c r="V15" s="23" t="s">
        <v>530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122</v>
      </c>
      <c r="AB15" s="27">
        <f t="shared" si="11"/>
        <v>-0.48</v>
      </c>
      <c r="AC15" s="28">
        <v>0.37333333333333329</v>
      </c>
      <c r="AD15" s="25">
        <f t="shared" si="12"/>
        <v>-0.35839999999999994</v>
      </c>
      <c r="AE15" s="25">
        <v>-15.86</v>
      </c>
      <c r="AF15" s="25">
        <v>-39.373333333333299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5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4.6153846153846096</v>
      </c>
      <c r="T16" s="14">
        <v>84</v>
      </c>
      <c r="U16" s="22">
        <v>63</v>
      </c>
      <c r="V16" s="23" t="s">
        <v>530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122</v>
      </c>
      <c r="AB16" s="27">
        <f t="shared" si="11"/>
        <v>-0.48</v>
      </c>
      <c r="AC16" s="28">
        <v>0.37333333333333329</v>
      </c>
      <c r="AD16" s="25">
        <f t="shared" si="12"/>
        <v>0</v>
      </c>
      <c r="AE16" s="25">
        <v>-15.86</v>
      </c>
      <c r="AF16" s="25">
        <v>-39.373333333333299</v>
      </c>
      <c r="AG16" s="25">
        <v>0</v>
      </c>
    </row>
    <row r="17" spans="1:33" ht="15.75" customHeight="1" x14ac:dyDescent="0.2">
      <c r="A17" s="14" t="s">
        <v>62</v>
      </c>
      <c r="B17" s="14" t="s">
        <v>532</v>
      </c>
      <c r="C17" s="15">
        <f t="shared" si="4"/>
        <v>78.989999999999995</v>
      </c>
      <c r="D17" s="16">
        <v>2</v>
      </c>
      <c r="E17" s="16">
        <v>0</v>
      </c>
      <c r="F17" s="17">
        <v>157.97999999999999</v>
      </c>
      <c r="G17" s="29">
        <v>-0.02</v>
      </c>
      <c r="H17" s="18">
        <f t="shared" si="1"/>
        <v>1.2659830358273202E-4</v>
      </c>
      <c r="I17" s="18">
        <f t="shared" si="2"/>
        <v>0.14609148837405608</v>
      </c>
      <c r="J17" s="17">
        <f t="shared" si="5"/>
        <v>23.07953333333338</v>
      </c>
      <c r="K17" s="17">
        <f t="shared" si="3"/>
        <v>11.53976666666669</v>
      </c>
      <c r="L17" s="16">
        <v>11</v>
      </c>
      <c r="M17" s="19">
        <f t="shared" si="6"/>
        <v>0.18181818181818182</v>
      </c>
      <c r="N17" s="16">
        <v>3</v>
      </c>
      <c r="O17" s="20">
        <f t="shared" ref="O17:P17" si="25">D17/7</f>
        <v>0.2857142857142857</v>
      </c>
      <c r="P17" s="20">
        <f t="shared" si="25"/>
        <v>0</v>
      </c>
      <c r="Q17" s="16">
        <f t="shared" si="8"/>
        <v>10</v>
      </c>
      <c r="R17" s="16"/>
      <c r="S17" s="21">
        <v>2.1694915254237199</v>
      </c>
      <c r="T17" s="14">
        <v>84</v>
      </c>
      <c r="U17" s="22">
        <v>63</v>
      </c>
      <c r="V17" s="23" t="s">
        <v>530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122</v>
      </c>
      <c r="AB17" s="27">
        <f t="shared" si="11"/>
        <v>-0.48</v>
      </c>
      <c r="AC17" s="28">
        <v>0.37333333333333329</v>
      </c>
      <c r="AD17" s="25">
        <f t="shared" si="12"/>
        <v>-0.71679999999999988</v>
      </c>
      <c r="AE17" s="25">
        <v>-15.86</v>
      </c>
      <c r="AF17" s="25">
        <v>-39.373333333333299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4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2.0666666666666602</v>
      </c>
      <c r="T18" s="14">
        <v>42</v>
      </c>
      <c r="U18" s="22">
        <v>0</v>
      </c>
      <c r="V18" s="23" t="s">
        <v>533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122</v>
      </c>
      <c r="AB18" s="27">
        <f t="shared" si="11"/>
        <v>-0.48</v>
      </c>
      <c r="AC18" s="28">
        <v>0.37333333333333329</v>
      </c>
      <c r="AD18" s="25">
        <f t="shared" si="12"/>
        <v>0</v>
      </c>
      <c r="AE18" s="25">
        <v>-15.86</v>
      </c>
      <c r="AF18" s="25">
        <v>-39.373333333333299</v>
      </c>
      <c r="AG18" s="25">
        <v>0</v>
      </c>
    </row>
    <row r="19" spans="1:33" ht="15.75" customHeight="1" x14ac:dyDescent="0.2">
      <c r="A19" s="14" t="s">
        <v>67</v>
      </c>
      <c r="B19" s="14" t="s">
        <v>534</v>
      </c>
      <c r="C19" s="15">
        <f t="shared" si="4"/>
        <v>82.36</v>
      </c>
      <c r="D19" s="16">
        <v>3</v>
      </c>
      <c r="E19" s="16">
        <v>0</v>
      </c>
      <c r="F19" s="17">
        <v>247.07999999999998</v>
      </c>
      <c r="G19" s="29">
        <v>0</v>
      </c>
      <c r="H19" s="18">
        <f t="shared" si="1"/>
        <v>0</v>
      </c>
      <c r="I19" s="18">
        <f t="shared" si="2"/>
        <v>0.15255301926501522</v>
      </c>
      <c r="J19" s="17">
        <f t="shared" si="5"/>
        <v>37.692799999999956</v>
      </c>
      <c r="K19" s="17">
        <f t="shared" si="3"/>
        <v>12.564266666666652</v>
      </c>
      <c r="L19" s="16">
        <v>6</v>
      </c>
      <c r="M19" s="19">
        <f t="shared" si="6"/>
        <v>0.5</v>
      </c>
      <c r="N19" s="16">
        <v>1</v>
      </c>
      <c r="O19" s="20">
        <f t="shared" ref="O19:P19" si="27">D19/7</f>
        <v>0.42857142857142855</v>
      </c>
      <c r="P19" s="20">
        <f t="shared" si="27"/>
        <v>0</v>
      </c>
      <c r="Q19" s="16">
        <f t="shared" si="8"/>
        <v>2</v>
      </c>
      <c r="R19" s="16"/>
      <c r="S19" s="21">
        <v>2.3846153846153801</v>
      </c>
      <c r="T19" s="14">
        <v>42</v>
      </c>
      <c r="U19" s="22">
        <v>21</v>
      </c>
      <c r="V19" s="23" t="s">
        <v>533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122</v>
      </c>
      <c r="AB19" s="27">
        <f t="shared" si="11"/>
        <v>-0.48</v>
      </c>
      <c r="AC19" s="28">
        <v>0.37333333333333329</v>
      </c>
      <c r="AD19" s="25">
        <f t="shared" si="12"/>
        <v>-1.0751999999999997</v>
      </c>
      <c r="AE19" s="25">
        <v>-15.86</v>
      </c>
      <c r="AF19" s="25">
        <v>-41.223333333333336</v>
      </c>
      <c r="AG19" s="25">
        <v>0</v>
      </c>
    </row>
    <row r="20" spans="1:33" ht="15.75" customHeight="1" x14ac:dyDescent="0.2">
      <c r="A20" s="14" t="s">
        <v>68</v>
      </c>
      <c r="B20" s="14" t="s">
        <v>535</v>
      </c>
      <c r="C20" s="15">
        <f t="shared" si="4"/>
        <v>88.37</v>
      </c>
      <c r="D20" s="16">
        <v>1</v>
      </c>
      <c r="E20" s="16">
        <v>0</v>
      </c>
      <c r="F20" s="17">
        <v>88.37</v>
      </c>
      <c r="G20" s="29">
        <v>0</v>
      </c>
      <c r="H20" s="18">
        <f t="shared" si="1"/>
        <v>0</v>
      </c>
      <c r="I20" s="18">
        <f t="shared" si="2"/>
        <v>0.19998604352910118</v>
      </c>
      <c r="J20" s="17">
        <f t="shared" si="5"/>
        <v>17.672766666666671</v>
      </c>
      <c r="K20" s="17">
        <f t="shared" si="3"/>
        <v>17.672766666666671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0.14285714285714285</v>
      </c>
      <c r="P20" s="20">
        <f t="shared" si="28"/>
        <v>0</v>
      </c>
      <c r="Q20" s="16">
        <f t="shared" si="8"/>
        <v>0</v>
      </c>
      <c r="R20" s="16"/>
      <c r="S20" s="21">
        <v>2.5333333333333301</v>
      </c>
      <c r="T20" s="14">
        <v>21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122</v>
      </c>
      <c r="AB20" s="27">
        <f t="shared" si="11"/>
        <v>-0.48</v>
      </c>
      <c r="AC20" s="28">
        <v>0.37333333333333329</v>
      </c>
      <c r="AD20" s="25">
        <f t="shared" si="12"/>
        <v>-0.35839999999999994</v>
      </c>
      <c r="AE20" s="25">
        <v>-15.86</v>
      </c>
      <c r="AF20" s="25">
        <v>-41.223333333333336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21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122</v>
      </c>
      <c r="AB21" s="27">
        <f t="shared" si="11"/>
        <v>-0.48</v>
      </c>
      <c r="AC21" s="28">
        <v>0.37333333333333329</v>
      </c>
      <c r="AD21" s="25">
        <f t="shared" si="12"/>
        <v>0</v>
      </c>
      <c r="AE21" s="25">
        <v>-15.86</v>
      </c>
      <c r="AF21" s="25">
        <v>-41.223333333333336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21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122</v>
      </c>
      <c r="AB22" s="27">
        <f t="shared" si="11"/>
        <v>-0.48</v>
      </c>
      <c r="AC22" s="28">
        <v>0.37333333333333329</v>
      </c>
      <c r="AD22" s="25">
        <f t="shared" si="12"/>
        <v>0</v>
      </c>
      <c r="AE22" s="25">
        <v>-15.86</v>
      </c>
      <c r="AF22" s="25">
        <v>-41.223333333333336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21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122</v>
      </c>
      <c r="AB23" s="27">
        <f t="shared" si="11"/>
        <v>-0.48</v>
      </c>
      <c r="AC23" s="28">
        <v>0.37333333333333329</v>
      </c>
      <c r="AD23" s="25">
        <f t="shared" si="12"/>
        <v>0</v>
      </c>
      <c r="AE23" s="25">
        <v>-15.86</v>
      </c>
      <c r="AF23" s="25">
        <v>-41.223333333333336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21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122</v>
      </c>
      <c r="AB24" s="27">
        <f t="shared" si="11"/>
        <v>-0.48</v>
      </c>
      <c r="AC24" s="28">
        <v>0.37333333333333329</v>
      </c>
      <c r="AD24" s="25">
        <f t="shared" si="12"/>
        <v>0</v>
      </c>
      <c r="AE24" s="25">
        <v>-15.86</v>
      </c>
      <c r="AF24" s="25">
        <v>-41.223333333333336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24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0.96969696969696972</v>
      </c>
      <c r="T25" s="14">
        <v>21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122</v>
      </c>
      <c r="AB25" s="27">
        <f t="shared" si="11"/>
        <v>-0.48</v>
      </c>
      <c r="AC25" s="28">
        <v>0.37333333333333329</v>
      </c>
      <c r="AD25" s="25">
        <f t="shared" si="12"/>
        <v>0</v>
      </c>
      <c r="AE25" s="25">
        <v>-15.86</v>
      </c>
      <c r="AF25" s="25">
        <v>-41.22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24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0.84848484848484851</v>
      </c>
      <c r="T26" s="14">
        <v>21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122</v>
      </c>
      <c r="AB26" s="27">
        <f t="shared" si="11"/>
        <v>-0.48</v>
      </c>
      <c r="AC26" s="28">
        <v>0.37333333333333329</v>
      </c>
      <c r="AD26" s="25">
        <f t="shared" si="12"/>
        <v>0</v>
      </c>
      <c r="AE26" s="25">
        <v>-16.260000000000002</v>
      </c>
      <c r="AF26" s="25">
        <v>-41.223333333333301</v>
      </c>
      <c r="AG26" s="25">
        <v>0</v>
      </c>
    </row>
    <row r="27" spans="1:33" ht="15.75" customHeight="1" x14ac:dyDescent="0.2">
      <c r="A27" s="14" t="s">
        <v>85</v>
      </c>
      <c r="B27" s="14" t="s">
        <v>442</v>
      </c>
      <c r="C27" s="15">
        <f t="shared" si="4"/>
        <v>84.24</v>
      </c>
      <c r="D27" s="16">
        <v>1</v>
      </c>
      <c r="E27" s="16">
        <v>0</v>
      </c>
      <c r="F27" s="17">
        <v>84.24</v>
      </c>
      <c r="G27" s="17">
        <v>0</v>
      </c>
      <c r="H27" s="18">
        <f t="shared" si="1"/>
        <v>0</v>
      </c>
      <c r="I27" s="18">
        <f t="shared" si="2"/>
        <v>0.1619610636277303</v>
      </c>
      <c r="J27" s="17">
        <f t="shared" si="5"/>
        <v>13.643599999999999</v>
      </c>
      <c r="K27" s="17">
        <f t="shared" si="3"/>
        <v>13.643599999999999</v>
      </c>
      <c r="L27" s="16">
        <v>13</v>
      </c>
      <c r="M27" s="19">
        <f t="shared" si="6"/>
        <v>7.6923076923076927E-2</v>
      </c>
      <c r="N27" s="16">
        <v>23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161</v>
      </c>
      <c r="R27" s="16"/>
      <c r="S27" s="21">
        <v>0.875</v>
      </c>
      <c r="T27" s="14">
        <v>21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122</v>
      </c>
      <c r="AB27" s="27">
        <f t="shared" si="11"/>
        <v>-0.48</v>
      </c>
      <c r="AC27" s="28">
        <v>0.37333333333333329</v>
      </c>
      <c r="AD27" s="25">
        <f t="shared" si="12"/>
        <v>-0.35839999999999994</v>
      </c>
      <c r="AE27" s="25">
        <v>-16.260000000000002</v>
      </c>
      <c r="AF27" s="25">
        <v>-41.341999999999999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84.24</v>
      </c>
      <c r="D28" s="16">
        <v>3</v>
      </c>
      <c r="E28" s="16">
        <v>0</v>
      </c>
      <c r="F28" s="17">
        <v>252.72</v>
      </c>
      <c r="G28" s="17">
        <v>0</v>
      </c>
      <c r="H28" s="18">
        <f t="shared" si="1"/>
        <v>0</v>
      </c>
      <c r="I28" s="18">
        <f t="shared" si="2"/>
        <v>0.16196106362773022</v>
      </c>
      <c r="J28" s="17">
        <f t="shared" si="5"/>
        <v>40.930799999999984</v>
      </c>
      <c r="K28" s="17">
        <f t="shared" si="3"/>
        <v>13.643599999999994</v>
      </c>
      <c r="L28" s="16">
        <v>6</v>
      </c>
      <c r="M28" s="19">
        <f t="shared" si="6"/>
        <v>0.5</v>
      </c>
      <c r="N28" s="16">
        <v>19</v>
      </c>
      <c r="O28" s="20">
        <f t="shared" ref="O28:P28" si="36">D28/7</f>
        <v>0.42857142857142855</v>
      </c>
      <c r="P28" s="20">
        <f t="shared" si="36"/>
        <v>0</v>
      </c>
      <c r="Q28" s="16">
        <f t="shared" si="8"/>
        <v>44</v>
      </c>
      <c r="R28" s="16"/>
      <c r="S28" s="21">
        <v>1.285714285714286</v>
      </c>
      <c r="T28" s="14">
        <v>21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0.37333333333333329</v>
      </c>
      <c r="AD28" s="25">
        <f t="shared" si="12"/>
        <v>-1.0751999999999997</v>
      </c>
      <c r="AE28" s="25">
        <v>-16.260000000000002</v>
      </c>
      <c r="AF28" s="25">
        <v>-41.341999999999999</v>
      </c>
      <c r="AG28" s="25">
        <v>0</v>
      </c>
    </row>
    <row r="29" spans="1:33" ht="15.75" customHeight="1" x14ac:dyDescent="0.2">
      <c r="A29" s="14" t="s">
        <v>89</v>
      </c>
      <c r="B29" s="14"/>
      <c r="C29" s="15">
        <f t="shared" si="4"/>
        <v>84.24</v>
      </c>
      <c r="D29" s="16">
        <v>1</v>
      </c>
      <c r="E29" s="16">
        <v>0</v>
      </c>
      <c r="F29" s="17">
        <v>84.24</v>
      </c>
      <c r="G29" s="17">
        <v>0</v>
      </c>
      <c r="H29" s="18">
        <f t="shared" si="1"/>
        <v>0</v>
      </c>
      <c r="I29" s="18">
        <f t="shared" si="2"/>
        <v>0.1619610636277303</v>
      </c>
      <c r="J29" s="17">
        <f t="shared" si="5"/>
        <v>13.643599999999999</v>
      </c>
      <c r="K29" s="17">
        <f t="shared" si="3"/>
        <v>13.643599999999999</v>
      </c>
      <c r="L29" s="16">
        <v>9</v>
      </c>
      <c r="M29" s="19">
        <f t="shared" si="6"/>
        <v>0.1111111111111111</v>
      </c>
      <c r="N29" s="16">
        <v>20</v>
      </c>
      <c r="O29" s="20">
        <f t="shared" ref="O29:P29" si="38">D29/7</f>
        <v>0.14285714285714285</v>
      </c>
      <c r="P29" s="20">
        <f t="shared" si="38"/>
        <v>0</v>
      </c>
      <c r="Q29" s="16">
        <f t="shared" si="8"/>
        <v>140</v>
      </c>
      <c r="R29" s="16"/>
      <c r="S29" s="21">
        <v>1.538461538461539</v>
      </c>
      <c r="T29" s="14">
        <v>21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122</v>
      </c>
      <c r="AB29" s="27">
        <f t="shared" si="11"/>
        <v>-0.48</v>
      </c>
      <c r="AC29" s="28">
        <v>0.37333333333333329</v>
      </c>
      <c r="AD29" s="25">
        <f t="shared" si="12"/>
        <v>-0.35839999999999994</v>
      </c>
      <c r="AE29" s="25">
        <v>-16.260000000000002</v>
      </c>
      <c r="AF29" s="25">
        <v>-41.341999999999999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84.24</v>
      </c>
      <c r="D30" s="16">
        <v>1</v>
      </c>
      <c r="E30" s="16">
        <v>0</v>
      </c>
      <c r="F30" s="17">
        <v>84.24</v>
      </c>
      <c r="G30" s="17">
        <v>0</v>
      </c>
      <c r="H30" s="18">
        <f t="shared" si="1"/>
        <v>0</v>
      </c>
      <c r="I30" s="18">
        <f t="shared" si="2"/>
        <v>0.1574200593423552</v>
      </c>
      <c r="J30" s="17">
        <f t="shared" si="5"/>
        <v>13.261065799000001</v>
      </c>
      <c r="K30" s="17">
        <f t="shared" si="3"/>
        <v>13.261065799000001</v>
      </c>
      <c r="L30" s="16">
        <v>10</v>
      </c>
      <c r="M30" s="19">
        <f t="shared" si="6"/>
        <v>0.1</v>
      </c>
      <c r="N30" s="16">
        <v>18</v>
      </c>
      <c r="O30" s="20">
        <f t="shared" ref="O30:P30" si="39">D30/7</f>
        <v>0.14285714285714285</v>
      </c>
      <c r="P30" s="20">
        <f t="shared" si="39"/>
        <v>0</v>
      </c>
      <c r="Q30" s="16">
        <f t="shared" si="8"/>
        <v>126</v>
      </c>
      <c r="R30" s="16"/>
      <c r="S30" s="21">
        <v>0.78260869565217395</v>
      </c>
      <c r="T30" s="14">
        <v>21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122</v>
      </c>
      <c r="AB30" s="27">
        <f t="shared" si="11"/>
        <v>-0.48</v>
      </c>
      <c r="AC30" s="28">
        <v>0.37333333333333329</v>
      </c>
      <c r="AD30" s="25">
        <f t="shared" si="12"/>
        <v>-0.35839999999999994</v>
      </c>
      <c r="AE30" s="25">
        <v>-16.260000000000002</v>
      </c>
      <c r="AF30" s="25">
        <v>-41.724534200999997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4"/>
        <v>84.24</v>
      </c>
      <c r="D31" s="16">
        <v>2</v>
      </c>
      <c r="E31" s="16">
        <v>1</v>
      </c>
      <c r="F31" s="17">
        <v>168.48</v>
      </c>
      <c r="G31" s="17">
        <v>0</v>
      </c>
      <c r="H31" s="18">
        <f t="shared" si="1"/>
        <v>0</v>
      </c>
      <c r="I31" s="18">
        <f t="shared" si="2"/>
        <v>0.15742005934235512</v>
      </c>
      <c r="J31" s="17">
        <f t="shared" si="5"/>
        <v>26.522131597999987</v>
      </c>
      <c r="K31" s="17">
        <f t="shared" si="3"/>
        <v>13.261065798999994</v>
      </c>
      <c r="L31" s="16">
        <v>17</v>
      </c>
      <c r="M31" s="19">
        <f t="shared" si="6"/>
        <v>0.11764705882352941</v>
      </c>
      <c r="N31" s="16">
        <v>16</v>
      </c>
      <c r="O31" s="20">
        <f t="shared" ref="O31:P32" si="40">D31/7</f>
        <v>0.2857142857142857</v>
      </c>
      <c r="P31" s="20">
        <f t="shared" si="40"/>
        <v>0.14285714285714285</v>
      </c>
      <c r="Q31" s="16">
        <f t="shared" si="8"/>
        <v>37</v>
      </c>
      <c r="R31" s="16"/>
      <c r="S31" s="21">
        <v>1.06666666666666</v>
      </c>
      <c r="T31" s="14">
        <v>21</v>
      </c>
      <c r="U31" s="22" t="s">
        <v>63</v>
      </c>
      <c r="V31" s="23" t="s">
        <v>1179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122</v>
      </c>
      <c r="AB31" s="27">
        <f t="shared" si="11"/>
        <v>-0.48</v>
      </c>
      <c r="AC31" s="28">
        <v>0.37333333333333329</v>
      </c>
      <c r="AD31" s="25">
        <f t="shared" si="12"/>
        <v>-0.71679999999999988</v>
      </c>
      <c r="AE31" s="25">
        <v>-16.260000000000002</v>
      </c>
      <c r="AF31" s="25">
        <v>-41.724534201000004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16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1.025641025641026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122</v>
      </c>
      <c r="AB32" s="27">
        <f t="shared" si="11"/>
        <v>-0.48</v>
      </c>
      <c r="AC32" s="28">
        <v>0.37333333333333329</v>
      </c>
      <c r="AD32" s="25">
        <f t="shared" si="12"/>
        <v>0</v>
      </c>
      <c r="AE32" s="25">
        <v>-16.260000000000002</v>
      </c>
      <c r="AF32" s="25">
        <v>-41.724534200999997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2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5.3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Generator Cord - 25 Ft SJTW 10 Gauge 4 Outlet Power Extension Cable with Twist Lock")</f>
        <v>30 Amp Generator Cord - 25 Ft SJTW 10 Gauge 4 Outlet Power Extension Cable with Twist Lock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Info!B1:BJ5000""),2,FALSE),"""")"),"B07G17LC7F")</f>
        <v>B07G17LC7F</v>
      </c>
      <c r="B2" s="3" t="s">
        <v>536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69.75" customHeight="1" x14ac:dyDescent="0.15">
      <c r="A3" s="67" t="s">
        <v>30</v>
      </c>
      <c r="B3" s="68"/>
      <c r="C3" s="42">
        <f>((AE32+AF32)/0.85)*-1</f>
        <v>45.217702176470588</v>
      </c>
      <c r="D3" s="5">
        <f>SUM(D4:D99765)</f>
        <v>68</v>
      </c>
      <c r="E3" s="5"/>
      <c r="F3" s="6">
        <f t="shared" ref="F3:G3" si="0">SUM(F4:F99765)</f>
        <v>4030.4499999999994</v>
      </c>
      <c r="G3" s="6">
        <f t="shared" si="0"/>
        <v>-1.2700000000000002</v>
      </c>
      <c r="H3" s="7">
        <f t="shared" ref="H3:H32" si="1">G3/F3*-1</f>
        <v>3.1510129141907244E-4</v>
      </c>
      <c r="I3" s="8">
        <f t="shared" ref="I3:I32" si="2">J3/F3</f>
        <v>0.20519057725987497</v>
      </c>
      <c r="J3" s="6">
        <f>SUM(J4:J99765)</f>
        <v>827.01036211706298</v>
      </c>
      <c r="K3" s="6">
        <f t="shared" ref="K3:K32" si="3">J3/D3</f>
        <v>12.161917089956809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1.5 - July
1 - Aug
0.5 - Sept
0.2 - Oct
0.2 - Nov
0.2 - Dec
0 - Jan
0.5 - Feb")</f>
        <v>0.5 - March
0.5 - April
0.5 - May
0.5 - June
1.5 - July
1 - Aug
0.5 - Sept
0.2 - Oct
0.2 - Nov
0.2 - Dec
0 -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-33.760520920117159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Info!B2:BZ7000""),37,FALSE)),"""")*-1"),-30.95504685)</f>
        <v>-30.955046849999999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47</v>
      </c>
      <c r="C4" s="15">
        <f t="shared" ref="C4:C32" si="4">IFERROR(F4/D4," - ")</f>
        <v>59.99</v>
      </c>
      <c r="D4" s="16">
        <v>6</v>
      </c>
      <c r="E4" s="16">
        <v>0</v>
      </c>
      <c r="F4" s="17">
        <v>359.94</v>
      </c>
      <c r="G4" s="17">
        <v>-0.08</v>
      </c>
      <c r="H4" s="18">
        <f t="shared" si="1"/>
        <v>2.2225926543312775E-4</v>
      </c>
      <c r="I4" s="18">
        <f t="shared" si="2"/>
        <v>0.23035942243935253</v>
      </c>
      <c r="J4" s="17">
        <f t="shared" ref="J4:J32" si="5">F4*0.85+G4+AF4*D4+D4*AE4+AG4+AD4</f>
        <v>82.915570512820551</v>
      </c>
      <c r="K4" s="17">
        <f t="shared" si="3"/>
        <v>13.819261752136759</v>
      </c>
      <c r="L4" s="16">
        <v>42</v>
      </c>
      <c r="M4" s="19">
        <f t="shared" ref="M4:M32" si="6">IFERROR(D4/L4,"-")</f>
        <v>0.14285714285714285</v>
      </c>
      <c r="N4" s="16">
        <v>23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26</v>
      </c>
      <c r="R4" s="16"/>
      <c r="S4" s="21">
        <v>1.29729729729729</v>
      </c>
      <c r="T4" s="14">
        <v>165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0.30671296296296297</v>
      </c>
      <c r="AD4" s="25">
        <f t="shared" ref="AD4:AD32" si="12">IFERROR(AB4*AC4*D4*2,0)</f>
        <v>-2.5395833333333333</v>
      </c>
      <c r="AE4" s="25">
        <v>-7.7</v>
      </c>
      <c r="AF4" s="25">
        <v>-29.035641025641024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>
        <f t="shared" si="4"/>
        <v>59.99</v>
      </c>
      <c r="D5" s="16">
        <v>4</v>
      </c>
      <c r="E5" s="16">
        <v>0</v>
      </c>
      <c r="F5" s="29">
        <v>239.96</v>
      </c>
      <c r="G5" s="29">
        <v>0</v>
      </c>
      <c r="H5" s="18">
        <f t="shared" si="1"/>
        <v>0</v>
      </c>
      <c r="I5" s="18">
        <f t="shared" si="2"/>
        <v>0.23057350606854327</v>
      </c>
      <c r="J5" s="17">
        <f t="shared" si="5"/>
        <v>55.328418516207641</v>
      </c>
      <c r="K5" s="17">
        <f t="shared" si="3"/>
        <v>13.83210462905191</v>
      </c>
      <c r="L5" s="16">
        <v>49</v>
      </c>
      <c r="M5" s="19">
        <f t="shared" si="6"/>
        <v>8.1632653061224483E-2</v>
      </c>
      <c r="N5" s="16">
        <v>17</v>
      </c>
      <c r="O5" s="20">
        <f t="shared" ref="O5:P5" si="13">D5/7</f>
        <v>0.5714285714285714</v>
      </c>
      <c r="P5" s="20">
        <f t="shared" si="13"/>
        <v>0</v>
      </c>
      <c r="Q5" s="16">
        <f t="shared" si="8"/>
        <v>29</v>
      </c>
      <c r="R5" s="16"/>
      <c r="S5" s="21">
        <v>1.3770491803278599</v>
      </c>
      <c r="T5" s="14">
        <v>165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0.30706836616454231</v>
      </c>
      <c r="AD5" s="25">
        <f t="shared" si="12"/>
        <v>-1.6950173812282734</v>
      </c>
      <c r="AE5" s="25">
        <v>-7.7</v>
      </c>
      <c r="AF5" s="25">
        <v>-29.035641025641024</v>
      </c>
      <c r="AG5" s="25">
        <v>0</v>
      </c>
    </row>
    <row r="6" spans="1:33" ht="15.75" customHeight="1" x14ac:dyDescent="0.2">
      <c r="A6" s="14" t="s">
        <v>35</v>
      </c>
      <c r="B6" s="14" t="s">
        <v>537</v>
      </c>
      <c r="C6" s="15">
        <f t="shared" si="4"/>
        <v>59.99</v>
      </c>
      <c r="D6" s="16">
        <v>6</v>
      </c>
      <c r="E6" s="16">
        <v>0</v>
      </c>
      <c r="F6" s="29">
        <v>359.94</v>
      </c>
      <c r="G6" s="29">
        <v>-0.37</v>
      </c>
      <c r="H6" s="18">
        <f t="shared" si="1"/>
        <v>1.0279491026282158E-3</v>
      </c>
      <c r="I6" s="18">
        <f t="shared" si="2"/>
        <v>0.22955373260215739</v>
      </c>
      <c r="J6" s="17">
        <f t="shared" si="5"/>
        <v>82.625570512820531</v>
      </c>
      <c r="K6" s="17">
        <f t="shared" si="3"/>
        <v>13.770928418803422</v>
      </c>
      <c r="L6" s="16">
        <v>68</v>
      </c>
      <c r="M6" s="19">
        <f t="shared" si="6"/>
        <v>8.8235294117647065E-2</v>
      </c>
      <c r="N6" s="16">
        <v>12</v>
      </c>
      <c r="O6" s="20">
        <f t="shared" ref="O6:P6" si="14">D6/7</f>
        <v>0.8571428571428571</v>
      </c>
      <c r="P6" s="20">
        <f t="shared" si="14"/>
        <v>0</v>
      </c>
      <c r="Q6" s="16">
        <f t="shared" si="8"/>
        <v>14</v>
      </c>
      <c r="R6" s="16"/>
      <c r="S6" s="21">
        <v>1.8181818181818099</v>
      </c>
      <c r="T6" s="14">
        <v>165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0.30671296296296297</v>
      </c>
      <c r="AD6" s="25">
        <f t="shared" si="12"/>
        <v>-2.5395833333333333</v>
      </c>
      <c r="AE6" s="25">
        <v>-7.7</v>
      </c>
      <c r="AF6" s="25">
        <v>-29.035641025641024</v>
      </c>
      <c r="AG6" s="25">
        <v>0</v>
      </c>
    </row>
    <row r="7" spans="1:33" ht="15.75" customHeight="1" x14ac:dyDescent="0.2">
      <c r="A7" s="14" t="s">
        <v>37</v>
      </c>
      <c r="B7" s="14" t="s">
        <v>180</v>
      </c>
      <c r="C7" s="15">
        <f t="shared" si="4"/>
        <v>61.756666666666675</v>
      </c>
      <c r="D7" s="16">
        <v>9</v>
      </c>
      <c r="E7" s="16">
        <v>0</v>
      </c>
      <c r="F7" s="29">
        <v>555.81000000000006</v>
      </c>
      <c r="G7" s="29">
        <v>0</v>
      </c>
      <c r="H7" s="18">
        <f t="shared" si="1"/>
        <v>0</v>
      </c>
      <c r="I7" s="18">
        <f t="shared" si="2"/>
        <v>0.24830131838079705</v>
      </c>
      <c r="J7" s="17">
        <f t="shared" si="5"/>
        <v>138.00835576923083</v>
      </c>
      <c r="K7" s="17">
        <f t="shared" si="3"/>
        <v>15.33426175213676</v>
      </c>
      <c r="L7" s="16">
        <v>71</v>
      </c>
      <c r="M7" s="19">
        <f t="shared" si="6"/>
        <v>0.12676056338028169</v>
      </c>
      <c r="N7" s="16">
        <v>3</v>
      </c>
      <c r="O7" s="20">
        <f t="shared" ref="O7:P7" si="15">D7/7</f>
        <v>1.2857142857142858</v>
      </c>
      <c r="P7" s="20">
        <f t="shared" si="15"/>
        <v>0</v>
      </c>
      <c r="Q7" s="16">
        <f t="shared" si="8"/>
        <v>2</v>
      </c>
      <c r="R7" s="16"/>
      <c r="S7" s="21">
        <v>2.4489795918367299</v>
      </c>
      <c r="T7" s="14">
        <v>165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0.30671296296296297</v>
      </c>
      <c r="AD7" s="25">
        <f t="shared" si="12"/>
        <v>-3.8093750000000002</v>
      </c>
      <c r="AE7" s="25">
        <v>-7.7</v>
      </c>
      <c r="AF7" s="25">
        <v>-29.035641025641024</v>
      </c>
      <c r="AG7" s="25">
        <v>0</v>
      </c>
    </row>
    <row r="8" spans="1:33" ht="15.75" customHeight="1" x14ac:dyDescent="0.2">
      <c r="A8" s="14" t="s">
        <v>40</v>
      </c>
      <c r="B8" s="14" t="s">
        <v>180</v>
      </c>
      <c r="C8" s="15">
        <f t="shared" si="4"/>
        <v>64.22</v>
      </c>
      <c r="D8" s="16">
        <v>2</v>
      </c>
      <c r="E8" s="16">
        <v>0</v>
      </c>
      <c r="F8" s="29">
        <v>128.44</v>
      </c>
      <c r="G8" s="29">
        <v>0</v>
      </c>
      <c r="H8" s="18">
        <f t="shared" si="1"/>
        <v>0</v>
      </c>
      <c r="I8" s="18">
        <f t="shared" si="2"/>
        <v>0.27131323748226577</v>
      </c>
      <c r="J8" s="17">
        <f t="shared" si="5"/>
        <v>34.847472222222216</v>
      </c>
      <c r="K8" s="17">
        <f t="shared" si="3"/>
        <v>17.423736111111108</v>
      </c>
      <c r="L8" s="16">
        <v>12</v>
      </c>
      <c r="M8" s="19">
        <f t="shared" si="6"/>
        <v>0.16666666666666666</v>
      </c>
      <c r="N8" s="16">
        <v>0</v>
      </c>
      <c r="O8" s="20">
        <f t="shared" ref="O8:P8" si="16">D8/7</f>
        <v>0.2857142857142857</v>
      </c>
      <c r="P8" s="20">
        <f t="shared" si="16"/>
        <v>0</v>
      </c>
      <c r="Q8" s="16">
        <f t="shared" si="8"/>
        <v>0</v>
      </c>
      <c r="R8" s="16"/>
      <c r="S8" s="21" t="e">
        <v>#N/A</v>
      </c>
      <c r="T8" s="14">
        <v>165</v>
      </c>
      <c r="U8" s="22">
        <v>60</v>
      </c>
      <c r="V8" s="23" t="s">
        <v>538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0.30671296296296297</v>
      </c>
      <c r="AD8" s="25">
        <f t="shared" si="12"/>
        <v>-0.84652777777777777</v>
      </c>
      <c r="AE8" s="25">
        <v>-7.7</v>
      </c>
      <c r="AF8" s="25">
        <v>-29.04</v>
      </c>
      <c r="AG8" s="25">
        <v>0</v>
      </c>
    </row>
    <row r="9" spans="1:33" ht="15.75" customHeight="1" x14ac:dyDescent="0.2">
      <c r="A9" s="14" t="s">
        <v>42</v>
      </c>
      <c r="B9" s="14" t="s">
        <v>47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1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2.32258064516129</v>
      </c>
      <c r="T9" s="14">
        <v>165</v>
      </c>
      <c r="U9" s="22">
        <v>60</v>
      </c>
      <c r="V9" s="23" t="s">
        <v>539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-29.464358974358898</v>
      </c>
      <c r="AG9" s="25">
        <v>0</v>
      </c>
    </row>
    <row r="10" spans="1:33" ht="15.75" customHeight="1" x14ac:dyDescent="0.2">
      <c r="A10" s="14" t="s">
        <v>45</v>
      </c>
      <c r="B10" s="14" t="s">
        <v>347</v>
      </c>
      <c r="C10" s="15">
        <f t="shared" si="4"/>
        <v>61.96</v>
      </c>
      <c r="D10" s="16">
        <v>2</v>
      </c>
      <c r="E10" s="16">
        <v>0</v>
      </c>
      <c r="F10" s="29">
        <v>123.92</v>
      </c>
      <c r="G10" s="29">
        <v>-0.08</v>
      </c>
      <c r="H10" s="18">
        <f t="shared" si="1"/>
        <v>6.4557779212395089E-4</v>
      </c>
      <c r="I10" s="18">
        <f t="shared" si="2"/>
        <v>0.24271105772679488</v>
      </c>
      <c r="J10" s="17">
        <f t="shared" si="5"/>
        <v>30.076754273504424</v>
      </c>
      <c r="K10" s="17">
        <f t="shared" si="3"/>
        <v>15.038377136752212</v>
      </c>
      <c r="L10" s="16">
        <v>27</v>
      </c>
      <c r="M10" s="19">
        <f t="shared" si="6"/>
        <v>7.407407407407407E-2</v>
      </c>
      <c r="N10" s="16">
        <v>0</v>
      </c>
      <c r="O10" s="20">
        <f t="shared" ref="O10:P10" si="18">D10/7</f>
        <v>0.2857142857142857</v>
      </c>
      <c r="P10" s="20">
        <f t="shared" si="18"/>
        <v>0</v>
      </c>
      <c r="Q10" s="16">
        <f t="shared" si="8"/>
        <v>0</v>
      </c>
      <c r="R10" s="16"/>
      <c r="S10" s="21" t="e">
        <v>#N/A</v>
      </c>
      <c r="T10" s="14">
        <v>165</v>
      </c>
      <c r="U10" s="22">
        <v>60</v>
      </c>
      <c r="V10" s="23" t="s">
        <v>540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0.30671296296296297</v>
      </c>
      <c r="AD10" s="25">
        <f t="shared" si="12"/>
        <v>-0.84652777777777777</v>
      </c>
      <c r="AE10" s="25">
        <v>-7.7</v>
      </c>
      <c r="AF10" s="25">
        <v>-29.464358974358898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1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>
        <v>2.9230769230769198</v>
      </c>
      <c r="T11" s="14">
        <v>165</v>
      </c>
      <c r="U11" s="22">
        <v>60</v>
      </c>
      <c r="V11" s="23" t="s">
        <v>541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0.30671296296296297</v>
      </c>
      <c r="AD11" s="25">
        <f t="shared" si="12"/>
        <v>0</v>
      </c>
      <c r="AE11" s="25">
        <v>-7.7</v>
      </c>
      <c r="AF11" s="25">
        <v>-29.464358974358898</v>
      </c>
      <c r="AG11" s="25">
        <v>0</v>
      </c>
    </row>
    <row r="12" spans="1:33" ht="15.75" customHeight="1" x14ac:dyDescent="0.2">
      <c r="A12" s="14" t="s">
        <v>49</v>
      </c>
      <c r="B12" s="14"/>
      <c r="C12" s="15">
        <f t="shared" si="4"/>
        <v>61.96</v>
      </c>
      <c r="D12" s="16">
        <v>3</v>
      </c>
      <c r="E12" s="16">
        <v>0</v>
      </c>
      <c r="F12" s="29">
        <v>185.88</v>
      </c>
      <c r="G12" s="29">
        <v>0</v>
      </c>
      <c r="H12" s="18">
        <f t="shared" si="1"/>
        <v>0</v>
      </c>
      <c r="I12" s="18">
        <f t="shared" si="2"/>
        <v>0.24335663551891881</v>
      </c>
      <c r="J12" s="17">
        <f t="shared" si="5"/>
        <v>45.235131410256628</v>
      </c>
      <c r="K12" s="17">
        <f t="shared" si="3"/>
        <v>15.078377136752209</v>
      </c>
      <c r="L12" s="16">
        <v>15</v>
      </c>
      <c r="M12" s="19">
        <f t="shared" si="6"/>
        <v>0.2</v>
      </c>
      <c r="N12" s="16">
        <v>0</v>
      </c>
      <c r="O12" s="20">
        <f t="shared" ref="O12:P12" si="20">D12/7</f>
        <v>0.42857142857142855</v>
      </c>
      <c r="P12" s="20">
        <f t="shared" si="20"/>
        <v>0</v>
      </c>
      <c r="Q12" s="16">
        <f t="shared" si="8"/>
        <v>0</v>
      </c>
      <c r="R12" s="16"/>
      <c r="S12" s="21" t="e">
        <v>#N/A</v>
      </c>
      <c r="T12" s="14">
        <v>165</v>
      </c>
      <c r="U12" s="22">
        <v>60</v>
      </c>
      <c r="V12" s="23" t="s">
        <v>541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0.30671296296296297</v>
      </c>
      <c r="AD12" s="25">
        <f t="shared" si="12"/>
        <v>-1.2697916666666667</v>
      </c>
      <c r="AE12" s="25">
        <v>-7.7</v>
      </c>
      <c r="AF12" s="25">
        <v>-29.464358974358898</v>
      </c>
      <c r="AG12" s="25">
        <v>0</v>
      </c>
    </row>
    <row r="13" spans="1:33" ht="15.75" customHeight="1" x14ac:dyDescent="0.2">
      <c r="A13" s="14" t="s">
        <v>52</v>
      </c>
      <c r="B13" s="14"/>
      <c r="C13" s="15">
        <f t="shared" si="4"/>
        <v>61.96</v>
      </c>
      <c r="D13" s="16">
        <v>1</v>
      </c>
      <c r="E13" s="16">
        <v>0</v>
      </c>
      <c r="F13" s="17">
        <v>61.96</v>
      </c>
      <c r="G13" s="29">
        <v>0</v>
      </c>
      <c r="H13" s="18">
        <f t="shared" si="1"/>
        <v>0</v>
      </c>
      <c r="I13" s="18">
        <f t="shared" si="2"/>
        <v>0.23971491464027131</v>
      </c>
      <c r="J13" s="17">
        <f t="shared" si="5"/>
        <v>14.852736111111211</v>
      </c>
      <c r="K13" s="17">
        <f t="shared" si="3"/>
        <v>14.852736111111211</v>
      </c>
      <c r="L13" s="16">
        <v>2</v>
      </c>
      <c r="M13" s="19">
        <f t="shared" si="6"/>
        <v>0.5</v>
      </c>
      <c r="N13" s="16">
        <v>1</v>
      </c>
      <c r="O13" s="20">
        <f t="shared" ref="O13:P13" si="21">D13/7</f>
        <v>0.14285714285714285</v>
      </c>
      <c r="P13" s="20">
        <f t="shared" si="21"/>
        <v>0</v>
      </c>
      <c r="Q13" s="16">
        <f t="shared" si="8"/>
        <v>7</v>
      </c>
      <c r="R13" s="16"/>
      <c r="S13" s="21">
        <v>4.6857142857142797</v>
      </c>
      <c r="T13" s="14">
        <v>165</v>
      </c>
      <c r="U13" s="22">
        <v>60</v>
      </c>
      <c r="V13" s="23" t="s">
        <v>541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0.30671296296296297</v>
      </c>
      <c r="AD13" s="25">
        <f t="shared" si="12"/>
        <v>-0.42326388888888888</v>
      </c>
      <c r="AE13" s="25">
        <v>-7.7</v>
      </c>
      <c r="AF13" s="25">
        <v>-29.689999999999898</v>
      </c>
      <c r="AG13" s="25">
        <v>0</v>
      </c>
    </row>
    <row r="14" spans="1:33" ht="15.75" customHeight="1" x14ac:dyDescent="0.2">
      <c r="A14" s="14" t="s">
        <v>55</v>
      </c>
      <c r="B14" s="14"/>
      <c r="C14" s="15">
        <f t="shared" si="4"/>
        <v>61.96</v>
      </c>
      <c r="D14" s="16">
        <v>1</v>
      </c>
      <c r="E14" s="16">
        <v>0</v>
      </c>
      <c r="F14" s="17">
        <v>61.96</v>
      </c>
      <c r="G14" s="29">
        <v>-0.08</v>
      </c>
      <c r="H14" s="18">
        <f t="shared" si="1"/>
        <v>1.2911555842479018E-3</v>
      </c>
      <c r="I14" s="18">
        <f t="shared" si="2"/>
        <v>0.23842375905602345</v>
      </c>
      <c r="J14" s="17">
        <f t="shared" si="5"/>
        <v>14.772736111111213</v>
      </c>
      <c r="K14" s="17">
        <f t="shared" si="3"/>
        <v>14.772736111111213</v>
      </c>
      <c r="L14" s="16">
        <v>5</v>
      </c>
      <c r="M14" s="19">
        <f t="shared" si="6"/>
        <v>0.2</v>
      </c>
      <c r="N14" s="16">
        <v>0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0</v>
      </c>
      <c r="R14" s="16"/>
      <c r="S14" s="21" t="e">
        <v>#N/A</v>
      </c>
      <c r="T14" s="14">
        <v>165</v>
      </c>
      <c r="U14" s="22">
        <v>60</v>
      </c>
      <c r="V14" s="23" t="s">
        <v>541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0.30671296296296297</v>
      </c>
      <c r="AD14" s="25">
        <f t="shared" si="12"/>
        <v>-0.42326388888888888</v>
      </c>
      <c r="AE14" s="25">
        <v>-7.7</v>
      </c>
      <c r="AF14" s="25">
        <v>-29.689999999999898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165</v>
      </c>
      <c r="U15" s="22">
        <v>60</v>
      </c>
      <c r="V15" s="23" t="s">
        <v>541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-29.689999999999898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165</v>
      </c>
      <c r="U16" s="22">
        <v>60</v>
      </c>
      <c r="V16" s="23" t="s">
        <v>541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-29.689999999999898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-0.14000000000000001</v>
      </c>
      <c r="H17" s="18" t="e">
        <f t="shared" si="1"/>
        <v>#DIV/0!</v>
      </c>
      <c r="I17" s="18" t="e">
        <f t="shared" si="2"/>
        <v>#DIV/0!</v>
      </c>
      <c r="J17" s="17">
        <f t="shared" si="5"/>
        <v>-0.14000000000000001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3.4594594594594499</v>
      </c>
      <c r="T17" s="14">
        <v>165</v>
      </c>
      <c r="U17" s="22">
        <v>60</v>
      </c>
      <c r="V17" s="23" t="s">
        <v>541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0.30671296296296297</v>
      </c>
      <c r="AD17" s="25">
        <f t="shared" si="12"/>
        <v>0</v>
      </c>
      <c r="AE17" s="25">
        <v>-7.7</v>
      </c>
      <c r="AF17" s="25">
        <v>-29.689999999999898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1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3.4285714285714199</v>
      </c>
      <c r="T18" s="14">
        <v>105</v>
      </c>
      <c r="U18" s="22">
        <v>0</v>
      </c>
      <c r="V18" s="23" t="s">
        <v>542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0.30671296296296297</v>
      </c>
      <c r="AD18" s="25">
        <f t="shared" si="12"/>
        <v>0</v>
      </c>
      <c r="AE18" s="25">
        <v>-7.7</v>
      </c>
      <c r="AF18" s="25">
        <v>-29.689999999999898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19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2.0512820512820502</v>
      </c>
      <c r="T19" s="14">
        <v>105</v>
      </c>
      <c r="U19" s="22">
        <v>18</v>
      </c>
      <c r="V19" s="23" t="s">
        <v>542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0.30671296296296297</v>
      </c>
      <c r="AD19" s="25">
        <f t="shared" si="12"/>
        <v>0</v>
      </c>
      <c r="AE19" s="25">
        <v>-7.7</v>
      </c>
      <c r="AF19" s="25">
        <v>-31.086500000000001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61.96</v>
      </c>
      <c r="D20" s="16">
        <v>1</v>
      </c>
      <c r="E20" s="16">
        <v>0</v>
      </c>
      <c r="F20" s="17">
        <v>61.96</v>
      </c>
      <c r="G20" s="29">
        <v>0</v>
      </c>
      <c r="H20" s="18">
        <f t="shared" si="1"/>
        <v>0</v>
      </c>
      <c r="I20" s="18">
        <f t="shared" si="2"/>
        <v>0.21717617997274222</v>
      </c>
      <c r="J20" s="17">
        <f t="shared" si="5"/>
        <v>13.456236111111108</v>
      </c>
      <c r="K20" s="17">
        <f t="shared" si="3"/>
        <v>13.456236111111108</v>
      </c>
      <c r="L20" s="16">
        <v>15</v>
      </c>
      <c r="M20" s="19">
        <f t="shared" si="6"/>
        <v>6.6666666666666666E-2</v>
      </c>
      <c r="N20" s="16">
        <v>18</v>
      </c>
      <c r="O20" s="20">
        <f t="shared" ref="O20:P20" si="28">D20/7</f>
        <v>0.14285714285714285</v>
      </c>
      <c r="P20" s="20">
        <f t="shared" si="28"/>
        <v>0</v>
      </c>
      <c r="Q20" s="16">
        <f t="shared" si="8"/>
        <v>126</v>
      </c>
      <c r="R20" s="16"/>
      <c r="S20" s="21">
        <v>1.5</v>
      </c>
      <c r="T20" s="14">
        <v>105</v>
      </c>
      <c r="U20" s="22">
        <v>18</v>
      </c>
      <c r="V20" s="23" t="s">
        <v>543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0.30671296296296297</v>
      </c>
      <c r="AD20" s="25">
        <f t="shared" si="12"/>
        <v>-0.42326388888888888</v>
      </c>
      <c r="AE20" s="25">
        <v>-7.7</v>
      </c>
      <c r="AF20" s="25">
        <v>-31.086500000000001</v>
      </c>
      <c r="AG20" s="25">
        <v>0</v>
      </c>
    </row>
    <row r="21" spans="1:33" ht="15.75" customHeight="1" x14ac:dyDescent="0.2">
      <c r="A21" s="14" t="s">
        <v>71</v>
      </c>
      <c r="B21" s="14" t="s">
        <v>544</v>
      </c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59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>
        <v>0.48484848484848397</v>
      </c>
      <c r="T21" s="14">
        <v>105</v>
      </c>
      <c r="U21" s="22">
        <v>18</v>
      </c>
      <c r="V21" s="23" t="s">
        <v>545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0.30671296296296297</v>
      </c>
      <c r="AD21" s="25">
        <f t="shared" si="12"/>
        <v>0</v>
      </c>
      <c r="AE21" s="25">
        <v>-7.7</v>
      </c>
      <c r="AF21" s="25">
        <v>-31.086500000000001</v>
      </c>
      <c r="AG21" s="25">
        <v>0</v>
      </c>
    </row>
    <row r="22" spans="1:33" ht="15.75" customHeight="1" x14ac:dyDescent="0.2">
      <c r="A22" s="14" t="s">
        <v>74</v>
      </c>
      <c r="B22" s="14" t="s">
        <v>546</v>
      </c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60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>
        <v>0.45714285714285702</v>
      </c>
      <c r="T22" s="14">
        <v>105</v>
      </c>
      <c r="U22" s="22">
        <v>18</v>
      </c>
      <c r="V22" s="23" t="s">
        <v>545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0.30671296296296297</v>
      </c>
      <c r="AD22" s="25">
        <f t="shared" si="12"/>
        <v>0</v>
      </c>
      <c r="AE22" s="25">
        <v>-7.7</v>
      </c>
      <c r="AF22" s="25">
        <v>-31.086500000000001</v>
      </c>
      <c r="AG22" s="25">
        <v>0</v>
      </c>
    </row>
    <row r="23" spans="1:33" ht="15.75" customHeight="1" x14ac:dyDescent="0.2">
      <c r="A23" s="14" t="s">
        <v>76</v>
      </c>
      <c r="B23" s="14" t="s">
        <v>547</v>
      </c>
      <c r="C23" s="15">
        <f t="shared" si="4"/>
        <v>58.99</v>
      </c>
      <c r="D23" s="16">
        <v>1</v>
      </c>
      <c r="E23" s="16">
        <v>0</v>
      </c>
      <c r="F23" s="17">
        <v>58.99</v>
      </c>
      <c r="G23" s="29">
        <v>-7.0000000000000007E-2</v>
      </c>
      <c r="H23" s="18">
        <f t="shared" si="1"/>
        <v>1.1866418036955418E-3</v>
      </c>
      <c r="I23" s="18">
        <f t="shared" si="2"/>
        <v>0.18412843043076982</v>
      </c>
      <c r="J23" s="17">
        <f t="shared" si="5"/>
        <v>10.861736111111112</v>
      </c>
      <c r="K23" s="17">
        <f t="shared" si="3"/>
        <v>10.861736111111112</v>
      </c>
      <c r="L23" s="16">
        <v>16</v>
      </c>
      <c r="M23" s="19">
        <f t="shared" si="6"/>
        <v>6.25E-2</v>
      </c>
      <c r="N23" s="16">
        <v>59</v>
      </c>
      <c r="O23" s="20">
        <f t="shared" ref="O23:P23" si="31">D23/7</f>
        <v>0.14285714285714285</v>
      </c>
      <c r="P23" s="20">
        <f t="shared" si="31"/>
        <v>0</v>
      </c>
      <c r="Q23" s="16">
        <f t="shared" si="8"/>
        <v>413</v>
      </c>
      <c r="R23" s="16"/>
      <c r="S23" s="21">
        <v>0.41176470588235198</v>
      </c>
      <c r="T23" s="14">
        <v>105</v>
      </c>
      <c r="U23" s="22">
        <v>42</v>
      </c>
      <c r="V23" s="23" t="s">
        <v>548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0.30671296296296297</v>
      </c>
      <c r="AD23" s="25">
        <f t="shared" si="12"/>
        <v>-0.42326388888888888</v>
      </c>
      <c r="AE23" s="25">
        <v>-7.7</v>
      </c>
      <c r="AF23" s="25">
        <v>-31.086500000000001</v>
      </c>
      <c r="AG23" s="25">
        <v>0</v>
      </c>
    </row>
    <row r="24" spans="1:33" ht="15.75" customHeight="1" x14ac:dyDescent="0.2">
      <c r="A24" s="14" t="s">
        <v>78</v>
      </c>
      <c r="B24" s="14" t="s">
        <v>549</v>
      </c>
      <c r="C24" s="15">
        <f t="shared" si="4"/>
        <v>58.99</v>
      </c>
      <c r="D24" s="16">
        <v>2</v>
      </c>
      <c r="E24" s="16">
        <v>0</v>
      </c>
      <c r="F24" s="17">
        <v>117.98</v>
      </c>
      <c r="G24" s="17">
        <v>0</v>
      </c>
      <c r="H24" s="18">
        <f t="shared" si="1"/>
        <v>0</v>
      </c>
      <c r="I24" s="18">
        <f t="shared" si="2"/>
        <v>0.18531507223446536</v>
      </c>
      <c r="J24" s="17">
        <f t="shared" si="5"/>
        <v>21.863472222222224</v>
      </c>
      <c r="K24" s="17">
        <f t="shared" si="3"/>
        <v>10.931736111111112</v>
      </c>
      <c r="L24" s="16">
        <v>15</v>
      </c>
      <c r="M24" s="19">
        <f t="shared" si="6"/>
        <v>0.13333333333333333</v>
      </c>
      <c r="N24" s="16">
        <v>58</v>
      </c>
      <c r="O24" s="20">
        <f t="shared" ref="O24:P24" si="32">D24/7</f>
        <v>0.2857142857142857</v>
      </c>
      <c r="P24" s="20">
        <f t="shared" si="32"/>
        <v>0</v>
      </c>
      <c r="Q24" s="16">
        <f t="shared" si="8"/>
        <v>203</v>
      </c>
      <c r="R24" s="16"/>
      <c r="S24" s="21">
        <v>0.372093023255813</v>
      </c>
      <c r="T24" s="14">
        <v>105</v>
      </c>
      <c r="U24" s="22">
        <v>18</v>
      </c>
      <c r="V24" s="23" t="s">
        <v>550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0.30671296296296297</v>
      </c>
      <c r="AD24" s="25">
        <f t="shared" si="12"/>
        <v>-0.84652777777777777</v>
      </c>
      <c r="AE24" s="25">
        <v>-7.7</v>
      </c>
      <c r="AF24" s="25">
        <v>-31.086500000000001</v>
      </c>
      <c r="AG24" s="25">
        <v>0</v>
      </c>
    </row>
    <row r="25" spans="1:33" ht="15.75" customHeight="1" x14ac:dyDescent="0.2">
      <c r="A25" s="14" t="s">
        <v>81</v>
      </c>
      <c r="B25" s="14" t="s">
        <v>467</v>
      </c>
      <c r="C25" s="15">
        <f t="shared" si="4"/>
        <v>57.44</v>
      </c>
      <c r="D25" s="16">
        <v>3</v>
      </c>
      <c r="E25" s="16">
        <v>0</v>
      </c>
      <c r="F25" s="17">
        <v>172.32</v>
      </c>
      <c r="G25" s="17">
        <v>-0.13</v>
      </c>
      <c r="H25" s="18">
        <f t="shared" si="1"/>
        <v>7.5441039925719594E-4</v>
      </c>
      <c r="I25" s="18">
        <f t="shared" si="2"/>
        <v>0.16656341883317852</v>
      </c>
      <c r="J25" s="17">
        <f t="shared" si="5"/>
        <v>28.702208333333321</v>
      </c>
      <c r="K25" s="17">
        <f t="shared" si="3"/>
        <v>9.5674027777777741</v>
      </c>
      <c r="L25" s="16">
        <v>17</v>
      </c>
      <c r="M25" s="19">
        <f t="shared" si="6"/>
        <v>0.17647058823529413</v>
      </c>
      <c r="N25" s="16">
        <v>52</v>
      </c>
      <c r="O25" s="20">
        <f t="shared" ref="O25:P25" si="33">D25/7</f>
        <v>0.42857142857142855</v>
      </c>
      <c r="P25" s="20">
        <f t="shared" si="33"/>
        <v>0</v>
      </c>
      <c r="Q25" s="16">
        <f t="shared" si="8"/>
        <v>121</v>
      </c>
      <c r="R25" s="16"/>
      <c r="S25" s="21">
        <v>0.25454545454545452</v>
      </c>
      <c r="T25" s="14">
        <v>105</v>
      </c>
      <c r="U25" s="22">
        <v>18</v>
      </c>
      <c r="V25" s="23" t="s">
        <v>550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0.30671296296296297</v>
      </c>
      <c r="AD25" s="25">
        <f t="shared" si="12"/>
        <v>-1.2697916666666667</v>
      </c>
      <c r="AE25" s="25">
        <v>-7.7</v>
      </c>
      <c r="AF25" s="25">
        <v>-31.09</v>
      </c>
      <c r="AG25" s="25">
        <v>0</v>
      </c>
    </row>
    <row r="26" spans="1:33" ht="15.75" customHeight="1" x14ac:dyDescent="0.2">
      <c r="A26" s="14" t="s">
        <v>82</v>
      </c>
      <c r="B26" s="14"/>
      <c r="C26" s="15">
        <f t="shared" si="4"/>
        <v>56.99</v>
      </c>
      <c r="D26" s="16">
        <v>1</v>
      </c>
      <c r="E26" s="16">
        <v>1</v>
      </c>
      <c r="F26" s="17">
        <v>56.99</v>
      </c>
      <c r="G26" s="17">
        <v>0</v>
      </c>
      <c r="H26" s="18">
        <f t="shared" si="1"/>
        <v>0</v>
      </c>
      <c r="I26" s="18">
        <f t="shared" si="2"/>
        <v>0.16261479294613085</v>
      </c>
      <c r="J26" s="17">
        <f t="shared" si="5"/>
        <v>9.267417049999997</v>
      </c>
      <c r="K26" s="17">
        <f t="shared" si="3"/>
        <v>9.267417049999997</v>
      </c>
      <c r="L26" s="16">
        <v>12</v>
      </c>
      <c r="M26" s="19">
        <f t="shared" si="6"/>
        <v>8.3333333333333329E-2</v>
      </c>
      <c r="N26" s="16">
        <v>51</v>
      </c>
      <c r="O26" s="20">
        <f t="shared" ref="O26:P26" si="34">D26/7</f>
        <v>0.14285714285714285</v>
      </c>
      <c r="P26" s="20">
        <f t="shared" si="34"/>
        <v>0.14285714285714285</v>
      </c>
      <c r="Q26" s="16">
        <f t="shared" si="8"/>
        <v>178</v>
      </c>
      <c r="R26" s="16"/>
      <c r="S26" s="21">
        <v>0.33613445378151258</v>
      </c>
      <c r="T26" s="14">
        <v>105</v>
      </c>
      <c r="U26" s="22">
        <v>42</v>
      </c>
      <c r="V26" s="23" t="s">
        <v>551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0.44027749999999993</v>
      </c>
      <c r="AD26" s="25">
        <f t="shared" si="12"/>
        <v>-0.60758294999999984</v>
      </c>
      <c r="AE26" s="25">
        <v>-7.48</v>
      </c>
      <c r="AF26" s="25">
        <v>-31.086500000000001</v>
      </c>
      <c r="AG26" s="25">
        <v>0</v>
      </c>
    </row>
    <row r="27" spans="1:33" ht="15.75" customHeight="1" x14ac:dyDescent="0.2">
      <c r="A27" s="14" t="s">
        <v>85</v>
      </c>
      <c r="B27" s="14"/>
      <c r="C27" s="15">
        <f t="shared" si="4"/>
        <v>56.99</v>
      </c>
      <c r="D27" s="16">
        <v>1</v>
      </c>
      <c r="E27" s="16">
        <v>0</v>
      </c>
      <c r="F27" s="17">
        <v>56.99</v>
      </c>
      <c r="G27" s="17">
        <v>0</v>
      </c>
      <c r="H27" s="18">
        <f t="shared" si="1"/>
        <v>0</v>
      </c>
      <c r="I27" s="18">
        <f t="shared" si="2"/>
        <v>0.16107066239691173</v>
      </c>
      <c r="J27" s="17">
        <f t="shared" si="5"/>
        <v>9.1794170499999996</v>
      </c>
      <c r="K27" s="17">
        <f t="shared" si="3"/>
        <v>9.1794170499999996</v>
      </c>
      <c r="L27" s="16">
        <v>29</v>
      </c>
      <c r="M27" s="19">
        <f t="shared" si="6"/>
        <v>3.4482758620689655E-2</v>
      </c>
      <c r="N27" s="16">
        <v>49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343</v>
      </c>
      <c r="R27" s="16"/>
      <c r="S27" s="21">
        <v>0.34482758620689657</v>
      </c>
      <c r="T27" s="14">
        <v>105</v>
      </c>
      <c r="U27" s="22">
        <v>42</v>
      </c>
      <c r="V27" s="23" t="s">
        <v>551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0.44027749999999993</v>
      </c>
      <c r="AD27" s="25">
        <f t="shared" si="12"/>
        <v>-0.60758294999999984</v>
      </c>
      <c r="AE27" s="25">
        <v>-7.48</v>
      </c>
      <c r="AF27" s="25">
        <v>-31.174499999999998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56.99</v>
      </c>
      <c r="D28" s="16">
        <v>3</v>
      </c>
      <c r="E28" s="16">
        <v>0</v>
      </c>
      <c r="F28" s="17">
        <v>170.97</v>
      </c>
      <c r="G28" s="17">
        <v>-0.14000000000000001</v>
      </c>
      <c r="H28" s="18">
        <f t="shared" si="1"/>
        <v>8.188571094344038E-4</v>
      </c>
      <c r="I28" s="18">
        <f t="shared" si="2"/>
        <v>0.16025180528747743</v>
      </c>
      <c r="J28" s="17">
        <f t="shared" si="5"/>
        <v>27.398251150000014</v>
      </c>
      <c r="K28" s="17">
        <f t="shared" si="3"/>
        <v>9.1327503833333381</v>
      </c>
      <c r="L28" s="16">
        <v>29</v>
      </c>
      <c r="M28" s="19">
        <f t="shared" si="6"/>
        <v>0.10344827586206896</v>
      </c>
      <c r="N28" s="16">
        <v>88</v>
      </c>
      <c r="O28" s="20">
        <f t="shared" ref="O28:P28" si="36">D28/7</f>
        <v>0.42857142857142855</v>
      </c>
      <c r="P28" s="20">
        <f t="shared" si="36"/>
        <v>0</v>
      </c>
      <c r="Q28" s="16">
        <f t="shared" si="8"/>
        <v>205</v>
      </c>
      <c r="R28" s="16"/>
      <c r="S28" s="21">
        <v>0.2774566473988439</v>
      </c>
      <c r="T28" s="14">
        <v>105</v>
      </c>
      <c r="U28" s="22">
        <v>42</v>
      </c>
      <c r="V28" s="23" t="s">
        <v>551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0.44027749999999993</v>
      </c>
      <c r="AD28" s="25">
        <f t="shared" si="12"/>
        <v>-1.8227488499999995</v>
      </c>
      <c r="AE28" s="25">
        <v>-7.48</v>
      </c>
      <c r="AF28" s="25">
        <v>-31.174499999999998</v>
      </c>
      <c r="AG28" s="25">
        <v>0</v>
      </c>
    </row>
    <row r="29" spans="1:33" ht="15.75" customHeight="1" x14ac:dyDescent="0.2">
      <c r="A29" s="14" t="s">
        <v>89</v>
      </c>
      <c r="B29" s="14"/>
      <c r="C29" s="15">
        <f t="shared" si="4"/>
        <v>56.989999999999995</v>
      </c>
      <c r="D29" s="16">
        <v>5</v>
      </c>
      <c r="E29" s="16">
        <v>0</v>
      </c>
      <c r="F29" s="17">
        <v>284.95</v>
      </c>
      <c r="G29" s="17">
        <v>-0.1</v>
      </c>
      <c r="H29" s="18">
        <f t="shared" si="1"/>
        <v>3.5093876118617303E-4</v>
      </c>
      <c r="I29" s="18">
        <f t="shared" si="2"/>
        <v>0.16071972363572551</v>
      </c>
      <c r="J29" s="17">
        <f t="shared" si="5"/>
        <v>45.797085249999981</v>
      </c>
      <c r="K29" s="17">
        <f t="shared" si="3"/>
        <v>9.1594170499999965</v>
      </c>
      <c r="L29" s="16">
        <v>39</v>
      </c>
      <c r="M29" s="19">
        <f t="shared" si="6"/>
        <v>0.12820512820512819</v>
      </c>
      <c r="N29" s="16">
        <v>101</v>
      </c>
      <c r="O29" s="20">
        <f t="shared" ref="O29:P29" si="38">D29/7</f>
        <v>0.7142857142857143</v>
      </c>
      <c r="P29" s="20">
        <f t="shared" si="38"/>
        <v>0</v>
      </c>
      <c r="Q29" s="16">
        <f t="shared" si="8"/>
        <v>141</v>
      </c>
      <c r="R29" s="16"/>
      <c r="S29" s="21">
        <v>0.35602094240837701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0.44027749999999993</v>
      </c>
      <c r="AD29" s="25">
        <f t="shared" si="12"/>
        <v>-3.0379147499999992</v>
      </c>
      <c r="AE29" s="25">
        <v>-7.48</v>
      </c>
      <c r="AF29" s="25">
        <v>-31.174499999999998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57.31666666666667</v>
      </c>
      <c r="D30" s="16">
        <v>6</v>
      </c>
      <c r="E30" s="16">
        <v>0</v>
      </c>
      <c r="F30" s="17">
        <v>343.90000000000003</v>
      </c>
      <c r="G30" s="17">
        <v>0</v>
      </c>
      <c r="H30" s="18">
        <f t="shared" si="1"/>
        <v>0</v>
      </c>
      <c r="I30" s="18">
        <f t="shared" si="2"/>
        <v>0.16882588310555396</v>
      </c>
      <c r="J30" s="17">
        <f t="shared" si="5"/>
        <v>58.05922120000001</v>
      </c>
      <c r="K30" s="17">
        <f t="shared" si="3"/>
        <v>9.6765368666666678</v>
      </c>
      <c r="L30" s="16">
        <v>38</v>
      </c>
      <c r="M30" s="19">
        <f t="shared" si="6"/>
        <v>0.15789473684210525</v>
      </c>
      <c r="N30" s="16">
        <v>91</v>
      </c>
      <c r="O30" s="20">
        <f t="shared" ref="O30:P30" si="39">D30/7</f>
        <v>0.8571428571428571</v>
      </c>
      <c r="P30" s="20">
        <f t="shared" si="39"/>
        <v>0</v>
      </c>
      <c r="Q30" s="16">
        <f t="shared" si="8"/>
        <v>106</v>
      </c>
      <c r="R30" s="16"/>
      <c r="S30" s="21">
        <v>0.34862385321100919</v>
      </c>
      <c r="T30" s="14">
        <v>45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0.44027749999999993</v>
      </c>
      <c r="AD30" s="25">
        <f t="shared" si="12"/>
        <v>-3.6454976999999991</v>
      </c>
      <c r="AE30" s="25">
        <v>-7.48</v>
      </c>
      <c r="AF30" s="25">
        <v>-30.955046849999999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4"/>
        <v>57.106666666666662</v>
      </c>
      <c r="D31" s="16">
        <v>6</v>
      </c>
      <c r="E31" s="16">
        <v>0</v>
      </c>
      <c r="F31" s="17">
        <v>342.64</v>
      </c>
      <c r="G31" s="17">
        <v>0</v>
      </c>
      <c r="H31" s="18">
        <f t="shared" si="1"/>
        <v>0</v>
      </c>
      <c r="I31" s="18">
        <f t="shared" si="2"/>
        <v>0.16632098178846599</v>
      </c>
      <c r="J31" s="17">
        <f t="shared" si="5"/>
        <v>56.988221199999984</v>
      </c>
      <c r="K31" s="17">
        <f t="shared" si="3"/>
        <v>9.4980368666666646</v>
      </c>
      <c r="L31" s="16">
        <v>46</v>
      </c>
      <c r="M31" s="19">
        <f t="shared" si="6"/>
        <v>0.13043478260869565</v>
      </c>
      <c r="N31" s="16">
        <v>85</v>
      </c>
      <c r="O31" s="20">
        <f t="shared" ref="O31:P32" si="40">D31/7</f>
        <v>0.8571428571428571</v>
      </c>
      <c r="P31" s="20">
        <f t="shared" si="40"/>
        <v>0</v>
      </c>
      <c r="Q31" s="16">
        <f t="shared" si="8"/>
        <v>99</v>
      </c>
      <c r="R31" s="16"/>
      <c r="S31" s="21">
        <v>0.55721393034825795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0.44027749999999993</v>
      </c>
      <c r="AD31" s="25">
        <f t="shared" si="12"/>
        <v>-3.6454976999999991</v>
      </c>
      <c r="AE31" s="25">
        <v>-7.48</v>
      </c>
      <c r="AF31" s="25">
        <v>-30.955046849999999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56.989999999999995</v>
      </c>
      <c r="D32" s="16">
        <v>5</v>
      </c>
      <c r="E32" s="16">
        <v>0</v>
      </c>
      <c r="F32" s="17">
        <v>284.95</v>
      </c>
      <c r="G32" s="17">
        <v>-0.08</v>
      </c>
      <c r="H32" s="18">
        <f t="shared" si="1"/>
        <v>2.8075100894893842E-4</v>
      </c>
      <c r="I32" s="18">
        <f t="shared" si="2"/>
        <v>0.16464064221793293</v>
      </c>
      <c r="J32" s="17">
        <f t="shared" si="5"/>
        <v>46.914350999999982</v>
      </c>
      <c r="K32" s="17">
        <f t="shared" si="3"/>
        <v>9.3828701999999957</v>
      </c>
      <c r="L32" s="16">
        <v>42</v>
      </c>
      <c r="M32" s="19">
        <f t="shared" si="6"/>
        <v>0.11904761904761904</v>
      </c>
      <c r="N32" s="16">
        <v>81</v>
      </c>
      <c r="O32" s="20">
        <f t="shared" si="40"/>
        <v>0.7142857142857143</v>
      </c>
      <c r="P32" s="20">
        <f t="shared" si="40"/>
        <v>0</v>
      </c>
      <c r="Q32" s="16">
        <f t="shared" si="8"/>
        <v>113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0.64454976303317535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0.44027749999999993</v>
      </c>
      <c r="AD32" s="25">
        <f t="shared" si="12"/>
        <v>-3.0379147499999992</v>
      </c>
      <c r="AE32" s="25">
        <v>-7.48</v>
      </c>
      <c r="AF32" s="25">
        <v>-30.955046849999999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Generator Cord - 25 Ft SJTW 10 Gauge 3 Outlet Power Extension Cable with Twist Lock")</f>
        <v>30 Amp Generator Cord - 25 Ft SJTW 10 Gauge 3 Outlet Power Extension Cable with Twist Lock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Info!B1:BJ5000""),2,FALSE),"""")"),"B07G1BF391")</f>
        <v>B07G1BF391</v>
      </c>
      <c r="B2" s="3" t="s">
        <v>552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37.173367705882356</v>
      </c>
      <c r="D3" s="5">
        <f>SUM(D4:D99765)</f>
        <v>31</v>
      </c>
      <c r="E3" s="5"/>
      <c r="F3" s="6">
        <f t="shared" ref="F3:G3" si="0">SUM(F4:F99765)</f>
        <v>1577.69</v>
      </c>
      <c r="G3" s="6">
        <f t="shared" si="0"/>
        <v>-0.8</v>
      </c>
      <c r="H3" s="7">
        <f t="shared" ref="H3:H32" si="1">G3/F3*-1</f>
        <v>5.0707046377932298E-4</v>
      </c>
      <c r="I3" s="8">
        <f t="shared" ref="I3:I32" si="2">J3/F3</f>
        <v>0.22213339823835268</v>
      </c>
      <c r="J3" s="6">
        <f>SUM(J4:J99765)</f>
        <v>350.45764106666667</v>
      </c>
      <c r="K3" s="6">
        <f t="shared" ref="K3:K32" si="3">J3/D3</f>
        <v>11.305085195698926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0.5 - April
1 - May
1 - June
1 - July
6 - Aug
0.5 - Sept
0.5 - Oct
0.5 - Nov
0.5 - Dec
0.5 - Jan
0.5 - Feb")</f>
        <v>1 - March
0.5 - April
1 - May
1 - June
1 - July
6 -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QTY-9")</f>
        <v>Del QTY-9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-7.1121749999999997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Info!B2:BZ7000""),37,FALSE)),"""")*-1"),-24.41736255)</f>
        <v>-24.41736255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553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-0.22000000000000003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-0.22000000000000003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2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1.8285714285714201</v>
      </c>
      <c r="T4" s="14">
        <v>88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0.16625000000000001</v>
      </c>
      <c r="AD4" s="25">
        <f t="shared" ref="AD4:AD32" si="12">IFERROR(AB4*AC4*D4*2,0)</f>
        <v>0</v>
      </c>
      <c r="AE4" s="25">
        <v>-7.32</v>
      </c>
      <c r="AF4" s="25">
        <v>-21.716666666666665</v>
      </c>
      <c r="AG4" s="25">
        <v>0</v>
      </c>
    </row>
    <row r="5" spans="1:33" ht="15.75" customHeight="1" x14ac:dyDescent="0.2">
      <c r="A5" s="14" t="s">
        <v>34</v>
      </c>
      <c r="B5" s="14" t="s">
        <v>180</v>
      </c>
      <c r="C5" s="15">
        <f t="shared" si="4"/>
        <v>59.99</v>
      </c>
      <c r="D5" s="16">
        <v>1</v>
      </c>
      <c r="E5" s="16">
        <v>0</v>
      </c>
      <c r="F5" s="29">
        <v>59.99</v>
      </c>
      <c r="G5" s="29">
        <v>0</v>
      </c>
      <c r="H5" s="18">
        <f t="shared" si="1"/>
        <v>0</v>
      </c>
      <c r="I5" s="18">
        <f t="shared" si="2"/>
        <v>0.36215049730510646</v>
      </c>
      <c r="J5" s="17">
        <f t="shared" si="5"/>
        <v>21.725408333333338</v>
      </c>
      <c r="K5" s="17">
        <f t="shared" si="3"/>
        <v>21.725408333333338</v>
      </c>
      <c r="L5" s="16">
        <v>2</v>
      </c>
      <c r="M5" s="19">
        <f t="shared" si="6"/>
        <v>0.5</v>
      </c>
      <c r="N5" s="16">
        <v>1</v>
      </c>
      <c r="O5" s="20">
        <f t="shared" ref="O5:P5" si="13">D5/7</f>
        <v>0.14285714285714285</v>
      </c>
      <c r="P5" s="20">
        <f t="shared" si="13"/>
        <v>0</v>
      </c>
      <c r="Q5" s="16">
        <f t="shared" si="8"/>
        <v>7</v>
      </c>
      <c r="R5" s="16"/>
      <c r="S5" s="21">
        <v>1.4634146341463401</v>
      </c>
      <c r="T5" s="14">
        <v>88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0.16625000000000001</v>
      </c>
      <c r="AD5" s="25">
        <f t="shared" si="12"/>
        <v>-0.22942499999999999</v>
      </c>
      <c r="AE5" s="25">
        <v>-7.32</v>
      </c>
      <c r="AF5" s="25">
        <v>-21.716666666666665</v>
      </c>
      <c r="AG5" s="25">
        <v>0</v>
      </c>
    </row>
    <row r="6" spans="1:33" ht="15.75" customHeight="1" x14ac:dyDescent="0.2">
      <c r="A6" s="14" t="s">
        <v>35</v>
      </c>
      <c r="B6" s="14" t="s">
        <v>180</v>
      </c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2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88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0.16625000000000001</v>
      </c>
      <c r="AD6" s="25">
        <f t="shared" si="12"/>
        <v>0</v>
      </c>
      <c r="AE6" s="25">
        <v>-7.32</v>
      </c>
      <c r="AF6" s="25">
        <v>-21.716666666666665</v>
      </c>
      <c r="AG6" s="25">
        <v>0</v>
      </c>
    </row>
    <row r="7" spans="1:33" ht="15.75" customHeight="1" x14ac:dyDescent="0.2">
      <c r="A7" s="14" t="s">
        <v>37</v>
      </c>
      <c r="B7" s="14"/>
      <c r="C7" s="15">
        <f t="shared" si="4"/>
        <v>59.99</v>
      </c>
      <c r="D7" s="16">
        <v>1</v>
      </c>
      <c r="E7" s="16">
        <v>0</v>
      </c>
      <c r="F7" s="29">
        <v>59.99</v>
      </c>
      <c r="G7" s="29">
        <v>0</v>
      </c>
      <c r="H7" s="18">
        <f t="shared" si="1"/>
        <v>0</v>
      </c>
      <c r="I7" s="18">
        <f t="shared" si="2"/>
        <v>0.36215049730510646</v>
      </c>
      <c r="J7" s="17">
        <f t="shared" si="5"/>
        <v>21.725408333333338</v>
      </c>
      <c r="K7" s="17">
        <f t="shared" si="3"/>
        <v>21.725408333333338</v>
      </c>
      <c r="L7" s="16">
        <v>3</v>
      </c>
      <c r="M7" s="19">
        <f t="shared" si="6"/>
        <v>0.33333333333333331</v>
      </c>
      <c r="N7" s="16">
        <v>1</v>
      </c>
      <c r="O7" s="20">
        <f t="shared" ref="O7:P7" si="15">D7/7</f>
        <v>0.14285714285714285</v>
      </c>
      <c r="P7" s="20">
        <f t="shared" si="15"/>
        <v>0</v>
      </c>
      <c r="Q7" s="16">
        <f t="shared" si="8"/>
        <v>7</v>
      </c>
      <c r="R7" s="16"/>
      <c r="S7" s="21" t="e">
        <v>#N/A</v>
      </c>
      <c r="T7" s="14">
        <v>88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0.16625000000000001</v>
      </c>
      <c r="AD7" s="25">
        <f t="shared" si="12"/>
        <v>-0.22942499999999999</v>
      </c>
      <c r="AE7" s="25">
        <v>-7.32</v>
      </c>
      <c r="AF7" s="25">
        <v>-21.716666666666665</v>
      </c>
      <c r="AG7" s="25">
        <v>0</v>
      </c>
    </row>
    <row r="8" spans="1:33" ht="15.75" customHeight="1" x14ac:dyDescent="0.2">
      <c r="A8" s="14" t="s">
        <v>40</v>
      </c>
      <c r="B8" s="14" t="s">
        <v>239</v>
      </c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17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>
        <v>1</v>
      </c>
      <c r="T8" s="14">
        <v>88</v>
      </c>
      <c r="U8" s="22">
        <v>88</v>
      </c>
      <c r="V8" s="23" t="s">
        <v>554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-21.72</v>
      </c>
      <c r="AG8" s="25">
        <v>0</v>
      </c>
    </row>
    <row r="9" spans="1:33" ht="15.75" customHeight="1" x14ac:dyDescent="0.2">
      <c r="A9" s="14" t="s">
        <v>42</v>
      </c>
      <c r="B9" s="14" t="s">
        <v>105</v>
      </c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5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1.1578947368421</v>
      </c>
      <c r="T9" s="14">
        <v>88</v>
      </c>
      <c r="U9" s="22">
        <v>88</v>
      </c>
      <c r="V9" s="23" t="s">
        <v>555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0.16625000000000001</v>
      </c>
      <c r="AD9" s="25">
        <f t="shared" si="12"/>
        <v>0</v>
      </c>
      <c r="AE9" s="25">
        <v>-7.32</v>
      </c>
      <c r="AF9" s="25">
        <v>-22.033333333333299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1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88</v>
      </c>
      <c r="U10" s="22">
        <v>88</v>
      </c>
      <c r="V10" s="23" t="s">
        <v>556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-22.033333333333299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1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240</v>
      </c>
      <c r="U11" s="22">
        <v>88</v>
      </c>
      <c r="V11" s="23" t="s">
        <v>557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-22.033333333333299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1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240</v>
      </c>
      <c r="U12" s="22">
        <v>88</v>
      </c>
      <c r="V12" s="23" t="s">
        <v>557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-22.033333333333299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1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240</v>
      </c>
      <c r="U13" s="22">
        <v>88</v>
      </c>
      <c r="V13" s="23" t="s">
        <v>557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-22.2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1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240</v>
      </c>
      <c r="U14" s="22">
        <v>88</v>
      </c>
      <c r="V14" s="23" t="s">
        <v>557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-22.2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1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240</v>
      </c>
      <c r="U15" s="22">
        <v>88</v>
      </c>
      <c r="V15" s="23" t="s">
        <v>557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-23.7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240</v>
      </c>
      <c r="U16" s="22">
        <v>88</v>
      </c>
      <c r="V16" s="23" t="s">
        <v>557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-23.7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240</v>
      </c>
      <c r="U17" s="22">
        <v>88</v>
      </c>
      <c r="V17" s="23" t="s">
        <v>557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-23.7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1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152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-23.7</v>
      </c>
      <c r="AG18" s="25">
        <v>0</v>
      </c>
    </row>
    <row r="19" spans="1:33" ht="15.75" customHeight="1" x14ac:dyDescent="0.2">
      <c r="A19" s="14" t="s">
        <v>67</v>
      </c>
      <c r="B19" s="14" t="s">
        <v>558</v>
      </c>
      <c r="C19" s="15">
        <f t="shared" si="4"/>
        <v>59.99</v>
      </c>
      <c r="D19" s="16">
        <v>1</v>
      </c>
      <c r="E19" s="16">
        <v>0</v>
      </c>
      <c r="F19" s="17">
        <v>59.99</v>
      </c>
      <c r="G19" s="29">
        <v>0</v>
      </c>
      <c r="H19" s="18">
        <f t="shared" si="1"/>
        <v>0</v>
      </c>
      <c r="I19" s="18">
        <f t="shared" si="2"/>
        <v>0.31041965327554594</v>
      </c>
      <c r="J19" s="17">
        <f t="shared" si="5"/>
        <v>18.622075000000002</v>
      </c>
      <c r="K19" s="17">
        <f t="shared" si="3"/>
        <v>18.622075000000002</v>
      </c>
      <c r="L19" s="16">
        <v>0</v>
      </c>
      <c r="M19" s="19" t="str">
        <f t="shared" si="6"/>
        <v>-</v>
      </c>
      <c r="N19" s="16">
        <v>29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203</v>
      </c>
      <c r="R19" s="16"/>
      <c r="S19" s="21">
        <v>0.108108108108108</v>
      </c>
      <c r="T19" s="14">
        <v>152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0.16625000000000001</v>
      </c>
      <c r="AD19" s="25">
        <f t="shared" si="12"/>
        <v>-0.22942499999999999</v>
      </c>
      <c r="AE19" s="25">
        <v>-7.32</v>
      </c>
      <c r="AF19" s="25">
        <v>-24.82</v>
      </c>
      <c r="AG19" s="25">
        <v>0</v>
      </c>
    </row>
    <row r="20" spans="1:33" ht="15.75" customHeight="1" x14ac:dyDescent="0.2">
      <c r="A20" s="14" t="s">
        <v>68</v>
      </c>
      <c r="B20" s="14" t="s">
        <v>559</v>
      </c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28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>
        <v>0.108108108108108</v>
      </c>
      <c r="T20" s="14">
        <v>152</v>
      </c>
      <c r="U20" s="22">
        <v>80</v>
      </c>
      <c r="V20" s="23" t="s">
        <v>560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0.16625000000000001</v>
      </c>
      <c r="AD20" s="25">
        <f t="shared" si="12"/>
        <v>0</v>
      </c>
      <c r="AE20" s="25">
        <v>-7.32</v>
      </c>
      <c r="AF20" s="25">
        <v>-24.82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59.99</v>
      </c>
      <c r="D21" s="16">
        <v>2</v>
      </c>
      <c r="E21" s="16">
        <v>0</v>
      </c>
      <c r="F21" s="17">
        <v>119.98</v>
      </c>
      <c r="G21" s="29">
        <v>0</v>
      </c>
      <c r="H21" s="18">
        <f t="shared" si="1"/>
        <v>0</v>
      </c>
      <c r="I21" s="18">
        <f t="shared" si="2"/>
        <v>0.31041965327554594</v>
      </c>
      <c r="J21" s="17">
        <f t="shared" si="5"/>
        <v>37.244150000000005</v>
      </c>
      <c r="K21" s="17">
        <f t="shared" si="3"/>
        <v>18.622075000000002</v>
      </c>
      <c r="L21" s="16">
        <v>8</v>
      </c>
      <c r="M21" s="19">
        <f t="shared" si="6"/>
        <v>0.25</v>
      </c>
      <c r="N21" s="16">
        <v>47</v>
      </c>
      <c r="O21" s="20">
        <f t="shared" ref="O21:P21" si="29">D21/7</f>
        <v>0.2857142857142857</v>
      </c>
      <c r="P21" s="20">
        <f t="shared" si="29"/>
        <v>0</v>
      </c>
      <c r="Q21" s="16">
        <f t="shared" si="8"/>
        <v>164</v>
      </c>
      <c r="R21" s="16"/>
      <c r="S21" s="21">
        <v>6.3492063492063405E-2</v>
      </c>
      <c r="T21" s="14">
        <v>152</v>
      </c>
      <c r="U21" s="22">
        <v>80</v>
      </c>
      <c r="V21" s="23" t="s">
        <v>560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0.16625000000000001</v>
      </c>
      <c r="AD21" s="25">
        <f t="shared" si="12"/>
        <v>-0.45884999999999998</v>
      </c>
      <c r="AE21" s="25">
        <v>-7.32</v>
      </c>
      <c r="AF21" s="25">
        <v>-24.82</v>
      </c>
      <c r="AG21" s="25">
        <v>0</v>
      </c>
    </row>
    <row r="22" spans="1:33" ht="15.75" customHeight="1" x14ac:dyDescent="0.2">
      <c r="A22" s="14" t="s">
        <v>74</v>
      </c>
      <c r="B22" s="14" t="s">
        <v>561</v>
      </c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46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>
        <v>0.21052631578947301</v>
      </c>
      <c r="T22" s="14">
        <v>72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0.16625000000000001</v>
      </c>
      <c r="AD22" s="25">
        <f t="shared" si="12"/>
        <v>0</v>
      </c>
      <c r="AE22" s="25">
        <v>-7.32</v>
      </c>
      <c r="AF22" s="25">
        <v>-24.82</v>
      </c>
      <c r="AG22" s="25">
        <v>0</v>
      </c>
    </row>
    <row r="23" spans="1:33" ht="15.75" customHeight="1" x14ac:dyDescent="0.2">
      <c r="A23" s="14" t="s">
        <v>76</v>
      </c>
      <c r="B23" s="14" t="s">
        <v>562</v>
      </c>
      <c r="C23" s="15">
        <f t="shared" si="4"/>
        <v>50.99</v>
      </c>
      <c r="D23" s="16">
        <v>2</v>
      </c>
      <c r="E23" s="16">
        <v>0</v>
      </c>
      <c r="F23" s="17">
        <v>101.98</v>
      </c>
      <c r="G23" s="29">
        <v>-0.08</v>
      </c>
      <c r="H23" s="18">
        <f t="shared" si="1"/>
        <v>7.8446754265542261E-4</v>
      </c>
      <c r="I23" s="18">
        <f t="shared" si="2"/>
        <v>0.21439645028436957</v>
      </c>
      <c r="J23" s="17">
        <f t="shared" si="5"/>
        <v>21.864150000000009</v>
      </c>
      <c r="K23" s="17">
        <f t="shared" si="3"/>
        <v>10.932075000000005</v>
      </c>
      <c r="L23" s="16">
        <v>18</v>
      </c>
      <c r="M23" s="19">
        <f t="shared" si="6"/>
        <v>0.1111111111111111</v>
      </c>
      <c r="N23" s="16">
        <v>40</v>
      </c>
      <c r="O23" s="20">
        <f t="shared" ref="O23:P23" si="31">D23/7</f>
        <v>0.2857142857142857</v>
      </c>
      <c r="P23" s="20">
        <f t="shared" si="31"/>
        <v>0</v>
      </c>
      <c r="Q23" s="16">
        <f t="shared" si="8"/>
        <v>140</v>
      </c>
      <c r="R23" s="16"/>
      <c r="S23" s="21">
        <v>0.30769230769230699</v>
      </c>
      <c r="T23" s="14">
        <v>152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0.16625000000000001</v>
      </c>
      <c r="AD23" s="25">
        <f t="shared" si="12"/>
        <v>-0.45884999999999998</v>
      </c>
      <c r="AE23" s="25">
        <v>-7.32</v>
      </c>
      <c r="AF23" s="25">
        <v>-24.82</v>
      </c>
      <c r="AG23" s="25">
        <v>0</v>
      </c>
    </row>
    <row r="24" spans="1:33" ht="15.75" customHeight="1" x14ac:dyDescent="0.2">
      <c r="A24" s="14" t="s">
        <v>78</v>
      </c>
      <c r="B24" s="14" t="s">
        <v>563</v>
      </c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44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0.256410256410256</v>
      </c>
      <c r="T24" s="14">
        <v>152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0.16625000000000001</v>
      </c>
      <c r="AD24" s="25">
        <f t="shared" si="12"/>
        <v>0</v>
      </c>
      <c r="AE24" s="25">
        <v>-7.32</v>
      </c>
      <c r="AF24" s="25">
        <v>-24.82</v>
      </c>
      <c r="AG24" s="25">
        <v>0</v>
      </c>
    </row>
    <row r="25" spans="1:33" ht="15.75" customHeight="1" x14ac:dyDescent="0.2">
      <c r="A25" s="14" t="s">
        <v>81</v>
      </c>
      <c r="B25" s="14" t="s">
        <v>47</v>
      </c>
      <c r="C25" s="15">
        <f t="shared" si="4"/>
        <v>48.99</v>
      </c>
      <c r="D25" s="16">
        <v>1</v>
      </c>
      <c r="E25" s="16">
        <v>0</v>
      </c>
      <c r="F25" s="17">
        <v>48.99</v>
      </c>
      <c r="G25" s="17">
        <v>0</v>
      </c>
      <c r="H25" s="18">
        <f t="shared" si="1"/>
        <v>0</v>
      </c>
      <c r="I25" s="18">
        <f t="shared" si="2"/>
        <v>0.18926464584609104</v>
      </c>
      <c r="J25" s="17">
        <f t="shared" si="5"/>
        <v>9.272075000000001</v>
      </c>
      <c r="K25" s="17">
        <f t="shared" si="3"/>
        <v>9.272075000000001</v>
      </c>
      <c r="L25" s="16">
        <v>12</v>
      </c>
      <c r="M25" s="19">
        <f t="shared" si="6"/>
        <v>8.3333333333333329E-2</v>
      </c>
      <c r="N25" s="16">
        <v>42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294</v>
      </c>
      <c r="R25" s="16"/>
      <c r="S25" s="21">
        <v>0.2040816326530612</v>
      </c>
      <c r="T25" s="14">
        <v>152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0.16625000000000001</v>
      </c>
      <c r="AD25" s="25">
        <f t="shared" si="12"/>
        <v>-0.22942499999999999</v>
      </c>
      <c r="AE25" s="25">
        <v>-7.32</v>
      </c>
      <c r="AF25" s="25">
        <v>-24.82</v>
      </c>
      <c r="AG25" s="25">
        <v>0</v>
      </c>
    </row>
    <row r="26" spans="1:33" ht="15.75" customHeight="1" x14ac:dyDescent="0.2">
      <c r="A26" s="14" t="s">
        <v>82</v>
      </c>
      <c r="B26" s="14"/>
      <c r="C26" s="15">
        <f t="shared" si="4"/>
        <v>48.99</v>
      </c>
      <c r="D26" s="16">
        <v>2</v>
      </c>
      <c r="E26" s="16">
        <v>0</v>
      </c>
      <c r="F26" s="17">
        <v>97.98</v>
      </c>
      <c r="G26" s="17">
        <v>0</v>
      </c>
      <c r="H26" s="18">
        <f t="shared" si="1"/>
        <v>0</v>
      </c>
      <c r="I26" s="18">
        <f t="shared" si="2"/>
        <v>0.19212237191263526</v>
      </c>
      <c r="J26" s="17">
        <f t="shared" si="5"/>
        <v>18.824150000000003</v>
      </c>
      <c r="K26" s="17">
        <f t="shared" si="3"/>
        <v>9.4120750000000015</v>
      </c>
      <c r="L26" s="16">
        <v>21</v>
      </c>
      <c r="M26" s="19">
        <f t="shared" si="6"/>
        <v>9.5238095238095233E-2</v>
      </c>
      <c r="N26" s="16">
        <v>42</v>
      </c>
      <c r="O26" s="20">
        <f t="shared" ref="O26:P26" si="34">D26/7</f>
        <v>0.2857142857142857</v>
      </c>
      <c r="P26" s="20">
        <f t="shared" si="34"/>
        <v>0</v>
      </c>
      <c r="Q26" s="16">
        <f t="shared" si="8"/>
        <v>147</v>
      </c>
      <c r="R26" s="16"/>
      <c r="S26" s="21">
        <v>0.2978723404255319</v>
      </c>
      <c r="T26" s="14">
        <v>152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0.16625000000000001</v>
      </c>
      <c r="AD26" s="25">
        <f t="shared" si="12"/>
        <v>-0.45884999999999998</v>
      </c>
      <c r="AE26" s="25">
        <v>-7.18</v>
      </c>
      <c r="AF26" s="25">
        <v>-24.82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48.99</v>
      </c>
      <c r="D27" s="16">
        <v>1</v>
      </c>
      <c r="E27" s="16">
        <v>0</v>
      </c>
      <c r="F27" s="17">
        <v>48.99</v>
      </c>
      <c r="G27" s="17">
        <v>-0.15</v>
      </c>
      <c r="H27" s="18">
        <f t="shared" si="1"/>
        <v>3.0618493570116348E-3</v>
      </c>
      <c r="I27" s="18">
        <f t="shared" si="2"/>
        <v>0.18773372116758524</v>
      </c>
      <c r="J27" s="17">
        <f t="shared" si="5"/>
        <v>9.1970750000000017</v>
      </c>
      <c r="K27" s="17">
        <f t="shared" si="3"/>
        <v>9.1970750000000017</v>
      </c>
      <c r="L27" s="16">
        <v>17</v>
      </c>
      <c r="M27" s="19">
        <f t="shared" si="6"/>
        <v>5.8823529411764705E-2</v>
      </c>
      <c r="N27" s="16">
        <v>39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273</v>
      </c>
      <c r="R27" s="16"/>
      <c r="S27" s="21">
        <v>0.39560439560439559</v>
      </c>
      <c r="T27" s="14">
        <v>152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0.16625000000000001</v>
      </c>
      <c r="AD27" s="25">
        <f t="shared" si="12"/>
        <v>-0.22942499999999999</v>
      </c>
      <c r="AE27" s="25">
        <v>-7.18</v>
      </c>
      <c r="AF27" s="25">
        <v>-24.885000000000002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48.99</v>
      </c>
      <c r="D28" s="16">
        <v>2</v>
      </c>
      <c r="E28" s="16">
        <v>0</v>
      </c>
      <c r="F28" s="17">
        <v>97.98</v>
      </c>
      <c r="G28" s="17">
        <v>-0.19</v>
      </c>
      <c r="H28" s="18">
        <f t="shared" si="1"/>
        <v>1.9391712594407022E-3</v>
      </c>
      <c r="I28" s="18">
        <f t="shared" si="2"/>
        <v>0.18885639926515618</v>
      </c>
      <c r="J28" s="17">
        <f t="shared" si="5"/>
        <v>18.504150000000003</v>
      </c>
      <c r="K28" s="17">
        <f t="shared" si="3"/>
        <v>9.2520750000000014</v>
      </c>
      <c r="L28" s="16">
        <v>28</v>
      </c>
      <c r="M28" s="19">
        <f t="shared" si="6"/>
        <v>7.1428571428571425E-2</v>
      </c>
      <c r="N28" s="16">
        <v>38</v>
      </c>
      <c r="O28" s="20">
        <f t="shared" ref="O28:P28" si="36">D28/7</f>
        <v>0.2857142857142857</v>
      </c>
      <c r="P28" s="20">
        <f t="shared" si="36"/>
        <v>0</v>
      </c>
      <c r="Q28" s="16">
        <f t="shared" si="8"/>
        <v>133</v>
      </c>
      <c r="R28" s="16"/>
      <c r="S28" s="21">
        <v>0.31858407079646017</v>
      </c>
      <c r="T28" s="14">
        <v>152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0.16625000000000001</v>
      </c>
      <c r="AD28" s="25">
        <f t="shared" si="12"/>
        <v>-0.45884999999999998</v>
      </c>
      <c r="AE28" s="25">
        <v>-7.18</v>
      </c>
      <c r="AF28" s="25">
        <v>-24.885000000000002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48.99</v>
      </c>
      <c r="D29" s="16">
        <v>6</v>
      </c>
      <c r="E29" s="16">
        <v>0</v>
      </c>
      <c r="F29" s="17">
        <v>293.94</v>
      </c>
      <c r="G29" s="17">
        <v>-0.08</v>
      </c>
      <c r="H29" s="18">
        <f t="shared" si="1"/>
        <v>2.7216438728992315E-4</v>
      </c>
      <c r="I29" s="18">
        <f t="shared" si="2"/>
        <v>0.19052340613730684</v>
      </c>
      <c r="J29" s="17">
        <f t="shared" si="5"/>
        <v>56.002449999999975</v>
      </c>
      <c r="K29" s="17">
        <f t="shared" si="3"/>
        <v>9.3337416666666631</v>
      </c>
      <c r="L29" s="16">
        <v>44</v>
      </c>
      <c r="M29" s="19">
        <f t="shared" si="6"/>
        <v>0.13636363636363635</v>
      </c>
      <c r="N29" s="16">
        <v>31</v>
      </c>
      <c r="O29" s="20">
        <f t="shared" ref="O29:P29" si="38">D29/7</f>
        <v>0.8571428571428571</v>
      </c>
      <c r="P29" s="20">
        <f t="shared" si="38"/>
        <v>0</v>
      </c>
      <c r="Q29" s="16">
        <f t="shared" si="8"/>
        <v>36</v>
      </c>
      <c r="R29" s="16"/>
      <c r="S29" s="21">
        <v>0.49230769230769228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0.16625000000000001</v>
      </c>
      <c r="AD29" s="25">
        <f t="shared" si="12"/>
        <v>-1.3765499999999999</v>
      </c>
      <c r="AE29" s="25">
        <v>-7.18</v>
      </c>
      <c r="AF29" s="25">
        <v>-24.885000000000002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48.99</v>
      </c>
      <c r="D30" s="16">
        <v>1</v>
      </c>
      <c r="E30" s="16">
        <v>0</v>
      </c>
      <c r="F30" s="17">
        <v>48.99</v>
      </c>
      <c r="G30" s="17">
        <v>-0.08</v>
      </c>
      <c r="H30" s="18">
        <f t="shared" si="1"/>
        <v>1.6329863237395385E-3</v>
      </c>
      <c r="I30" s="18">
        <f t="shared" si="2"/>
        <v>0.1987081537048378</v>
      </c>
      <c r="J30" s="17">
        <f t="shared" si="5"/>
        <v>9.7347124500000035</v>
      </c>
      <c r="K30" s="17">
        <f t="shared" si="3"/>
        <v>9.7347124500000035</v>
      </c>
      <c r="L30" s="16">
        <v>34</v>
      </c>
      <c r="M30" s="19">
        <f t="shared" si="6"/>
        <v>2.9411764705882353E-2</v>
      </c>
      <c r="N30" s="16">
        <v>30</v>
      </c>
      <c r="O30" s="20">
        <f t="shared" ref="O30:P30" si="39">D30/7</f>
        <v>0.14285714285714285</v>
      </c>
      <c r="P30" s="20">
        <f t="shared" si="39"/>
        <v>0</v>
      </c>
      <c r="Q30" s="16">
        <f t="shared" si="8"/>
        <v>210</v>
      </c>
      <c r="R30" s="16"/>
      <c r="S30" s="21">
        <v>0.53125</v>
      </c>
      <c r="T30" s="14">
        <v>152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0.08</v>
      </c>
      <c r="Z30" s="14">
        <v>1</v>
      </c>
      <c r="AA30" s="14" t="s">
        <v>39</v>
      </c>
      <c r="AB30" s="27">
        <f t="shared" si="11"/>
        <v>-0.69</v>
      </c>
      <c r="AC30" s="28">
        <v>0.16625000000000001</v>
      </c>
      <c r="AD30" s="25">
        <f t="shared" si="12"/>
        <v>-0.22942499999999999</v>
      </c>
      <c r="AE30" s="25">
        <v>-7.18</v>
      </c>
      <c r="AF30" s="25">
        <v>-24.41736255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4"/>
        <v>48.99</v>
      </c>
      <c r="D31" s="16">
        <v>6</v>
      </c>
      <c r="E31" s="16">
        <v>0</v>
      </c>
      <c r="F31" s="17">
        <v>293.94</v>
      </c>
      <c r="G31" s="17">
        <v>0</v>
      </c>
      <c r="H31" s="18">
        <f t="shared" si="1"/>
        <v>0</v>
      </c>
      <c r="I31" s="18">
        <f t="shared" si="2"/>
        <v>0.20034114002857728</v>
      </c>
      <c r="J31" s="17">
        <f t="shared" si="5"/>
        <v>58.888274700000004</v>
      </c>
      <c r="K31" s="17">
        <f t="shared" si="3"/>
        <v>9.81471245</v>
      </c>
      <c r="L31" s="16">
        <v>44</v>
      </c>
      <c r="M31" s="19">
        <f t="shared" si="6"/>
        <v>0.13636363636363635</v>
      </c>
      <c r="N31" s="16">
        <v>24</v>
      </c>
      <c r="O31" s="20">
        <f t="shared" ref="O31:P32" si="40">D31/7</f>
        <v>0.8571428571428571</v>
      </c>
      <c r="P31" s="20">
        <f t="shared" si="40"/>
        <v>0</v>
      </c>
      <c r="Q31" s="16">
        <f t="shared" si="8"/>
        <v>28</v>
      </c>
      <c r="R31" s="16"/>
      <c r="S31" s="21">
        <v>0.7</v>
      </c>
      <c r="T31" s="14">
        <v>152</v>
      </c>
      <c r="U31" s="22">
        <v>80</v>
      </c>
      <c r="V31" s="23" t="s">
        <v>1178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0.16625000000000001</v>
      </c>
      <c r="AD31" s="25">
        <f t="shared" si="12"/>
        <v>-1.3765499999999999</v>
      </c>
      <c r="AE31" s="25">
        <v>-7.18</v>
      </c>
      <c r="AF31" s="25">
        <v>-24.41736255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48.989999999999995</v>
      </c>
      <c r="D32" s="16">
        <v>5</v>
      </c>
      <c r="E32" s="16">
        <v>0</v>
      </c>
      <c r="F32" s="17">
        <v>244.95</v>
      </c>
      <c r="G32" s="17">
        <v>0</v>
      </c>
      <c r="H32" s="18">
        <f t="shared" si="1"/>
        <v>0</v>
      </c>
      <c r="I32" s="18">
        <f t="shared" si="2"/>
        <v>0.20034114002857717</v>
      </c>
      <c r="J32" s="17">
        <f t="shared" si="5"/>
        <v>49.073562249999974</v>
      </c>
      <c r="K32" s="17">
        <f t="shared" si="3"/>
        <v>9.8147124499999947</v>
      </c>
      <c r="L32" s="16">
        <v>40</v>
      </c>
      <c r="M32" s="19">
        <f t="shared" si="6"/>
        <v>0.125</v>
      </c>
      <c r="N32" s="16">
        <v>20</v>
      </c>
      <c r="O32" s="20">
        <f t="shared" si="40"/>
        <v>0.7142857142857143</v>
      </c>
      <c r="P32" s="20">
        <f t="shared" si="40"/>
        <v>0</v>
      </c>
      <c r="Q32" s="16">
        <f t="shared" si="8"/>
        <v>28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0.76470588235294112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0.16625000000000001</v>
      </c>
      <c r="AD32" s="25">
        <f t="shared" si="12"/>
        <v>-1.147125</v>
      </c>
      <c r="AE32" s="25">
        <v>-7.18</v>
      </c>
      <c r="AF32" s="25">
        <v>-24.41736255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8.1640625" customWidth="1"/>
    <col min="21" max="21" width="13.5" customWidth="1"/>
    <col min="22" max="22" width="66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Info!B1:BJ5000""),3,FALSE),"""")"),"12 Gauge Low Voltage Wire - 100 Ft 12/2 Black Electrical Wire Cable for Outdoor Use")</f>
        <v>12 Gauge Low Voltage Wire - 100 Ft 12/2 Black Electrical Wire Cable for Outdoor Use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Info!B1:BJ5000""),2,FALSE),"""")"),"B07LHDVQBR")</f>
        <v>B07LHDVQBR</v>
      </c>
      <c r="B2" s="3" t="s">
        <v>564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4" customHeight="1" x14ac:dyDescent="0.15">
      <c r="A3" s="67" t="s">
        <v>30</v>
      </c>
      <c r="B3" s="68"/>
      <c r="C3" s="42">
        <f>((AE32+AF32)/0.85)*-1</f>
        <v>37.625245336470584</v>
      </c>
      <c r="D3" s="5">
        <f>SUM(D4:D99765)</f>
        <v>867</v>
      </c>
      <c r="E3" s="5"/>
      <c r="F3" s="6">
        <f t="shared" ref="F3:G3" si="0">SUM(F4:F99765)</f>
        <v>35708.949999999997</v>
      </c>
      <c r="G3" s="6">
        <f t="shared" si="0"/>
        <v>-327.73</v>
      </c>
      <c r="H3" s="7">
        <f t="shared" ref="H3:H32" si="1">G3/F3*-1</f>
        <v>9.1778111649880503E-3</v>
      </c>
      <c r="I3" s="8">
        <f t="shared" ref="I3:I32" si="2">J3/F3</f>
        <v>0.12491963297789757</v>
      </c>
      <c r="J3" s="6">
        <f>SUM(J4:J99765)</f>
        <v>4460.7489280260952</v>
      </c>
      <c r="K3" s="6">
        <f t="shared" ref="K3:K32" si="3">J3/D3</f>
        <v>5.14503913267139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Sheet!a1:g5000""),2,FALSE),"""")"),"5.5 - March
6 - April
9 - May
10 - June
10 - July
9 - Aug
5.5 - Sept
4.5 - Oct
4.5 - Nov
3 - Dec
4.5 - Jan
4.5 - Feb")</f>
        <v>5.5 - March
6 - April
9 - May
10 - June
10 - July
9 - Aug
5.5 - Sept
4.5 - Oct
4.5 - Nov
3 - Dec
4.5 -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QTY-24")</f>
        <v>Del QTY-24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41</v>
      </c>
      <c r="X3" s="7">
        <f>W3/D3</f>
        <v>4.7289504036908882E-2</v>
      </c>
      <c r="Y3" s="6"/>
      <c r="Z3" s="5"/>
      <c r="AA3" s="5"/>
      <c r="AB3" s="5"/>
      <c r="AC3" s="5"/>
      <c r="AD3" s="6">
        <f>SUM(AD4:AD99765)</f>
        <v>-136.62540353575255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Info!B2:BZ7000""),37,FALSE)),"""")*-1"),-25.101458536)</f>
        <v>-25.101458535999999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565</v>
      </c>
      <c r="C4" s="15">
        <f t="shared" ref="C4:C32" si="4">IFERROR(F4/D4," - ")</f>
        <v>34.101020408163265</v>
      </c>
      <c r="D4" s="16">
        <v>49</v>
      </c>
      <c r="E4" s="16">
        <v>0</v>
      </c>
      <c r="F4" s="17">
        <v>1670.95</v>
      </c>
      <c r="G4" s="17">
        <v>0</v>
      </c>
      <c r="H4" s="18">
        <f t="shared" si="1"/>
        <v>0</v>
      </c>
      <c r="I4" s="18">
        <f t="shared" si="2"/>
        <v>5.2074078272685287E-2</v>
      </c>
      <c r="J4" s="17">
        <f t="shared" ref="J4:J32" si="5">F4*0.85+G4+AF4*D4+D4*AE4+AG4+AD4</f>
        <v>87.013181089743483</v>
      </c>
      <c r="K4" s="17">
        <f t="shared" si="3"/>
        <v>1.7757792059131323</v>
      </c>
      <c r="L4" s="16">
        <v>31</v>
      </c>
      <c r="M4" s="19">
        <f t="shared" ref="M4:M32" si="6">IFERROR(D4/L4,"-")</f>
        <v>1.5806451612903225</v>
      </c>
      <c r="N4" s="16">
        <v>421</v>
      </c>
      <c r="O4" s="20">
        <f t="shared" ref="O4:P4" si="7">D4/7</f>
        <v>7</v>
      </c>
      <c r="P4" s="20">
        <f t="shared" si="7"/>
        <v>0</v>
      </c>
      <c r="Q4" s="16">
        <f t="shared" ref="Q4:Q32" si="8">ROUNDDOWN(N4/(O4+P4),0)</f>
        <v>60</v>
      </c>
      <c r="R4" s="16"/>
      <c r="S4" s="21">
        <v>0.64214559386973102</v>
      </c>
      <c r="T4" s="14">
        <v>470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0.11284722222222222</v>
      </c>
      <c r="AD4" s="25">
        <f t="shared" ref="AD4:AD32" si="12">IFERROR(AB4*AC4*D4*2,0)</f>
        <v>-7.6307291666666668</v>
      </c>
      <c r="AE4" s="25">
        <v>-6.94</v>
      </c>
      <c r="AF4" s="25">
        <v>-20.114358974358975</v>
      </c>
      <c r="AG4" s="25">
        <v>0</v>
      </c>
    </row>
    <row r="5" spans="1:33" ht="15.75" customHeight="1" x14ac:dyDescent="0.2">
      <c r="A5" s="14" t="s">
        <v>34</v>
      </c>
      <c r="B5" s="14" t="s">
        <v>566</v>
      </c>
      <c r="C5" s="15">
        <f t="shared" si="4"/>
        <v>36.103043478260886</v>
      </c>
      <c r="D5" s="16">
        <v>46</v>
      </c>
      <c r="E5" s="16">
        <v>0</v>
      </c>
      <c r="F5" s="29">
        <v>1660.7400000000009</v>
      </c>
      <c r="G5" s="29">
        <v>0</v>
      </c>
      <c r="H5" s="18">
        <f t="shared" si="1"/>
        <v>0</v>
      </c>
      <c r="I5" s="18">
        <f t="shared" si="2"/>
        <v>9.6316488293947802E-2</v>
      </c>
      <c r="J5" s="17">
        <f t="shared" si="5"/>
        <v>159.95664476929096</v>
      </c>
      <c r="K5" s="17">
        <f t="shared" si="3"/>
        <v>3.4773183645498036</v>
      </c>
      <c r="L5" s="16">
        <v>66</v>
      </c>
      <c r="M5" s="19">
        <f t="shared" si="6"/>
        <v>0.69696969696969702</v>
      </c>
      <c r="N5" s="16">
        <v>372</v>
      </c>
      <c r="O5" s="20">
        <f t="shared" ref="O5:P5" si="13">D5/7</f>
        <v>6.5714285714285712</v>
      </c>
      <c r="P5" s="20">
        <f t="shared" si="13"/>
        <v>0</v>
      </c>
      <c r="Q5" s="16">
        <f t="shared" si="8"/>
        <v>56</v>
      </c>
      <c r="R5" s="16"/>
      <c r="S5" s="21">
        <v>0.67056856187290903</v>
      </c>
      <c r="T5" s="14">
        <v>470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0.11297798377752027</v>
      </c>
      <c r="AD5" s="25">
        <f t="shared" si="12"/>
        <v>-7.1718424101969864</v>
      </c>
      <c r="AE5" s="25">
        <v>-6.94</v>
      </c>
      <c r="AF5" s="25">
        <v>-20.114358974358975</v>
      </c>
      <c r="AG5" s="25">
        <v>0</v>
      </c>
    </row>
    <row r="6" spans="1:33" ht="15.75" customHeight="1" x14ac:dyDescent="0.2">
      <c r="A6" s="14" t="s">
        <v>35</v>
      </c>
      <c r="B6" s="14" t="s">
        <v>567</v>
      </c>
      <c r="C6" s="15">
        <f t="shared" si="4"/>
        <v>38.596785714285716</v>
      </c>
      <c r="D6" s="16">
        <v>28</v>
      </c>
      <c r="E6" s="16">
        <v>0</v>
      </c>
      <c r="F6" s="29">
        <v>1080.71</v>
      </c>
      <c r="G6" s="29">
        <v>0</v>
      </c>
      <c r="H6" s="18">
        <f t="shared" si="1"/>
        <v>0</v>
      </c>
      <c r="I6" s="18">
        <f t="shared" si="2"/>
        <v>0.14501673164057147</v>
      </c>
      <c r="J6" s="17">
        <f t="shared" si="5"/>
        <v>156.72103205128201</v>
      </c>
      <c r="K6" s="17">
        <f t="shared" si="3"/>
        <v>5.597179716117215</v>
      </c>
      <c r="L6" s="16">
        <v>63</v>
      </c>
      <c r="M6" s="19">
        <f t="shared" si="6"/>
        <v>0.44444444444444442</v>
      </c>
      <c r="N6" s="16">
        <v>343</v>
      </c>
      <c r="O6" s="20">
        <f t="shared" ref="O6:P6" si="14">D6/7</f>
        <v>4</v>
      </c>
      <c r="P6" s="20">
        <f t="shared" si="14"/>
        <v>0</v>
      </c>
      <c r="Q6" s="16">
        <f t="shared" si="8"/>
        <v>85</v>
      </c>
      <c r="R6" s="16"/>
      <c r="S6" s="21">
        <v>0.707221006564551</v>
      </c>
      <c r="T6" s="14">
        <v>770</v>
      </c>
      <c r="U6" s="22">
        <v>300</v>
      </c>
      <c r="V6" s="23" t="s">
        <v>568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0.11284722222222222</v>
      </c>
      <c r="AD6" s="25">
        <f t="shared" si="12"/>
        <v>-4.3604166666666666</v>
      </c>
      <c r="AE6" s="25">
        <v>-6.94</v>
      </c>
      <c r="AF6" s="25">
        <v>-20.114358974358975</v>
      </c>
      <c r="AG6" s="25">
        <v>0</v>
      </c>
    </row>
    <row r="7" spans="1:33" ht="15.75" customHeight="1" x14ac:dyDescent="0.2">
      <c r="A7" s="14" t="s">
        <v>37</v>
      </c>
      <c r="B7" s="14" t="s">
        <v>566</v>
      </c>
      <c r="C7" s="15">
        <f t="shared" si="4"/>
        <v>39.278000000000006</v>
      </c>
      <c r="D7" s="16">
        <v>20</v>
      </c>
      <c r="E7" s="16">
        <v>0</v>
      </c>
      <c r="F7" s="29">
        <v>785.56000000000006</v>
      </c>
      <c r="G7" s="29">
        <v>0</v>
      </c>
      <c r="H7" s="18">
        <f t="shared" si="1"/>
        <v>0</v>
      </c>
      <c r="I7" s="18">
        <f t="shared" si="2"/>
        <v>0.15724354241494876</v>
      </c>
      <c r="J7" s="17">
        <f t="shared" si="5"/>
        <v>123.52423717948714</v>
      </c>
      <c r="K7" s="17">
        <f t="shared" si="3"/>
        <v>6.1762118589743569</v>
      </c>
      <c r="L7" s="16">
        <v>63</v>
      </c>
      <c r="M7" s="19">
        <f t="shared" si="6"/>
        <v>0.31746031746031744</v>
      </c>
      <c r="N7" s="16">
        <v>318</v>
      </c>
      <c r="O7" s="20">
        <f t="shared" ref="O7:P7" si="15">D7/7</f>
        <v>2.8571428571428572</v>
      </c>
      <c r="P7" s="20">
        <f t="shared" si="15"/>
        <v>0</v>
      </c>
      <c r="Q7" s="16">
        <f t="shared" si="8"/>
        <v>111</v>
      </c>
      <c r="R7" s="16"/>
      <c r="S7" s="21">
        <v>0.74142724745134303</v>
      </c>
      <c r="T7" s="14">
        <v>470</v>
      </c>
      <c r="U7" s="22">
        <v>300</v>
      </c>
      <c r="V7" s="23" t="s">
        <v>568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0.11284722222222222</v>
      </c>
      <c r="AD7" s="25">
        <f t="shared" si="12"/>
        <v>-3.1145833333333335</v>
      </c>
      <c r="AE7" s="25">
        <v>-6.94</v>
      </c>
      <c r="AF7" s="25">
        <v>-20.114358974358975</v>
      </c>
      <c r="AG7" s="25">
        <v>0</v>
      </c>
    </row>
    <row r="8" spans="1:33" ht="15.75" customHeight="1" x14ac:dyDescent="0.2">
      <c r="A8" s="14" t="s">
        <v>40</v>
      </c>
      <c r="B8" s="14" t="s">
        <v>569</v>
      </c>
      <c r="C8" s="15">
        <f t="shared" si="4"/>
        <v>39.178636363636372</v>
      </c>
      <c r="D8" s="16">
        <v>22</v>
      </c>
      <c r="E8" s="16">
        <v>0</v>
      </c>
      <c r="F8" s="29">
        <v>861.93000000000018</v>
      </c>
      <c r="G8" s="29">
        <v>0</v>
      </c>
      <c r="H8" s="18">
        <f t="shared" si="1"/>
        <v>0</v>
      </c>
      <c r="I8" s="18">
        <f t="shared" si="2"/>
        <v>0.15559785404073814</v>
      </c>
      <c r="J8" s="17">
        <f t="shared" si="5"/>
        <v>134.11445833333346</v>
      </c>
      <c r="K8" s="17">
        <f t="shared" si="3"/>
        <v>6.0961117424242479</v>
      </c>
      <c r="L8" s="16">
        <v>42</v>
      </c>
      <c r="M8" s="19">
        <f t="shared" si="6"/>
        <v>0.52380952380952384</v>
      </c>
      <c r="N8" s="16">
        <v>299</v>
      </c>
      <c r="O8" s="20">
        <f t="shared" ref="O8:P8" si="16">D8/7</f>
        <v>3.1428571428571428</v>
      </c>
      <c r="P8" s="20">
        <f t="shared" si="16"/>
        <v>0</v>
      </c>
      <c r="Q8" s="16">
        <f t="shared" si="8"/>
        <v>95</v>
      </c>
      <c r="R8" s="16"/>
      <c r="S8" s="21">
        <v>0.77381533952125003</v>
      </c>
      <c r="T8" s="14">
        <v>470</v>
      </c>
      <c r="U8" s="22">
        <v>300</v>
      </c>
      <c r="V8" s="23" t="s">
        <v>570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0.11284722222222222</v>
      </c>
      <c r="AD8" s="25">
        <f t="shared" si="12"/>
        <v>-3.4260416666666669</v>
      </c>
      <c r="AE8" s="25">
        <v>-6.94</v>
      </c>
      <c r="AF8" s="25">
        <v>-20.11</v>
      </c>
      <c r="AG8" s="25">
        <v>0</v>
      </c>
    </row>
    <row r="9" spans="1:33" ht="15.75" customHeight="1" x14ac:dyDescent="0.2">
      <c r="A9" s="14" t="s">
        <v>42</v>
      </c>
      <c r="B9" s="14" t="s">
        <v>571</v>
      </c>
      <c r="C9" s="15">
        <f t="shared" si="4"/>
        <v>38.560937500000001</v>
      </c>
      <c r="D9" s="16">
        <v>32</v>
      </c>
      <c r="E9" s="16">
        <v>0</v>
      </c>
      <c r="F9" s="29">
        <v>1233.95</v>
      </c>
      <c r="G9" s="29">
        <v>-6.4799999999999995</v>
      </c>
      <c r="H9" s="18">
        <f t="shared" si="1"/>
        <v>5.2514283398841111E-3</v>
      </c>
      <c r="I9" s="18">
        <f t="shared" si="2"/>
        <v>0.13051878426691094</v>
      </c>
      <c r="J9" s="17">
        <f t="shared" si="5"/>
        <v>161.05365384615476</v>
      </c>
      <c r="K9" s="17">
        <f t="shared" si="3"/>
        <v>5.0329266826923362</v>
      </c>
      <c r="L9" s="16">
        <v>84</v>
      </c>
      <c r="M9" s="19">
        <f t="shared" si="6"/>
        <v>0.38095238095238093</v>
      </c>
      <c r="N9" s="16">
        <v>268</v>
      </c>
      <c r="O9" s="20">
        <f t="shared" ref="O9:P9" si="17">D9/7</f>
        <v>4.5714285714285712</v>
      </c>
      <c r="P9" s="20">
        <f t="shared" si="17"/>
        <v>0</v>
      </c>
      <c r="Q9" s="16">
        <f t="shared" si="8"/>
        <v>58</v>
      </c>
      <c r="R9" s="16"/>
      <c r="S9" s="21">
        <v>0.82663847780126798</v>
      </c>
      <c r="T9" s="14">
        <v>470</v>
      </c>
      <c r="U9" s="22">
        <v>300</v>
      </c>
      <c r="V9" s="23" t="s">
        <v>572</v>
      </c>
      <c r="W9" s="14">
        <v>3</v>
      </c>
      <c r="X9" s="24">
        <f t="shared" si="9"/>
        <v>9.375E-2</v>
      </c>
      <c r="Y9" s="25">
        <f t="shared" si="10"/>
        <v>2.1599999999999997</v>
      </c>
      <c r="Z9" s="14">
        <v>0</v>
      </c>
      <c r="AA9" s="14" t="s">
        <v>39</v>
      </c>
      <c r="AB9" s="27">
        <f t="shared" si="11"/>
        <v>-0.69</v>
      </c>
      <c r="AC9" s="28">
        <v>0.11284722222222222</v>
      </c>
      <c r="AD9" s="25">
        <f t="shared" si="12"/>
        <v>-4.9833333333333334</v>
      </c>
      <c r="AE9" s="25">
        <v>-6.94</v>
      </c>
      <c r="AF9" s="25">
        <v>-20.445641025640999</v>
      </c>
      <c r="AG9" s="25">
        <v>0</v>
      </c>
    </row>
    <row r="10" spans="1:33" ht="15.75" customHeight="1" x14ac:dyDescent="0.2">
      <c r="A10" s="14" t="s">
        <v>45</v>
      </c>
      <c r="B10" s="14" t="s">
        <v>573</v>
      </c>
      <c r="C10" s="15">
        <f t="shared" si="4"/>
        <v>39.408181818181816</v>
      </c>
      <c r="D10" s="16">
        <v>11</v>
      </c>
      <c r="E10" s="16">
        <v>0</v>
      </c>
      <c r="F10" s="29">
        <v>433.49</v>
      </c>
      <c r="G10" s="29">
        <v>-36.78</v>
      </c>
      <c r="H10" s="18">
        <f t="shared" si="1"/>
        <v>8.4846247894991816E-2</v>
      </c>
      <c r="I10" s="18">
        <f t="shared" si="2"/>
        <v>7.1401098225237769E-2</v>
      </c>
      <c r="J10" s="17">
        <f t="shared" si="5"/>
        <v>30.951662069658319</v>
      </c>
      <c r="K10" s="17">
        <f t="shared" si="3"/>
        <v>2.8137874608780291</v>
      </c>
      <c r="L10" s="16">
        <v>48</v>
      </c>
      <c r="M10" s="19">
        <f t="shared" si="6"/>
        <v>0.22916666666666666</v>
      </c>
      <c r="N10" s="16">
        <v>260</v>
      </c>
      <c r="O10" s="20">
        <f t="shared" ref="O10:P10" si="18">D10/7</f>
        <v>1.5714285714285714</v>
      </c>
      <c r="P10" s="20">
        <f t="shared" si="18"/>
        <v>0</v>
      </c>
      <c r="Q10" s="16">
        <f t="shared" si="8"/>
        <v>165</v>
      </c>
      <c r="R10" s="16"/>
      <c r="S10" s="21">
        <v>0.82758620689655105</v>
      </c>
      <c r="T10" s="14">
        <v>470</v>
      </c>
      <c r="U10" s="22">
        <v>300</v>
      </c>
      <c r="V10" s="23" t="s">
        <v>574</v>
      </c>
      <c r="W10" s="14">
        <v>1</v>
      </c>
      <c r="X10" s="24">
        <f t="shared" si="9"/>
        <v>9.0909090909090912E-2</v>
      </c>
      <c r="Y10" s="25">
        <f t="shared" si="10"/>
        <v>12.26</v>
      </c>
      <c r="Z10" s="14">
        <v>2</v>
      </c>
      <c r="AA10" s="14" t="s">
        <v>39</v>
      </c>
      <c r="AB10" s="27">
        <f t="shared" si="11"/>
        <v>-0.69</v>
      </c>
      <c r="AC10" s="28">
        <v>0.11314935185185186</v>
      </c>
      <c r="AD10" s="25">
        <f t="shared" si="12"/>
        <v>-1.717607161111111</v>
      </c>
      <c r="AE10" s="25">
        <v>-6.94</v>
      </c>
      <c r="AF10" s="25">
        <v>-20.243384615384599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38.841666666666676</v>
      </c>
      <c r="D11" s="16">
        <v>24</v>
      </c>
      <c r="E11" s="16">
        <v>0</v>
      </c>
      <c r="F11" s="29">
        <v>932.20000000000016</v>
      </c>
      <c r="G11" s="29">
        <v>-42.39</v>
      </c>
      <c r="H11" s="18">
        <f t="shared" si="1"/>
        <v>4.5473074447543435E-2</v>
      </c>
      <c r="I11" s="18">
        <f t="shared" si="2"/>
        <v>0.10065572055077923</v>
      </c>
      <c r="J11" s="17">
        <f t="shared" si="5"/>
        <v>93.831262697436415</v>
      </c>
      <c r="K11" s="17">
        <f t="shared" si="3"/>
        <v>3.9096359457265173</v>
      </c>
      <c r="L11" s="16">
        <v>53</v>
      </c>
      <c r="M11" s="19">
        <f t="shared" si="6"/>
        <v>0.45283018867924529</v>
      </c>
      <c r="N11" s="16">
        <v>240</v>
      </c>
      <c r="O11" s="20">
        <f t="shared" ref="O11:P11" si="19">D11/7</f>
        <v>3.4285714285714284</v>
      </c>
      <c r="P11" s="20">
        <f t="shared" si="19"/>
        <v>0</v>
      </c>
      <c r="Q11" s="16">
        <f t="shared" si="8"/>
        <v>70</v>
      </c>
      <c r="R11" s="16"/>
      <c r="S11" s="21">
        <v>0.81138790035587105</v>
      </c>
      <c r="T11" s="14">
        <v>1393</v>
      </c>
      <c r="U11" s="22">
        <v>300</v>
      </c>
      <c r="V11" s="23" t="s">
        <v>575</v>
      </c>
      <c r="W11" s="14">
        <v>5</v>
      </c>
      <c r="X11" s="24">
        <f t="shared" si="9"/>
        <v>0.20833333333333334</v>
      </c>
      <c r="Y11" s="25">
        <f t="shared" si="10"/>
        <v>6.055714285714286</v>
      </c>
      <c r="Z11" s="14">
        <v>2</v>
      </c>
      <c r="AA11" s="14" t="s">
        <v>39</v>
      </c>
      <c r="AB11" s="27">
        <f t="shared" si="11"/>
        <v>-0.69</v>
      </c>
      <c r="AC11" s="28">
        <v>0.11314935185185186</v>
      </c>
      <c r="AD11" s="25">
        <f t="shared" si="12"/>
        <v>-3.7475065333333335</v>
      </c>
      <c r="AE11" s="25">
        <v>-6.94</v>
      </c>
      <c r="AF11" s="25">
        <v>-20.243384615384599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40.249166666666675</v>
      </c>
      <c r="D12" s="16">
        <v>36</v>
      </c>
      <c r="E12" s="16">
        <v>0</v>
      </c>
      <c r="F12" s="29">
        <v>1448.9700000000003</v>
      </c>
      <c r="G12" s="29">
        <v>-44.16</v>
      </c>
      <c r="H12" s="18">
        <f t="shared" si="1"/>
        <v>3.0476821466282937E-2</v>
      </c>
      <c r="I12" s="18">
        <f t="shared" si="2"/>
        <v>0.14026611596247987</v>
      </c>
      <c r="J12" s="17">
        <f t="shared" si="5"/>
        <v>203.24139404615448</v>
      </c>
      <c r="K12" s="17">
        <f t="shared" si="3"/>
        <v>5.6455942790598463</v>
      </c>
      <c r="L12" s="16">
        <v>59</v>
      </c>
      <c r="M12" s="19">
        <f t="shared" si="6"/>
        <v>0.61016949152542377</v>
      </c>
      <c r="N12" s="16">
        <v>211</v>
      </c>
      <c r="O12" s="20">
        <f t="shared" ref="O12:P12" si="20">D12/7</f>
        <v>5.1428571428571432</v>
      </c>
      <c r="P12" s="20">
        <f t="shared" si="20"/>
        <v>0</v>
      </c>
      <c r="Q12" s="16">
        <f t="shared" si="8"/>
        <v>41</v>
      </c>
      <c r="R12" s="16"/>
      <c r="S12" s="21">
        <v>0.87420584498094001</v>
      </c>
      <c r="T12" s="14">
        <v>1270</v>
      </c>
      <c r="U12" s="22">
        <v>300</v>
      </c>
      <c r="V12" s="23" t="s">
        <v>576</v>
      </c>
      <c r="W12" s="14">
        <v>2</v>
      </c>
      <c r="X12" s="24">
        <f t="shared" si="9"/>
        <v>5.5555555555555552E-2</v>
      </c>
      <c r="Y12" s="25">
        <f t="shared" si="10"/>
        <v>22.08</v>
      </c>
      <c r="Z12" s="14">
        <v>0</v>
      </c>
      <c r="AA12" s="14" t="s">
        <v>39</v>
      </c>
      <c r="AB12" s="27">
        <f t="shared" si="11"/>
        <v>-0.69</v>
      </c>
      <c r="AC12" s="28">
        <v>0.11314935185185186</v>
      </c>
      <c r="AD12" s="25">
        <f t="shared" si="12"/>
        <v>-5.6212597999999998</v>
      </c>
      <c r="AE12" s="25">
        <v>-6.94</v>
      </c>
      <c r="AF12" s="25">
        <v>-20.243384615384599</v>
      </c>
      <c r="AG12" s="25">
        <v>0</v>
      </c>
    </row>
    <row r="13" spans="1:33" ht="15.75" customHeight="1" x14ac:dyDescent="0.2">
      <c r="A13" s="14" t="s">
        <v>52</v>
      </c>
      <c r="B13" s="14" t="s">
        <v>577</v>
      </c>
      <c r="C13" s="15">
        <f t="shared" si="4"/>
        <v>38.840625000000003</v>
      </c>
      <c r="D13" s="16">
        <v>32</v>
      </c>
      <c r="E13" s="16">
        <v>0</v>
      </c>
      <c r="F13" s="17">
        <v>1242.9000000000001</v>
      </c>
      <c r="G13" s="29">
        <v>-40.44</v>
      </c>
      <c r="H13" s="18">
        <f t="shared" si="1"/>
        <v>3.2536809075549115E-2</v>
      </c>
      <c r="I13" s="18">
        <f t="shared" si="2"/>
        <v>0.10984980659926158</v>
      </c>
      <c r="J13" s="17">
        <f t="shared" si="5"/>
        <v>136.53232462222223</v>
      </c>
      <c r="K13" s="17">
        <f t="shared" si="3"/>
        <v>4.2666351444444448</v>
      </c>
      <c r="L13" s="16">
        <v>34</v>
      </c>
      <c r="M13" s="19">
        <f t="shared" si="6"/>
        <v>0.94117647058823528</v>
      </c>
      <c r="N13" s="16">
        <v>179</v>
      </c>
      <c r="O13" s="20">
        <f t="shared" ref="O13:P13" si="21">D13/7</f>
        <v>4.5714285714285712</v>
      </c>
      <c r="P13" s="20">
        <f t="shared" si="21"/>
        <v>0</v>
      </c>
      <c r="Q13" s="16">
        <f t="shared" si="8"/>
        <v>39</v>
      </c>
      <c r="R13" s="16"/>
      <c r="S13" s="21">
        <v>0.92711753118844298</v>
      </c>
      <c r="T13" s="14">
        <v>970</v>
      </c>
      <c r="U13" s="22">
        <v>170</v>
      </c>
      <c r="V13" s="23" t="s">
        <v>578</v>
      </c>
      <c r="W13" s="14">
        <v>7</v>
      </c>
      <c r="X13" s="24">
        <f t="shared" si="9"/>
        <v>0.21875</v>
      </c>
      <c r="Y13" s="25">
        <f t="shared" si="10"/>
        <v>5.7771428571428567</v>
      </c>
      <c r="Z13" s="14">
        <v>0</v>
      </c>
      <c r="AA13" s="14" t="s">
        <v>39</v>
      </c>
      <c r="AB13" s="27">
        <f t="shared" si="11"/>
        <v>-0.69</v>
      </c>
      <c r="AC13" s="28">
        <v>0.11314935185185186</v>
      </c>
      <c r="AD13" s="25">
        <f t="shared" si="12"/>
        <v>-4.9966753777777777</v>
      </c>
      <c r="AE13" s="25">
        <v>-6.94</v>
      </c>
      <c r="AF13" s="25">
        <v>-20.388000000000002</v>
      </c>
      <c r="AG13" s="25">
        <v>0</v>
      </c>
    </row>
    <row r="14" spans="1:33" ht="15.75" customHeight="1" x14ac:dyDescent="0.2">
      <c r="A14" s="14" t="s">
        <v>55</v>
      </c>
      <c r="B14" s="14" t="s">
        <v>47</v>
      </c>
      <c r="C14" s="15">
        <f t="shared" si="4"/>
        <v>38.730000000000004</v>
      </c>
      <c r="D14" s="16">
        <v>26</v>
      </c>
      <c r="E14" s="16">
        <v>1</v>
      </c>
      <c r="F14" s="17">
        <v>1006.98</v>
      </c>
      <c r="G14" s="29">
        <v>-39.009999999999991</v>
      </c>
      <c r="H14" s="18">
        <f t="shared" si="1"/>
        <v>3.8739597608691327E-2</v>
      </c>
      <c r="I14" s="18">
        <f t="shared" si="2"/>
        <v>0.10162585280299059</v>
      </c>
      <c r="J14" s="17">
        <f t="shared" si="5"/>
        <v>102.33520125555548</v>
      </c>
      <c r="K14" s="17">
        <f t="shared" si="3"/>
        <v>3.935969279059826</v>
      </c>
      <c r="L14" s="16">
        <v>76</v>
      </c>
      <c r="M14" s="19">
        <f t="shared" si="6"/>
        <v>0.34210526315789475</v>
      </c>
      <c r="N14" s="16">
        <v>142</v>
      </c>
      <c r="O14" s="20">
        <f t="shared" ref="O14:P14" si="22">D14/7</f>
        <v>3.7142857142857144</v>
      </c>
      <c r="P14" s="20">
        <f t="shared" si="22"/>
        <v>0.14285714285714285</v>
      </c>
      <c r="Q14" s="16">
        <f t="shared" si="8"/>
        <v>36</v>
      </c>
      <c r="R14" s="16"/>
      <c r="S14" s="21">
        <v>1.1037593984962399</v>
      </c>
      <c r="T14" s="14">
        <v>970</v>
      </c>
      <c r="U14" s="22">
        <v>170</v>
      </c>
      <c r="V14" s="23" t="s">
        <v>578</v>
      </c>
      <c r="W14" s="14">
        <v>6</v>
      </c>
      <c r="X14" s="24">
        <f t="shared" si="9"/>
        <v>0.23076923076923078</v>
      </c>
      <c r="Y14" s="25">
        <f t="shared" si="10"/>
        <v>4.8762499999999989</v>
      </c>
      <c r="Z14" s="14">
        <v>2</v>
      </c>
      <c r="AA14" s="14" t="s">
        <v>39</v>
      </c>
      <c r="AB14" s="27">
        <f t="shared" si="11"/>
        <v>-0.69</v>
      </c>
      <c r="AC14" s="28">
        <v>0.11314935185185186</v>
      </c>
      <c r="AD14" s="25">
        <f t="shared" si="12"/>
        <v>-4.0597987444444446</v>
      </c>
      <c r="AE14" s="25">
        <v>-6.94</v>
      </c>
      <c r="AF14" s="25">
        <v>-20.388000000000002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38.853023255813966</v>
      </c>
      <c r="D15" s="16">
        <v>43</v>
      </c>
      <c r="E15" s="16">
        <v>0</v>
      </c>
      <c r="F15" s="17">
        <v>1670.6800000000005</v>
      </c>
      <c r="G15" s="29">
        <v>-36.18</v>
      </c>
      <c r="H15" s="18">
        <f t="shared" si="1"/>
        <v>2.1655852706682303E-2</v>
      </c>
      <c r="I15" s="18">
        <f t="shared" si="2"/>
        <v>6.9223141152770964E-2</v>
      </c>
      <c r="J15" s="17">
        <f t="shared" si="5"/>
        <v>115.64971746111142</v>
      </c>
      <c r="K15" s="17">
        <f t="shared" si="3"/>
        <v>2.6895283130491028</v>
      </c>
      <c r="L15" s="16">
        <v>74</v>
      </c>
      <c r="M15" s="19">
        <f t="shared" si="6"/>
        <v>0.58108108108108103</v>
      </c>
      <c r="N15" s="16">
        <v>99</v>
      </c>
      <c r="O15" s="20">
        <f t="shared" ref="O15:P15" si="23">D15/7</f>
        <v>6.1428571428571432</v>
      </c>
      <c r="P15" s="20">
        <f t="shared" si="23"/>
        <v>0</v>
      </c>
      <c r="Q15" s="16">
        <f t="shared" si="8"/>
        <v>16</v>
      </c>
      <c r="R15" s="16"/>
      <c r="S15" s="21">
        <v>1.28791565287915</v>
      </c>
      <c r="T15" s="14">
        <v>970</v>
      </c>
      <c r="U15" s="22">
        <v>170</v>
      </c>
      <c r="V15" s="23" t="s">
        <v>579</v>
      </c>
      <c r="W15" s="14">
        <v>5</v>
      </c>
      <c r="X15" s="24">
        <f t="shared" si="9"/>
        <v>0.11627906976744186</v>
      </c>
      <c r="Y15" s="25">
        <f t="shared" si="10"/>
        <v>7.2359999999999998</v>
      </c>
      <c r="Z15" s="14">
        <v>0</v>
      </c>
      <c r="AA15" s="14" t="s">
        <v>39</v>
      </c>
      <c r="AB15" s="27">
        <f t="shared" si="11"/>
        <v>-0.69</v>
      </c>
      <c r="AC15" s="28">
        <v>0.11314935185185186</v>
      </c>
      <c r="AD15" s="25">
        <f t="shared" si="12"/>
        <v>-6.7142825388888889</v>
      </c>
      <c r="AE15" s="25">
        <v>-6.94</v>
      </c>
      <c r="AF15" s="25">
        <v>-22.398</v>
      </c>
      <c r="AG15" s="25">
        <v>0</v>
      </c>
    </row>
    <row r="16" spans="1:33" ht="15.75" customHeight="1" x14ac:dyDescent="0.2">
      <c r="A16" s="14" t="s">
        <v>60</v>
      </c>
      <c r="B16" s="14" t="s">
        <v>580</v>
      </c>
      <c r="C16" s="15">
        <f t="shared" si="4"/>
        <v>40.706857142857146</v>
      </c>
      <c r="D16" s="16">
        <v>35</v>
      </c>
      <c r="E16" s="16">
        <v>1</v>
      </c>
      <c r="F16" s="17">
        <v>1424.74</v>
      </c>
      <c r="G16" s="29">
        <v>-36.159999999999997</v>
      </c>
      <c r="H16" s="18">
        <f t="shared" si="1"/>
        <v>2.5380069345985933E-2</v>
      </c>
      <c r="I16" s="18">
        <f t="shared" si="2"/>
        <v>0.10007010844473764</v>
      </c>
      <c r="J16" s="17">
        <f t="shared" si="5"/>
        <v>142.5738863055555</v>
      </c>
      <c r="K16" s="17">
        <f t="shared" si="3"/>
        <v>4.0735396087301572</v>
      </c>
      <c r="L16" s="16">
        <v>79</v>
      </c>
      <c r="M16" s="19">
        <f t="shared" si="6"/>
        <v>0.44303797468354428</v>
      </c>
      <c r="N16" s="16">
        <v>62</v>
      </c>
      <c r="O16" s="20">
        <f t="shared" ref="O16:P16" si="24">D16/7</f>
        <v>5</v>
      </c>
      <c r="P16" s="20">
        <f t="shared" si="24"/>
        <v>0.14285714285714285</v>
      </c>
      <c r="Q16" s="16">
        <f t="shared" si="8"/>
        <v>12</v>
      </c>
      <c r="R16" s="16"/>
      <c r="S16" s="21">
        <v>1.4922656960873499</v>
      </c>
      <c r="T16" s="14">
        <v>970</v>
      </c>
      <c r="U16" s="22">
        <v>170</v>
      </c>
      <c r="V16" s="23" t="s">
        <v>579</v>
      </c>
      <c r="W16" s="14">
        <v>2</v>
      </c>
      <c r="X16" s="24">
        <f t="shared" si="9"/>
        <v>5.7142857142857141E-2</v>
      </c>
      <c r="Y16" s="25">
        <f t="shared" si="10"/>
        <v>12.053333333333333</v>
      </c>
      <c r="Z16" s="14">
        <v>1</v>
      </c>
      <c r="AA16" s="14" t="s">
        <v>39</v>
      </c>
      <c r="AB16" s="27">
        <f t="shared" si="11"/>
        <v>-0.69</v>
      </c>
      <c r="AC16" s="28">
        <v>0.11314935185185186</v>
      </c>
      <c r="AD16" s="25">
        <f t="shared" si="12"/>
        <v>-5.4651136944444447</v>
      </c>
      <c r="AE16" s="25">
        <v>-6.94</v>
      </c>
      <c r="AF16" s="25">
        <v>-22.398</v>
      </c>
      <c r="AG16" s="25">
        <v>0</v>
      </c>
    </row>
    <row r="17" spans="1:33" ht="15.75" customHeight="1" x14ac:dyDescent="0.2">
      <c r="A17" s="14" t="s">
        <v>62</v>
      </c>
      <c r="B17" s="14" t="s">
        <v>581</v>
      </c>
      <c r="C17" s="15">
        <f t="shared" si="4"/>
        <v>39.299130434782619</v>
      </c>
      <c r="D17" s="16">
        <v>46</v>
      </c>
      <c r="E17" s="16">
        <v>0</v>
      </c>
      <c r="F17" s="17">
        <v>1807.7600000000004</v>
      </c>
      <c r="G17" s="29">
        <v>-36.380000000000003</v>
      </c>
      <c r="H17" s="18">
        <f t="shared" si="1"/>
        <v>2.0124352790193385E-2</v>
      </c>
      <c r="I17" s="18">
        <f t="shared" si="2"/>
        <v>7.9371863048438143E-2</v>
      </c>
      <c r="J17" s="17">
        <f t="shared" si="5"/>
        <v>143.48527914444458</v>
      </c>
      <c r="K17" s="17">
        <f t="shared" si="3"/>
        <v>3.1192451987922736</v>
      </c>
      <c r="L17" s="16">
        <v>86</v>
      </c>
      <c r="M17" s="19">
        <f t="shared" si="6"/>
        <v>0.53488372093023251</v>
      </c>
      <c r="N17" s="16">
        <v>264</v>
      </c>
      <c r="O17" s="20">
        <f t="shared" ref="O17:P17" si="25">D17/7</f>
        <v>6.5714285714285712</v>
      </c>
      <c r="P17" s="20">
        <f t="shared" si="25"/>
        <v>0</v>
      </c>
      <c r="Q17" s="16">
        <f t="shared" si="8"/>
        <v>40</v>
      </c>
      <c r="R17" s="16"/>
      <c r="S17" s="21">
        <v>1.3203252032520301</v>
      </c>
      <c r="T17" s="14">
        <v>800</v>
      </c>
      <c r="U17" s="22" t="s">
        <v>63</v>
      </c>
      <c r="V17" s="23" t="s">
        <v>63</v>
      </c>
      <c r="W17" s="14">
        <v>10</v>
      </c>
      <c r="X17" s="24">
        <f t="shared" si="9"/>
        <v>0.21739130434782608</v>
      </c>
      <c r="Y17" s="25">
        <f t="shared" si="10"/>
        <v>3.3072727272727276</v>
      </c>
      <c r="Z17" s="14">
        <v>1</v>
      </c>
      <c r="AA17" s="14" t="s">
        <v>39</v>
      </c>
      <c r="AB17" s="27">
        <f t="shared" si="11"/>
        <v>-0.69</v>
      </c>
      <c r="AC17" s="28">
        <v>0.11314935185185186</v>
      </c>
      <c r="AD17" s="25">
        <f t="shared" si="12"/>
        <v>-7.1827208555555551</v>
      </c>
      <c r="AE17" s="25">
        <v>-6.94</v>
      </c>
      <c r="AF17" s="25">
        <v>-22.398</v>
      </c>
      <c r="AG17" s="25">
        <v>0</v>
      </c>
    </row>
    <row r="18" spans="1:33" ht="15.75" customHeight="1" x14ac:dyDescent="0.2">
      <c r="A18" s="14" t="s">
        <v>64</v>
      </c>
      <c r="B18" s="14" t="s">
        <v>582</v>
      </c>
      <c r="C18" s="15">
        <f t="shared" si="4"/>
        <v>39.56837209302325</v>
      </c>
      <c r="D18" s="16">
        <v>43</v>
      </c>
      <c r="E18" s="16">
        <v>0</v>
      </c>
      <c r="F18" s="17">
        <v>1701.4399999999998</v>
      </c>
      <c r="G18" s="29">
        <v>-9.4400000000000013</v>
      </c>
      <c r="H18" s="18">
        <f t="shared" si="1"/>
        <v>5.5482414895617841E-3</v>
      </c>
      <c r="I18" s="18">
        <f t="shared" si="2"/>
        <v>9.9054752128262383E-2</v>
      </c>
      <c r="J18" s="17">
        <f t="shared" si="5"/>
        <v>168.53571746111072</v>
      </c>
      <c r="K18" s="17">
        <f t="shared" si="3"/>
        <v>3.9194352897932725</v>
      </c>
      <c r="L18" s="16">
        <v>88</v>
      </c>
      <c r="M18" s="19">
        <f t="shared" si="6"/>
        <v>0.48863636363636365</v>
      </c>
      <c r="N18" s="16">
        <v>395</v>
      </c>
      <c r="O18" s="20">
        <f t="shared" ref="O18:P18" si="26">D18/7</f>
        <v>6.1428571428571432</v>
      </c>
      <c r="P18" s="20">
        <f t="shared" si="26"/>
        <v>0</v>
      </c>
      <c r="Q18" s="16">
        <f t="shared" si="8"/>
        <v>64</v>
      </c>
      <c r="R18" s="16"/>
      <c r="S18" s="21">
        <v>1.28314238952536</v>
      </c>
      <c r="T18" s="14">
        <v>800</v>
      </c>
      <c r="U18" s="22">
        <v>0</v>
      </c>
      <c r="V18" s="23" t="s">
        <v>583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0.11314935185185186</v>
      </c>
      <c r="AD18" s="25">
        <f t="shared" si="12"/>
        <v>-6.7142825388888889</v>
      </c>
      <c r="AE18" s="25">
        <v>-6.94</v>
      </c>
      <c r="AF18" s="25">
        <v>-22.398</v>
      </c>
      <c r="AG18" s="25">
        <v>0</v>
      </c>
    </row>
    <row r="19" spans="1:33" ht="15.75" customHeight="1" x14ac:dyDescent="0.2">
      <c r="A19" s="14" t="s">
        <v>67</v>
      </c>
      <c r="B19" s="14" t="s">
        <v>584</v>
      </c>
      <c r="C19" s="15">
        <f t="shared" si="4"/>
        <v>40.619142857142855</v>
      </c>
      <c r="D19" s="16">
        <v>35</v>
      </c>
      <c r="E19" s="16">
        <v>0</v>
      </c>
      <c r="F19" s="17">
        <v>1421.6699999999998</v>
      </c>
      <c r="G19" s="29">
        <v>0</v>
      </c>
      <c r="H19" s="18">
        <f t="shared" si="1"/>
        <v>0</v>
      </c>
      <c r="I19" s="18">
        <f t="shared" si="2"/>
        <v>9.770332517782275E-2</v>
      </c>
      <c r="J19" s="17">
        <f t="shared" si="5"/>
        <v>138.90188630555525</v>
      </c>
      <c r="K19" s="17">
        <f t="shared" si="3"/>
        <v>3.9686253230158641</v>
      </c>
      <c r="L19" s="16">
        <v>96</v>
      </c>
      <c r="M19" s="19">
        <f t="shared" si="6"/>
        <v>0.36458333333333331</v>
      </c>
      <c r="N19" s="16">
        <v>346</v>
      </c>
      <c r="O19" s="20">
        <f t="shared" ref="O19:P19" si="27">D19/7</f>
        <v>5</v>
      </c>
      <c r="P19" s="20">
        <f t="shared" si="27"/>
        <v>0</v>
      </c>
      <c r="Q19" s="16">
        <f t="shared" si="8"/>
        <v>69</v>
      </c>
      <c r="R19" s="16"/>
      <c r="S19" s="21">
        <v>1.4045534150612899</v>
      </c>
      <c r="T19" s="14">
        <v>800</v>
      </c>
      <c r="U19" s="22">
        <v>200</v>
      </c>
      <c r="V19" s="23" t="s">
        <v>585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0.11314935185185186</v>
      </c>
      <c r="AD19" s="25">
        <f t="shared" si="12"/>
        <v>-5.4651136944444447</v>
      </c>
      <c r="AE19" s="25">
        <v>-6.94</v>
      </c>
      <c r="AF19" s="25">
        <v>-23.461500000000001</v>
      </c>
      <c r="AG19" s="25">
        <v>0</v>
      </c>
    </row>
    <row r="20" spans="1:33" ht="15.75" customHeight="1" x14ac:dyDescent="0.2">
      <c r="A20" s="14" t="s">
        <v>68</v>
      </c>
      <c r="B20" s="14" t="s">
        <v>586</v>
      </c>
      <c r="C20" s="15">
        <f t="shared" si="4"/>
        <v>41.347500000000004</v>
      </c>
      <c r="D20" s="16">
        <v>28</v>
      </c>
      <c r="E20" s="16">
        <v>0</v>
      </c>
      <c r="F20" s="17">
        <v>1157.73</v>
      </c>
      <c r="G20" s="29">
        <v>0</v>
      </c>
      <c r="H20" s="18">
        <f t="shared" si="1"/>
        <v>0</v>
      </c>
      <c r="I20" s="18">
        <f t="shared" si="2"/>
        <v>0.11095541192198909</v>
      </c>
      <c r="J20" s="17">
        <f t="shared" si="5"/>
        <v>128.45640904444443</v>
      </c>
      <c r="K20" s="17">
        <f t="shared" si="3"/>
        <v>4.5877288944444441</v>
      </c>
      <c r="L20" s="16">
        <v>64</v>
      </c>
      <c r="M20" s="19">
        <f t="shared" si="6"/>
        <v>0.4375</v>
      </c>
      <c r="N20" s="16">
        <v>300</v>
      </c>
      <c r="O20" s="20">
        <f t="shared" ref="O20:P20" si="28">D20/7</f>
        <v>4</v>
      </c>
      <c r="P20" s="20">
        <f t="shared" si="28"/>
        <v>0</v>
      </c>
      <c r="Q20" s="16">
        <f t="shared" si="8"/>
        <v>75</v>
      </c>
      <c r="R20" s="16"/>
      <c r="S20" s="21">
        <v>1.65531062124248</v>
      </c>
      <c r="T20" s="14">
        <v>200</v>
      </c>
      <c r="U20" s="22">
        <v>200</v>
      </c>
      <c r="V20" s="23" t="s">
        <v>587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0.11314935185185186</v>
      </c>
      <c r="AD20" s="25">
        <f t="shared" si="12"/>
        <v>-4.3720909555555556</v>
      </c>
      <c r="AE20" s="25">
        <v>-6.94</v>
      </c>
      <c r="AF20" s="25">
        <v>-23.461500000000001</v>
      </c>
      <c r="AG20" s="25">
        <v>0</v>
      </c>
    </row>
    <row r="21" spans="1:33" ht="15.75" customHeight="1" x14ac:dyDescent="0.2">
      <c r="A21" s="14" t="s">
        <v>71</v>
      </c>
      <c r="B21" s="14" t="s">
        <v>588</v>
      </c>
      <c r="C21" s="15">
        <f t="shared" si="4"/>
        <v>42.96</v>
      </c>
      <c r="D21" s="16">
        <v>33</v>
      </c>
      <c r="E21" s="16">
        <v>0</v>
      </c>
      <c r="F21" s="17">
        <v>1417.68</v>
      </c>
      <c r="G21" s="29">
        <v>0</v>
      </c>
      <c r="H21" s="18">
        <f t="shared" si="1"/>
        <v>0</v>
      </c>
      <c r="I21" s="18">
        <f t="shared" si="2"/>
        <v>0.13869538860438649</v>
      </c>
      <c r="J21" s="17">
        <f t="shared" si="5"/>
        <v>196.62567851666665</v>
      </c>
      <c r="K21" s="17">
        <f t="shared" si="3"/>
        <v>5.9583538944444436</v>
      </c>
      <c r="L21" s="16">
        <v>32</v>
      </c>
      <c r="M21" s="19">
        <f t="shared" si="6"/>
        <v>1.03125</v>
      </c>
      <c r="N21" s="16">
        <v>280</v>
      </c>
      <c r="O21" s="20">
        <f t="shared" ref="O21:P21" si="29">D21/7</f>
        <v>4.7142857142857144</v>
      </c>
      <c r="P21" s="20">
        <f t="shared" si="29"/>
        <v>0</v>
      </c>
      <c r="Q21" s="16">
        <f t="shared" si="8"/>
        <v>59</v>
      </c>
      <c r="R21" s="16"/>
      <c r="S21" s="21">
        <v>1.5655362053162201</v>
      </c>
      <c r="T21" s="14">
        <v>200</v>
      </c>
      <c r="U21" s="22">
        <v>200</v>
      </c>
      <c r="V21" s="23" t="s">
        <v>589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0.11314935185185186</v>
      </c>
      <c r="AD21" s="25">
        <f t="shared" si="12"/>
        <v>-5.1528214833333337</v>
      </c>
      <c r="AE21" s="25">
        <v>-6.94</v>
      </c>
      <c r="AF21" s="25">
        <v>-23.461500000000001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45.99</v>
      </c>
      <c r="D22" s="16">
        <v>24</v>
      </c>
      <c r="E22" s="16">
        <v>0</v>
      </c>
      <c r="F22" s="29">
        <v>1103.76</v>
      </c>
      <c r="G22" s="29">
        <v>0</v>
      </c>
      <c r="H22" s="18">
        <f t="shared" si="1"/>
        <v>0</v>
      </c>
      <c r="I22" s="18">
        <f t="shared" si="2"/>
        <v>0.18555890181440399</v>
      </c>
      <c r="J22" s="17">
        <f t="shared" si="5"/>
        <v>204.81249346666655</v>
      </c>
      <c r="K22" s="17">
        <f t="shared" si="3"/>
        <v>8.5338538944444391</v>
      </c>
      <c r="L22" s="16">
        <v>43</v>
      </c>
      <c r="M22" s="19">
        <f t="shared" si="6"/>
        <v>0.55813953488372092</v>
      </c>
      <c r="N22" s="16">
        <v>256</v>
      </c>
      <c r="O22" s="20">
        <f t="shared" ref="O22:P22" si="30">D22/7</f>
        <v>3.4285714285714284</v>
      </c>
      <c r="P22" s="20">
        <f t="shared" si="30"/>
        <v>0</v>
      </c>
      <c r="Q22" s="16">
        <f t="shared" si="8"/>
        <v>74</v>
      </c>
      <c r="R22" s="16"/>
      <c r="S22" s="21">
        <v>1.4813499111900501</v>
      </c>
      <c r="T22" s="14">
        <v>600</v>
      </c>
      <c r="U22" s="22">
        <v>200</v>
      </c>
      <c r="V22" s="23" t="s">
        <v>589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0.11314935185185186</v>
      </c>
      <c r="AD22" s="25">
        <f t="shared" si="12"/>
        <v>-3.7475065333333335</v>
      </c>
      <c r="AE22" s="25">
        <v>-6.94</v>
      </c>
      <c r="AF22" s="25">
        <v>-23.461500000000001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4"/>
        <v>45.99</v>
      </c>
      <c r="D23" s="16">
        <v>18</v>
      </c>
      <c r="E23" s="16">
        <v>0</v>
      </c>
      <c r="F23" s="17">
        <v>827.82</v>
      </c>
      <c r="G23" s="29">
        <v>0</v>
      </c>
      <c r="H23" s="18">
        <f t="shared" si="1"/>
        <v>0</v>
      </c>
      <c r="I23" s="18">
        <f t="shared" si="2"/>
        <v>0.1855589018144041</v>
      </c>
      <c r="J23" s="17">
        <f t="shared" si="5"/>
        <v>153.60937010000001</v>
      </c>
      <c r="K23" s="17">
        <f t="shared" si="3"/>
        <v>8.5338538944444444</v>
      </c>
      <c r="L23" s="16">
        <v>38</v>
      </c>
      <c r="M23" s="19">
        <f t="shared" si="6"/>
        <v>0.47368421052631576</v>
      </c>
      <c r="N23" s="16">
        <v>243</v>
      </c>
      <c r="O23" s="20">
        <f t="shared" ref="O23:P23" si="31">D23/7</f>
        <v>2.5714285714285716</v>
      </c>
      <c r="P23" s="20">
        <f t="shared" si="31"/>
        <v>0</v>
      </c>
      <c r="Q23" s="16">
        <f t="shared" si="8"/>
        <v>94</v>
      </c>
      <c r="R23" s="16"/>
      <c r="S23" s="21">
        <v>1.58348968105065</v>
      </c>
      <c r="T23" s="14">
        <v>600</v>
      </c>
      <c r="U23" s="22">
        <v>200</v>
      </c>
      <c r="V23" s="23" t="s">
        <v>589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0.11314935185185186</v>
      </c>
      <c r="AD23" s="25">
        <f t="shared" si="12"/>
        <v>-2.8106298999999999</v>
      </c>
      <c r="AE23" s="25">
        <v>-6.94</v>
      </c>
      <c r="AF23" s="25">
        <v>-23.461500000000001</v>
      </c>
      <c r="AG23" s="25">
        <v>0</v>
      </c>
    </row>
    <row r="24" spans="1:33" ht="15.75" customHeight="1" x14ac:dyDescent="0.2">
      <c r="A24" s="14" t="s">
        <v>78</v>
      </c>
      <c r="B24" s="14" t="s">
        <v>590</v>
      </c>
      <c r="C24" s="15">
        <f t="shared" si="4"/>
        <v>45.99</v>
      </c>
      <c r="D24" s="16">
        <v>24</v>
      </c>
      <c r="E24" s="16">
        <v>0</v>
      </c>
      <c r="F24" s="17">
        <v>1103.76</v>
      </c>
      <c r="G24" s="17">
        <v>-0.26</v>
      </c>
      <c r="H24" s="18">
        <f t="shared" si="1"/>
        <v>2.3555845473653694E-4</v>
      </c>
      <c r="I24" s="18">
        <f t="shared" si="2"/>
        <v>0.18532334335966746</v>
      </c>
      <c r="J24" s="17">
        <f t="shared" si="5"/>
        <v>204.55249346666656</v>
      </c>
      <c r="K24" s="17">
        <f t="shared" si="3"/>
        <v>8.5230205611111067</v>
      </c>
      <c r="L24" s="16">
        <v>60</v>
      </c>
      <c r="M24" s="19">
        <f t="shared" si="6"/>
        <v>0.4</v>
      </c>
      <c r="N24" s="16">
        <v>220</v>
      </c>
      <c r="O24" s="20">
        <f t="shared" ref="O24:P24" si="32">D24/7</f>
        <v>3.4285714285714284</v>
      </c>
      <c r="P24" s="20">
        <f t="shared" si="32"/>
        <v>0</v>
      </c>
      <c r="Q24" s="16">
        <f t="shared" si="8"/>
        <v>64</v>
      </c>
      <c r="R24" s="16"/>
      <c r="S24" s="21">
        <v>1.8600645855758799</v>
      </c>
      <c r="T24" s="14">
        <v>1200</v>
      </c>
      <c r="U24" s="22">
        <v>200</v>
      </c>
      <c r="V24" s="23" t="s">
        <v>591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0.11314935185185186</v>
      </c>
      <c r="AD24" s="25">
        <f t="shared" si="12"/>
        <v>-3.7475065333333335</v>
      </c>
      <c r="AE24" s="25">
        <v>-6.94</v>
      </c>
      <c r="AF24" s="25">
        <v>-23.461500000000001</v>
      </c>
      <c r="AG24" s="25">
        <v>0</v>
      </c>
    </row>
    <row r="25" spans="1:33" ht="15.75" customHeight="1" x14ac:dyDescent="0.2">
      <c r="A25" s="14" t="s">
        <v>81</v>
      </c>
      <c r="B25" s="14" t="s">
        <v>367</v>
      </c>
      <c r="C25" s="15">
        <f t="shared" si="4"/>
        <v>45.99</v>
      </c>
      <c r="D25" s="16">
        <v>21</v>
      </c>
      <c r="E25" s="16">
        <v>1</v>
      </c>
      <c r="F25" s="17">
        <v>965.79000000000008</v>
      </c>
      <c r="G25" s="17">
        <v>0</v>
      </c>
      <c r="H25" s="18">
        <f t="shared" si="1"/>
        <v>0</v>
      </c>
      <c r="I25" s="18">
        <f t="shared" si="2"/>
        <v>0.18559151760044451</v>
      </c>
      <c r="J25" s="17">
        <f t="shared" si="5"/>
        <v>179.24243178333333</v>
      </c>
      <c r="K25" s="17">
        <f t="shared" si="3"/>
        <v>8.5353538944444445</v>
      </c>
      <c r="L25" s="16">
        <v>73</v>
      </c>
      <c r="M25" s="19">
        <f t="shared" si="6"/>
        <v>0.28767123287671231</v>
      </c>
      <c r="N25" s="16">
        <v>192</v>
      </c>
      <c r="O25" s="20">
        <f t="shared" ref="O25:P25" si="33">D25/7</f>
        <v>3</v>
      </c>
      <c r="P25" s="20">
        <f t="shared" si="33"/>
        <v>0.14285714285714285</v>
      </c>
      <c r="Q25" s="16">
        <f t="shared" si="8"/>
        <v>61</v>
      </c>
      <c r="R25" s="16"/>
      <c r="S25" s="21">
        <v>2.143589743589744</v>
      </c>
      <c r="T25" s="14">
        <v>1200</v>
      </c>
      <c r="U25" s="22">
        <v>200</v>
      </c>
      <c r="V25" s="23" t="s">
        <v>592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0.11314935185185186</v>
      </c>
      <c r="AD25" s="25">
        <f t="shared" si="12"/>
        <v>-3.2790682166666665</v>
      </c>
      <c r="AE25" s="25">
        <v>-6.94</v>
      </c>
      <c r="AF25" s="25">
        <v>-23.46</v>
      </c>
      <c r="AG25" s="25">
        <v>0</v>
      </c>
    </row>
    <row r="26" spans="1:33" ht="15.75" customHeight="1" x14ac:dyDescent="0.2">
      <c r="A26" s="14" t="s">
        <v>82</v>
      </c>
      <c r="B26" s="14" t="s">
        <v>593</v>
      </c>
      <c r="C26" s="15">
        <f t="shared" si="4"/>
        <v>45.99</v>
      </c>
      <c r="D26" s="16">
        <v>34</v>
      </c>
      <c r="E26" s="16">
        <v>3</v>
      </c>
      <c r="F26" s="17">
        <v>1563.66</v>
      </c>
      <c r="G26" s="17">
        <v>0</v>
      </c>
      <c r="H26" s="18">
        <f t="shared" si="1"/>
        <v>0</v>
      </c>
      <c r="I26" s="18">
        <f t="shared" si="2"/>
        <v>0.1868635332560219</v>
      </c>
      <c r="J26" s="17">
        <f t="shared" si="5"/>
        <v>292.19103241111122</v>
      </c>
      <c r="K26" s="17">
        <f t="shared" si="3"/>
        <v>8.5938538944444485</v>
      </c>
      <c r="L26" s="16">
        <v>56</v>
      </c>
      <c r="M26" s="19">
        <f t="shared" si="6"/>
        <v>0.6071428571428571</v>
      </c>
      <c r="N26" s="16">
        <v>158</v>
      </c>
      <c r="O26" s="20">
        <f t="shared" ref="O26:P26" si="34">D26/7</f>
        <v>4.8571428571428568</v>
      </c>
      <c r="P26" s="20">
        <f t="shared" si="34"/>
        <v>0.42857142857142855</v>
      </c>
      <c r="Q26" s="16">
        <f t="shared" si="8"/>
        <v>29</v>
      </c>
      <c r="R26" s="16"/>
      <c r="S26" s="21">
        <v>1.864594894561598</v>
      </c>
      <c r="T26" s="14">
        <v>1200</v>
      </c>
      <c r="U26" s="22">
        <v>200</v>
      </c>
      <c r="V26" s="23" t="s">
        <v>594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0.11314935185185186</v>
      </c>
      <c r="AD26" s="25">
        <f t="shared" si="12"/>
        <v>-5.3089675888888888</v>
      </c>
      <c r="AE26" s="25">
        <v>-6.88</v>
      </c>
      <c r="AF26" s="25">
        <v>-23.461500000000001</v>
      </c>
      <c r="AG26" s="25">
        <v>0</v>
      </c>
    </row>
    <row r="27" spans="1:33" ht="15.75" customHeight="1" x14ac:dyDescent="0.2">
      <c r="A27" s="14" t="s">
        <v>85</v>
      </c>
      <c r="B27" s="14" t="s">
        <v>595</v>
      </c>
      <c r="C27" s="15">
        <f t="shared" si="4"/>
        <v>45.99</v>
      </c>
      <c r="D27" s="16">
        <v>35</v>
      </c>
      <c r="E27" s="16">
        <v>0</v>
      </c>
      <c r="F27" s="17">
        <v>1609.65</v>
      </c>
      <c r="G27" s="17">
        <v>0</v>
      </c>
      <c r="H27" s="18">
        <f t="shared" si="1"/>
        <v>0</v>
      </c>
      <c r="I27" s="18">
        <f t="shared" si="2"/>
        <v>0.13671132625449983</v>
      </c>
      <c r="J27" s="17">
        <f t="shared" si="5"/>
        <v>220.05738630555567</v>
      </c>
      <c r="K27" s="17">
        <f t="shared" si="3"/>
        <v>6.2873538944444478</v>
      </c>
      <c r="L27" s="16">
        <v>64</v>
      </c>
      <c r="M27" s="19">
        <f t="shared" si="6"/>
        <v>0.546875</v>
      </c>
      <c r="N27" s="16">
        <v>325</v>
      </c>
      <c r="O27" s="20">
        <f t="shared" ref="O27:P27" si="35">D27/7</f>
        <v>5</v>
      </c>
      <c r="P27" s="20">
        <f t="shared" si="35"/>
        <v>0</v>
      </c>
      <c r="Q27" s="16">
        <f t="shared" si="8"/>
        <v>65</v>
      </c>
      <c r="R27" s="16"/>
      <c r="S27" s="21">
        <v>1.4946996466431099</v>
      </c>
      <c r="T27" s="14">
        <v>1200</v>
      </c>
      <c r="U27" s="22">
        <v>200</v>
      </c>
      <c r="V27" s="23" t="s">
        <v>594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0.11314935185185186</v>
      </c>
      <c r="AD27" s="25">
        <f t="shared" si="12"/>
        <v>-5.4651136944444447</v>
      </c>
      <c r="AE27" s="25">
        <v>-6.88</v>
      </c>
      <c r="AF27" s="25">
        <v>-25.768000000000001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4"/>
        <v>45.99</v>
      </c>
      <c r="D28" s="16">
        <v>26</v>
      </c>
      <c r="E28" s="16">
        <v>2</v>
      </c>
      <c r="F28" s="17">
        <v>1195.74</v>
      </c>
      <c r="G28" s="17">
        <v>0</v>
      </c>
      <c r="H28" s="18">
        <f t="shared" si="1"/>
        <v>0</v>
      </c>
      <c r="I28" s="18">
        <f t="shared" si="2"/>
        <v>0.13671132625449972</v>
      </c>
      <c r="J28" s="17">
        <f t="shared" si="5"/>
        <v>163.47120125555551</v>
      </c>
      <c r="K28" s="17">
        <f t="shared" si="3"/>
        <v>6.2873538944444425</v>
      </c>
      <c r="L28" s="16">
        <v>39</v>
      </c>
      <c r="M28" s="19">
        <f t="shared" si="6"/>
        <v>0.66666666666666663</v>
      </c>
      <c r="N28" s="16">
        <v>300</v>
      </c>
      <c r="O28" s="20">
        <f t="shared" ref="O28:P28" si="36">D28/7</f>
        <v>3.7142857142857144</v>
      </c>
      <c r="P28" s="20">
        <f t="shared" si="36"/>
        <v>0.2857142857142857</v>
      </c>
      <c r="Q28" s="16">
        <f t="shared" si="8"/>
        <v>75</v>
      </c>
      <c r="R28" s="16"/>
      <c r="S28" s="21">
        <v>1.5921568627450979</v>
      </c>
      <c r="T28" s="14">
        <v>1200</v>
      </c>
      <c r="U28" s="22">
        <v>200</v>
      </c>
      <c r="V28" s="23" t="s">
        <v>594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0.11314935185185186</v>
      </c>
      <c r="AD28" s="25">
        <f t="shared" si="12"/>
        <v>-4.0597987444444446</v>
      </c>
      <c r="AE28" s="25">
        <v>-6.88</v>
      </c>
      <c r="AF28" s="25">
        <v>-25.768000000000001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45.99</v>
      </c>
      <c r="D29" s="16">
        <v>24</v>
      </c>
      <c r="E29" s="16">
        <v>1</v>
      </c>
      <c r="F29" s="17">
        <v>1103.76</v>
      </c>
      <c r="G29" s="17">
        <v>0</v>
      </c>
      <c r="H29" s="18">
        <f t="shared" si="1"/>
        <v>0</v>
      </c>
      <c r="I29" s="18">
        <f t="shared" si="2"/>
        <v>0.13641221996403194</v>
      </c>
      <c r="J29" s="17">
        <f t="shared" si="5"/>
        <v>150.56635190749989</v>
      </c>
      <c r="K29" s="17">
        <f t="shared" si="3"/>
        <v>6.2735979961458286</v>
      </c>
      <c r="L29" s="16">
        <v>63</v>
      </c>
      <c r="M29" s="19">
        <f t="shared" si="6"/>
        <v>0.38095238095238093</v>
      </c>
      <c r="N29" s="16">
        <v>262</v>
      </c>
      <c r="O29" s="20">
        <f t="shared" ref="O29:P29" si="38">D29/7</f>
        <v>3.4285714285714284</v>
      </c>
      <c r="P29" s="20">
        <f t="shared" si="38"/>
        <v>0.14285714285714285</v>
      </c>
      <c r="Q29" s="16">
        <f t="shared" si="8"/>
        <v>73</v>
      </c>
      <c r="R29" s="16"/>
      <c r="S29" s="21">
        <v>1.8127167630057801</v>
      </c>
      <c r="T29" s="14">
        <v>400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0.12311739409722221</v>
      </c>
      <c r="AD29" s="25">
        <f t="shared" si="12"/>
        <v>-4.0776480924999987</v>
      </c>
      <c r="AE29" s="25">
        <v>-6.88</v>
      </c>
      <c r="AF29" s="25">
        <v>-25.768000000000001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44.286666666666669</v>
      </c>
      <c r="D30" s="16">
        <v>27</v>
      </c>
      <c r="E30" s="16">
        <v>1</v>
      </c>
      <c r="F30" s="17">
        <v>1195.74</v>
      </c>
      <c r="G30" s="17">
        <v>0</v>
      </c>
      <c r="H30" s="18">
        <f t="shared" si="1"/>
        <v>0</v>
      </c>
      <c r="I30" s="18">
        <f t="shared" si="2"/>
        <v>0.1240171487312773</v>
      </c>
      <c r="J30" s="17">
        <f t="shared" si="5"/>
        <v>148.29226542393752</v>
      </c>
      <c r="K30" s="17">
        <f t="shared" si="3"/>
        <v>5.4923061268125011</v>
      </c>
      <c r="L30" s="16">
        <v>49</v>
      </c>
      <c r="M30" s="19">
        <f t="shared" si="6"/>
        <v>0.55102040816326525</v>
      </c>
      <c r="N30" s="16">
        <v>239</v>
      </c>
      <c r="O30" s="20">
        <f t="shared" ref="O30:P30" si="39">D30/7</f>
        <v>3.8571428571428572</v>
      </c>
      <c r="P30" s="20">
        <f t="shared" si="39"/>
        <v>0.14285714285714285</v>
      </c>
      <c r="Q30" s="16">
        <f t="shared" si="8"/>
        <v>59</v>
      </c>
      <c r="R30" s="16"/>
      <c r="S30" s="21">
        <v>1.490421455938697</v>
      </c>
      <c r="T30" s="14">
        <v>400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0.12311739409722221</v>
      </c>
      <c r="AD30" s="25">
        <f t="shared" si="12"/>
        <v>-4.5873541040624985</v>
      </c>
      <c r="AE30" s="25">
        <v>-6.88</v>
      </c>
      <c r="AF30" s="25">
        <v>-25.101458535999999</v>
      </c>
      <c r="AG30" s="25">
        <v>0</v>
      </c>
    </row>
    <row r="31" spans="1:33" ht="15.75" customHeight="1" x14ac:dyDescent="0.2">
      <c r="A31" s="31" t="s">
        <v>91</v>
      </c>
      <c r="B31" s="31" t="s">
        <v>596</v>
      </c>
      <c r="C31" s="15">
        <f t="shared" si="4"/>
        <v>46.027931034482762</v>
      </c>
      <c r="D31" s="16">
        <v>29</v>
      </c>
      <c r="E31" s="16">
        <v>1</v>
      </c>
      <c r="F31" s="17">
        <v>1334.8100000000002</v>
      </c>
      <c r="G31" s="17">
        <v>-0.05</v>
      </c>
      <c r="H31" s="18">
        <f t="shared" si="1"/>
        <v>3.7458514694975313E-5</v>
      </c>
      <c r="I31" s="18">
        <f t="shared" si="2"/>
        <v>0.15144405896287055</v>
      </c>
      <c r="J31" s="17">
        <f t="shared" si="5"/>
        <v>202.14904434422928</v>
      </c>
      <c r="K31" s="17">
        <f t="shared" si="3"/>
        <v>6.9706567015251473</v>
      </c>
      <c r="L31" s="16">
        <v>51</v>
      </c>
      <c r="M31" s="19">
        <f t="shared" si="6"/>
        <v>0.56862745098039214</v>
      </c>
      <c r="N31" s="16">
        <v>217</v>
      </c>
      <c r="O31" s="20">
        <f t="shared" ref="O31:P32" si="40">D31/7</f>
        <v>4.1428571428571432</v>
      </c>
      <c r="P31" s="20">
        <f t="shared" si="40"/>
        <v>0.14285714285714285</v>
      </c>
      <c r="Q31" s="16">
        <f t="shared" si="8"/>
        <v>50</v>
      </c>
      <c r="R31" s="16"/>
      <c r="S31" s="21">
        <v>1.40839694656488</v>
      </c>
      <c r="T31" s="14">
        <v>400</v>
      </c>
      <c r="U31" s="22">
        <v>600</v>
      </c>
      <c r="V31" s="23" t="s">
        <v>1177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0.12311739409722221</v>
      </c>
      <c r="AD31" s="25">
        <f t="shared" si="12"/>
        <v>-4.9271581117708321</v>
      </c>
      <c r="AE31" s="25">
        <v>-6.88</v>
      </c>
      <c r="AF31" s="25">
        <v>-25.101458535999999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46.52375</v>
      </c>
      <c r="D32" s="16">
        <v>16</v>
      </c>
      <c r="E32" s="16">
        <v>1</v>
      </c>
      <c r="F32" s="17">
        <v>744.38</v>
      </c>
      <c r="G32" s="17">
        <v>0</v>
      </c>
      <c r="H32" s="18">
        <f t="shared" si="1"/>
        <v>0</v>
      </c>
      <c r="I32" s="18">
        <f t="shared" si="2"/>
        <v>0.15892585959097949</v>
      </c>
      <c r="J32" s="17">
        <f t="shared" si="5"/>
        <v>118.30123136233331</v>
      </c>
      <c r="K32" s="17">
        <f t="shared" si="3"/>
        <v>7.393826960145832</v>
      </c>
      <c r="L32" s="16">
        <v>48</v>
      </c>
      <c r="M32" s="19">
        <f t="shared" si="6"/>
        <v>0.33333333333333331</v>
      </c>
      <c r="N32" s="16">
        <v>197</v>
      </c>
      <c r="O32" s="20">
        <f t="shared" si="40"/>
        <v>2.2857142857142856</v>
      </c>
      <c r="P32" s="20">
        <f t="shared" si="40"/>
        <v>0.14285714285714285</v>
      </c>
      <c r="Q32" s="16">
        <f t="shared" si="8"/>
        <v>81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1.252236135957066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0.12311739409722221</v>
      </c>
      <c r="AD32" s="25">
        <f t="shared" si="12"/>
        <v>-2.718432061666666</v>
      </c>
      <c r="AE32" s="25">
        <v>-6.88</v>
      </c>
      <c r="AF32" s="25">
        <v>-25.101458535999999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78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Info!B1:BJ5000""),3,FALSE),"""")"),"14 Gauge Low Voltage Wire - 100 Ft 14/2 Black Electrical Wire Cable for Outdoor Use")</f>
        <v>14 Gauge Low Voltage Wire - 100 Ft 14/2 Black Electrical Wire Cable for Outdoor Use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Info!B1:BJ5000""),2,FALSE),"""")"),"B07FYWBPHR")</f>
        <v>B07FYWBPHR</v>
      </c>
      <c r="B2" s="3" t="s">
        <v>597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3.5" customHeight="1" x14ac:dyDescent="0.15">
      <c r="A3" s="67" t="s">
        <v>30</v>
      </c>
      <c r="B3" s="68"/>
      <c r="C3" s="42">
        <f>((AE32+AF32)/0.85)*-1</f>
        <v>26.309839495294121</v>
      </c>
      <c r="D3" s="5">
        <f>SUM(D4:D99765)</f>
        <v>387</v>
      </c>
      <c r="E3" s="5"/>
      <c r="F3" s="6">
        <f t="shared" ref="F3:G3" si="0">SUM(F4:F99765)</f>
        <v>12150.810000000001</v>
      </c>
      <c r="G3" s="6">
        <f t="shared" si="0"/>
        <v>-12.6</v>
      </c>
      <c r="H3" s="7">
        <f t="shared" ref="H3:H32" si="1">G3/F3*-1</f>
        <v>1.036967905843314E-3</v>
      </c>
      <c r="I3" s="8">
        <f t="shared" ref="I3:I32" si="2">J3/F3</f>
        <v>0.18693496004453855</v>
      </c>
      <c r="J3" s="6">
        <f>SUM(J4:J99765)</f>
        <v>2271.4111818587799</v>
      </c>
      <c r="K3" s="6">
        <f t="shared" ref="K3:K32" si="3">J3/D3</f>
        <v>5.8692795396867696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5 - April
5 - May
5 - June
5 - July
5 - Aug
4.5 - Sept
4 - Oct
2.5 - Nov
2.5 - Dec
3.5 - Jan
3.5 - Feb")</f>
        <v>3.5 - March
5 - April
5 - May
5 - June
5 - July
5 - Aug
4.5 - Sept
4 - Oct
2.5 - Nov
2.5 - Dec
3.5 -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-52.946939560482797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Info!B2:BZ7000""),37,FALSE)),"""")*-1"),-16.083363571)</f>
        <v>-16.083363571</v>
      </c>
      <c r="AG3" s="6">
        <f>SUM(AG4:AG99765)</f>
        <v>-78</v>
      </c>
    </row>
    <row r="4" spans="1:33" ht="15.75" customHeight="1" x14ac:dyDescent="0.2">
      <c r="A4" s="14" t="s">
        <v>31</v>
      </c>
      <c r="B4" s="14" t="s">
        <v>598</v>
      </c>
      <c r="C4" s="15">
        <f t="shared" ref="C4:C32" si="4">IFERROR(F4/D4," - ")</f>
        <v>29.030000000000005</v>
      </c>
      <c r="D4" s="16">
        <v>24</v>
      </c>
      <c r="E4" s="16">
        <v>1</v>
      </c>
      <c r="F4" s="17">
        <v>696.72000000000014</v>
      </c>
      <c r="G4" s="17">
        <v>0</v>
      </c>
      <c r="H4" s="18">
        <f t="shared" si="1"/>
        <v>0</v>
      </c>
      <c r="I4" s="18">
        <f t="shared" si="2"/>
        <v>0.14530705323258297</v>
      </c>
      <c r="J4" s="17">
        <f t="shared" ref="J4:J32" si="5">F4*0.85+G4+AF4*D4+D4*AE4+AG4+AD4</f>
        <v>101.23833012820523</v>
      </c>
      <c r="K4" s="17">
        <f t="shared" si="3"/>
        <v>4.2182637553418845</v>
      </c>
      <c r="L4" s="16">
        <v>40</v>
      </c>
      <c r="M4" s="19">
        <f t="shared" ref="M4:M32" si="6">IFERROR(D4/L4,"-")</f>
        <v>0.6</v>
      </c>
      <c r="N4" s="16">
        <v>132</v>
      </c>
      <c r="O4" s="20">
        <f t="shared" ref="O4:P4" si="7">D4/7</f>
        <v>3.4285714285714284</v>
      </c>
      <c r="P4" s="20">
        <f t="shared" si="7"/>
        <v>0.14285714285714285</v>
      </c>
      <c r="Q4" s="16">
        <f t="shared" ref="Q4:Q32" si="8">ROUNDDOWN(N4/(O4+P4),0)</f>
        <v>36</v>
      </c>
      <c r="R4" s="16"/>
      <c r="S4" s="21">
        <v>1.7662337662337599</v>
      </c>
      <c r="T4" s="14">
        <v>435</v>
      </c>
      <c r="U4" s="22">
        <v>80</v>
      </c>
      <c r="V4" s="23" t="s">
        <v>599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9.9855324074074062E-2</v>
      </c>
      <c r="AD4" s="25">
        <f t="shared" ref="AD4:AD32" si="12">IFERROR(AB4*AC4*D4*2,0)</f>
        <v>-3.3072083333333326</v>
      </c>
      <c r="AE4" s="25">
        <v>-6.18</v>
      </c>
      <c r="AF4" s="25">
        <v>-13.222769230769231</v>
      </c>
      <c r="AG4" s="25">
        <v>-22</v>
      </c>
    </row>
    <row r="5" spans="1:33" ht="15.75" customHeight="1" x14ac:dyDescent="0.2">
      <c r="A5" s="14" t="s">
        <v>34</v>
      </c>
      <c r="B5" s="14" t="s">
        <v>600</v>
      </c>
      <c r="C5" s="15">
        <f t="shared" si="4"/>
        <v>29.096111111111114</v>
      </c>
      <c r="D5" s="16">
        <v>18</v>
      </c>
      <c r="E5" s="16">
        <v>0</v>
      </c>
      <c r="F5" s="29">
        <v>523.73</v>
      </c>
      <c r="G5" s="29">
        <v>0</v>
      </c>
      <c r="H5" s="18">
        <f t="shared" si="1"/>
        <v>0</v>
      </c>
      <c r="I5" s="18">
        <f t="shared" si="2"/>
        <v>0.17840752568881749</v>
      </c>
      <c r="J5" s="17">
        <f t="shared" si="5"/>
        <v>93.437373429004381</v>
      </c>
      <c r="K5" s="17">
        <f t="shared" si="3"/>
        <v>5.1909651905002434</v>
      </c>
      <c r="L5" s="16">
        <v>65</v>
      </c>
      <c r="M5" s="19">
        <f t="shared" si="6"/>
        <v>0.27692307692307694</v>
      </c>
      <c r="N5" s="16">
        <v>120</v>
      </c>
      <c r="O5" s="20">
        <f t="shared" ref="O5:P5" si="13">D5/7</f>
        <v>2.5714285714285716</v>
      </c>
      <c r="P5" s="20">
        <f t="shared" si="13"/>
        <v>0</v>
      </c>
      <c r="Q5" s="16">
        <f t="shared" si="8"/>
        <v>46</v>
      </c>
      <c r="R5" s="16"/>
      <c r="S5" s="21">
        <v>1.5608308605341199</v>
      </c>
      <c r="T5" s="14">
        <v>435</v>
      </c>
      <c r="U5" s="22">
        <v>80</v>
      </c>
      <c r="V5" s="23" t="s">
        <v>599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9.9971031286210876E-2</v>
      </c>
      <c r="AD5" s="25">
        <f t="shared" si="12"/>
        <v>-2.4832804171494778</v>
      </c>
      <c r="AE5" s="25">
        <v>-6.18</v>
      </c>
      <c r="AF5" s="25">
        <v>-13.222769230769231</v>
      </c>
      <c r="AG5" s="25">
        <v>0</v>
      </c>
    </row>
    <row r="6" spans="1:33" ht="15.75" customHeight="1" x14ac:dyDescent="0.2">
      <c r="A6" s="14" t="s">
        <v>35</v>
      </c>
      <c r="B6" s="14" t="s">
        <v>601</v>
      </c>
      <c r="C6" s="15">
        <f t="shared" si="4"/>
        <v>29.460740740740739</v>
      </c>
      <c r="D6" s="16">
        <v>27</v>
      </c>
      <c r="E6" s="16">
        <v>2</v>
      </c>
      <c r="F6" s="29">
        <v>795.43999999999994</v>
      </c>
      <c r="G6" s="29">
        <v>0</v>
      </c>
      <c r="H6" s="18">
        <f t="shared" si="1"/>
        <v>0</v>
      </c>
      <c r="I6" s="18">
        <f t="shared" si="2"/>
        <v>0.15906746127203902</v>
      </c>
      <c r="J6" s="17">
        <f t="shared" si="5"/>
        <v>126.52862139423071</v>
      </c>
      <c r="K6" s="17">
        <f t="shared" si="3"/>
        <v>4.6862452368233596</v>
      </c>
      <c r="L6" s="16">
        <v>78</v>
      </c>
      <c r="M6" s="19">
        <f t="shared" si="6"/>
        <v>0.34615384615384615</v>
      </c>
      <c r="N6" s="16">
        <v>91</v>
      </c>
      <c r="O6" s="20">
        <f t="shared" ref="O6:P6" si="14">D6/7</f>
        <v>3.8571428571428572</v>
      </c>
      <c r="P6" s="20">
        <f t="shared" si="14"/>
        <v>0.2857142857142857</v>
      </c>
      <c r="Q6" s="16">
        <f t="shared" si="8"/>
        <v>21</v>
      </c>
      <c r="R6" s="16"/>
      <c r="S6" s="21">
        <v>1.70114942528735</v>
      </c>
      <c r="T6" s="14">
        <v>555</v>
      </c>
      <c r="U6" s="22">
        <v>200</v>
      </c>
      <c r="V6" s="23" t="s">
        <v>602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9.9855324074074062E-2</v>
      </c>
      <c r="AD6" s="25">
        <f t="shared" si="12"/>
        <v>-3.7206093749999996</v>
      </c>
      <c r="AE6" s="25">
        <v>-6.18</v>
      </c>
      <c r="AF6" s="25">
        <v>-13.222769230769231</v>
      </c>
      <c r="AG6" s="25">
        <v>-22</v>
      </c>
    </row>
    <row r="7" spans="1:33" ht="15.75" customHeight="1" x14ac:dyDescent="0.2">
      <c r="A7" s="14" t="s">
        <v>37</v>
      </c>
      <c r="B7" s="14" t="s">
        <v>598</v>
      </c>
      <c r="C7" s="15">
        <f t="shared" si="4"/>
        <v>30.754999999999995</v>
      </c>
      <c r="D7" s="16">
        <v>24</v>
      </c>
      <c r="E7" s="16">
        <v>0</v>
      </c>
      <c r="F7" s="29">
        <v>738.11999999999989</v>
      </c>
      <c r="G7" s="29">
        <v>0</v>
      </c>
      <c r="H7" s="18">
        <f t="shared" si="1"/>
        <v>0</v>
      </c>
      <c r="I7" s="18">
        <f t="shared" si="2"/>
        <v>0.19296094148404741</v>
      </c>
      <c r="J7" s="17">
        <f t="shared" si="5"/>
        <v>142.42833012820506</v>
      </c>
      <c r="K7" s="17">
        <f t="shared" si="3"/>
        <v>5.9345137553418779</v>
      </c>
      <c r="L7" s="16">
        <v>77</v>
      </c>
      <c r="M7" s="19">
        <f t="shared" si="6"/>
        <v>0.31168831168831168</v>
      </c>
      <c r="N7" s="16">
        <v>98</v>
      </c>
      <c r="O7" s="20">
        <f t="shared" ref="O7:P7" si="15">D7/7</f>
        <v>3.4285714285714284</v>
      </c>
      <c r="P7" s="20">
        <f t="shared" si="15"/>
        <v>0</v>
      </c>
      <c r="Q7" s="16">
        <f t="shared" si="8"/>
        <v>28</v>
      </c>
      <c r="R7" s="16"/>
      <c r="S7" s="21">
        <v>2.0373134328358198</v>
      </c>
      <c r="T7" s="14">
        <v>355</v>
      </c>
      <c r="U7" s="22">
        <v>200</v>
      </c>
      <c r="V7" s="23" t="s">
        <v>603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9.9855324074074062E-2</v>
      </c>
      <c r="AD7" s="25">
        <f t="shared" si="12"/>
        <v>-3.3072083333333326</v>
      </c>
      <c r="AE7" s="25">
        <v>-6.18</v>
      </c>
      <c r="AF7" s="25">
        <v>-13.222769230769231</v>
      </c>
      <c r="AG7" s="25">
        <v>-16</v>
      </c>
    </row>
    <row r="8" spans="1:33" ht="15.75" customHeight="1" x14ac:dyDescent="0.2">
      <c r="A8" s="14" t="s">
        <v>40</v>
      </c>
      <c r="B8" s="14" t="s">
        <v>598</v>
      </c>
      <c r="C8" s="15">
        <f t="shared" si="4"/>
        <v>29.597142857142845</v>
      </c>
      <c r="D8" s="16">
        <v>14</v>
      </c>
      <c r="E8" s="16">
        <v>0</v>
      </c>
      <c r="F8" s="29">
        <v>414.35999999999984</v>
      </c>
      <c r="G8" s="29">
        <v>0</v>
      </c>
      <c r="H8" s="18">
        <f t="shared" si="1"/>
        <v>0</v>
      </c>
      <c r="I8" s="18">
        <f t="shared" si="2"/>
        <v>0.16574185524396357</v>
      </c>
      <c r="J8" s="17">
        <f t="shared" si="5"/>
        <v>68.676795138888721</v>
      </c>
      <c r="K8" s="17">
        <f t="shared" si="3"/>
        <v>4.9054853670634797</v>
      </c>
      <c r="L8" s="16">
        <v>36</v>
      </c>
      <c r="M8" s="19">
        <f t="shared" si="6"/>
        <v>0.3888888888888889</v>
      </c>
      <c r="N8" s="16">
        <v>87</v>
      </c>
      <c r="O8" s="20">
        <f t="shared" ref="O8:P8" si="16">D8/7</f>
        <v>2</v>
      </c>
      <c r="P8" s="20">
        <f t="shared" si="16"/>
        <v>0</v>
      </c>
      <c r="Q8" s="16">
        <f t="shared" si="8"/>
        <v>43</v>
      </c>
      <c r="R8" s="16"/>
      <c r="S8" s="21">
        <v>2.2172949002217202</v>
      </c>
      <c r="T8" s="14">
        <v>355</v>
      </c>
      <c r="U8" s="22">
        <v>200</v>
      </c>
      <c r="V8" s="23" t="s">
        <v>604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9.9855324074074062E-2</v>
      </c>
      <c r="AD8" s="25">
        <f t="shared" si="12"/>
        <v>-1.9292048611111108</v>
      </c>
      <c r="AE8" s="25">
        <v>-6.18</v>
      </c>
      <c r="AF8" s="25">
        <v>-13.22</v>
      </c>
      <c r="AG8" s="25">
        <v>-10</v>
      </c>
    </row>
    <row r="9" spans="1:33" ht="15.75" customHeight="1" x14ac:dyDescent="0.2">
      <c r="A9" s="14" t="s">
        <v>42</v>
      </c>
      <c r="B9" s="14" t="s">
        <v>605</v>
      </c>
      <c r="C9" s="15">
        <f t="shared" si="4"/>
        <v>28.843793103448284</v>
      </c>
      <c r="D9" s="16">
        <v>29</v>
      </c>
      <c r="E9" s="16">
        <v>3</v>
      </c>
      <c r="F9" s="29">
        <v>836.47000000000025</v>
      </c>
      <c r="G9" s="29">
        <v>0</v>
      </c>
      <c r="H9" s="18">
        <f t="shared" si="1"/>
        <v>0</v>
      </c>
      <c r="I9" s="18">
        <f t="shared" si="2"/>
        <v>0.15567754686105356</v>
      </c>
      <c r="J9" s="17">
        <f t="shared" si="5"/>
        <v>130.21959762286551</v>
      </c>
      <c r="K9" s="17">
        <f t="shared" si="3"/>
        <v>4.4903309525126041</v>
      </c>
      <c r="L9" s="16">
        <v>60</v>
      </c>
      <c r="M9" s="19">
        <f t="shared" si="6"/>
        <v>0.48333333333333334</v>
      </c>
      <c r="N9" s="16">
        <v>58</v>
      </c>
      <c r="O9" s="20">
        <f t="shared" ref="O9:P9" si="17">D9/7</f>
        <v>4.1428571428571432</v>
      </c>
      <c r="P9" s="20">
        <f t="shared" si="17"/>
        <v>0.42857142857142855</v>
      </c>
      <c r="Q9" s="16">
        <f t="shared" si="8"/>
        <v>12</v>
      </c>
      <c r="R9" s="16"/>
      <c r="S9" s="21">
        <v>1.8823529411764699</v>
      </c>
      <c r="T9" s="14">
        <v>355</v>
      </c>
      <c r="U9" s="22">
        <v>75</v>
      </c>
      <c r="V9" s="23" t="s">
        <v>606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9.9855324074074062E-2</v>
      </c>
      <c r="AD9" s="25">
        <f t="shared" si="12"/>
        <v>-3.996210069444444</v>
      </c>
      <c r="AE9" s="25">
        <v>-6.18</v>
      </c>
      <c r="AF9" s="25">
        <v>-13.4332307692307</v>
      </c>
      <c r="AG9" s="25">
        <v>-8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30.746315789473687</v>
      </c>
      <c r="D10" s="16">
        <v>19</v>
      </c>
      <c r="E10" s="16">
        <v>0</v>
      </c>
      <c r="F10" s="29">
        <v>584.18000000000006</v>
      </c>
      <c r="G10" s="29">
        <v>0</v>
      </c>
      <c r="H10" s="18">
        <f t="shared" si="1"/>
        <v>0</v>
      </c>
      <c r="I10" s="18">
        <f t="shared" si="2"/>
        <v>0.20874725750617745</v>
      </c>
      <c r="J10" s="17">
        <f t="shared" si="5"/>
        <v>121.94597288995875</v>
      </c>
      <c r="K10" s="17">
        <f t="shared" si="3"/>
        <v>6.4182090994715137</v>
      </c>
      <c r="L10" s="16">
        <v>41</v>
      </c>
      <c r="M10" s="19">
        <f t="shared" si="6"/>
        <v>0.46341463414634149</v>
      </c>
      <c r="N10" s="16">
        <v>37</v>
      </c>
      <c r="O10" s="20">
        <f t="shared" ref="O10:P10" si="18">D10/7</f>
        <v>2.7142857142857144</v>
      </c>
      <c r="P10" s="20">
        <f t="shared" si="18"/>
        <v>0</v>
      </c>
      <c r="Q10" s="16">
        <f t="shared" si="8"/>
        <v>13</v>
      </c>
      <c r="R10" s="16"/>
      <c r="S10" s="21">
        <v>2.1276595744680802</v>
      </c>
      <c r="T10" s="14">
        <v>355</v>
      </c>
      <c r="U10" s="22">
        <v>75</v>
      </c>
      <c r="V10" s="23" t="s">
        <v>607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9.9855324074074062E-2</v>
      </c>
      <c r="AD10" s="25">
        <f t="shared" si="12"/>
        <v>-2.6182065972222217</v>
      </c>
      <c r="AE10" s="25">
        <v>-6.18</v>
      </c>
      <c r="AF10" s="25">
        <v>-13.398358974358899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31.073333333333338</v>
      </c>
      <c r="D11" s="16">
        <v>12</v>
      </c>
      <c r="E11" s="16">
        <v>3</v>
      </c>
      <c r="F11" s="29">
        <v>372.88000000000005</v>
      </c>
      <c r="G11" s="29">
        <v>0</v>
      </c>
      <c r="H11" s="18">
        <f t="shared" si="1"/>
        <v>0</v>
      </c>
      <c r="I11" s="18">
        <f t="shared" si="2"/>
        <v>0.21549583818125553</v>
      </c>
      <c r="J11" s="17">
        <f t="shared" si="5"/>
        <v>80.35408814102658</v>
      </c>
      <c r="K11" s="17">
        <f t="shared" si="3"/>
        <v>6.6961740117522153</v>
      </c>
      <c r="L11" s="16">
        <v>28</v>
      </c>
      <c r="M11" s="19">
        <f t="shared" si="6"/>
        <v>0.42857142857142855</v>
      </c>
      <c r="N11" s="16">
        <v>69</v>
      </c>
      <c r="O11" s="20">
        <f t="shared" ref="O11:P11" si="19">D11/7</f>
        <v>1.7142857142857142</v>
      </c>
      <c r="P11" s="20">
        <f t="shared" si="19"/>
        <v>0.42857142857142855</v>
      </c>
      <c r="Q11" s="16">
        <f t="shared" si="8"/>
        <v>32</v>
      </c>
      <c r="R11" s="16"/>
      <c r="S11" s="21">
        <v>2.29885057471264</v>
      </c>
      <c r="T11" s="14">
        <v>895</v>
      </c>
      <c r="U11" s="22">
        <v>75</v>
      </c>
      <c r="V11" s="23" t="s">
        <v>608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9.9855324074074062E-2</v>
      </c>
      <c r="AD11" s="25">
        <f t="shared" si="12"/>
        <v>-1.6536041666666663</v>
      </c>
      <c r="AE11" s="25">
        <v>-6.18</v>
      </c>
      <c r="AF11" s="25">
        <v>-13.398358974358899</v>
      </c>
      <c r="AG11" s="25">
        <v>0</v>
      </c>
    </row>
    <row r="12" spans="1:33" ht="15.75" customHeight="1" x14ac:dyDescent="0.2">
      <c r="A12" s="14" t="s">
        <v>49</v>
      </c>
      <c r="B12" s="14" t="s">
        <v>609</v>
      </c>
      <c r="C12" s="15">
        <f t="shared" si="4"/>
        <v>31.043999999999997</v>
      </c>
      <c r="D12" s="16">
        <v>15</v>
      </c>
      <c r="E12" s="16">
        <v>2</v>
      </c>
      <c r="F12" s="29">
        <v>465.65999999999997</v>
      </c>
      <c r="G12" s="29">
        <v>0</v>
      </c>
      <c r="H12" s="18">
        <f t="shared" si="1"/>
        <v>0</v>
      </c>
      <c r="I12" s="18">
        <f t="shared" si="2"/>
        <v>0.2148962981065223</v>
      </c>
      <c r="J12" s="17">
        <f t="shared" si="5"/>
        <v>100.06861017628317</v>
      </c>
      <c r="K12" s="17">
        <f t="shared" si="3"/>
        <v>6.6712406784188785</v>
      </c>
      <c r="L12" s="16">
        <v>31</v>
      </c>
      <c r="M12" s="19">
        <f t="shared" si="6"/>
        <v>0.4838709677419355</v>
      </c>
      <c r="N12" s="16">
        <v>56</v>
      </c>
      <c r="O12" s="20">
        <f t="shared" ref="O12:P12" si="20">D12/7</f>
        <v>2.1428571428571428</v>
      </c>
      <c r="P12" s="20">
        <f t="shared" si="20"/>
        <v>0.2857142857142857</v>
      </c>
      <c r="Q12" s="16">
        <f t="shared" si="8"/>
        <v>23</v>
      </c>
      <c r="R12" s="16"/>
      <c r="S12" s="21">
        <v>2.4682926829268199</v>
      </c>
      <c r="T12" s="14">
        <v>820</v>
      </c>
      <c r="U12" s="22">
        <v>200</v>
      </c>
      <c r="V12" s="23" t="s">
        <v>610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9.9855324074074062E-2</v>
      </c>
      <c r="AD12" s="25">
        <f t="shared" si="12"/>
        <v>-2.0670052083333332</v>
      </c>
      <c r="AE12" s="25">
        <v>-6.18</v>
      </c>
      <c r="AF12" s="25">
        <v>-13.398358974358899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30.187000000000001</v>
      </c>
      <c r="D13" s="16">
        <v>10</v>
      </c>
      <c r="E13" s="16">
        <v>5</v>
      </c>
      <c r="F13" s="17">
        <v>301.87</v>
      </c>
      <c r="G13" s="29">
        <v>0</v>
      </c>
      <c r="H13" s="18">
        <f t="shared" si="1"/>
        <v>0</v>
      </c>
      <c r="I13" s="18">
        <f t="shared" si="2"/>
        <v>0.19336633825082908</v>
      </c>
      <c r="J13" s="17">
        <f t="shared" si="5"/>
        <v>58.371496527777772</v>
      </c>
      <c r="K13" s="17">
        <f t="shared" si="3"/>
        <v>5.8371496527777769</v>
      </c>
      <c r="L13" s="16">
        <v>24</v>
      </c>
      <c r="M13" s="19">
        <f t="shared" si="6"/>
        <v>0.41666666666666669</v>
      </c>
      <c r="N13" s="16">
        <v>113</v>
      </c>
      <c r="O13" s="20">
        <f t="shared" ref="O13:P13" si="21">D13/7</f>
        <v>1.4285714285714286</v>
      </c>
      <c r="P13" s="20">
        <f t="shared" si="21"/>
        <v>0.7142857142857143</v>
      </c>
      <c r="Q13" s="16">
        <f t="shared" si="8"/>
        <v>52</v>
      </c>
      <c r="R13" s="16"/>
      <c r="S13" s="21">
        <v>2.3073496659242698</v>
      </c>
      <c r="T13" s="14">
        <v>620</v>
      </c>
      <c r="U13" s="22">
        <v>80</v>
      </c>
      <c r="V13" s="23" t="s">
        <v>611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9.9855324074074062E-2</v>
      </c>
      <c r="AD13" s="25">
        <f t="shared" si="12"/>
        <v>-1.3780034722222221</v>
      </c>
      <c r="AE13" s="25">
        <v>-6.18</v>
      </c>
      <c r="AF13" s="25">
        <v>-13.504</v>
      </c>
      <c r="AG13" s="25">
        <v>0</v>
      </c>
    </row>
    <row r="14" spans="1:33" ht="15.75" customHeight="1" x14ac:dyDescent="0.2">
      <c r="A14" s="14" t="s">
        <v>55</v>
      </c>
      <c r="B14" s="14" t="s">
        <v>612</v>
      </c>
      <c r="C14" s="15">
        <f t="shared" si="4"/>
        <v>29.990000000000006</v>
      </c>
      <c r="D14" s="16">
        <v>11</v>
      </c>
      <c r="E14" s="16">
        <v>5</v>
      </c>
      <c r="F14" s="17">
        <v>329.89000000000004</v>
      </c>
      <c r="G14" s="29">
        <v>0</v>
      </c>
      <c r="H14" s="18">
        <f t="shared" si="1"/>
        <v>0</v>
      </c>
      <c r="I14" s="18">
        <f t="shared" si="2"/>
        <v>0.18905300609462436</v>
      </c>
      <c r="J14" s="17">
        <f t="shared" si="5"/>
        <v>62.366696180555635</v>
      </c>
      <c r="K14" s="17">
        <f t="shared" si="3"/>
        <v>5.6696996527777852</v>
      </c>
      <c r="L14" s="16">
        <v>51</v>
      </c>
      <c r="M14" s="19">
        <f t="shared" si="6"/>
        <v>0.21568627450980393</v>
      </c>
      <c r="N14" s="16">
        <v>95</v>
      </c>
      <c r="O14" s="20">
        <f t="shared" ref="O14:P14" si="22">D14/7</f>
        <v>1.5714285714285714</v>
      </c>
      <c r="P14" s="20">
        <f t="shared" si="22"/>
        <v>0.7142857142857143</v>
      </c>
      <c r="Q14" s="16">
        <f t="shared" si="8"/>
        <v>41</v>
      </c>
      <c r="R14" s="16"/>
      <c r="S14" s="21">
        <v>2.0761523046092099</v>
      </c>
      <c r="T14" s="14">
        <v>620</v>
      </c>
      <c r="U14" s="22">
        <v>80</v>
      </c>
      <c r="V14" s="23" t="s">
        <v>611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9.9855324074074062E-2</v>
      </c>
      <c r="AD14" s="25">
        <f t="shared" si="12"/>
        <v>-1.5158038194444443</v>
      </c>
      <c r="AE14" s="25">
        <v>-6.18</v>
      </c>
      <c r="AF14" s="25">
        <v>-13.504</v>
      </c>
      <c r="AG14" s="25">
        <v>0</v>
      </c>
    </row>
    <row r="15" spans="1:33" ht="15.75" customHeight="1" x14ac:dyDescent="0.2">
      <c r="A15" s="14" t="s">
        <v>57</v>
      </c>
      <c r="B15" s="14" t="s">
        <v>613</v>
      </c>
      <c r="C15" s="15">
        <f t="shared" si="4"/>
        <v>30.533793103448282</v>
      </c>
      <c r="D15" s="16">
        <v>29</v>
      </c>
      <c r="E15" s="16">
        <v>0</v>
      </c>
      <c r="F15" s="17">
        <v>885.48000000000013</v>
      </c>
      <c r="G15" s="29">
        <v>0</v>
      </c>
      <c r="H15" s="18">
        <f t="shared" si="1"/>
        <v>0</v>
      </c>
      <c r="I15" s="18">
        <f t="shared" si="2"/>
        <v>0.16054093816975615</v>
      </c>
      <c r="J15" s="17">
        <f t="shared" si="5"/>
        <v>142.1557899305557</v>
      </c>
      <c r="K15" s="17">
        <f t="shared" si="3"/>
        <v>4.9019237907088176</v>
      </c>
      <c r="L15" s="16">
        <v>61</v>
      </c>
      <c r="M15" s="19">
        <f t="shared" si="6"/>
        <v>0.47540983606557374</v>
      </c>
      <c r="N15" s="16">
        <v>64</v>
      </c>
      <c r="O15" s="20">
        <f t="shared" ref="O15:P15" si="23">D15/7</f>
        <v>4.1428571428571432</v>
      </c>
      <c r="P15" s="20">
        <f t="shared" si="23"/>
        <v>0</v>
      </c>
      <c r="Q15" s="16">
        <f t="shared" si="8"/>
        <v>15</v>
      </c>
      <c r="R15" s="16"/>
      <c r="S15" s="21">
        <v>2.6802030456852699</v>
      </c>
      <c r="T15" s="14">
        <v>620</v>
      </c>
      <c r="U15" s="22">
        <v>80</v>
      </c>
      <c r="V15" s="23" t="s">
        <v>611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9.9855324074074062E-2</v>
      </c>
      <c r="AD15" s="25">
        <f t="shared" si="12"/>
        <v>-3.996210069444444</v>
      </c>
      <c r="AE15" s="25">
        <v>-6.18</v>
      </c>
      <c r="AF15" s="25">
        <v>-14.734</v>
      </c>
      <c r="AG15" s="25">
        <v>0</v>
      </c>
    </row>
    <row r="16" spans="1:33" ht="15.75" customHeight="1" x14ac:dyDescent="0.2">
      <c r="A16" s="14" t="s">
        <v>60</v>
      </c>
      <c r="B16" s="14" t="s">
        <v>373</v>
      </c>
      <c r="C16" s="15">
        <f t="shared" si="4"/>
        <v>32.303478260869568</v>
      </c>
      <c r="D16" s="16">
        <v>23</v>
      </c>
      <c r="E16" s="16">
        <v>3</v>
      </c>
      <c r="F16" s="17">
        <v>742.98</v>
      </c>
      <c r="G16" s="29">
        <v>0</v>
      </c>
      <c r="H16" s="18">
        <f t="shared" si="1"/>
        <v>0</v>
      </c>
      <c r="I16" s="18">
        <f t="shared" si="2"/>
        <v>0.19831165309145457</v>
      </c>
      <c r="J16" s="17">
        <f t="shared" si="5"/>
        <v>147.34159201388891</v>
      </c>
      <c r="K16" s="17">
        <f t="shared" si="3"/>
        <v>6.4061561745169096</v>
      </c>
      <c r="L16" s="16">
        <v>41</v>
      </c>
      <c r="M16" s="19">
        <f t="shared" si="6"/>
        <v>0.56097560975609762</v>
      </c>
      <c r="N16" s="16">
        <v>131</v>
      </c>
      <c r="O16" s="20">
        <f t="shared" ref="O16:P16" si="24">D16/7</f>
        <v>3.2857142857142856</v>
      </c>
      <c r="P16" s="20">
        <f t="shared" si="24"/>
        <v>0.42857142857142855</v>
      </c>
      <c r="Q16" s="16">
        <f t="shared" si="8"/>
        <v>35</v>
      </c>
      <c r="R16" s="16"/>
      <c r="S16" s="21">
        <v>2.1796407185628701</v>
      </c>
      <c r="T16" s="14">
        <v>620</v>
      </c>
      <c r="U16" s="22">
        <v>80</v>
      </c>
      <c r="V16" s="23" t="s">
        <v>611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9.9855324074074062E-2</v>
      </c>
      <c r="AD16" s="25">
        <f t="shared" si="12"/>
        <v>-3.1694079861111106</v>
      </c>
      <c r="AE16" s="25">
        <v>-6.18</v>
      </c>
      <c r="AF16" s="25">
        <v>-14.734</v>
      </c>
      <c r="AG16" s="25">
        <v>0</v>
      </c>
    </row>
    <row r="17" spans="1:33" ht="15.75" customHeight="1" x14ac:dyDescent="0.2">
      <c r="A17" s="14" t="s">
        <v>62</v>
      </c>
      <c r="B17" s="14" t="s">
        <v>614</v>
      </c>
      <c r="C17" s="15">
        <f t="shared" si="4"/>
        <v>32.166000000000011</v>
      </c>
      <c r="D17" s="16">
        <v>20</v>
      </c>
      <c r="E17" s="16">
        <v>3</v>
      </c>
      <c r="F17" s="17">
        <v>643.32000000000016</v>
      </c>
      <c r="G17" s="29">
        <v>0</v>
      </c>
      <c r="H17" s="18">
        <f t="shared" si="1"/>
        <v>0</v>
      </c>
      <c r="I17" s="18">
        <f t="shared" si="2"/>
        <v>0.19552632135726486</v>
      </c>
      <c r="J17" s="17">
        <f t="shared" si="5"/>
        <v>125.78599305555566</v>
      </c>
      <c r="K17" s="17">
        <f t="shared" si="3"/>
        <v>6.2892996527777836</v>
      </c>
      <c r="L17" s="16">
        <v>38</v>
      </c>
      <c r="M17" s="19">
        <f t="shared" si="6"/>
        <v>0.52631578947368418</v>
      </c>
      <c r="N17" s="16">
        <v>106</v>
      </c>
      <c r="O17" s="20">
        <f t="shared" ref="O17:P17" si="25">D17/7</f>
        <v>2.8571428571428572</v>
      </c>
      <c r="P17" s="20">
        <f t="shared" si="25"/>
        <v>0.42857142857142855</v>
      </c>
      <c r="Q17" s="16">
        <f t="shared" si="8"/>
        <v>32</v>
      </c>
      <c r="R17" s="16"/>
      <c r="S17" s="21">
        <v>2.2134387351778599</v>
      </c>
      <c r="T17" s="14">
        <v>620</v>
      </c>
      <c r="U17" s="22">
        <v>80</v>
      </c>
      <c r="V17" s="23" t="s">
        <v>611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9.9855324074074062E-2</v>
      </c>
      <c r="AD17" s="25">
        <f t="shared" si="12"/>
        <v>-2.7560069444444442</v>
      </c>
      <c r="AE17" s="25">
        <v>-6.18</v>
      </c>
      <c r="AF17" s="25">
        <v>-14.734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33.042307692307695</v>
      </c>
      <c r="D18" s="16">
        <v>13</v>
      </c>
      <c r="E18" s="16">
        <v>3</v>
      </c>
      <c r="F18" s="17">
        <v>429.55000000000007</v>
      </c>
      <c r="G18" s="29">
        <v>0</v>
      </c>
      <c r="H18" s="18">
        <f t="shared" si="1"/>
        <v>0</v>
      </c>
      <c r="I18" s="18">
        <f t="shared" si="2"/>
        <v>0.21288347220605552</v>
      </c>
      <c r="J18" s="17">
        <f t="shared" si="5"/>
        <v>91.444095486111166</v>
      </c>
      <c r="K18" s="17">
        <f t="shared" si="3"/>
        <v>7.0341611912393205</v>
      </c>
      <c r="L18" s="16">
        <v>48</v>
      </c>
      <c r="M18" s="19">
        <f t="shared" si="6"/>
        <v>0.27083333333333331</v>
      </c>
      <c r="N18" s="16">
        <v>95</v>
      </c>
      <c r="O18" s="20">
        <f t="shared" ref="O18:P18" si="26">D18/7</f>
        <v>1.8571428571428572</v>
      </c>
      <c r="P18" s="20">
        <f t="shared" si="26"/>
        <v>0.42857142857142855</v>
      </c>
      <c r="Q18" s="16">
        <f t="shared" si="8"/>
        <v>41</v>
      </c>
      <c r="R18" s="16"/>
      <c r="S18" s="21">
        <v>2.7259259259259201</v>
      </c>
      <c r="T18" s="14">
        <v>540</v>
      </c>
      <c r="U18" s="22">
        <v>0</v>
      </c>
      <c r="V18" s="23" t="s">
        <v>583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9.9855324074074062E-2</v>
      </c>
      <c r="AD18" s="25">
        <f t="shared" si="12"/>
        <v>-1.7914045138888885</v>
      </c>
      <c r="AE18" s="25">
        <v>-6.18</v>
      </c>
      <c r="AF18" s="25">
        <v>-14.734</v>
      </c>
      <c r="AG18" s="25">
        <v>0</v>
      </c>
    </row>
    <row r="19" spans="1:33" ht="15.75" customHeight="1" x14ac:dyDescent="0.2">
      <c r="A19" s="14" t="s">
        <v>67</v>
      </c>
      <c r="B19" s="14" t="s">
        <v>615</v>
      </c>
      <c r="C19" s="15">
        <f t="shared" si="4"/>
        <v>35.055</v>
      </c>
      <c r="D19" s="16">
        <v>2</v>
      </c>
      <c r="E19" s="16">
        <v>3</v>
      </c>
      <c r="F19" s="17">
        <v>70.11</v>
      </c>
      <c r="G19" s="29">
        <v>0</v>
      </c>
      <c r="H19" s="18">
        <f t="shared" si="1"/>
        <v>0</v>
      </c>
      <c r="I19" s="18">
        <f t="shared" si="2"/>
        <v>0.22962343896099774</v>
      </c>
      <c r="J19" s="17">
        <f t="shared" si="5"/>
        <v>16.098899305555552</v>
      </c>
      <c r="K19" s="17">
        <f t="shared" si="3"/>
        <v>8.0494496527777759</v>
      </c>
      <c r="L19" s="16">
        <v>46</v>
      </c>
      <c r="M19" s="19">
        <f t="shared" si="6"/>
        <v>4.3478260869565216E-2</v>
      </c>
      <c r="N19" s="16">
        <v>87</v>
      </c>
      <c r="O19" s="20">
        <f t="shared" ref="O19:P19" si="27">D19/7</f>
        <v>0.2857142857142857</v>
      </c>
      <c r="P19" s="20">
        <f t="shared" si="27"/>
        <v>0.42857142857142855</v>
      </c>
      <c r="Q19" s="16">
        <f t="shared" si="8"/>
        <v>121</v>
      </c>
      <c r="R19" s="16"/>
      <c r="S19" s="21">
        <v>2.9521126760563301</v>
      </c>
      <c r="T19" s="14">
        <v>540</v>
      </c>
      <c r="U19" s="22">
        <v>200</v>
      </c>
      <c r="V19" s="23" t="s">
        <v>585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9.9855324074074062E-2</v>
      </c>
      <c r="AD19" s="25">
        <f t="shared" si="12"/>
        <v>-0.27560069444444441</v>
      </c>
      <c r="AE19" s="25">
        <v>-6.18</v>
      </c>
      <c r="AF19" s="25">
        <v>-15.429500000000001</v>
      </c>
      <c r="AG19" s="25">
        <v>0</v>
      </c>
    </row>
    <row r="20" spans="1:33" ht="15.75" customHeight="1" x14ac:dyDescent="0.2">
      <c r="A20" s="14" t="s">
        <v>68</v>
      </c>
      <c r="B20" s="14" t="s">
        <v>616</v>
      </c>
      <c r="C20" s="15">
        <f t="shared" si="4"/>
        <v>33.99</v>
      </c>
      <c r="D20" s="16">
        <v>7</v>
      </c>
      <c r="E20" s="16">
        <v>4</v>
      </c>
      <c r="F20" s="17">
        <v>237.93</v>
      </c>
      <c r="G20" s="29">
        <v>0</v>
      </c>
      <c r="H20" s="18">
        <f t="shared" si="1"/>
        <v>0</v>
      </c>
      <c r="I20" s="18">
        <f t="shared" si="2"/>
        <v>0.2101853384165277</v>
      </c>
      <c r="J20" s="17">
        <f t="shared" si="5"/>
        <v>50.009397569444438</v>
      </c>
      <c r="K20" s="17">
        <f t="shared" si="3"/>
        <v>7.1441996527777771</v>
      </c>
      <c r="L20" s="16">
        <v>36</v>
      </c>
      <c r="M20" s="19">
        <f t="shared" si="6"/>
        <v>0.19444444444444445</v>
      </c>
      <c r="N20" s="16">
        <v>72</v>
      </c>
      <c r="O20" s="20">
        <f t="shared" ref="O20:P20" si="28">D20/7</f>
        <v>1</v>
      </c>
      <c r="P20" s="20">
        <f t="shared" si="28"/>
        <v>0.5714285714285714</v>
      </c>
      <c r="Q20" s="16">
        <f t="shared" si="8"/>
        <v>45</v>
      </c>
      <c r="R20" s="16"/>
      <c r="S20" s="21">
        <v>2.1834862385321099</v>
      </c>
      <c r="T20" s="14">
        <v>200</v>
      </c>
      <c r="U20" s="22">
        <v>200</v>
      </c>
      <c r="V20" s="23" t="s">
        <v>587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9.9855324074074062E-2</v>
      </c>
      <c r="AD20" s="25">
        <f t="shared" si="12"/>
        <v>-0.96460243055555539</v>
      </c>
      <c r="AE20" s="25">
        <v>-6.18</v>
      </c>
      <c r="AF20" s="25">
        <v>-15.429500000000001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33.99</v>
      </c>
      <c r="D21" s="16">
        <v>8</v>
      </c>
      <c r="E21" s="16">
        <v>3</v>
      </c>
      <c r="F21" s="17">
        <v>271.92</v>
      </c>
      <c r="G21" s="29">
        <v>0</v>
      </c>
      <c r="H21" s="18">
        <f t="shared" si="1"/>
        <v>0</v>
      </c>
      <c r="I21" s="18">
        <f t="shared" si="2"/>
        <v>0.21018533841652773</v>
      </c>
      <c r="J21" s="17">
        <f t="shared" si="5"/>
        <v>57.153597222222224</v>
      </c>
      <c r="K21" s="17">
        <f t="shared" si="3"/>
        <v>7.144199652777778</v>
      </c>
      <c r="L21" s="16">
        <v>17</v>
      </c>
      <c r="M21" s="19">
        <f t="shared" si="6"/>
        <v>0.47058823529411764</v>
      </c>
      <c r="N21" s="16">
        <v>56</v>
      </c>
      <c r="O21" s="20">
        <f t="shared" ref="O21:P21" si="29">D21/7</f>
        <v>1.1428571428571428</v>
      </c>
      <c r="P21" s="20">
        <f t="shared" si="29"/>
        <v>0.42857142857142855</v>
      </c>
      <c r="Q21" s="16">
        <f t="shared" si="8"/>
        <v>35</v>
      </c>
      <c r="R21" s="16"/>
      <c r="S21" s="21">
        <v>2.17090069284064</v>
      </c>
      <c r="T21" s="14">
        <v>200</v>
      </c>
      <c r="U21" s="22">
        <v>200</v>
      </c>
      <c r="V21" s="23" t="s">
        <v>589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9.9855324074074062E-2</v>
      </c>
      <c r="AD21" s="25">
        <f t="shared" si="12"/>
        <v>-1.1024027777777776</v>
      </c>
      <c r="AE21" s="25">
        <v>-6.18</v>
      </c>
      <c r="AF21" s="25">
        <v>-15.429500000000001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33.99</v>
      </c>
      <c r="D22" s="16">
        <v>13</v>
      </c>
      <c r="E22" s="16">
        <v>6</v>
      </c>
      <c r="F22" s="29">
        <v>441.87</v>
      </c>
      <c r="G22" s="29">
        <v>0</v>
      </c>
      <c r="H22" s="18">
        <f t="shared" si="1"/>
        <v>0</v>
      </c>
      <c r="I22" s="18">
        <f t="shared" si="2"/>
        <v>0.21018533841652765</v>
      </c>
      <c r="J22" s="17">
        <f t="shared" si="5"/>
        <v>92.874595486111076</v>
      </c>
      <c r="K22" s="17">
        <f t="shared" si="3"/>
        <v>7.1441996527777754</v>
      </c>
      <c r="L22" s="16">
        <v>29</v>
      </c>
      <c r="M22" s="19">
        <f t="shared" si="6"/>
        <v>0.44827586206896552</v>
      </c>
      <c r="N22" s="16">
        <v>37</v>
      </c>
      <c r="O22" s="20">
        <f t="shared" ref="O22:P22" si="30">D22/7</f>
        <v>1.8571428571428572</v>
      </c>
      <c r="P22" s="20">
        <f t="shared" si="30"/>
        <v>0.8571428571428571</v>
      </c>
      <c r="Q22" s="16">
        <f t="shared" si="8"/>
        <v>13</v>
      </c>
      <c r="R22" s="16"/>
      <c r="S22" s="21">
        <v>2.6824925816023701</v>
      </c>
      <c r="T22" s="14">
        <v>320</v>
      </c>
      <c r="U22" s="22">
        <v>200</v>
      </c>
      <c r="V22" s="23" t="s">
        <v>589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9.9855324074074062E-2</v>
      </c>
      <c r="AD22" s="25">
        <f t="shared" si="12"/>
        <v>-1.7914045138888885</v>
      </c>
      <c r="AE22" s="25">
        <v>-6.18</v>
      </c>
      <c r="AF22" s="25">
        <v>-15.429500000000001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4"/>
        <v>33.99</v>
      </c>
      <c r="D23" s="16">
        <v>9</v>
      </c>
      <c r="E23" s="16">
        <v>0</v>
      </c>
      <c r="F23" s="17">
        <v>305.91000000000003</v>
      </c>
      <c r="G23" s="29">
        <v>0</v>
      </c>
      <c r="H23" s="18">
        <f t="shared" si="1"/>
        <v>0</v>
      </c>
      <c r="I23" s="18">
        <f t="shared" si="2"/>
        <v>0.21018533841652778</v>
      </c>
      <c r="J23" s="17">
        <f t="shared" si="5"/>
        <v>64.297796875000017</v>
      </c>
      <c r="K23" s="17">
        <f t="shared" si="3"/>
        <v>7.1441996527777798</v>
      </c>
      <c r="L23" s="16">
        <v>33</v>
      </c>
      <c r="M23" s="19">
        <f t="shared" si="6"/>
        <v>0.27272727272727271</v>
      </c>
      <c r="N23" s="16">
        <v>29</v>
      </c>
      <c r="O23" s="20">
        <f t="shared" ref="O23:P23" si="31">D23/7</f>
        <v>1.2857142857142858</v>
      </c>
      <c r="P23" s="20">
        <f t="shared" si="31"/>
        <v>0</v>
      </c>
      <c r="Q23" s="16">
        <f t="shared" si="8"/>
        <v>22</v>
      </c>
      <c r="R23" s="16"/>
      <c r="S23" s="21">
        <v>2.8721311475409799</v>
      </c>
      <c r="T23" s="14">
        <v>320</v>
      </c>
      <c r="U23" s="22">
        <v>200</v>
      </c>
      <c r="V23" s="23" t="s">
        <v>589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9.9855324074074062E-2</v>
      </c>
      <c r="AD23" s="25">
        <f t="shared" si="12"/>
        <v>-1.2402031249999999</v>
      </c>
      <c r="AE23" s="25">
        <v>-6.18</v>
      </c>
      <c r="AF23" s="25">
        <v>-15.429500000000001</v>
      </c>
      <c r="AG23" s="25">
        <v>0</v>
      </c>
    </row>
    <row r="24" spans="1:33" ht="15.75" customHeight="1" x14ac:dyDescent="0.2">
      <c r="A24" s="14" t="s">
        <v>78</v>
      </c>
      <c r="B24" s="14" t="s">
        <v>617</v>
      </c>
      <c r="C24" s="15">
        <f t="shared" si="4"/>
        <v>33.99</v>
      </c>
      <c r="D24" s="16">
        <v>13</v>
      </c>
      <c r="E24" s="16">
        <v>3</v>
      </c>
      <c r="F24" s="17">
        <v>441.87000000000006</v>
      </c>
      <c r="G24" s="17">
        <v>0</v>
      </c>
      <c r="H24" s="18">
        <f t="shared" si="1"/>
        <v>0</v>
      </c>
      <c r="I24" s="18">
        <f t="shared" si="2"/>
        <v>0.21018533841652776</v>
      </c>
      <c r="J24" s="17">
        <f t="shared" si="5"/>
        <v>92.874595486111133</v>
      </c>
      <c r="K24" s="17">
        <f t="shared" si="3"/>
        <v>7.1441996527777798</v>
      </c>
      <c r="L24" s="16">
        <v>25</v>
      </c>
      <c r="M24" s="19">
        <f t="shared" si="6"/>
        <v>0.52</v>
      </c>
      <c r="N24" s="16">
        <v>13</v>
      </c>
      <c r="O24" s="20">
        <f t="shared" ref="O24:P24" si="32">D24/7</f>
        <v>1.8571428571428572</v>
      </c>
      <c r="P24" s="20">
        <f t="shared" si="32"/>
        <v>0.42857142857142855</v>
      </c>
      <c r="Q24" s="16">
        <f t="shared" si="8"/>
        <v>5</v>
      </c>
      <c r="R24" s="16"/>
      <c r="S24" s="21">
        <v>3.0206896551724101</v>
      </c>
      <c r="T24" s="14">
        <v>660</v>
      </c>
      <c r="U24" s="22">
        <v>200</v>
      </c>
      <c r="V24" s="23" t="s">
        <v>618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9.9855324074074062E-2</v>
      </c>
      <c r="AD24" s="25">
        <f t="shared" si="12"/>
        <v>-1.7914045138888885</v>
      </c>
      <c r="AE24" s="25">
        <v>-6.18</v>
      </c>
      <c r="AF24" s="25">
        <v>-15.429500000000001</v>
      </c>
      <c r="AG24" s="25">
        <v>0</v>
      </c>
    </row>
    <row r="25" spans="1:33" ht="15.75" customHeight="1" x14ac:dyDescent="0.2">
      <c r="A25" s="14" t="s">
        <v>81</v>
      </c>
      <c r="B25" s="14" t="s">
        <v>387</v>
      </c>
      <c r="C25" s="15">
        <f t="shared" si="4"/>
        <v>35.704285714285717</v>
      </c>
      <c r="D25" s="16">
        <v>7</v>
      </c>
      <c r="E25" s="16">
        <v>0</v>
      </c>
      <c r="F25" s="17">
        <v>249.93</v>
      </c>
      <c r="G25" s="17">
        <v>0</v>
      </c>
      <c r="H25" s="18">
        <f t="shared" si="1"/>
        <v>0</v>
      </c>
      <c r="I25" s="18">
        <f t="shared" si="2"/>
        <v>0.24089103976891316</v>
      </c>
      <c r="J25" s="17">
        <f t="shared" si="5"/>
        <v>60.205897569444467</v>
      </c>
      <c r="K25" s="17">
        <f t="shared" si="3"/>
        <v>8.6008425099206374</v>
      </c>
      <c r="L25" s="16">
        <v>23</v>
      </c>
      <c r="M25" s="19">
        <f t="shared" si="6"/>
        <v>0.30434782608695654</v>
      </c>
      <c r="N25" s="16">
        <v>2</v>
      </c>
      <c r="O25" s="20">
        <f t="shared" ref="O25:P25" si="33">D25/7</f>
        <v>1</v>
      </c>
      <c r="P25" s="20">
        <f t="shared" si="33"/>
        <v>0</v>
      </c>
      <c r="Q25" s="16">
        <f t="shared" si="8"/>
        <v>2</v>
      </c>
      <c r="R25" s="16"/>
      <c r="S25" s="21">
        <v>3.0394265232974909</v>
      </c>
      <c r="T25" s="14">
        <v>660</v>
      </c>
      <c r="U25" s="22">
        <v>200</v>
      </c>
      <c r="V25" s="23" t="s">
        <v>619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9.9855324074074062E-2</v>
      </c>
      <c r="AD25" s="25">
        <f t="shared" si="12"/>
        <v>-0.96460243055555539</v>
      </c>
      <c r="AE25" s="25">
        <v>-6.18</v>
      </c>
      <c r="AF25" s="25">
        <v>-15.43</v>
      </c>
      <c r="AG25" s="25">
        <v>0</v>
      </c>
    </row>
    <row r="26" spans="1:33" ht="15.75" customHeight="1" x14ac:dyDescent="0.2">
      <c r="A26" s="14" t="s">
        <v>82</v>
      </c>
      <c r="B26" s="14" t="s">
        <v>347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2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660</v>
      </c>
      <c r="U26" s="22">
        <v>200</v>
      </c>
      <c r="V26" s="23" t="s">
        <v>620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9.9855324074074062E-2</v>
      </c>
      <c r="AD26" s="25">
        <f t="shared" si="12"/>
        <v>0</v>
      </c>
      <c r="AE26" s="25">
        <v>-6.18</v>
      </c>
      <c r="AF26" s="25">
        <v>-15.429500000000001</v>
      </c>
      <c r="AG26" s="25">
        <v>0</v>
      </c>
    </row>
    <row r="27" spans="1:33" ht="15.75" customHeight="1" x14ac:dyDescent="0.2">
      <c r="A27" s="14" t="s">
        <v>85</v>
      </c>
      <c r="B27" s="14" t="s">
        <v>621</v>
      </c>
      <c r="C27" s="15">
        <f t="shared" si="4"/>
        <v>35.99</v>
      </c>
      <c r="D27" s="16">
        <v>1</v>
      </c>
      <c r="E27" s="16">
        <v>1</v>
      </c>
      <c r="F27" s="17">
        <v>35.99</v>
      </c>
      <c r="G27" s="17">
        <v>0</v>
      </c>
      <c r="H27" s="18">
        <f t="shared" si="1"/>
        <v>0</v>
      </c>
      <c r="I27" s="18">
        <f t="shared" si="2"/>
        <v>0.21421782864067182</v>
      </c>
      <c r="J27" s="17">
        <f t="shared" si="5"/>
        <v>7.709699652777779</v>
      </c>
      <c r="K27" s="17">
        <f t="shared" si="3"/>
        <v>7.709699652777779</v>
      </c>
      <c r="L27" s="16">
        <v>9</v>
      </c>
      <c r="M27" s="19">
        <f t="shared" si="6"/>
        <v>0.1111111111111111</v>
      </c>
      <c r="N27" s="16">
        <v>208</v>
      </c>
      <c r="O27" s="20">
        <f t="shared" ref="O27:P27" si="35">D27/7</f>
        <v>0.14285714285714285</v>
      </c>
      <c r="P27" s="20">
        <f t="shared" si="35"/>
        <v>0.14285714285714285</v>
      </c>
      <c r="Q27" s="16">
        <f t="shared" si="8"/>
        <v>728</v>
      </c>
      <c r="R27" s="16"/>
      <c r="S27" s="21">
        <v>1.5757575757575759</v>
      </c>
      <c r="T27" s="14">
        <v>660</v>
      </c>
      <c r="U27" s="22">
        <v>200</v>
      </c>
      <c r="V27" s="23" t="s">
        <v>620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9.9855324074074062E-2</v>
      </c>
      <c r="AD27" s="25">
        <f t="shared" si="12"/>
        <v>-0.1378003472222222</v>
      </c>
      <c r="AE27" s="25">
        <v>-6.28</v>
      </c>
      <c r="AF27" s="25">
        <v>-16.463999999999999</v>
      </c>
      <c r="AG27" s="25">
        <v>0</v>
      </c>
    </row>
    <row r="28" spans="1:33" ht="15.75" customHeight="1" x14ac:dyDescent="0.2">
      <c r="A28" s="14" t="s">
        <v>87</v>
      </c>
      <c r="B28" s="14" t="s">
        <v>47</v>
      </c>
      <c r="C28" s="15">
        <f t="shared" si="4"/>
        <v>35.1175</v>
      </c>
      <c r="D28" s="16">
        <v>8</v>
      </c>
      <c r="E28" s="16">
        <v>0</v>
      </c>
      <c r="F28" s="17">
        <v>280.94</v>
      </c>
      <c r="G28" s="17">
        <v>0</v>
      </c>
      <c r="H28" s="18">
        <f t="shared" si="1"/>
        <v>0</v>
      </c>
      <c r="I28" s="18">
        <f t="shared" si="2"/>
        <v>0.19870258304264252</v>
      </c>
      <c r="J28" s="17">
        <f t="shared" si="5"/>
        <v>55.823503679999988</v>
      </c>
      <c r="K28" s="17">
        <f t="shared" si="3"/>
        <v>6.9779379599999984</v>
      </c>
      <c r="L28" s="16">
        <v>21</v>
      </c>
      <c r="M28" s="19">
        <f t="shared" si="6"/>
        <v>0.38095238095238093</v>
      </c>
      <c r="N28" s="16">
        <v>209</v>
      </c>
      <c r="O28" s="20">
        <f t="shared" ref="O28:P28" si="36">D28/7</f>
        <v>1.1428571428571428</v>
      </c>
      <c r="P28" s="20">
        <f t="shared" si="36"/>
        <v>0</v>
      </c>
      <c r="Q28" s="16">
        <f t="shared" si="8"/>
        <v>182</v>
      </c>
      <c r="R28" s="16"/>
      <c r="S28" s="21">
        <v>1.5260663507109</v>
      </c>
      <c r="T28" s="14">
        <v>660</v>
      </c>
      <c r="U28" s="22">
        <v>200</v>
      </c>
      <c r="V28" s="23" t="s">
        <v>620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9.2708000000000013E-2</v>
      </c>
      <c r="AD28" s="25">
        <f t="shared" si="12"/>
        <v>-1.02349632</v>
      </c>
      <c r="AE28" s="25">
        <v>-6.28</v>
      </c>
      <c r="AF28" s="25">
        <v>-16.463999999999999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33.989999999999995</v>
      </c>
      <c r="D29" s="16">
        <v>10</v>
      </c>
      <c r="E29" s="16">
        <v>1</v>
      </c>
      <c r="F29" s="17">
        <v>339.9</v>
      </c>
      <c r="G29" s="17">
        <v>0</v>
      </c>
      <c r="H29" s="18">
        <f t="shared" si="1"/>
        <v>0</v>
      </c>
      <c r="I29" s="18">
        <f t="shared" si="2"/>
        <v>0.17709805707561041</v>
      </c>
      <c r="J29" s="17">
        <f t="shared" si="5"/>
        <v>60.195629599999975</v>
      </c>
      <c r="K29" s="17">
        <f t="shared" si="3"/>
        <v>6.0195629599999974</v>
      </c>
      <c r="L29" s="16">
        <v>23</v>
      </c>
      <c r="M29" s="19">
        <f t="shared" si="6"/>
        <v>0.43478260869565216</v>
      </c>
      <c r="N29" s="16">
        <v>200</v>
      </c>
      <c r="O29" s="20">
        <f t="shared" ref="O29:P29" si="38">D29/7</f>
        <v>1.4285714285714286</v>
      </c>
      <c r="P29" s="20">
        <f t="shared" si="38"/>
        <v>0.14285714285714285</v>
      </c>
      <c r="Q29" s="16">
        <f t="shared" si="8"/>
        <v>127</v>
      </c>
      <c r="R29" s="16"/>
      <c r="S29" s="21">
        <v>1.354838709677419</v>
      </c>
      <c r="T29" s="14">
        <v>120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9.2708000000000013E-2</v>
      </c>
      <c r="AD29" s="25">
        <f t="shared" si="12"/>
        <v>-1.2793703999999999</v>
      </c>
      <c r="AE29" s="25">
        <v>-6.28</v>
      </c>
      <c r="AF29" s="25">
        <v>-16.463999999999999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33.99</v>
      </c>
      <c r="D30" s="16">
        <v>14</v>
      </c>
      <c r="E30" s="16">
        <v>0</v>
      </c>
      <c r="F30" s="17">
        <v>475.86</v>
      </c>
      <c r="G30" s="17">
        <v>0</v>
      </c>
      <c r="H30" s="18">
        <f t="shared" si="1"/>
        <v>0</v>
      </c>
      <c r="I30" s="18">
        <f t="shared" si="2"/>
        <v>0.18829653983524569</v>
      </c>
      <c r="J30" s="17">
        <f t="shared" si="5"/>
        <v>89.602791446000012</v>
      </c>
      <c r="K30" s="17">
        <f t="shared" si="3"/>
        <v>6.4001993890000008</v>
      </c>
      <c r="L30" s="16">
        <v>24</v>
      </c>
      <c r="M30" s="19">
        <f t="shared" si="6"/>
        <v>0.58333333333333337</v>
      </c>
      <c r="N30" s="16">
        <v>182</v>
      </c>
      <c r="O30" s="20">
        <f t="shared" ref="O30:P30" si="39">D30/7</f>
        <v>2</v>
      </c>
      <c r="P30" s="20">
        <f t="shared" si="39"/>
        <v>0</v>
      </c>
      <c r="Q30" s="16">
        <f t="shared" si="8"/>
        <v>91</v>
      </c>
      <c r="R30" s="16"/>
      <c r="S30" s="21">
        <v>1.3432835820895519</v>
      </c>
      <c r="T30" s="14">
        <v>120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9.2708000000000013E-2</v>
      </c>
      <c r="AD30" s="25">
        <f t="shared" si="12"/>
        <v>-1.7911185600000001</v>
      </c>
      <c r="AE30" s="25">
        <v>-6.28</v>
      </c>
      <c r="AF30" s="25">
        <v>-16.083363571</v>
      </c>
      <c r="AG30" s="25">
        <v>0</v>
      </c>
    </row>
    <row r="31" spans="1:33" ht="15.75" customHeight="1" x14ac:dyDescent="0.2">
      <c r="A31" s="31" t="s">
        <v>91</v>
      </c>
      <c r="B31" s="31" t="s">
        <v>622</v>
      </c>
      <c r="C31" s="15">
        <f t="shared" si="4"/>
        <v>33.99</v>
      </c>
      <c r="D31" s="16">
        <v>3</v>
      </c>
      <c r="E31" s="16">
        <v>0</v>
      </c>
      <c r="F31" s="17">
        <v>101.97</v>
      </c>
      <c r="G31" s="17">
        <v>0</v>
      </c>
      <c r="H31" s="18">
        <f t="shared" si="1"/>
        <v>0</v>
      </c>
      <c r="I31" s="18">
        <f t="shared" si="2"/>
        <v>0.18829653983524561</v>
      </c>
      <c r="J31" s="17">
        <f t="shared" si="5"/>
        <v>19.200598166999995</v>
      </c>
      <c r="K31" s="17">
        <f t="shared" si="3"/>
        <v>6.4001993889999982</v>
      </c>
      <c r="L31" s="16">
        <v>18</v>
      </c>
      <c r="M31" s="19">
        <f t="shared" si="6"/>
        <v>0.16666666666666666</v>
      </c>
      <c r="N31" s="16">
        <v>178</v>
      </c>
      <c r="O31" s="20">
        <f t="shared" ref="O31:P32" si="40">D31/7</f>
        <v>0.42857142857142855</v>
      </c>
      <c r="P31" s="20">
        <f t="shared" si="40"/>
        <v>0</v>
      </c>
      <c r="Q31" s="16">
        <f t="shared" si="8"/>
        <v>415</v>
      </c>
      <c r="R31" s="16"/>
      <c r="S31" s="21">
        <v>1.3724340175953</v>
      </c>
      <c r="T31" s="14">
        <v>120</v>
      </c>
      <c r="U31" s="22">
        <v>340</v>
      </c>
      <c r="V31" s="23" t="s">
        <v>1176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9.2708000000000013E-2</v>
      </c>
      <c r="AD31" s="25">
        <f t="shared" si="12"/>
        <v>-0.38381112000000001</v>
      </c>
      <c r="AE31" s="25">
        <v>-6.28</v>
      </c>
      <c r="AF31" s="25">
        <v>-16.083363571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33.99</v>
      </c>
      <c r="D32" s="16">
        <v>4</v>
      </c>
      <c r="E32" s="16">
        <v>0</v>
      </c>
      <c r="F32" s="17">
        <v>135.96</v>
      </c>
      <c r="G32" s="17">
        <v>-12.6</v>
      </c>
      <c r="H32" s="18">
        <f t="shared" si="1"/>
        <v>9.2674315975286845E-2</v>
      </c>
      <c r="I32" s="18">
        <f t="shared" si="2"/>
        <v>9.5622223859958874E-2</v>
      </c>
      <c r="J32" s="17">
        <f t="shared" si="5"/>
        <v>13.000797556000009</v>
      </c>
      <c r="K32" s="17">
        <f t="shared" si="3"/>
        <v>3.2501993890000023</v>
      </c>
      <c r="L32" s="16">
        <v>25</v>
      </c>
      <c r="M32" s="19">
        <f t="shared" si="6"/>
        <v>0.16</v>
      </c>
      <c r="N32" s="16">
        <v>174</v>
      </c>
      <c r="O32" s="20">
        <f t="shared" si="40"/>
        <v>0.5714285714285714</v>
      </c>
      <c r="P32" s="20">
        <f t="shared" si="40"/>
        <v>0</v>
      </c>
      <c r="Q32" s="16">
        <f t="shared" si="8"/>
        <v>304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0.87286527514231504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9.2708000000000013E-2</v>
      </c>
      <c r="AD32" s="25">
        <f t="shared" si="12"/>
        <v>-0.51174816000000001</v>
      </c>
      <c r="AE32" s="25">
        <v>-6.28</v>
      </c>
      <c r="AF32" s="25">
        <v>-16.083363571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20.6640625" customWidth="1"/>
    <col min="22" max="22" width="73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Info!B1:BJ5000""),3,FALSE),"""")"),"16 Gauge Low Voltage Wire - 100 Ft 16/2 Black Electrical Wire Cable for Outdoor Use")</f>
        <v>16 Gauge Low Voltage Wire - 100 Ft 16/2 Black Electrical Wire Cable for Outdoor Use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Info!B1:BJ5000""),2,FALSE),"""")"),"B07FYWH2SL")</f>
        <v>B07FYWH2SL</v>
      </c>
      <c r="B2" s="3" t="s">
        <v>623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29.25" customHeight="1" x14ac:dyDescent="0.15">
      <c r="A3" s="67" t="s">
        <v>30</v>
      </c>
      <c r="B3" s="68"/>
      <c r="C3" s="42">
        <f>((AE32+AF32)/0.85)*-1</f>
        <v>19.374934287058824</v>
      </c>
      <c r="D3" s="5">
        <f>SUM(D4:D99765)</f>
        <v>295</v>
      </c>
      <c r="E3" s="5"/>
      <c r="F3" s="6">
        <f t="shared" ref="F3:G3" si="0">SUM(F4:F99765)</f>
        <v>6584.0599999999986</v>
      </c>
      <c r="G3" s="6">
        <f t="shared" si="0"/>
        <v>-46.539999999999985</v>
      </c>
      <c r="H3" s="7">
        <f t="shared" ref="H3:H32" si="1">G3/F3*-1</f>
        <v>7.0685868597795271E-3</v>
      </c>
      <c r="I3" s="8">
        <f t="shared" ref="I3:I32" si="2">J3/F3</f>
        <v>0.13381605576725175</v>
      </c>
      <c r="J3" s="6">
        <f>SUM(J4:J99765)</f>
        <v>881.05294013493142</v>
      </c>
      <c r="K3" s="6">
        <f t="shared" ref="K3:K32" si="3">J3/D3</f>
        <v>2.986620136050615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4 - April
4.5 - May
3 - June
3 - July
3 - Aug
3 - Sept
3 - Oct
2 - Nov
2 - Dec
2.5 - Jan
1.5 - Feb")</f>
        <v>2 - March
4 - April
4.5 - May
3 - June
3 - July
3 - Aug
3 - Sept
3 - Oct
2 - Nov
2 - Dec
2.5 -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QTY-290")</f>
        <v>US QTY-290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</v>
      </c>
      <c r="X3" s="7">
        <f>W3/D3</f>
        <v>1.0169491525423728E-2</v>
      </c>
      <c r="Y3" s="6"/>
      <c r="Z3" s="5"/>
      <c r="AA3" s="5"/>
      <c r="AB3" s="5"/>
      <c r="AC3" s="5"/>
      <c r="AD3" s="6">
        <f>SUM(AD4:AD99765)</f>
        <v>-27.97920262609437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Info!B2:BZ7000""),37,FALSE)),"""")*-1"),-10.488694144)</f>
        <v>-10.488694144</v>
      </c>
      <c r="AG3" s="6">
        <f>SUM(AG4:AG99765)</f>
        <v>-36</v>
      </c>
    </row>
    <row r="4" spans="1:33" ht="15.75" customHeight="1" x14ac:dyDescent="0.2">
      <c r="A4" s="14" t="s">
        <v>31</v>
      </c>
      <c r="B4" s="14" t="s">
        <v>624</v>
      </c>
      <c r="C4" s="15">
        <f t="shared" ref="C4:C32" si="4">IFERROR(F4/D4," - ")</f>
        <v>21.756111111111107</v>
      </c>
      <c r="D4" s="16">
        <v>18</v>
      </c>
      <c r="E4" s="16">
        <v>0</v>
      </c>
      <c r="F4" s="17">
        <v>391.6099999999999</v>
      </c>
      <c r="G4" s="17">
        <v>-23.4</v>
      </c>
      <c r="H4" s="18">
        <f t="shared" si="1"/>
        <v>5.9753326013125316E-2</v>
      </c>
      <c r="I4" s="18">
        <f t="shared" si="2"/>
        <v>3.5672675473832738E-2</v>
      </c>
      <c r="J4" s="17">
        <f t="shared" ref="J4:J32" si="5">F4*0.85+G4+AF4*D4+D4*AE4+AG4+AD4</f>
        <v>13.969776442307634</v>
      </c>
      <c r="K4" s="17">
        <f t="shared" si="3"/>
        <v>0.77609869123931297</v>
      </c>
      <c r="L4" s="16">
        <v>48</v>
      </c>
      <c r="M4" s="19">
        <f t="shared" ref="M4:M32" si="6">IFERROR(D4/L4,"-")</f>
        <v>0.375</v>
      </c>
      <c r="N4" s="16">
        <v>130</v>
      </c>
      <c r="O4" s="20">
        <f t="shared" ref="O4:P4" si="7">D4/7</f>
        <v>2.5714285714285716</v>
      </c>
      <c r="P4" s="20">
        <f t="shared" si="7"/>
        <v>0</v>
      </c>
      <c r="Q4" s="16">
        <f t="shared" ref="Q4:Q32" si="8">ROUNDDOWN(N4/(O4+P4),0)</f>
        <v>50</v>
      </c>
      <c r="R4" s="16"/>
      <c r="S4" s="21">
        <v>1.3398294762484699</v>
      </c>
      <c r="T4" s="14">
        <v>610</v>
      </c>
      <c r="U4" s="22">
        <v>130</v>
      </c>
      <c r="V4" s="23" t="s">
        <v>625</v>
      </c>
      <c r="W4" s="14">
        <v>1</v>
      </c>
      <c r="X4" s="24">
        <f t="shared" ref="X4:X32" si="9">IFERROR(W4/D4,0)</f>
        <v>5.5555555555555552E-2</v>
      </c>
      <c r="Y4" s="25">
        <f t="shared" ref="Y4:Y26" si="10">IFERROR(G4/(W4+Z4)*-1,0)</f>
        <v>11.7</v>
      </c>
      <c r="Z4" s="14">
        <v>1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6.8721064814814811E-2</v>
      </c>
      <c r="AD4" s="25">
        <f t="shared" ref="AD4:AD32" si="12">IFERROR(AB4*AC4*D4*2,0)</f>
        <v>-1.7070312499999998</v>
      </c>
      <c r="AE4" s="25">
        <v>-5.8</v>
      </c>
      <c r="AF4" s="25">
        <v>-9.2995384615384626</v>
      </c>
      <c r="AG4" s="25">
        <v>-22</v>
      </c>
    </row>
    <row r="5" spans="1:33" ht="15.75" customHeight="1" x14ac:dyDescent="0.2">
      <c r="A5" s="14" t="s">
        <v>34</v>
      </c>
      <c r="B5" s="14" t="s">
        <v>626</v>
      </c>
      <c r="C5" s="15">
        <f t="shared" si="4"/>
        <v>20.707692307692302</v>
      </c>
      <c r="D5" s="16">
        <v>26</v>
      </c>
      <c r="E5" s="16">
        <v>6</v>
      </c>
      <c r="F5" s="29">
        <v>538.39999999999986</v>
      </c>
      <c r="G5" s="29">
        <v>-6.88</v>
      </c>
      <c r="H5" s="18">
        <f t="shared" si="1"/>
        <v>1.2778603268945025E-2</v>
      </c>
      <c r="I5" s="18">
        <f t="shared" si="2"/>
        <v>7.7458081453308028E-2</v>
      </c>
      <c r="J5" s="17">
        <f t="shared" si="5"/>
        <v>41.703431054461035</v>
      </c>
      <c r="K5" s="17">
        <f t="shared" si="3"/>
        <v>1.6039781174792707</v>
      </c>
      <c r="L5" s="16">
        <v>70</v>
      </c>
      <c r="M5" s="19">
        <f t="shared" si="6"/>
        <v>0.37142857142857144</v>
      </c>
      <c r="N5" s="16">
        <v>95</v>
      </c>
      <c r="O5" s="20">
        <f t="shared" ref="O5:P5" si="13">D5/7</f>
        <v>3.7142857142857144</v>
      </c>
      <c r="P5" s="20">
        <f t="shared" si="13"/>
        <v>0.8571428571428571</v>
      </c>
      <c r="Q5" s="16">
        <f t="shared" si="8"/>
        <v>20</v>
      </c>
      <c r="R5" s="16"/>
      <c r="S5" s="21">
        <v>1.54925775978407</v>
      </c>
      <c r="T5" s="14">
        <v>610</v>
      </c>
      <c r="U5" s="22">
        <v>130</v>
      </c>
      <c r="V5" s="23" t="s">
        <v>627</v>
      </c>
      <c r="W5" s="14">
        <v>0</v>
      </c>
      <c r="X5" s="24">
        <f t="shared" si="9"/>
        <v>0</v>
      </c>
      <c r="Y5" s="25">
        <f t="shared" si="10"/>
        <v>6.88</v>
      </c>
      <c r="Z5" s="14">
        <v>1</v>
      </c>
      <c r="AA5" s="14" t="s">
        <v>39</v>
      </c>
      <c r="AB5" s="27">
        <f t="shared" si="11"/>
        <v>-0.69</v>
      </c>
      <c r="AC5" s="28">
        <v>6.8800695249130933E-2</v>
      </c>
      <c r="AD5" s="25">
        <f t="shared" si="12"/>
        <v>-2.4685689455388178</v>
      </c>
      <c r="AE5" s="25">
        <v>-5.8</v>
      </c>
      <c r="AF5" s="25">
        <v>-9.2995384615384626</v>
      </c>
      <c r="AG5" s="25">
        <v>-14</v>
      </c>
    </row>
    <row r="6" spans="1:33" ht="15.75" customHeight="1" x14ac:dyDescent="0.2">
      <c r="A6" s="14" t="s">
        <v>35</v>
      </c>
      <c r="B6" s="14" t="s">
        <v>626</v>
      </c>
      <c r="C6" s="15">
        <f t="shared" si="4"/>
        <v>21.256666666666661</v>
      </c>
      <c r="D6" s="16">
        <v>18</v>
      </c>
      <c r="E6" s="16">
        <v>2</v>
      </c>
      <c r="F6" s="29">
        <v>382.61999999999989</v>
      </c>
      <c r="G6" s="29">
        <v>0</v>
      </c>
      <c r="H6" s="18">
        <f t="shared" si="1"/>
        <v>0</v>
      </c>
      <c r="I6" s="18">
        <f t="shared" si="2"/>
        <v>0.13519490994278296</v>
      </c>
      <c r="J6" s="17">
        <f t="shared" si="5"/>
        <v>51.728276442307603</v>
      </c>
      <c r="K6" s="17">
        <f t="shared" si="3"/>
        <v>2.8737931356837558</v>
      </c>
      <c r="L6" s="16">
        <v>67</v>
      </c>
      <c r="M6" s="19">
        <f t="shared" si="6"/>
        <v>0.26865671641791045</v>
      </c>
      <c r="N6" s="16">
        <v>78</v>
      </c>
      <c r="O6" s="20">
        <f t="shared" ref="O6:P6" si="14">D6/7</f>
        <v>2.5714285714285716</v>
      </c>
      <c r="P6" s="20">
        <f t="shared" si="14"/>
        <v>0.2857142857142857</v>
      </c>
      <c r="Q6" s="16">
        <f t="shared" si="8"/>
        <v>27</v>
      </c>
      <c r="R6" s="16"/>
      <c r="S6" s="21">
        <v>1.5692307692307601</v>
      </c>
      <c r="T6" s="14">
        <v>580</v>
      </c>
      <c r="U6" s="22">
        <v>60</v>
      </c>
      <c r="V6" s="23" t="s">
        <v>628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6.8721064814814811E-2</v>
      </c>
      <c r="AD6" s="25">
        <f t="shared" si="12"/>
        <v>-1.7070312499999998</v>
      </c>
      <c r="AE6" s="25">
        <v>-5.8</v>
      </c>
      <c r="AF6" s="25">
        <v>-9.2995384615384626</v>
      </c>
      <c r="AG6" s="25">
        <v>0</v>
      </c>
    </row>
    <row r="7" spans="1:33" ht="15.75" customHeight="1" x14ac:dyDescent="0.2">
      <c r="A7" s="14" t="s">
        <v>37</v>
      </c>
      <c r="B7" s="14" t="s">
        <v>629</v>
      </c>
      <c r="C7" s="15">
        <f t="shared" si="4"/>
        <v>22.205384615384613</v>
      </c>
      <c r="D7" s="16">
        <v>13</v>
      </c>
      <c r="E7" s="16">
        <v>0</v>
      </c>
      <c r="F7" s="29">
        <v>288.66999999999996</v>
      </c>
      <c r="G7" s="29">
        <v>-0.02</v>
      </c>
      <c r="H7" s="18">
        <f t="shared" si="1"/>
        <v>6.9283264627429257E-5</v>
      </c>
      <c r="I7" s="18">
        <f t="shared" si="2"/>
        <v>0.16566544530856053</v>
      </c>
      <c r="J7" s="17">
        <f t="shared" si="5"/>
        <v>47.82264409722216</v>
      </c>
      <c r="K7" s="17">
        <f t="shared" si="3"/>
        <v>3.6786649305555508</v>
      </c>
      <c r="L7" s="16">
        <v>62</v>
      </c>
      <c r="M7" s="19">
        <f t="shared" si="6"/>
        <v>0.20967741935483872</v>
      </c>
      <c r="N7" s="16">
        <v>102</v>
      </c>
      <c r="O7" s="20">
        <f t="shared" ref="O7:P7" si="15">D7/7</f>
        <v>1.8571428571428572</v>
      </c>
      <c r="P7" s="20">
        <f t="shared" si="15"/>
        <v>0</v>
      </c>
      <c r="Q7" s="16">
        <f t="shared" si="8"/>
        <v>54</v>
      </c>
      <c r="R7" s="16"/>
      <c r="S7" s="21">
        <v>1.54140127388535</v>
      </c>
      <c r="T7" s="14">
        <v>480</v>
      </c>
      <c r="U7" s="22">
        <v>60</v>
      </c>
      <c r="V7" s="23" t="s">
        <v>630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6.8721064814814811E-2</v>
      </c>
      <c r="AD7" s="25">
        <f t="shared" si="12"/>
        <v>-1.2328559027777777</v>
      </c>
      <c r="AE7" s="25">
        <v>-5.8</v>
      </c>
      <c r="AF7" s="25">
        <v>-9.2995384615384626</v>
      </c>
      <c r="AG7" s="25">
        <v>0</v>
      </c>
    </row>
    <row r="8" spans="1:33" ht="15.75" customHeight="1" x14ac:dyDescent="0.2">
      <c r="A8" s="14" t="s">
        <v>40</v>
      </c>
      <c r="B8" s="14" t="s">
        <v>631</v>
      </c>
      <c r="C8" s="15">
        <f t="shared" si="4"/>
        <v>21.882857142857144</v>
      </c>
      <c r="D8" s="16">
        <v>7</v>
      </c>
      <c r="E8" s="16">
        <v>0</v>
      </c>
      <c r="F8" s="29">
        <v>153.18</v>
      </c>
      <c r="G8" s="29">
        <v>-0.08</v>
      </c>
      <c r="H8" s="18">
        <f t="shared" si="1"/>
        <v>5.2226139182660924E-4</v>
      </c>
      <c r="I8" s="18">
        <f t="shared" si="2"/>
        <v>0.15510611381308831</v>
      </c>
      <c r="J8" s="17">
        <f t="shared" si="5"/>
        <v>23.75915451388887</v>
      </c>
      <c r="K8" s="17">
        <f t="shared" si="3"/>
        <v>3.394164930555553</v>
      </c>
      <c r="L8" s="16">
        <v>41</v>
      </c>
      <c r="M8" s="19">
        <f t="shared" si="6"/>
        <v>0.17073170731707318</v>
      </c>
      <c r="N8" s="16">
        <v>165</v>
      </c>
      <c r="O8" s="20">
        <f t="shared" ref="O8:P8" si="16">D8/7</f>
        <v>1</v>
      </c>
      <c r="P8" s="20">
        <f t="shared" si="16"/>
        <v>0</v>
      </c>
      <c r="Q8" s="16">
        <f t="shared" si="8"/>
        <v>165</v>
      </c>
      <c r="R8" s="16"/>
      <c r="S8" s="21">
        <v>1.4511627906976701</v>
      </c>
      <c r="T8" s="14">
        <v>420</v>
      </c>
      <c r="U8" s="22">
        <v>100</v>
      </c>
      <c r="V8" s="23" t="s">
        <v>632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6.8721064814814811E-2</v>
      </c>
      <c r="AD8" s="25">
        <f t="shared" si="12"/>
        <v>-0.66384548611111105</v>
      </c>
      <c r="AE8" s="25">
        <v>-5.8</v>
      </c>
      <c r="AF8" s="25">
        <v>-9.3000000000000007</v>
      </c>
      <c r="AG8" s="25">
        <v>0</v>
      </c>
    </row>
    <row r="9" spans="1:33" ht="15.75" customHeight="1" x14ac:dyDescent="0.2">
      <c r="A9" s="14" t="s">
        <v>42</v>
      </c>
      <c r="B9" s="14" t="s">
        <v>633</v>
      </c>
      <c r="C9" s="15">
        <f t="shared" si="4"/>
        <v>21.095333333333333</v>
      </c>
      <c r="D9" s="16">
        <v>15</v>
      </c>
      <c r="E9" s="16">
        <v>1</v>
      </c>
      <c r="F9" s="29">
        <v>316.43</v>
      </c>
      <c r="G9" s="29">
        <v>-15.51</v>
      </c>
      <c r="H9" s="18">
        <f t="shared" si="1"/>
        <v>4.9015580065101282E-2</v>
      </c>
      <c r="I9" s="18">
        <f t="shared" si="2"/>
        <v>7.3368678321936692E-2</v>
      </c>
      <c r="J9" s="17">
        <f t="shared" si="5"/>
        <v>23.216050881410428</v>
      </c>
      <c r="K9" s="17">
        <f t="shared" si="3"/>
        <v>1.547736725427362</v>
      </c>
      <c r="L9" s="16">
        <v>72</v>
      </c>
      <c r="M9" s="19">
        <f t="shared" si="6"/>
        <v>0.20833333333333334</v>
      </c>
      <c r="N9" s="16">
        <v>158</v>
      </c>
      <c r="O9" s="20">
        <f t="shared" ref="O9:P9" si="17">D9/7</f>
        <v>2.1428571428571428</v>
      </c>
      <c r="P9" s="20">
        <f t="shared" si="17"/>
        <v>0.14285714285714285</v>
      </c>
      <c r="Q9" s="16">
        <f t="shared" si="8"/>
        <v>69</v>
      </c>
      <c r="R9" s="16"/>
      <c r="S9" s="21">
        <v>1.4533551554828099</v>
      </c>
      <c r="T9" s="14">
        <v>420</v>
      </c>
      <c r="U9" s="22">
        <v>90</v>
      </c>
      <c r="V9" s="23" t="s">
        <v>634</v>
      </c>
      <c r="W9" s="14">
        <v>1</v>
      </c>
      <c r="X9" s="24">
        <f t="shared" si="9"/>
        <v>6.6666666666666666E-2</v>
      </c>
      <c r="Y9" s="25">
        <f t="shared" si="10"/>
        <v>15.51</v>
      </c>
      <c r="Z9" s="14">
        <v>0</v>
      </c>
      <c r="AA9" s="14" t="s">
        <v>39</v>
      </c>
      <c r="AB9" s="27">
        <f t="shared" si="11"/>
        <v>-0.69</v>
      </c>
      <c r="AC9" s="28">
        <v>6.8721064814814811E-2</v>
      </c>
      <c r="AD9" s="25">
        <f t="shared" si="12"/>
        <v>-1.4225260416666665</v>
      </c>
      <c r="AE9" s="25">
        <v>-5.8</v>
      </c>
      <c r="AF9" s="25">
        <v>-9.4544615384615298</v>
      </c>
      <c r="AG9" s="25">
        <v>0</v>
      </c>
    </row>
    <row r="10" spans="1:33" ht="15.75" customHeight="1" x14ac:dyDescent="0.2">
      <c r="A10" s="14" t="s">
        <v>45</v>
      </c>
      <c r="B10" s="14" t="s">
        <v>635</v>
      </c>
      <c r="C10" s="15">
        <f t="shared" si="4"/>
        <v>21.656666666666666</v>
      </c>
      <c r="D10" s="16">
        <v>6</v>
      </c>
      <c r="E10" s="16">
        <v>3</v>
      </c>
      <c r="F10" s="29">
        <v>129.94</v>
      </c>
      <c r="G10" s="29">
        <v>-0.08</v>
      </c>
      <c r="H10" s="18">
        <f t="shared" si="1"/>
        <v>6.1566877020163152E-4</v>
      </c>
      <c r="I10" s="18">
        <f t="shared" si="2"/>
        <v>0.13901792814632413</v>
      </c>
      <c r="J10" s="17">
        <f t="shared" si="5"/>
        <v>18.063989583333356</v>
      </c>
      <c r="K10" s="17">
        <f t="shared" si="3"/>
        <v>3.0106649305555595</v>
      </c>
      <c r="L10" s="16">
        <v>42</v>
      </c>
      <c r="M10" s="19">
        <f t="shared" si="6"/>
        <v>0.14285714285714285</v>
      </c>
      <c r="N10" s="16">
        <v>128</v>
      </c>
      <c r="O10" s="20">
        <f t="shared" ref="O10:P10" si="18">D10/7</f>
        <v>0.8571428571428571</v>
      </c>
      <c r="P10" s="20">
        <f t="shared" si="18"/>
        <v>0.42857142857142855</v>
      </c>
      <c r="Q10" s="16">
        <f t="shared" si="8"/>
        <v>99</v>
      </c>
      <c r="R10" s="16"/>
      <c r="S10" s="21">
        <v>1.5585412667946199</v>
      </c>
      <c r="T10" s="14">
        <v>420</v>
      </c>
      <c r="U10" s="22">
        <v>90</v>
      </c>
      <c r="V10" s="23" t="s">
        <v>636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6.8721064814814811E-2</v>
      </c>
      <c r="AD10" s="25">
        <f t="shared" si="12"/>
        <v>-0.56901041666666663</v>
      </c>
      <c r="AE10" s="25">
        <v>-5.8</v>
      </c>
      <c r="AF10" s="25">
        <v>-9.4893333333333292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21.262727272727275</v>
      </c>
      <c r="D11" s="16">
        <v>11</v>
      </c>
      <c r="E11" s="16">
        <v>0</v>
      </c>
      <c r="F11" s="29">
        <v>233.89000000000001</v>
      </c>
      <c r="G11" s="29">
        <v>0</v>
      </c>
      <c r="H11" s="18">
        <f t="shared" si="1"/>
        <v>0</v>
      </c>
      <c r="I11" s="18">
        <f t="shared" si="2"/>
        <v>0.12647247667469533</v>
      </c>
      <c r="J11" s="17">
        <f t="shared" si="5"/>
        <v>29.580647569444491</v>
      </c>
      <c r="K11" s="17">
        <f t="shared" si="3"/>
        <v>2.6891497790404082</v>
      </c>
      <c r="L11" s="16">
        <v>41</v>
      </c>
      <c r="M11" s="19">
        <f t="shared" si="6"/>
        <v>0.26829268292682928</v>
      </c>
      <c r="N11" s="16">
        <v>129</v>
      </c>
      <c r="O11" s="20">
        <f t="shared" ref="O11:P11" si="19">D11/7</f>
        <v>1.5714285714285714</v>
      </c>
      <c r="P11" s="20">
        <f t="shared" si="19"/>
        <v>0</v>
      </c>
      <c r="Q11" s="16">
        <f t="shared" si="8"/>
        <v>82</v>
      </c>
      <c r="R11" s="16"/>
      <c r="S11" s="21">
        <v>1.5454545454545401</v>
      </c>
      <c r="T11" s="14">
        <v>623</v>
      </c>
      <c r="U11" s="22">
        <v>90</v>
      </c>
      <c r="V11" s="23" t="s">
        <v>637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6.8721064814814811E-2</v>
      </c>
      <c r="AD11" s="25">
        <f t="shared" si="12"/>
        <v>-1.0431857638888888</v>
      </c>
      <c r="AE11" s="25">
        <v>-5.8</v>
      </c>
      <c r="AF11" s="25">
        <v>-9.4893333333333292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20.990000000000006</v>
      </c>
      <c r="D12" s="16">
        <v>24</v>
      </c>
      <c r="E12" s="16">
        <v>1</v>
      </c>
      <c r="F12" s="29">
        <v>503.76000000000016</v>
      </c>
      <c r="G12" s="29">
        <v>-0.08</v>
      </c>
      <c r="H12" s="18">
        <f t="shared" si="1"/>
        <v>1.5880578053041125E-4</v>
      </c>
      <c r="I12" s="18">
        <f t="shared" si="2"/>
        <v>0.11691273291514524</v>
      </c>
      <c r="J12" s="17">
        <f t="shared" si="5"/>
        <v>58.895958333333589</v>
      </c>
      <c r="K12" s="17">
        <f t="shared" si="3"/>
        <v>2.4539982638888995</v>
      </c>
      <c r="L12" s="16">
        <v>59</v>
      </c>
      <c r="M12" s="19">
        <f t="shared" si="6"/>
        <v>0.40677966101694918</v>
      </c>
      <c r="N12" s="16">
        <v>95</v>
      </c>
      <c r="O12" s="20">
        <f t="shared" ref="O12:P12" si="20">D12/7</f>
        <v>3.4285714285714284</v>
      </c>
      <c r="P12" s="20">
        <f t="shared" si="20"/>
        <v>0.14285714285714285</v>
      </c>
      <c r="Q12" s="16">
        <f t="shared" si="8"/>
        <v>26</v>
      </c>
      <c r="R12" s="16"/>
      <c r="S12" s="21">
        <v>1.6465517241379299</v>
      </c>
      <c r="T12" s="14">
        <v>500</v>
      </c>
      <c r="U12" s="22">
        <v>100</v>
      </c>
      <c r="V12" s="23" t="s">
        <v>638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6.8721064814814811E-2</v>
      </c>
      <c r="AD12" s="25">
        <f t="shared" si="12"/>
        <v>-2.2760416666666665</v>
      </c>
      <c r="AE12" s="25">
        <v>-5.8</v>
      </c>
      <c r="AF12" s="25">
        <v>-9.4893333333333292</v>
      </c>
      <c r="AG12" s="25">
        <v>0</v>
      </c>
    </row>
    <row r="13" spans="1:33" ht="15.75" customHeight="1" x14ac:dyDescent="0.2">
      <c r="A13" s="14" t="s">
        <v>52</v>
      </c>
      <c r="B13" s="14" t="s">
        <v>639</v>
      </c>
      <c r="C13" s="15">
        <f t="shared" si="4"/>
        <v>21.107499999999998</v>
      </c>
      <c r="D13" s="16">
        <v>28</v>
      </c>
      <c r="E13" s="16">
        <v>6</v>
      </c>
      <c r="F13" s="17">
        <v>591.01</v>
      </c>
      <c r="G13" s="29">
        <v>-0.08</v>
      </c>
      <c r="H13" s="18">
        <f t="shared" si="1"/>
        <v>1.3536149980541786E-4</v>
      </c>
      <c r="I13" s="18">
        <f t="shared" si="2"/>
        <v>0.11691023511540502</v>
      </c>
      <c r="J13" s="17">
        <f t="shared" si="5"/>
        <v>69.095118055555517</v>
      </c>
      <c r="K13" s="17">
        <f t="shared" si="3"/>
        <v>2.4676827876984113</v>
      </c>
      <c r="L13" s="16">
        <v>52</v>
      </c>
      <c r="M13" s="19">
        <f t="shared" si="6"/>
        <v>0.53846153846153844</v>
      </c>
      <c r="N13" s="16">
        <v>152</v>
      </c>
      <c r="O13" s="20">
        <f t="shared" ref="O13:P13" si="21">D13/7</f>
        <v>4</v>
      </c>
      <c r="P13" s="20">
        <f t="shared" si="21"/>
        <v>0.8571428571428571</v>
      </c>
      <c r="Q13" s="16">
        <f t="shared" si="8"/>
        <v>31</v>
      </c>
      <c r="R13" s="16"/>
      <c r="S13" s="21">
        <v>1.29118136439267</v>
      </c>
      <c r="T13" s="14">
        <v>430</v>
      </c>
      <c r="U13" s="22">
        <v>160</v>
      </c>
      <c r="V13" s="23" t="s">
        <v>640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6.8721064814814811E-2</v>
      </c>
      <c r="AD13" s="25">
        <f t="shared" si="12"/>
        <v>-2.6553819444444442</v>
      </c>
      <c r="AE13" s="25">
        <v>-5.8</v>
      </c>
      <c r="AF13" s="25">
        <v>-9.5760000000000005</v>
      </c>
      <c r="AG13" s="25">
        <v>0</v>
      </c>
    </row>
    <row r="14" spans="1:33" ht="15.75" customHeight="1" x14ac:dyDescent="0.2">
      <c r="A14" s="14" t="s">
        <v>55</v>
      </c>
      <c r="B14" s="14" t="s">
        <v>641</v>
      </c>
      <c r="C14" s="15">
        <f t="shared" si="4"/>
        <v>21.61888888888889</v>
      </c>
      <c r="D14" s="16">
        <v>18</v>
      </c>
      <c r="E14" s="16">
        <v>21</v>
      </c>
      <c r="F14" s="17">
        <v>389.14000000000004</v>
      </c>
      <c r="G14" s="29">
        <v>0</v>
      </c>
      <c r="H14" s="18">
        <f t="shared" si="1"/>
        <v>0</v>
      </c>
      <c r="I14" s="18">
        <f t="shared" si="2"/>
        <v>0.13438343205530145</v>
      </c>
      <c r="J14" s="17">
        <f t="shared" si="5"/>
        <v>52.293968750000019</v>
      </c>
      <c r="K14" s="17">
        <f t="shared" si="3"/>
        <v>2.9052204861111122</v>
      </c>
      <c r="L14" s="16">
        <v>53</v>
      </c>
      <c r="M14" s="19">
        <f t="shared" si="6"/>
        <v>0.33962264150943394</v>
      </c>
      <c r="N14" s="16">
        <v>112</v>
      </c>
      <c r="O14" s="20">
        <f t="shared" ref="O14:P14" si="22">D14/7</f>
        <v>2.5714285714285716</v>
      </c>
      <c r="P14" s="20">
        <f t="shared" si="22"/>
        <v>3</v>
      </c>
      <c r="Q14" s="16">
        <f t="shared" si="8"/>
        <v>20</v>
      </c>
      <c r="R14" s="16"/>
      <c r="S14" s="21">
        <v>1.92592592592592</v>
      </c>
      <c r="T14" s="14">
        <v>430</v>
      </c>
      <c r="U14" s="22">
        <v>160</v>
      </c>
      <c r="V14" s="23" t="s">
        <v>640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6.8721064814814811E-2</v>
      </c>
      <c r="AD14" s="25">
        <f t="shared" si="12"/>
        <v>-1.7070312499999998</v>
      </c>
      <c r="AE14" s="25">
        <v>-5.8</v>
      </c>
      <c r="AF14" s="25">
        <v>-9.5760000000000005</v>
      </c>
      <c r="AG14" s="25">
        <v>0</v>
      </c>
    </row>
    <row r="15" spans="1:33" ht="15.75" customHeight="1" x14ac:dyDescent="0.2">
      <c r="A15" s="14" t="s">
        <v>57</v>
      </c>
      <c r="B15" s="14" t="s">
        <v>436</v>
      </c>
      <c r="C15" s="15">
        <f t="shared" si="4"/>
        <v>22.923333333333339</v>
      </c>
      <c r="D15" s="16">
        <v>15</v>
      </c>
      <c r="E15" s="16">
        <v>6</v>
      </c>
      <c r="F15" s="17">
        <v>343.85000000000008</v>
      </c>
      <c r="G15" s="29">
        <v>0</v>
      </c>
      <c r="H15" s="18">
        <f t="shared" si="1"/>
        <v>0</v>
      </c>
      <c r="I15" s="18">
        <f t="shared" si="2"/>
        <v>0.14980361773544673</v>
      </c>
      <c r="J15" s="17">
        <f t="shared" si="5"/>
        <v>51.509973958333369</v>
      </c>
      <c r="K15" s="17">
        <f t="shared" si="3"/>
        <v>3.4339982638888911</v>
      </c>
      <c r="L15" s="16">
        <v>73</v>
      </c>
      <c r="M15" s="19">
        <f t="shared" si="6"/>
        <v>0.20547945205479451</v>
      </c>
      <c r="N15" s="16">
        <v>94</v>
      </c>
      <c r="O15" s="20">
        <f t="shared" ref="O15:P15" si="23">D15/7</f>
        <v>2.1428571428571428</v>
      </c>
      <c r="P15" s="20">
        <f t="shared" si="23"/>
        <v>0.8571428571428571</v>
      </c>
      <c r="Q15" s="16">
        <f t="shared" si="8"/>
        <v>31</v>
      </c>
      <c r="R15" s="16"/>
      <c r="S15" s="21">
        <v>2.1291759465478801</v>
      </c>
      <c r="T15" s="14">
        <v>430</v>
      </c>
      <c r="U15" s="22">
        <v>160</v>
      </c>
      <c r="V15" s="23" t="s">
        <v>642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6.8721064814814811E-2</v>
      </c>
      <c r="AD15" s="25">
        <f t="shared" si="12"/>
        <v>-1.4225260416666665</v>
      </c>
      <c r="AE15" s="25">
        <v>-5.8</v>
      </c>
      <c r="AF15" s="25">
        <v>-10.156000000000001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23.79333333333334</v>
      </c>
      <c r="D16" s="16">
        <v>15</v>
      </c>
      <c r="E16" s="16">
        <v>2</v>
      </c>
      <c r="F16" s="17">
        <v>356.90000000000009</v>
      </c>
      <c r="G16" s="29">
        <v>0</v>
      </c>
      <c r="H16" s="18">
        <f t="shared" si="1"/>
        <v>0</v>
      </c>
      <c r="I16" s="18">
        <f t="shared" si="2"/>
        <v>0.17540620330157855</v>
      </c>
      <c r="J16" s="17">
        <f t="shared" si="5"/>
        <v>62.602473958333398</v>
      </c>
      <c r="K16" s="17">
        <f t="shared" si="3"/>
        <v>4.1734982638888933</v>
      </c>
      <c r="L16" s="16">
        <v>70</v>
      </c>
      <c r="M16" s="19">
        <f t="shared" si="6"/>
        <v>0.21428571428571427</v>
      </c>
      <c r="N16" s="16">
        <v>71</v>
      </c>
      <c r="O16" s="20">
        <f t="shared" ref="O16:P16" si="24">D16/7</f>
        <v>2.1428571428571428</v>
      </c>
      <c r="P16" s="20">
        <f t="shared" si="24"/>
        <v>0.2857142857142857</v>
      </c>
      <c r="Q16" s="16">
        <f t="shared" si="8"/>
        <v>29</v>
      </c>
      <c r="R16" s="16"/>
      <c r="S16" s="21">
        <v>2.33179723502304</v>
      </c>
      <c r="T16" s="14">
        <v>430</v>
      </c>
      <c r="U16" s="22">
        <v>160</v>
      </c>
      <c r="V16" s="23" t="s">
        <v>642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6.8721064814814811E-2</v>
      </c>
      <c r="AD16" s="25">
        <f t="shared" si="12"/>
        <v>-1.4225260416666665</v>
      </c>
      <c r="AE16" s="25">
        <v>-5.8</v>
      </c>
      <c r="AF16" s="25">
        <v>-10.156000000000001</v>
      </c>
      <c r="AG16" s="25">
        <v>0</v>
      </c>
    </row>
    <row r="17" spans="1:33" ht="15.75" customHeight="1" x14ac:dyDescent="0.2">
      <c r="A17" s="14" t="s">
        <v>62</v>
      </c>
      <c r="B17" s="14" t="s">
        <v>643</v>
      </c>
      <c r="C17" s="15">
        <f t="shared" si="4"/>
        <v>23.990000000000002</v>
      </c>
      <c r="D17" s="16">
        <v>8</v>
      </c>
      <c r="E17" s="16">
        <v>2</v>
      </c>
      <c r="F17" s="17">
        <v>191.92000000000002</v>
      </c>
      <c r="G17" s="29">
        <v>0</v>
      </c>
      <c r="H17" s="18">
        <f t="shared" si="1"/>
        <v>0</v>
      </c>
      <c r="I17" s="18">
        <f t="shared" si="2"/>
        <v>0.18093642895187809</v>
      </c>
      <c r="J17" s="17">
        <f t="shared" si="5"/>
        <v>34.725319444444445</v>
      </c>
      <c r="K17" s="17">
        <f t="shared" si="3"/>
        <v>4.3406649305555556</v>
      </c>
      <c r="L17" s="16">
        <v>59</v>
      </c>
      <c r="M17" s="19">
        <f t="shared" si="6"/>
        <v>0.13559322033898305</v>
      </c>
      <c r="N17" s="16">
        <v>63</v>
      </c>
      <c r="O17" s="20">
        <f t="shared" ref="O17:P17" si="25">D17/7</f>
        <v>1.1428571428571428</v>
      </c>
      <c r="P17" s="20">
        <f t="shared" si="25"/>
        <v>0.2857142857142857</v>
      </c>
      <c r="Q17" s="16">
        <f t="shared" si="8"/>
        <v>44</v>
      </c>
      <c r="R17" s="16"/>
      <c r="S17" s="21">
        <v>1.8962962962962899</v>
      </c>
      <c r="T17" s="14">
        <v>390</v>
      </c>
      <c r="U17" s="22">
        <v>160</v>
      </c>
      <c r="V17" s="23" t="s">
        <v>644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6.8721064814814811E-2</v>
      </c>
      <c r="AD17" s="25">
        <f t="shared" si="12"/>
        <v>-0.75868055555555547</v>
      </c>
      <c r="AE17" s="25">
        <v>-5.8</v>
      </c>
      <c r="AF17" s="25">
        <v>-10.156000000000001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4"/>
        <v>24.490000000000002</v>
      </c>
      <c r="D18" s="16">
        <v>8</v>
      </c>
      <c r="E18" s="16">
        <v>1</v>
      </c>
      <c r="F18" s="17">
        <v>195.92000000000002</v>
      </c>
      <c r="G18" s="29">
        <v>0</v>
      </c>
      <c r="H18" s="18">
        <f t="shared" si="1"/>
        <v>0</v>
      </c>
      <c r="I18" s="18">
        <f t="shared" si="2"/>
        <v>0.1945963630279933</v>
      </c>
      <c r="J18" s="17">
        <f t="shared" si="5"/>
        <v>38.12531944444445</v>
      </c>
      <c r="K18" s="17">
        <f t="shared" si="3"/>
        <v>4.7656649305555563</v>
      </c>
      <c r="L18" s="16">
        <v>71</v>
      </c>
      <c r="M18" s="19">
        <f t="shared" si="6"/>
        <v>0.11267605633802817</v>
      </c>
      <c r="N18" s="16">
        <v>90</v>
      </c>
      <c r="O18" s="20">
        <f t="shared" ref="O18:P18" si="26">D18/7</f>
        <v>1.1428571428571428</v>
      </c>
      <c r="P18" s="20">
        <f t="shared" si="26"/>
        <v>0.14285714285714285</v>
      </c>
      <c r="Q18" s="16">
        <f t="shared" si="8"/>
        <v>70</v>
      </c>
      <c r="R18" s="16"/>
      <c r="S18" s="21">
        <v>2.0390455531453302</v>
      </c>
      <c r="T18" s="14">
        <v>230</v>
      </c>
      <c r="U18" s="22">
        <v>0</v>
      </c>
      <c r="V18" s="23" t="s">
        <v>645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6.8721064814814811E-2</v>
      </c>
      <c r="AD18" s="25">
        <f t="shared" si="12"/>
        <v>-0.75868055555555547</v>
      </c>
      <c r="AE18" s="25">
        <v>-5.8</v>
      </c>
      <c r="AF18" s="25">
        <v>-10.156000000000001</v>
      </c>
      <c r="AG18" s="25">
        <v>0</v>
      </c>
    </row>
    <row r="19" spans="1:33" ht="15.75" customHeight="1" x14ac:dyDescent="0.2">
      <c r="A19" s="14" t="s">
        <v>67</v>
      </c>
      <c r="B19" s="14" t="s">
        <v>646</v>
      </c>
      <c r="C19" s="15">
        <f t="shared" si="4"/>
        <v>24.990000000000006</v>
      </c>
      <c r="D19" s="16">
        <v>12</v>
      </c>
      <c r="E19" s="16">
        <v>1</v>
      </c>
      <c r="F19" s="17">
        <v>299.88000000000005</v>
      </c>
      <c r="G19" s="29">
        <v>-0.1</v>
      </c>
      <c r="H19" s="18">
        <f t="shared" si="1"/>
        <v>3.3346672002134185E-4</v>
      </c>
      <c r="I19" s="18">
        <f t="shared" si="2"/>
        <v>0.18840862733982489</v>
      </c>
      <c r="J19" s="17">
        <f t="shared" si="5"/>
        <v>56.499979166666698</v>
      </c>
      <c r="K19" s="17">
        <f t="shared" si="3"/>
        <v>4.7083315972222248</v>
      </c>
      <c r="L19" s="16">
        <v>67</v>
      </c>
      <c r="M19" s="19">
        <f t="shared" si="6"/>
        <v>0.17910447761194029</v>
      </c>
      <c r="N19" s="16">
        <v>80</v>
      </c>
      <c r="O19" s="20">
        <f t="shared" ref="O19:P19" si="27">D19/7</f>
        <v>1.7142857142857142</v>
      </c>
      <c r="P19" s="20">
        <f t="shared" si="27"/>
        <v>0.14285714285714285</v>
      </c>
      <c r="Q19" s="16">
        <f t="shared" si="8"/>
        <v>43</v>
      </c>
      <c r="R19" s="16"/>
      <c r="S19" s="21">
        <v>2.1703163017031599</v>
      </c>
      <c r="T19" s="14">
        <v>230</v>
      </c>
      <c r="U19" s="22">
        <v>30</v>
      </c>
      <c r="V19" s="23" t="s">
        <v>645</v>
      </c>
      <c r="W19" s="14">
        <v>1</v>
      </c>
      <c r="X19" s="24">
        <f t="shared" si="9"/>
        <v>8.3333333333333329E-2</v>
      </c>
      <c r="Y19" s="25">
        <f t="shared" si="10"/>
        <v>0.1</v>
      </c>
      <c r="Z19" s="14">
        <v>0</v>
      </c>
      <c r="AA19" s="14" t="s">
        <v>39</v>
      </c>
      <c r="AB19" s="27">
        <f t="shared" si="11"/>
        <v>-0.69</v>
      </c>
      <c r="AC19" s="28">
        <v>6.8721064814814811E-2</v>
      </c>
      <c r="AD19" s="25">
        <f t="shared" si="12"/>
        <v>-1.1380208333333333</v>
      </c>
      <c r="AE19" s="25">
        <v>-5.8</v>
      </c>
      <c r="AF19" s="25">
        <v>-10.63</v>
      </c>
      <c r="AG19" s="25">
        <v>0</v>
      </c>
    </row>
    <row r="20" spans="1:33" ht="15.75" customHeight="1" x14ac:dyDescent="0.2">
      <c r="A20" s="14" t="s">
        <v>68</v>
      </c>
      <c r="B20" s="14" t="s">
        <v>616</v>
      </c>
      <c r="C20" s="15">
        <f t="shared" si="4"/>
        <v>24.833333333333332</v>
      </c>
      <c r="D20" s="16">
        <v>3</v>
      </c>
      <c r="E20" s="16">
        <v>3</v>
      </c>
      <c r="F20" s="17">
        <v>74.5</v>
      </c>
      <c r="G20" s="29">
        <v>0</v>
      </c>
      <c r="H20" s="18">
        <f t="shared" si="1"/>
        <v>0</v>
      </c>
      <c r="I20" s="18">
        <f t="shared" si="2"/>
        <v>0.18457039988814311</v>
      </c>
      <c r="J20" s="17">
        <f t="shared" si="5"/>
        <v>13.750494791666663</v>
      </c>
      <c r="K20" s="17">
        <f t="shared" si="3"/>
        <v>4.5834982638888873</v>
      </c>
      <c r="L20" s="16">
        <v>46</v>
      </c>
      <c r="M20" s="19">
        <f t="shared" si="6"/>
        <v>6.5217391304347824E-2</v>
      </c>
      <c r="N20" s="16">
        <v>65</v>
      </c>
      <c r="O20" s="20">
        <f t="shared" ref="O20:P20" si="28">D20/7</f>
        <v>0.42857142857142855</v>
      </c>
      <c r="P20" s="20">
        <f t="shared" si="28"/>
        <v>0.42857142857142855</v>
      </c>
      <c r="Q20" s="16">
        <f t="shared" si="8"/>
        <v>75</v>
      </c>
      <c r="R20" s="16"/>
      <c r="S20" s="21">
        <v>2.3208556149732602</v>
      </c>
      <c r="T20" s="14">
        <v>230</v>
      </c>
      <c r="U20" s="22">
        <v>30</v>
      </c>
      <c r="V20" s="23" t="s">
        <v>647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6.8721064814814811E-2</v>
      </c>
      <c r="AD20" s="25">
        <f t="shared" si="12"/>
        <v>-0.28450520833333331</v>
      </c>
      <c r="AE20" s="25">
        <v>-5.8</v>
      </c>
      <c r="AF20" s="25">
        <v>-10.63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24.047142857142859</v>
      </c>
      <c r="D21" s="16">
        <v>7</v>
      </c>
      <c r="E21" s="16">
        <v>0</v>
      </c>
      <c r="F21" s="17">
        <v>168.33</v>
      </c>
      <c r="G21" s="29">
        <v>0</v>
      </c>
      <c r="H21" s="18">
        <f t="shared" si="1"/>
        <v>0</v>
      </c>
      <c r="I21" s="18">
        <f t="shared" si="2"/>
        <v>0.16281503305345973</v>
      </c>
      <c r="J21" s="17">
        <f t="shared" si="5"/>
        <v>27.406654513888878</v>
      </c>
      <c r="K21" s="17">
        <f t="shared" si="3"/>
        <v>3.9152363591269825</v>
      </c>
      <c r="L21" s="16">
        <v>30</v>
      </c>
      <c r="M21" s="19">
        <f t="shared" si="6"/>
        <v>0.23333333333333334</v>
      </c>
      <c r="N21" s="16">
        <v>58</v>
      </c>
      <c r="O21" s="20">
        <f t="shared" ref="O21:P21" si="29">D21/7</f>
        <v>1</v>
      </c>
      <c r="P21" s="20">
        <f t="shared" si="29"/>
        <v>0</v>
      </c>
      <c r="Q21" s="16">
        <f t="shared" si="8"/>
        <v>58</v>
      </c>
      <c r="R21" s="16"/>
      <c r="S21" s="21">
        <v>1.79831932773109</v>
      </c>
      <c r="T21" s="14">
        <v>230</v>
      </c>
      <c r="U21" s="22">
        <v>30</v>
      </c>
      <c r="V21" s="23" t="s">
        <v>648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6.8721064814814811E-2</v>
      </c>
      <c r="AD21" s="25">
        <f t="shared" si="12"/>
        <v>-0.66384548611111105</v>
      </c>
      <c r="AE21" s="25">
        <v>-5.8</v>
      </c>
      <c r="AF21" s="25">
        <v>-10.63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24.305555555555557</v>
      </c>
      <c r="D22" s="16">
        <v>9</v>
      </c>
      <c r="E22" s="16">
        <v>1</v>
      </c>
      <c r="F22" s="29">
        <v>218.75000000000003</v>
      </c>
      <c r="G22" s="29">
        <v>-0.08</v>
      </c>
      <c r="H22" s="18">
        <f t="shared" si="1"/>
        <v>3.6571428571428567E-4</v>
      </c>
      <c r="I22" s="18">
        <f t="shared" si="2"/>
        <v>0.16975535714285719</v>
      </c>
      <c r="J22" s="17">
        <f t="shared" si="5"/>
        <v>37.133984375000018</v>
      </c>
      <c r="K22" s="17">
        <f t="shared" si="3"/>
        <v>4.1259982638888912</v>
      </c>
      <c r="L22" s="16">
        <v>53</v>
      </c>
      <c r="M22" s="19">
        <f t="shared" si="6"/>
        <v>0.16981132075471697</v>
      </c>
      <c r="N22" s="16">
        <v>45</v>
      </c>
      <c r="O22" s="20">
        <f t="shared" ref="O22:P22" si="30">D22/7</f>
        <v>1.2857142857142858</v>
      </c>
      <c r="P22" s="20">
        <f t="shared" si="30"/>
        <v>0.14285714285714285</v>
      </c>
      <c r="Q22" s="16">
        <f t="shared" si="8"/>
        <v>31</v>
      </c>
      <c r="R22" s="16"/>
      <c r="S22" s="21">
        <v>2</v>
      </c>
      <c r="T22" s="14">
        <v>230</v>
      </c>
      <c r="U22" s="22">
        <v>30</v>
      </c>
      <c r="V22" s="23" t="s">
        <v>648</v>
      </c>
      <c r="W22" s="14">
        <v>0</v>
      </c>
      <c r="X22" s="24">
        <f t="shared" si="9"/>
        <v>0</v>
      </c>
      <c r="Y22" s="25">
        <f t="shared" si="10"/>
        <v>0.08</v>
      </c>
      <c r="Z22" s="14">
        <v>1</v>
      </c>
      <c r="AA22" s="14" t="s">
        <v>39</v>
      </c>
      <c r="AB22" s="27">
        <f t="shared" si="11"/>
        <v>-0.69</v>
      </c>
      <c r="AC22" s="28">
        <v>6.8721064814814811E-2</v>
      </c>
      <c r="AD22" s="25">
        <f t="shared" si="12"/>
        <v>-0.85351562499999989</v>
      </c>
      <c r="AE22" s="25">
        <v>-5.8</v>
      </c>
      <c r="AF22" s="25">
        <v>-10.63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4"/>
        <v>24.074285714285711</v>
      </c>
      <c r="D23" s="16">
        <v>7</v>
      </c>
      <c r="E23" s="16">
        <v>19</v>
      </c>
      <c r="F23" s="17">
        <v>168.51999999999998</v>
      </c>
      <c r="G23" s="29">
        <v>0</v>
      </c>
      <c r="H23" s="18">
        <f t="shared" si="1"/>
        <v>0</v>
      </c>
      <c r="I23" s="18">
        <f t="shared" si="2"/>
        <v>0.16358980841377208</v>
      </c>
      <c r="J23" s="17">
        <f t="shared" si="5"/>
        <v>27.568154513888867</v>
      </c>
      <c r="K23" s="17">
        <f t="shared" si="3"/>
        <v>3.9383077876984096</v>
      </c>
      <c r="L23" s="16">
        <v>46</v>
      </c>
      <c r="M23" s="19">
        <f t="shared" si="6"/>
        <v>0.15217391304347827</v>
      </c>
      <c r="N23" s="16">
        <v>16</v>
      </c>
      <c r="O23" s="20">
        <f t="shared" ref="O23:P23" si="31">D23/7</f>
        <v>1</v>
      </c>
      <c r="P23" s="20">
        <f t="shared" si="31"/>
        <v>2.7142857142857144</v>
      </c>
      <c r="Q23" s="16">
        <f t="shared" si="8"/>
        <v>4</v>
      </c>
      <c r="R23" s="16"/>
      <c r="S23" s="21">
        <v>2.4683195592286502</v>
      </c>
      <c r="T23" s="14">
        <v>230</v>
      </c>
      <c r="U23" s="22">
        <v>30</v>
      </c>
      <c r="V23" s="23" t="s">
        <v>649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6.8721064814814811E-2</v>
      </c>
      <c r="AD23" s="25">
        <f t="shared" si="12"/>
        <v>-0.66384548611111105</v>
      </c>
      <c r="AE23" s="25">
        <v>-5.8</v>
      </c>
      <c r="AF23" s="25">
        <v>-10.63</v>
      </c>
      <c r="AG23" s="25">
        <v>0</v>
      </c>
    </row>
    <row r="24" spans="1:33" ht="15.75" customHeight="1" x14ac:dyDescent="0.2">
      <c r="A24" s="14" t="s">
        <v>78</v>
      </c>
      <c r="B24" s="14" t="s">
        <v>650</v>
      </c>
      <c r="C24" s="15">
        <f t="shared" si="4"/>
        <v>23.99</v>
      </c>
      <c r="D24" s="16">
        <v>3</v>
      </c>
      <c r="E24" s="16">
        <v>2</v>
      </c>
      <c r="F24" s="17">
        <v>71.97</v>
      </c>
      <c r="G24" s="17">
        <v>0</v>
      </c>
      <c r="H24" s="18">
        <f t="shared" si="1"/>
        <v>0</v>
      </c>
      <c r="I24" s="18">
        <f t="shared" si="2"/>
        <v>0.16117819635496264</v>
      </c>
      <c r="J24" s="17">
        <f t="shared" si="5"/>
        <v>11.599994791666662</v>
      </c>
      <c r="K24" s="17">
        <f t="shared" si="3"/>
        <v>3.866664930555554</v>
      </c>
      <c r="L24" s="16">
        <v>53</v>
      </c>
      <c r="M24" s="19">
        <f t="shared" si="6"/>
        <v>5.6603773584905662E-2</v>
      </c>
      <c r="N24" s="16">
        <v>7</v>
      </c>
      <c r="O24" s="20">
        <f t="shared" ref="O24:P24" si="32">D24/7</f>
        <v>0.42857142857142855</v>
      </c>
      <c r="P24" s="20">
        <f t="shared" si="32"/>
        <v>0.2857142857142857</v>
      </c>
      <c r="Q24" s="16">
        <f t="shared" si="8"/>
        <v>9</v>
      </c>
      <c r="R24" s="16"/>
      <c r="S24" s="21">
        <v>2.84810126582278</v>
      </c>
      <c r="T24" s="14">
        <v>230</v>
      </c>
      <c r="U24" s="22">
        <v>30</v>
      </c>
      <c r="V24" s="23" t="s">
        <v>649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6.8721064814814811E-2</v>
      </c>
      <c r="AD24" s="25">
        <f t="shared" si="12"/>
        <v>-0.28450520833333331</v>
      </c>
      <c r="AE24" s="25">
        <v>-5.8</v>
      </c>
      <c r="AF24" s="25">
        <v>-10.63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23.99</v>
      </c>
      <c r="D25" s="16">
        <v>1</v>
      </c>
      <c r="E25" s="16">
        <v>0</v>
      </c>
      <c r="F25" s="17">
        <v>23.99</v>
      </c>
      <c r="G25" s="17">
        <v>0</v>
      </c>
      <c r="H25" s="18">
        <f t="shared" si="1"/>
        <v>0</v>
      </c>
      <c r="I25" s="18">
        <f t="shared" si="2"/>
        <v>0.16117819635496258</v>
      </c>
      <c r="J25" s="17">
        <f t="shared" si="5"/>
        <v>3.8666649305555518</v>
      </c>
      <c r="K25" s="17">
        <f t="shared" si="3"/>
        <v>3.8666649305555518</v>
      </c>
      <c r="L25" s="16">
        <v>7</v>
      </c>
      <c r="M25" s="19">
        <f t="shared" si="6"/>
        <v>0.14285714285714285</v>
      </c>
      <c r="N25" s="16">
        <v>2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14</v>
      </c>
      <c r="R25" s="16"/>
      <c r="S25" s="21">
        <v>0</v>
      </c>
      <c r="T25" s="14">
        <v>230</v>
      </c>
      <c r="U25" s="22">
        <v>30</v>
      </c>
      <c r="V25" s="23" t="s">
        <v>649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6.8721064814814811E-2</v>
      </c>
      <c r="AD25" s="25">
        <f t="shared" si="12"/>
        <v>-9.4835069444444434E-2</v>
      </c>
      <c r="AE25" s="25">
        <v>-5.8</v>
      </c>
      <c r="AF25" s="25">
        <v>-10.63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230</v>
      </c>
      <c r="U26" s="22">
        <v>30</v>
      </c>
      <c r="V26" s="23" t="s">
        <v>651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6.8721064814814811E-2</v>
      </c>
      <c r="AD26" s="25">
        <f t="shared" si="12"/>
        <v>0</v>
      </c>
      <c r="AE26" s="25">
        <v>-5.98</v>
      </c>
      <c r="AF26" s="25">
        <v>-10.63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2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2.2907488986784141</v>
      </c>
      <c r="T27" s="14">
        <v>230</v>
      </c>
      <c r="U27" s="22">
        <v>30</v>
      </c>
      <c r="V27" s="23" t="s">
        <v>651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6.8721064814814811E-2</v>
      </c>
      <c r="AD27" s="25">
        <f t="shared" si="12"/>
        <v>0</v>
      </c>
      <c r="AE27" s="25">
        <v>-5.98</v>
      </c>
      <c r="AF27" s="25">
        <v>-10.795999999999999</v>
      </c>
      <c r="AG27" s="25">
        <v>0</v>
      </c>
    </row>
    <row r="28" spans="1:33" ht="15.75" customHeight="1" x14ac:dyDescent="0.2">
      <c r="A28" s="14" t="s">
        <v>87</v>
      </c>
      <c r="B28" s="14" t="s">
        <v>652</v>
      </c>
      <c r="C28" s="15">
        <f t="shared" si="4"/>
        <v>24.99</v>
      </c>
      <c r="D28" s="16">
        <v>1</v>
      </c>
      <c r="E28" s="16">
        <v>0</v>
      </c>
      <c r="F28" s="17">
        <v>24.99</v>
      </c>
      <c r="G28" s="17">
        <v>0</v>
      </c>
      <c r="H28" s="18">
        <f t="shared" si="1"/>
        <v>0</v>
      </c>
      <c r="I28" s="18">
        <f t="shared" si="2"/>
        <v>0.17489655584455999</v>
      </c>
      <c r="J28" s="17">
        <f t="shared" si="5"/>
        <v>4.3706649305555541</v>
      </c>
      <c r="K28" s="17">
        <f t="shared" si="3"/>
        <v>4.3706649305555541</v>
      </c>
      <c r="L28" s="16">
        <v>8</v>
      </c>
      <c r="M28" s="19">
        <f t="shared" si="6"/>
        <v>0.125</v>
      </c>
      <c r="N28" s="16">
        <v>0</v>
      </c>
      <c r="O28" s="20">
        <f t="shared" ref="O28:P28" si="36">D28/7</f>
        <v>0.14285714285714285</v>
      </c>
      <c r="P28" s="20">
        <f t="shared" si="36"/>
        <v>0</v>
      </c>
      <c r="Q28" s="16">
        <f t="shared" si="8"/>
        <v>0</v>
      </c>
      <c r="R28" s="16"/>
      <c r="S28" s="21">
        <v>0</v>
      </c>
      <c r="T28" s="14">
        <v>230</v>
      </c>
      <c r="U28" s="22">
        <v>30</v>
      </c>
      <c r="V28" s="23" t="s">
        <v>651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6.8721064814814811E-2</v>
      </c>
      <c r="AD28" s="25">
        <f t="shared" si="12"/>
        <v>-9.4835069444444434E-2</v>
      </c>
      <c r="AE28" s="25">
        <v>-5.98</v>
      </c>
      <c r="AF28" s="25">
        <v>-10.795999999999999</v>
      </c>
      <c r="AG28" s="25">
        <v>0</v>
      </c>
    </row>
    <row r="29" spans="1:33" ht="15.75" customHeight="1" x14ac:dyDescent="0.2">
      <c r="A29" s="14" t="s">
        <v>89</v>
      </c>
      <c r="B29" s="14" t="s">
        <v>442</v>
      </c>
      <c r="C29" s="15">
        <f t="shared" si="4"/>
        <v>24.99</v>
      </c>
      <c r="D29" s="16">
        <v>2</v>
      </c>
      <c r="E29" s="16">
        <v>0</v>
      </c>
      <c r="F29" s="17">
        <v>49.98</v>
      </c>
      <c r="G29" s="17">
        <v>-7.0000000000000007E-2</v>
      </c>
      <c r="H29" s="18">
        <f t="shared" si="1"/>
        <v>1.4005602240896361E-3</v>
      </c>
      <c r="I29" s="18">
        <f t="shared" si="2"/>
        <v>0.17349599562047036</v>
      </c>
      <c r="J29" s="17">
        <f t="shared" si="5"/>
        <v>8.6713298611111078</v>
      </c>
      <c r="K29" s="17">
        <f t="shared" si="3"/>
        <v>4.3356649305555539</v>
      </c>
      <c r="L29" s="16">
        <v>20</v>
      </c>
      <c r="M29" s="19">
        <f t="shared" si="6"/>
        <v>0.1</v>
      </c>
      <c r="N29" s="16">
        <v>29</v>
      </c>
      <c r="O29" s="20">
        <f t="shared" ref="O29:P29" si="38">D29/7</f>
        <v>0.2857142857142857</v>
      </c>
      <c r="P29" s="20">
        <f t="shared" si="38"/>
        <v>0</v>
      </c>
      <c r="Q29" s="16">
        <f t="shared" si="8"/>
        <v>101</v>
      </c>
      <c r="R29" s="16"/>
      <c r="S29" s="21">
        <v>2.1520467836257309</v>
      </c>
      <c r="T29" s="14">
        <v>200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7.0000000000000007E-2</v>
      </c>
      <c r="Z29" s="14">
        <v>1</v>
      </c>
      <c r="AA29" s="14" t="s">
        <v>39</v>
      </c>
      <c r="AB29" s="27">
        <f t="shared" si="11"/>
        <v>-0.69</v>
      </c>
      <c r="AC29" s="28">
        <v>6.8721064814814811E-2</v>
      </c>
      <c r="AD29" s="25">
        <f t="shared" si="12"/>
        <v>-0.18967013888888887</v>
      </c>
      <c r="AE29" s="25">
        <v>-5.98</v>
      </c>
      <c r="AF29" s="25">
        <v>-10.795999999999999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25.074615384615388</v>
      </c>
      <c r="D30" s="16">
        <v>13</v>
      </c>
      <c r="E30" s="16">
        <v>5</v>
      </c>
      <c r="F30" s="17">
        <v>325.97000000000003</v>
      </c>
      <c r="G30" s="17">
        <v>-0.08</v>
      </c>
      <c r="H30" s="18">
        <f t="shared" si="1"/>
        <v>2.45421357793662E-4</v>
      </c>
      <c r="I30" s="18">
        <f t="shared" si="2"/>
        <v>0.18918495636169658</v>
      </c>
      <c r="J30" s="17">
        <f t="shared" si="5"/>
        <v>61.668620225222234</v>
      </c>
      <c r="K30" s="17">
        <f t="shared" si="3"/>
        <v>4.7437400173247877</v>
      </c>
      <c r="L30" s="16">
        <v>39</v>
      </c>
      <c r="M30" s="19">
        <f t="shared" si="6"/>
        <v>0.33333333333333331</v>
      </c>
      <c r="N30" s="16">
        <v>12</v>
      </c>
      <c r="O30" s="20">
        <f t="shared" ref="O30:P30" si="39">D30/7</f>
        <v>1.8571428571428572</v>
      </c>
      <c r="P30" s="20">
        <f t="shared" si="39"/>
        <v>0.7142857142857143</v>
      </c>
      <c r="Q30" s="16">
        <f t="shared" si="8"/>
        <v>4</v>
      </c>
      <c r="R30" s="16"/>
      <c r="S30" s="21">
        <v>2.5263157894736841</v>
      </c>
      <c r="T30" s="14">
        <v>200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6.8721064814814811E-2</v>
      </c>
      <c r="AD30" s="25">
        <f t="shared" si="12"/>
        <v>-1.2328559027777777</v>
      </c>
      <c r="AE30" s="25">
        <v>-5.98</v>
      </c>
      <c r="AF30" s="25">
        <v>-10.488694144</v>
      </c>
      <c r="AG30" s="25">
        <v>0</v>
      </c>
    </row>
    <row r="31" spans="1:33" ht="15.75" customHeight="1" x14ac:dyDescent="0.2">
      <c r="A31" s="31" t="s">
        <v>91</v>
      </c>
      <c r="B31" s="31" t="s">
        <v>653</v>
      </c>
      <c r="C31" s="15">
        <f t="shared" si="4"/>
        <v>24.99</v>
      </c>
      <c r="D31" s="16">
        <v>4</v>
      </c>
      <c r="E31" s="16">
        <v>1</v>
      </c>
      <c r="F31" s="17">
        <v>99.96</v>
      </c>
      <c r="G31" s="17">
        <v>-0.08</v>
      </c>
      <c r="H31" s="18">
        <f t="shared" si="1"/>
        <v>8.0032012805122054E-4</v>
      </c>
      <c r="I31" s="18">
        <f t="shared" si="2"/>
        <v>0.18639338881774925</v>
      </c>
      <c r="J31" s="17">
        <f t="shared" si="5"/>
        <v>18.631883146222215</v>
      </c>
      <c r="K31" s="17">
        <f t="shared" si="3"/>
        <v>4.6579707865555537</v>
      </c>
      <c r="L31" s="16">
        <v>27</v>
      </c>
      <c r="M31" s="19">
        <f t="shared" si="6"/>
        <v>0.14814814814814814</v>
      </c>
      <c r="N31" s="16">
        <v>4</v>
      </c>
      <c r="O31" s="20">
        <f t="shared" ref="O31:P32" si="40">D31/7</f>
        <v>0.5714285714285714</v>
      </c>
      <c r="P31" s="20">
        <f t="shared" si="40"/>
        <v>0.14285714285714285</v>
      </c>
      <c r="Q31" s="16">
        <f t="shared" si="8"/>
        <v>5</v>
      </c>
      <c r="R31" s="16"/>
      <c r="S31" s="21">
        <v>2.51351351351351</v>
      </c>
      <c r="T31" s="14">
        <v>200</v>
      </c>
      <c r="U31" s="22" t="s">
        <v>63</v>
      </c>
      <c r="V31" s="23" t="s">
        <v>1170</v>
      </c>
      <c r="W31" s="14">
        <v>0</v>
      </c>
      <c r="X31" s="24">
        <f t="shared" si="9"/>
        <v>0</v>
      </c>
      <c r="Y31" s="25">
        <f t="shared" si="37"/>
        <v>0.08</v>
      </c>
      <c r="Z31" s="14">
        <v>1</v>
      </c>
      <c r="AA31" s="14" t="s">
        <v>39</v>
      </c>
      <c r="AB31" s="27">
        <f t="shared" si="11"/>
        <v>-0.69</v>
      </c>
      <c r="AC31" s="28">
        <v>6.8721064814814811E-2</v>
      </c>
      <c r="AD31" s="25">
        <f t="shared" si="12"/>
        <v>-0.37934027777777773</v>
      </c>
      <c r="AE31" s="25">
        <v>-5.98</v>
      </c>
      <c r="AF31" s="25">
        <v>-10.488694144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16.66</v>
      </c>
      <c r="D32" s="16">
        <v>3</v>
      </c>
      <c r="E32" s="16">
        <v>0</v>
      </c>
      <c r="F32" s="17">
        <v>49.98</v>
      </c>
      <c r="G32" s="17">
        <v>0</v>
      </c>
      <c r="H32" s="18">
        <f t="shared" si="1"/>
        <v>0</v>
      </c>
      <c r="I32" s="18">
        <f t="shared" si="2"/>
        <v>-0.14420943658129928</v>
      </c>
      <c r="J32" s="17">
        <f t="shared" si="5"/>
        <v>-7.2075876403333377</v>
      </c>
      <c r="K32" s="17">
        <f t="shared" si="3"/>
        <v>-2.402529213444446</v>
      </c>
      <c r="L32" s="16">
        <v>13</v>
      </c>
      <c r="M32" s="19">
        <f t="shared" si="6"/>
        <v>0.23076923076923078</v>
      </c>
      <c r="N32" s="16">
        <v>0</v>
      </c>
      <c r="O32" s="20">
        <f t="shared" si="40"/>
        <v>0.42857142857142855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6.8721064814814811E-2</v>
      </c>
      <c r="AD32" s="25">
        <f t="shared" si="12"/>
        <v>-0.28450520833333331</v>
      </c>
      <c r="AE32" s="25">
        <v>-5.98</v>
      </c>
      <c r="AF32" s="25">
        <v>-10.488694144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Info!B1:BJ5000""),3,FALSE),"""")"),"18 Gauge Low Voltage Wire - 100 Ft 18/2 Red Black Electrical Wire Spool")</f>
        <v>18 Gauge Low Voltage Wire - 100 Ft 18/2 Red Black Electrical Wire Spool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Info!B1:BJ5000""),2,FALSE),"""")"),"B07FYTN4T9")</f>
        <v>B07FYTN4T9</v>
      </c>
      <c r="B2" s="3" t="s">
        <v>654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6.25" customHeight="1" x14ac:dyDescent="0.15">
      <c r="A3" s="67" t="s">
        <v>30</v>
      </c>
      <c r="B3" s="68"/>
      <c r="C3" s="42">
        <f>((AE32+AF32)/0.85)*-1</f>
        <v>15.376470588235295</v>
      </c>
      <c r="D3" s="5">
        <f>SUM(D4:D99765)</f>
        <v>498</v>
      </c>
      <c r="E3" s="5"/>
      <c r="F3" s="6">
        <f t="shared" ref="F3:G3" si="0">SUM(F4:F99765)</f>
        <v>10267.230000000001</v>
      </c>
      <c r="G3" s="6">
        <f t="shared" si="0"/>
        <v>-77.689999999999984</v>
      </c>
      <c r="H3" s="7">
        <f t="shared" ref="H3:H32" si="1">G3/F3*-1</f>
        <v>7.5667926013150552E-3</v>
      </c>
      <c r="I3" s="8">
        <f t="shared" ref="I3:I32" si="2">J3/F3</f>
        <v>0.20266529431526356</v>
      </c>
      <c r="J3" s="6">
        <f>SUM(J4:J99765)</f>
        <v>2080.8111897525037</v>
      </c>
      <c r="K3" s="6">
        <f t="shared" ref="K3:K32" si="3">J3/D3</f>
        <v>4.1783357223945856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5 - May
5 - June
4.5 - July
3.5 - Aug
4 - Sept
4 - Oct
4 - Nov
4 - Dec
2.5 - Jan
3.5 - Feb")</f>
        <v>3.5 - March
3.5 - April
5 - May
5 - June
4.5 - July
3.5 - Aug
4 - Sept
4 - Oct
4 - Nov
4 - Dec
2.5 -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QTY-29")</f>
        <v>Del QTY-29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QTY-120")</f>
        <v>US QTY-120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10</v>
      </c>
      <c r="X3" s="7">
        <f>W3/D3</f>
        <v>2.0080321285140562E-2</v>
      </c>
      <c r="Y3" s="6"/>
      <c r="Z3" s="5"/>
      <c r="AA3" s="5"/>
      <c r="AB3" s="5"/>
      <c r="AC3" s="5"/>
      <c r="AD3" s="6">
        <f>SUM(AD4:AD99765)</f>
        <v>-52.690361529548078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Info!B2:BZ7000""),37,FALSE)),"""")*-1"),-7.39)</f>
        <v>-7.39</v>
      </c>
      <c r="AG3" s="6">
        <f>SUM(AG4:AG99765)</f>
        <v>-80</v>
      </c>
    </row>
    <row r="4" spans="1:33" ht="15.75" customHeight="1" x14ac:dyDescent="0.2">
      <c r="A4" s="14" t="s">
        <v>31</v>
      </c>
      <c r="B4" s="14" t="s">
        <v>655</v>
      </c>
      <c r="C4" s="15">
        <f t="shared" ref="C4:C32" si="4">IFERROR(F4/D4," - ")</f>
        <v>19.990000000000002</v>
      </c>
      <c r="D4" s="16">
        <v>12</v>
      </c>
      <c r="E4" s="16">
        <v>0</v>
      </c>
      <c r="F4" s="17">
        <v>239.88000000000002</v>
      </c>
      <c r="G4" s="17">
        <v>0</v>
      </c>
      <c r="H4" s="18">
        <f t="shared" si="1"/>
        <v>0</v>
      </c>
      <c r="I4" s="18">
        <f t="shared" si="2"/>
        <v>0.20259655468760035</v>
      </c>
      <c r="J4" s="17">
        <f t="shared" ref="J4:J32" si="5">F4*0.85+G4+AF4*D4+D4*AE4+AG4+AD4</f>
        <v>48.598861538461577</v>
      </c>
      <c r="K4" s="17">
        <f t="shared" si="3"/>
        <v>4.0499051282051317</v>
      </c>
      <c r="L4" s="16">
        <v>40</v>
      </c>
      <c r="M4" s="19">
        <f t="shared" ref="M4:M32" si="6">IFERROR(D4/L4,"-")</f>
        <v>0.3</v>
      </c>
      <c r="N4" s="16">
        <v>286</v>
      </c>
      <c r="O4" s="20">
        <f t="shared" ref="O4:P4" si="7">D4/7</f>
        <v>1.7142857142857142</v>
      </c>
      <c r="P4" s="20">
        <f t="shared" si="7"/>
        <v>0</v>
      </c>
      <c r="Q4" s="16">
        <f t="shared" ref="Q4:Q32" si="8">ROUNDDOWN(N4/(O4+P4),0)</f>
        <v>166</v>
      </c>
      <c r="R4" s="16"/>
      <c r="S4" s="21">
        <v>0.64583333333333304</v>
      </c>
      <c r="T4" s="14">
        <v>530</v>
      </c>
      <c r="U4" s="22">
        <v>100</v>
      </c>
      <c r="V4" s="23" t="s">
        <v>656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7.6666666666666661E-2</v>
      </c>
      <c r="AD4" s="25">
        <f t="shared" ref="AD4:AD32" si="12">IFERROR(AB4*AC4*D4*2,0)</f>
        <v>-1.2695999999999996</v>
      </c>
      <c r="AE4" s="25">
        <v>-5.42</v>
      </c>
      <c r="AF4" s="25">
        <v>-6.7491282051282049</v>
      </c>
      <c r="AG4" s="25">
        <v>-8</v>
      </c>
    </row>
    <row r="5" spans="1:33" ht="15.75" customHeight="1" x14ac:dyDescent="0.2">
      <c r="A5" s="14" t="s">
        <v>34</v>
      </c>
      <c r="B5" s="14" t="s">
        <v>657</v>
      </c>
      <c r="C5" s="15">
        <f t="shared" si="4"/>
        <v>19.990000000000002</v>
      </c>
      <c r="D5" s="16">
        <v>16</v>
      </c>
      <c r="E5" s="16">
        <v>0</v>
      </c>
      <c r="F5" s="29">
        <v>319.84000000000003</v>
      </c>
      <c r="G5" s="29">
        <v>-30.869999999999997</v>
      </c>
      <c r="H5" s="18">
        <f t="shared" si="1"/>
        <v>9.6517008504252114E-2</v>
      </c>
      <c r="I5" s="18">
        <f t="shared" si="2"/>
        <v>0.13942342167458935</v>
      </c>
      <c r="J5" s="17">
        <f t="shared" si="5"/>
        <v>44.593187188400663</v>
      </c>
      <c r="K5" s="17">
        <f t="shared" si="3"/>
        <v>2.7870741992750414</v>
      </c>
      <c r="L5" s="16">
        <v>74</v>
      </c>
      <c r="M5" s="19">
        <f t="shared" si="6"/>
        <v>0.21621621621621623</v>
      </c>
      <c r="N5" s="16">
        <v>272</v>
      </c>
      <c r="O5" s="20">
        <f t="shared" ref="O5:P5" si="13">D5/7</f>
        <v>2.2857142857142856</v>
      </c>
      <c r="P5" s="20">
        <f t="shared" si="13"/>
        <v>0</v>
      </c>
      <c r="Q5" s="16">
        <f t="shared" si="8"/>
        <v>119</v>
      </c>
      <c r="R5" s="16"/>
      <c r="S5" s="21">
        <v>0.51851851851851805</v>
      </c>
      <c r="T5" s="14">
        <v>530</v>
      </c>
      <c r="U5" s="22">
        <v>100</v>
      </c>
      <c r="V5" s="23" t="s">
        <v>658</v>
      </c>
      <c r="W5" s="14">
        <v>4</v>
      </c>
      <c r="X5" s="24">
        <f t="shared" si="9"/>
        <v>0.25</v>
      </c>
      <c r="Y5" s="25">
        <f t="shared" si="10"/>
        <v>3.8587499999999997</v>
      </c>
      <c r="Z5" s="14">
        <v>4</v>
      </c>
      <c r="AA5" s="14" t="s">
        <v>39</v>
      </c>
      <c r="AB5" s="27">
        <f t="shared" si="11"/>
        <v>-0.69</v>
      </c>
      <c r="AC5" s="28">
        <v>7.6755504055619928E-2</v>
      </c>
      <c r="AD5" s="25">
        <f t="shared" si="12"/>
        <v>-1.6947615295480878</v>
      </c>
      <c r="AE5" s="25">
        <v>-5.42</v>
      </c>
      <c r="AF5" s="25">
        <v>-6.7491282051282049</v>
      </c>
      <c r="AG5" s="25">
        <v>0</v>
      </c>
    </row>
    <row r="6" spans="1:33" ht="15.75" customHeight="1" x14ac:dyDescent="0.2">
      <c r="A6" s="14" t="s">
        <v>35</v>
      </c>
      <c r="B6" s="14" t="s">
        <v>624</v>
      </c>
      <c r="C6" s="15">
        <f t="shared" si="4"/>
        <v>20.081923076923076</v>
      </c>
      <c r="D6" s="16">
        <v>26</v>
      </c>
      <c r="E6" s="16">
        <v>0</v>
      </c>
      <c r="F6" s="29">
        <v>522.13</v>
      </c>
      <c r="G6" s="29">
        <v>-36.230000000000004</v>
      </c>
      <c r="H6" s="18">
        <f t="shared" si="1"/>
        <v>6.9388849520234427E-2</v>
      </c>
      <c r="I6" s="18">
        <f t="shared" si="2"/>
        <v>0.1348943111230281</v>
      </c>
      <c r="J6" s="17">
        <f t="shared" si="5"/>
        <v>70.432366666666667</v>
      </c>
      <c r="K6" s="17">
        <f t="shared" si="3"/>
        <v>2.7089371794871795</v>
      </c>
      <c r="L6" s="16">
        <v>83</v>
      </c>
      <c r="M6" s="19">
        <f t="shared" si="6"/>
        <v>0.31325301204819278</v>
      </c>
      <c r="N6" s="16">
        <v>250</v>
      </c>
      <c r="O6" s="20">
        <f t="shared" ref="O6:P6" si="14">D6/7</f>
        <v>3.7142857142857144</v>
      </c>
      <c r="P6" s="20">
        <f t="shared" si="14"/>
        <v>0</v>
      </c>
      <c r="Q6" s="16">
        <f t="shared" si="8"/>
        <v>67</v>
      </c>
      <c r="R6" s="16"/>
      <c r="S6" s="21">
        <v>0.607210626185958</v>
      </c>
      <c r="T6" s="14">
        <v>430</v>
      </c>
      <c r="U6" s="22" t="s">
        <v>63</v>
      </c>
      <c r="V6" s="23" t="s">
        <v>95</v>
      </c>
      <c r="W6" s="14">
        <v>5</v>
      </c>
      <c r="X6" s="24">
        <f t="shared" si="9"/>
        <v>0.19230769230769232</v>
      </c>
      <c r="Y6" s="25">
        <f t="shared" si="10"/>
        <v>4.5287500000000005</v>
      </c>
      <c r="Z6" s="14">
        <v>3</v>
      </c>
      <c r="AA6" s="14" t="s">
        <v>39</v>
      </c>
      <c r="AB6" s="27">
        <f t="shared" si="11"/>
        <v>-0.69</v>
      </c>
      <c r="AC6" s="28">
        <v>7.6666666666666661E-2</v>
      </c>
      <c r="AD6" s="25">
        <f t="shared" si="12"/>
        <v>-2.7507999999999995</v>
      </c>
      <c r="AE6" s="25">
        <v>-5.42</v>
      </c>
      <c r="AF6" s="25">
        <v>-6.7491282051282049</v>
      </c>
      <c r="AG6" s="25">
        <v>-18</v>
      </c>
    </row>
    <row r="7" spans="1:33" ht="15.75" customHeight="1" x14ac:dyDescent="0.2">
      <c r="A7" s="14" t="s">
        <v>37</v>
      </c>
      <c r="B7" s="14" t="s">
        <v>659</v>
      </c>
      <c r="C7" s="15">
        <f t="shared" si="4"/>
        <v>20.064499999999999</v>
      </c>
      <c r="D7" s="16">
        <v>20</v>
      </c>
      <c r="E7" s="16">
        <v>0</v>
      </c>
      <c r="F7" s="29">
        <v>401.28999999999996</v>
      </c>
      <c r="G7" s="29">
        <v>-9.82</v>
      </c>
      <c r="H7" s="18">
        <f t="shared" si="1"/>
        <v>2.4471080764534379E-2</v>
      </c>
      <c r="I7" s="18">
        <f t="shared" si="2"/>
        <v>0.15893228313049382</v>
      </c>
      <c r="J7" s="17">
        <f t="shared" si="5"/>
        <v>63.777935897435853</v>
      </c>
      <c r="K7" s="17">
        <f t="shared" si="3"/>
        <v>3.1888967948717926</v>
      </c>
      <c r="L7" s="16">
        <v>81</v>
      </c>
      <c r="M7" s="19">
        <f t="shared" si="6"/>
        <v>0.24691358024691357</v>
      </c>
      <c r="N7" s="16">
        <v>226</v>
      </c>
      <c r="O7" s="20">
        <f t="shared" ref="O7:P7" si="15">D7/7</f>
        <v>2.8571428571428572</v>
      </c>
      <c r="P7" s="20">
        <f t="shared" si="15"/>
        <v>0</v>
      </c>
      <c r="Q7" s="16">
        <f t="shared" si="8"/>
        <v>79</v>
      </c>
      <c r="R7" s="16"/>
      <c r="S7" s="21">
        <v>0.70103092783505105</v>
      </c>
      <c r="T7" s="14">
        <v>430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9.82</v>
      </c>
      <c r="Z7" s="14">
        <v>1</v>
      </c>
      <c r="AA7" s="14" t="s">
        <v>39</v>
      </c>
      <c r="AB7" s="27">
        <f t="shared" si="11"/>
        <v>-0.69</v>
      </c>
      <c r="AC7" s="28">
        <v>7.6666666666666661E-2</v>
      </c>
      <c r="AD7" s="25">
        <f t="shared" si="12"/>
        <v>-2.1159999999999997</v>
      </c>
      <c r="AE7" s="25">
        <v>-5.42</v>
      </c>
      <c r="AF7" s="25">
        <v>-6.7491282051282049</v>
      </c>
      <c r="AG7" s="25">
        <v>-22</v>
      </c>
    </row>
    <row r="8" spans="1:33" ht="15.75" customHeight="1" x14ac:dyDescent="0.2">
      <c r="A8" s="14" t="s">
        <v>40</v>
      </c>
      <c r="B8" s="14" t="s">
        <v>660</v>
      </c>
      <c r="C8" s="15">
        <f t="shared" si="4"/>
        <v>19.345263157894738</v>
      </c>
      <c r="D8" s="16">
        <v>19</v>
      </c>
      <c r="E8" s="16">
        <v>8</v>
      </c>
      <c r="F8" s="29">
        <v>367.56000000000006</v>
      </c>
      <c r="G8" s="29">
        <v>0</v>
      </c>
      <c r="H8" s="18">
        <f t="shared" si="1"/>
        <v>0</v>
      </c>
      <c r="I8" s="18">
        <f t="shared" si="2"/>
        <v>0.16102350636630763</v>
      </c>
      <c r="J8" s="17">
        <f t="shared" si="5"/>
        <v>59.185800000000043</v>
      </c>
      <c r="K8" s="17">
        <f t="shared" si="3"/>
        <v>3.1150421052631603</v>
      </c>
      <c r="L8" s="16">
        <v>49</v>
      </c>
      <c r="M8" s="19">
        <f t="shared" si="6"/>
        <v>0.38775510204081631</v>
      </c>
      <c r="N8" s="16">
        <v>201</v>
      </c>
      <c r="O8" s="20">
        <f t="shared" ref="O8:P8" si="16">D8/7</f>
        <v>2.7142857142857144</v>
      </c>
      <c r="P8" s="20">
        <f t="shared" si="16"/>
        <v>1.1428571428571428</v>
      </c>
      <c r="Q8" s="16">
        <f t="shared" si="8"/>
        <v>52</v>
      </c>
      <c r="R8" s="16"/>
      <c r="S8" s="21">
        <v>0.68870523415977902</v>
      </c>
      <c r="T8" s="14">
        <v>430</v>
      </c>
      <c r="U8" s="22">
        <v>190</v>
      </c>
      <c r="V8" s="23" t="s">
        <v>661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7.6666666666666661E-2</v>
      </c>
      <c r="AD8" s="25">
        <f t="shared" si="12"/>
        <v>-2.0101999999999998</v>
      </c>
      <c r="AE8" s="25">
        <v>-5.42</v>
      </c>
      <c r="AF8" s="25">
        <v>-6.75</v>
      </c>
      <c r="AG8" s="25">
        <v>-20</v>
      </c>
    </row>
    <row r="9" spans="1:33" ht="15.75" customHeight="1" x14ac:dyDescent="0.2">
      <c r="A9" s="14" t="s">
        <v>42</v>
      </c>
      <c r="B9" s="14" t="s">
        <v>598</v>
      </c>
      <c r="C9" s="15">
        <f t="shared" si="4"/>
        <v>19.906800000000004</v>
      </c>
      <c r="D9" s="16">
        <v>25</v>
      </c>
      <c r="E9" s="16">
        <v>0</v>
      </c>
      <c r="F9" s="29">
        <v>497.67000000000007</v>
      </c>
      <c r="G9" s="29">
        <v>0</v>
      </c>
      <c r="H9" s="18">
        <f t="shared" si="1"/>
        <v>0</v>
      </c>
      <c r="I9" s="18">
        <f t="shared" si="2"/>
        <v>0.20305163085620051</v>
      </c>
      <c r="J9" s="17">
        <f t="shared" si="5"/>
        <v>101.05270512820532</v>
      </c>
      <c r="K9" s="17">
        <f t="shared" si="3"/>
        <v>4.0421082051282129</v>
      </c>
      <c r="L9" s="16">
        <v>79</v>
      </c>
      <c r="M9" s="19">
        <f t="shared" si="6"/>
        <v>0.31645569620253167</v>
      </c>
      <c r="N9" s="16">
        <v>179</v>
      </c>
      <c r="O9" s="20">
        <f t="shared" ref="O9:P9" si="17">D9/7</f>
        <v>3.5714285714285716</v>
      </c>
      <c r="P9" s="20">
        <f t="shared" si="17"/>
        <v>0</v>
      </c>
      <c r="Q9" s="16">
        <f t="shared" si="8"/>
        <v>50</v>
      </c>
      <c r="R9" s="16"/>
      <c r="S9" s="21">
        <v>0.83908045977011403</v>
      </c>
      <c r="T9" s="14">
        <v>430</v>
      </c>
      <c r="U9" s="22">
        <v>190</v>
      </c>
      <c r="V9" s="23" t="s">
        <v>662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7.6666666666666661E-2</v>
      </c>
      <c r="AD9" s="25">
        <f t="shared" si="12"/>
        <v>-2.6449999999999996</v>
      </c>
      <c r="AE9" s="25">
        <v>-5.42</v>
      </c>
      <c r="AF9" s="25">
        <v>-6.8728717948717897</v>
      </c>
      <c r="AG9" s="25">
        <v>-12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19.990000000000002</v>
      </c>
      <c r="D10" s="16">
        <v>11</v>
      </c>
      <c r="E10" s="16">
        <v>0</v>
      </c>
      <c r="F10" s="29">
        <v>219.89000000000001</v>
      </c>
      <c r="G10" s="29">
        <v>0</v>
      </c>
      <c r="H10" s="18">
        <f t="shared" si="1"/>
        <v>0</v>
      </c>
      <c r="I10" s="18">
        <f t="shared" si="2"/>
        <v>0.22923294980823761</v>
      </c>
      <c r="J10" s="17">
        <f t="shared" si="5"/>
        <v>50.406033333333369</v>
      </c>
      <c r="K10" s="17">
        <f t="shared" si="3"/>
        <v>4.5823666666666698</v>
      </c>
      <c r="L10" s="16">
        <v>42</v>
      </c>
      <c r="M10" s="19">
        <f t="shared" si="6"/>
        <v>0.26190476190476192</v>
      </c>
      <c r="N10" s="16">
        <v>168</v>
      </c>
      <c r="O10" s="20">
        <f t="shared" ref="O10:P10" si="18">D10/7</f>
        <v>1.5714285714285714</v>
      </c>
      <c r="P10" s="20">
        <f t="shared" si="18"/>
        <v>0</v>
      </c>
      <c r="Q10" s="16">
        <f t="shared" si="8"/>
        <v>106</v>
      </c>
      <c r="R10" s="16"/>
      <c r="S10" s="21">
        <v>0.92753623188405798</v>
      </c>
      <c r="T10" s="14">
        <v>430</v>
      </c>
      <c r="U10" s="22">
        <v>190</v>
      </c>
      <c r="V10" s="23" t="s">
        <v>663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7.6666666666666661E-2</v>
      </c>
      <c r="AD10" s="25">
        <f t="shared" si="12"/>
        <v>-1.1637999999999997</v>
      </c>
      <c r="AE10" s="25">
        <v>-5.42</v>
      </c>
      <c r="AF10" s="25">
        <v>-6.8833333333333302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19.990000000000002</v>
      </c>
      <c r="D11" s="16">
        <v>10</v>
      </c>
      <c r="E11" s="16">
        <v>2</v>
      </c>
      <c r="F11" s="29">
        <v>199.9</v>
      </c>
      <c r="G11" s="29">
        <v>0</v>
      </c>
      <c r="H11" s="18">
        <f t="shared" si="1"/>
        <v>0</v>
      </c>
      <c r="I11" s="18">
        <f t="shared" si="2"/>
        <v>0.22923294980823755</v>
      </c>
      <c r="J11" s="17">
        <f t="shared" si="5"/>
        <v>45.823666666666689</v>
      </c>
      <c r="K11" s="17">
        <f t="shared" si="3"/>
        <v>4.5823666666666689</v>
      </c>
      <c r="L11" s="16">
        <v>56</v>
      </c>
      <c r="M11" s="19">
        <f t="shared" si="6"/>
        <v>0.17857142857142858</v>
      </c>
      <c r="N11" s="16">
        <v>154</v>
      </c>
      <c r="O11" s="20">
        <f t="shared" ref="O11:P11" si="19">D11/7</f>
        <v>1.4285714285714286</v>
      </c>
      <c r="P11" s="20">
        <f t="shared" si="19"/>
        <v>0.2857142857142857</v>
      </c>
      <c r="Q11" s="16">
        <f t="shared" si="8"/>
        <v>89</v>
      </c>
      <c r="R11" s="16"/>
      <c r="S11" s="21">
        <v>0.94822888283378703</v>
      </c>
      <c r="T11" s="14">
        <v>518</v>
      </c>
      <c r="U11" s="22">
        <v>190</v>
      </c>
      <c r="V11" s="23" t="s">
        <v>664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7.6666666666666661E-2</v>
      </c>
      <c r="AD11" s="25">
        <f t="shared" si="12"/>
        <v>-1.0579999999999998</v>
      </c>
      <c r="AE11" s="25">
        <v>-5.42</v>
      </c>
      <c r="AF11" s="25">
        <v>-6.8833333333333302</v>
      </c>
      <c r="AG11" s="25">
        <v>0</v>
      </c>
    </row>
    <row r="12" spans="1:33" ht="15.75" customHeight="1" x14ac:dyDescent="0.2">
      <c r="A12" s="14" t="s">
        <v>49</v>
      </c>
      <c r="B12" s="14" t="s">
        <v>665</v>
      </c>
      <c r="C12" s="15">
        <f t="shared" si="4"/>
        <v>19.990000000000002</v>
      </c>
      <c r="D12" s="16">
        <v>14</v>
      </c>
      <c r="E12" s="16">
        <v>0</v>
      </c>
      <c r="F12" s="29">
        <v>279.86</v>
      </c>
      <c r="G12" s="29">
        <v>0</v>
      </c>
      <c r="H12" s="18">
        <f t="shared" si="1"/>
        <v>0</v>
      </c>
      <c r="I12" s="18">
        <f t="shared" si="2"/>
        <v>0.22923294980823763</v>
      </c>
      <c r="J12" s="17">
        <f t="shared" si="5"/>
        <v>64.153133333333386</v>
      </c>
      <c r="K12" s="17">
        <f t="shared" si="3"/>
        <v>4.5823666666666707</v>
      </c>
      <c r="L12" s="16">
        <v>57</v>
      </c>
      <c r="M12" s="19">
        <f t="shared" si="6"/>
        <v>0.24561403508771928</v>
      </c>
      <c r="N12" s="16">
        <v>143</v>
      </c>
      <c r="O12" s="20">
        <f t="shared" ref="O12:P12" si="20">D12/7</f>
        <v>2</v>
      </c>
      <c r="P12" s="20">
        <f t="shared" si="20"/>
        <v>0</v>
      </c>
      <c r="Q12" s="16">
        <f t="shared" si="8"/>
        <v>71</v>
      </c>
      <c r="R12" s="16"/>
      <c r="S12" s="21">
        <v>0.85321100917431103</v>
      </c>
      <c r="T12" s="14">
        <v>430</v>
      </c>
      <c r="U12" s="22">
        <v>190</v>
      </c>
      <c r="V12" s="23" t="s">
        <v>666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7.6666666666666661E-2</v>
      </c>
      <c r="AD12" s="25">
        <f t="shared" si="12"/>
        <v>-1.4811999999999996</v>
      </c>
      <c r="AE12" s="25">
        <v>-5.42</v>
      </c>
      <c r="AF12" s="25">
        <v>-6.8833333333333302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19.328095238095241</v>
      </c>
      <c r="D13" s="16">
        <v>21</v>
      </c>
      <c r="E13" s="16">
        <v>0</v>
      </c>
      <c r="F13" s="17">
        <v>405.89000000000004</v>
      </c>
      <c r="G13" s="29">
        <v>0</v>
      </c>
      <c r="H13" s="18">
        <f t="shared" si="1"/>
        <v>0</v>
      </c>
      <c r="I13" s="18">
        <f t="shared" si="2"/>
        <v>0.20452511764271164</v>
      </c>
      <c r="J13" s="17">
        <f t="shared" si="5"/>
        <v>83.014700000000232</v>
      </c>
      <c r="K13" s="17">
        <f t="shared" si="3"/>
        <v>3.9530809523809634</v>
      </c>
      <c r="L13" s="16">
        <v>54</v>
      </c>
      <c r="M13" s="19">
        <f t="shared" si="6"/>
        <v>0.3888888888888889</v>
      </c>
      <c r="N13" s="16">
        <v>128</v>
      </c>
      <c r="O13" s="20">
        <f t="shared" ref="O13:P13" si="21">D13/7</f>
        <v>3</v>
      </c>
      <c r="P13" s="20">
        <f t="shared" si="21"/>
        <v>0</v>
      </c>
      <c r="Q13" s="16">
        <f t="shared" si="8"/>
        <v>42</v>
      </c>
      <c r="R13" s="16"/>
      <c r="S13" s="21">
        <v>0.89411764705882302</v>
      </c>
      <c r="T13" s="14">
        <v>430</v>
      </c>
      <c r="U13" s="22">
        <v>190</v>
      </c>
      <c r="V13" s="23" t="s">
        <v>667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7.6666666666666661E-2</v>
      </c>
      <c r="AD13" s="25">
        <f t="shared" si="12"/>
        <v>-2.2217999999999996</v>
      </c>
      <c r="AE13" s="25">
        <v>-5.42</v>
      </c>
      <c r="AF13" s="25">
        <v>-6.9499999999999904</v>
      </c>
      <c r="AG13" s="25">
        <v>0</v>
      </c>
    </row>
    <row r="14" spans="1:33" ht="15.75" customHeight="1" x14ac:dyDescent="0.2">
      <c r="A14" s="14" t="s">
        <v>55</v>
      </c>
      <c r="B14" s="14" t="s">
        <v>668</v>
      </c>
      <c r="C14" s="15">
        <f t="shared" si="4"/>
        <v>19.040370370370372</v>
      </c>
      <c r="D14" s="16">
        <v>27</v>
      </c>
      <c r="E14" s="16">
        <v>0</v>
      </c>
      <c r="F14" s="17">
        <v>514.09</v>
      </c>
      <c r="G14" s="29">
        <v>0</v>
      </c>
      <c r="H14" s="18">
        <f t="shared" si="1"/>
        <v>0</v>
      </c>
      <c r="I14" s="18">
        <f t="shared" si="2"/>
        <v>0.19477114902059994</v>
      </c>
      <c r="J14" s="17">
        <f t="shared" si="5"/>
        <v>100.12990000000023</v>
      </c>
      <c r="K14" s="17">
        <f t="shared" si="3"/>
        <v>3.7085148148148233</v>
      </c>
      <c r="L14" s="16">
        <v>60</v>
      </c>
      <c r="M14" s="19">
        <f t="shared" si="6"/>
        <v>0.45</v>
      </c>
      <c r="N14" s="16">
        <v>102</v>
      </c>
      <c r="O14" s="20">
        <f t="shared" ref="O14:P14" si="22">D14/7</f>
        <v>3.8571428571428572</v>
      </c>
      <c r="P14" s="20">
        <f t="shared" si="22"/>
        <v>0</v>
      </c>
      <c r="Q14" s="16">
        <f t="shared" si="8"/>
        <v>26</v>
      </c>
      <c r="R14" s="16"/>
      <c r="S14" s="21">
        <v>1.0697084917617199</v>
      </c>
      <c r="T14" s="14">
        <v>430</v>
      </c>
      <c r="U14" s="22">
        <v>190</v>
      </c>
      <c r="V14" s="23" t="s">
        <v>667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7.6666666666666661E-2</v>
      </c>
      <c r="AD14" s="25">
        <f t="shared" si="12"/>
        <v>-2.8565999999999994</v>
      </c>
      <c r="AE14" s="25">
        <v>-5.42</v>
      </c>
      <c r="AF14" s="25">
        <v>-6.9499999999999904</v>
      </c>
      <c r="AG14" s="25">
        <v>0</v>
      </c>
    </row>
    <row r="15" spans="1:33" ht="15.75" customHeight="1" x14ac:dyDescent="0.2">
      <c r="A15" s="14" t="s">
        <v>57</v>
      </c>
      <c r="B15" s="14" t="s">
        <v>639</v>
      </c>
      <c r="C15" s="15">
        <f t="shared" si="4"/>
        <v>19.851111111111116</v>
      </c>
      <c r="D15" s="16">
        <v>27</v>
      </c>
      <c r="E15" s="16">
        <v>1</v>
      </c>
      <c r="F15" s="17">
        <v>535.98000000000013</v>
      </c>
      <c r="G15" s="29">
        <v>0</v>
      </c>
      <c r="H15" s="18">
        <f t="shared" si="1"/>
        <v>0</v>
      </c>
      <c r="I15" s="18">
        <f t="shared" si="2"/>
        <v>0.18173513937087213</v>
      </c>
      <c r="J15" s="17">
        <f t="shared" si="5"/>
        <v>97.406400000000062</v>
      </c>
      <c r="K15" s="17">
        <f t="shared" si="3"/>
        <v>3.6076444444444467</v>
      </c>
      <c r="L15" s="16">
        <v>54</v>
      </c>
      <c r="M15" s="19">
        <f t="shared" si="6"/>
        <v>0.5</v>
      </c>
      <c r="N15" s="16">
        <v>73</v>
      </c>
      <c r="O15" s="20">
        <f t="shared" ref="O15:P15" si="23">D15/7</f>
        <v>3.8571428571428572</v>
      </c>
      <c r="P15" s="20">
        <f t="shared" si="23"/>
        <v>0.14285714285714285</v>
      </c>
      <c r="Q15" s="16">
        <f t="shared" si="8"/>
        <v>18</v>
      </c>
      <c r="R15" s="16"/>
      <c r="S15" s="21">
        <v>1.2079207920791999</v>
      </c>
      <c r="T15" s="14">
        <v>430</v>
      </c>
      <c r="U15" s="22">
        <v>190</v>
      </c>
      <c r="V15" s="23" t="s">
        <v>669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7.6666666666666661E-2</v>
      </c>
      <c r="AD15" s="25">
        <f t="shared" si="12"/>
        <v>-2.8565999999999994</v>
      </c>
      <c r="AE15" s="25">
        <v>-5.42</v>
      </c>
      <c r="AF15" s="25">
        <v>-7.74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21.5625</v>
      </c>
      <c r="D16" s="16">
        <v>24</v>
      </c>
      <c r="E16" s="16">
        <v>1</v>
      </c>
      <c r="F16" s="17">
        <v>517.5</v>
      </c>
      <c r="G16" s="29">
        <v>-0.02</v>
      </c>
      <c r="H16" s="18">
        <f t="shared" si="1"/>
        <v>3.8647342995169083E-5</v>
      </c>
      <c r="I16" s="18">
        <f t="shared" si="2"/>
        <v>0.23473584541062811</v>
      </c>
      <c r="J16" s="17">
        <f t="shared" si="5"/>
        <v>121.47580000000005</v>
      </c>
      <c r="K16" s="17">
        <f t="shared" si="3"/>
        <v>5.0614916666666687</v>
      </c>
      <c r="L16" s="16">
        <v>75</v>
      </c>
      <c r="M16" s="19">
        <f t="shared" si="6"/>
        <v>0.32</v>
      </c>
      <c r="N16" s="16">
        <v>49</v>
      </c>
      <c r="O16" s="20">
        <f t="shared" ref="O16:P16" si="24">D16/7</f>
        <v>3.4285714285714284</v>
      </c>
      <c r="P16" s="20">
        <f t="shared" si="24"/>
        <v>0.14285714285714285</v>
      </c>
      <c r="Q16" s="16">
        <f t="shared" si="8"/>
        <v>13</v>
      </c>
      <c r="R16" s="16"/>
      <c r="S16" s="21">
        <v>1.4114513981358101</v>
      </c>
      <c r="T16" s="14">
        <v>430</v>
      </c>
      <c r="U16" s="22">
        <v>190</v>
      </c>
      <c r="V16" s="23" t="s">
        <v>669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7.6666666666666661E-2</v>
      </c>
      <c r="AD16" s="25">
        <f t="shared" si="12"/>
        <v>-2.5391999999999992</v>
      </c>
      <c r="AE16" s="25">
        <v>-5.42</v>
      </c>
      <c r="AF16" s="25">
        <v>-7.74</v>
      </c>
      <c r="AG16" s="25">
        <v>0</v>
      </c>
    </row>
    <row r="17" spans="1:33" ht="15.75" customHeight="1" x14ac:dyDescent="0.2">
      <c r="A17" s="14" t="s">
        <v>62</v>
      </c>
      <c r="B17" s="14" t="s">
        <v>670</v>
      </c>
      <c r="C17" s="15">
        <f t="shared" si="4"/>
        <v>22.164999999999999</v>
      </c>
      <c r="D17" s="16">
        <v>16</v>
      </c>
      <c r="E17" s="16">
        <v>2</v>
      </c>
      <c r="F17" s="17">
        <v>354.64</v>
      </c>
      <c r="G17" s="29">
        <v>-0.1</v>
      </c>
      <c r="H17" s="18">
        <f t="shared" si="1"/>
        <v>2.8197608842770133E-4</v>
      </c>
      <c r="I17" s="18">
        <f t="shared" si="2"/>
        <v>0.25121588089330005</v>
      </c>
      <c r="J17" s="17">
        <f t="shared" si="5"/>
        <v>89.09119999999993</v>
      </c>
      <c r="K17" s="17">
        <f t="shared" si="3"/>
        <v>5.5681999999999956</v>
      </c>
      <c r="L17" s="16">
        <v>43</v>
      </c>
      <c r="M17" s="19">
        <f t="shared" si="6"/>
        <v>0.37209302325581395</v>
      </c>
      <c r="N17" s="16">
        <v>130</v>
      </c>
      <c r="O17" s="20">
        <f t="shared" ref="O17:P17" si="25">D17/7</f>
        <v>2.2857142857142856</v>
      </c>
      <c r="P17" s="20">
        <f t="shared" si="25"/>
        <v>0.2857142857142857</v>
      </c>
      <c r="Q17" s="16">
        <f t="shared" si="8"/>
        <v>50</v>
      </c>
      <c r="R17" s="16"/>
      <c r="S17" s="21">
        <v>1.35353535353535</v>
      </c>
      <c r="T17" s="14">
        <v>310</v>
      </c>
      <c r="U17" s="22">
        <v>190</v>
      </c>
      <c r="V17" s="23" t="s">
        <v>671</v>
      </c>
      <c r="W17" s="14">
        <v>1</v>
      </c>
      <c r="X17" s="24">
        <f t="shared" si="9"/>
        <v>6.25E-2</v>
      </c>
      <c r="Y17" s="25">
        <f t="shared" si="10"/>
        <v>0.1</v>
      </c>
      <c r="Z17" s="14">
        <v>0</v>
      </c>
      <c r="AA17" s="14" t="s">
        <v>39</v>
      </c>
      <c r="AB17" s="27">
        <f t="shared" si="11"/>
        <v>-0.69</v>
      </c>
      <c r="AC17" s="28">
        <v>7.6666666666666661E-2</v>
      </c>
      <c r="AD17" s="25">
        <f t="shared" si="12"/>
        <v>-1.6927999999999996</v>
      </c>
      <c r="AE17" s="25">
        <v>-5.42</v>
      </c>
      <c r="AF17" s="25">
        <v>-7.74</v>
      </c>
      <c r="AG17" s="25">
        <v>0</v>
      </c>
    </row>
    <row r="18" spans="1:33" ht="15.75" customHeight="1" x14ac:dyDescent="0.2">
      <c r="A18" s="14" t="s">
        <v>64</v>
      </c>
      <c r="B18" s="14" t="s">
        <v>635</v>
      </c>
      <c r="C18" s="15">
        <f t="shared" si="4"/>
        <v>22.030588235294118</v>
      </c>
      <c r="D18" s="16">
        <v>17</v>
      </c>
      <c r="E18" s="16">
        <v>0</v>
      </c>
      <c r="F18" s="17">
        <v>374.52</v>
      </c>
      <c r="G18" s="29">
        <v>-0.05</v>
      </c>
      <c r="H18" s="18">
        <f t="shared" si="1"/>
        <v>1.3350421873331198E-4</v>
      </c>
      <c r="I18" s="18">
        <f t="shared" si="2"/>
        <v>0.24771280572466081</v>
      </c>
      <c r="J18" s="17">
        <f t="shared" si="5"/>
        <v>92.773399999999967</v>
      </c>
      <c r="K18" s="17">
        <f t="shared" si="3"/>
        <v>5.4572588235294095</v>
      </c>
      <c r="L18" s="16">
        <v>64</v>
      </c>
      <c r="M18" s="19">
        <f t="shared" si="6"/>
        <v>0.265625</v>
      </c>
      <c r="N18" s="16">
        <v>236</v>
      </c>
      <c r="O18" s="20">
        <f t="shared" ref="O18:P18" si="26">D18/7</f>
        <v>2.4285714285714284</v>
      </c>
      <c r="P18" s="20">
        <f t="shared" si="26"/>
        <v>0</v>
      </c>
      <c r="Q18" s="16">
        <f t="shared" si="8"/>
        <v>97</v>
      </c>
      <c r="R18" s="16"/>
      <c r="S18" s="21">
        <v>1.3317073170731699</v>
      </c>
      <c r="T18" s="14">
        <v>120</v>
      </c>
      <c r="U18" s="22">
        <v>0</v>
      </c>
      <c r="V18" s="23" t="s">
        <v>672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7.6666666666666661E-2</v>
      </c>
      <c r="AD18" s="25">
        <f t="shared" si="12"/>
        <v>-1.7985999999999995</v>
      </c>
      <c r="AE18" s="25">
        <v>-5.42</v>
      </c>
      <c r="AF18" s="25">
        <v>-7.74</v>
      </c>
      <c r="AG18" s="25">
        <v>0</v>
      </c>
    </row>
    <row r="19" spans="1:33" ht="15.75" customHeight="1" x14ac:dyDescent="0.2">
      <c r="A19" s="14" t="s">
        <v>67</v>
      </c>
      <c r="B19" s="14" t="s">
        <v>47</v>
      </c>
      <c r="C19" s="15">
        <f t="shared" si="4"/>
        <v>21.126363636363635</v>
      </c>
      <c r="D19" s="16">
        <v>11</v>
      </c>
      <c r="E19" s="16">
        <v>2</v>
      </c>
      <c r="F19" s="17">
        <v>232.39</v>
      </c>
      <c r="G19" s="29">
        <v>0</v>
      </c>
      <c r="H19" s="18">
        <f t="shared" si="1"/>
        <v>0</v>
      </c>
      <c r="I19" s="18">
        <f t="shared" si="2"/>
        <v>0.20498601488876456</v>
      </c>
      <c r="J19" s="17">
        <f t="shared" si="5"/>
        <v>47.63669999999999</v>
      </c>
      <c r="K19" s="17">
        <f t="shared" si="3"/>
        <v>4.33060909090909</v>
      </c>
      <c r="L19" s="16">
        <v>41</v>
      </c>
      <c r="M19" s="19">
        <f t="shared" si="6"/>
        <v>0.26829268292682928</v>
      </c>
      <c r="N19" s="16">
        <v>228</v>
      </c>
      <c r="O19" s="20">
        <f t="shared" ref="O19:P19" si="27">D19/7</f>
        <v>1.5714285714285714</v>
      </c>
      <c r="P19" s="20">
        <f t="shared" si="27"/>
        <v>0.2857142857142857</v>
      </c>
      <c r="Q19" s="16">
        <f t="shared" si="8"/>
        <v>122</v>
      </c>
      <c r="R19" s="16"/>
      <c r="S19" s="21">
        <v>1.3612565445026099</v>
      </c>
      <c r="T19" s="14">
        <v>120</v>
      </c>
      <c r="U19" s="22">
        <v>120</v>
      </c>
      <c r="V19" s="23" t="s">
        <v>672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7.6666666666666661E-2</v>
      </c>
      <c r="AD19" s="25">
        <f t="shared" si="12"/>
        <v>-1.1637999999999997</v>
      </c>
      <c r="AE19" s="25">
        <v>-5.42</v>
      </c>
      <c r="AF19" s="25">
        <v>-8.1010000000000009</v>
      </c>
      <c r="AG19" s="25">
        <v>0</v>
      </c>
    </row>
    <row r="20" spans="1:33" ht="15.75" customHeight="1" x14ac:dyDescent="0.2">
      <c r="A20" s="14" t="s">
        <v>68</v>
      </c>
      <c r="B20" s="31" t="s">
        <v>673</v>
      </c>
      <c r="C20" s="15">
        <f t="shared" si="4"/>
        <v>20.990000000000002</v>
      </c>
      <c r="D20" s="16">
        <v>7</v>
      </c>
      <c r="E20" s="16">
        <v>1</v>
      </c>
      <c r="F20" s="17">
        <v>146.93</v>
      </c>
      <c r="G20" s="29">
        <v>0</v>
      </c>
      <c r="H20" s="18">
        <f t="shared" si="1"/>
        <v>0</v>
      </c>
      <c r="I20" s="18">
        <f t="shared" si="2"/>
        <v>0.20079561696045733</v>
      </c>
      <c r="J20" s="17">
        <f t="shared" si="5"/>
        <v>29.502899999999997</v>
      </c>
      <c r="K20" s="17">
        <f t="shared" si="3"/>
        <v>4.2146999999999997</v>
      </c>
      <c r="L20" s="16">
        <v>49</v>
      </c>
      <c r="M20" s="19">
        <f t="shared" si="6"/>
        <v>0.14285714285714285</v>
      </c>
      <c r="N20" s="16">
        <v>211</v>
      </c>
      <c r="O20" s="20">
        <f t="shared" ref="O20:P20" si="28">D20/7</f>
        <v>1</v>
      </c>
      <c r="P20" s="20">
        <f t="shared" si="28"/>
        <v>0.14285714285714285</v>
      </c>
      <c r="Q20" s="16">
        <f t="shared" si="8"/>
        <v>184</v>
      </c>
      <c r="R20" s="16"/>
      <c r="S20" s="21">
        <v>1.43740795287187</v>
      </c>
      <c r="T20" s="14">
        <v>120</v>
      </c>
      <c r="U20" s="22">
        <v>120</v>
      </c>
      <c r="V20" s="23" t="s">
        <v>674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7.6666666666666661E-2</v>
      </c>
      <c r="AD20" s="25">
        <f t="shared" si="12"/>
        <v>-0.74059999999999981</v>
      </c>
      <c r="AE20" s="25">
        <v>-5.42</v>
      </c>
      <c r="AF20" s="25">
        <v>-8.1010000000000009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20.224545454545453</v>
      </c>
      <c r="D21" s="16">
        <v>22</v>
      </c>
      <c r="E21" s="16">
        <v>2</v>
      </c>
      <c r="F21" s="17">
        <v>444.94</v>
      </c>
      <c r="G21" s="29">
        <v>-0.04</v>
      </c>
      <c r="H21" s="18">
        <f t="shared" si="1"/>
        <v>8.9899761765631329E-5</v>
      </c>
      <c r="I21" s="18">
        <f t="shared" si="2"/>
        <v>0.17613475974288664</v>
      </c>
      <c r="J21" s="17">
        <f t="shared" si="5"/>
        <v>78.369399999999985</v>
      </c>
      <c r="K21" s="17">
        <f t="shared" si="3"/>
        <v>3.562245454545454</v>
      </c>
      <c r="L21" s="16">
        <v>26</v>
      </c>
      <c r="M21" s="19">
        <f t="shared" si="6"/>
        <v>0.84615384615384615</v>
      </c>
      <c r="N21" s="16">
        <v>197</v>
      </c>
      <c r="O21" s="20">
        <f t="shared" ref="O21:P21" si="29">D21/7</f>
        <v>3.1428571428571428</v>
      </c>
      <c r="P21" s="20">
        <f t="shared" si="29"/>
        <v>0.2857142857142857</v>
      </c>
      <c r="Q21" s="16">
        <f t="shared" si="8"/>
        <v>57</v>
      </c>
      <c r="R21" s="16"/>
      <c r="S21" s="21">
        <v>1.38483547925608</v>
      </c>
      <c r="T21" s="14">
        <v>120</v>
      </c>
      <c r="U21" s="22">
        <v>120</v>
      </c>
      <c r="V21" s="23" t="s">
        <v>675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7.6666666666666661E-2</v>
      </c>
      <c r="AD21" s="25">
        <f t="shared" si="12"/>
        <v>-2.3275999999999994</v>
      </c>
      <c r="AE21" s="25">
        <v>-5.42</v>
      </c>
      <c r="AF21" s="25">
        <v>-8.1010000000000009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20.632857142857144</v>
      </c>
      <c r="D22" s="16">
        <v>14</v>
      </c>
      <c r="E22" s="16">
        <v>2</v>
      </c>
      <c r="F22" s="29">
        <v>288.86</v>
      </c>
      <c r="G22" s="29">
        <v>0</v>
      </c>
      <c r="H22" s="18">
        <f t="shared" si="1"/>
        <v>0</v>
      </c>
      <c r="I22" s="18">
        <f t="shared" si="2"/>
        <v>0.18955826351865954</v>
      </c>
      <c r="J22" s="17">
        <f t="shared" si="5"/>
        <v>54.755799999999994</v>
      </c>
      <c r="K22" s="17">
        <f t="shared" si="3"/>
        <v>3.9111285714285708</v>
      </c>
      <c r="L22" s="16">
        <v>41</v>
      </c>
      <c r="M22" s="19">
        <f t="shared" si="6"/>
        <v>0.34146341463414637</v>
      </c>
      <c r="N22" s="16">
        <v>185</v>
      </c>
      <c r="O22" s="20">
        <f t="shared" ref="O22:P22" si="30">D22/7</f>
        <v>2</v>
      </c>
      <c r="P22" s="20">
        <f t="shared" si="30"/>
        <v>0.2857142857142857</v>
      </c>
      <c r="Q22" s="16">
        <f t="shared" si="8"/>
        <v>80</v>
      </c>
      <c r="R22" s="16"/>
      <c r="S22" s="21">
        <v>1.2382234185733501</v>
      </c>
      <c r="T22" s="14">
        <v>520</v>
      </c>
      <c r="U22" s="22">
        <v>120</v>
      </c>
      <c r="V22" s="23" t="s">
        <v>675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7.6666666666666661E-2</v>
      </c>
      <c r="AD22" s="25">
        <f t="shared" si="12"/>
        <v>-1.4811999999999996</v>
      </c>
      <c r="AE22" s="25">
        <v>-5.42</v>
      </c>
      <c r="AF22" s="25">
        <v>-8.1010000000000009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4"/>
        <v>21.068333333333332</v>
      </c>
      <c r="D23" s="16">
        <v>12</v>
      </c>
      <c r="E23" s="16">
        <v>2</v>
      </c>
      <c r="F23" s="17">
        <v>252.82</v>
      </c>
      <c r="G23" s="29">
        <v>0</v>
      </c>
      <c r="H23" s="18">
        <f t="shared" si="1"/>
        <v>0</v>
      </c>
      <c r="I23" s="18">
        <f t="shared" si="2"/>
        <v>0.20320939799066523</v>
      </c>
      <c r="J23" s="17">
        <f t="shared" si="5"/>
        <v>51.375399999999985</v>
      </c>
      <c r="K23" s="17">
        <f t="shared" si="3"/>
        <v>4.2812833333333318</v>
      </c>
      <c r="L23" s="16">
        <v>57</v>
      </c>
      <c r="M23" s="19">
        <f t="shared" si="6"/>
        <v>0.21052631578947367</v>
      </c>
      <c r="N23" s="16">
        <v>171</v>
      </c>
      <c r="O23" s="20">
        <f t="shared" ref="O23:P23" si="31">D23/7</f>
        <v>1.7142857142857142</v>
      </c>
      <c r="P23" s="20">
        <f t="shared" si="31"/>
        <v>0.2857142857142857</v>
      </c>
      <c r="Q23" s="16">
        <f t="shared" si="8"/>
        <v>85</v>
      </c>
      <c r="R23" s="16"/>
      <c r="S23" s="21">
        <v>1.3390557939914101</v>
      </c>
      <c r="T23" s="14">
        <v>520</v>
      </c>
      <c r="U23" s="22">
        <v>120</v>
      </c>
      <c r="V23" s="23" t="s">
        <v>676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7.6666666666666661E-2</v>
      </c>
      <c r="AD23" s="25">
        <f t="shared" si="12"/>
        <v>-1.2695999999999996</v>
      </c>
      <c r="AE23" s="25">
        <v>-5.42</v>
      </c>
      <c r="AF23" s="25">
        <v>-8.1010000000000009</v>
      </c>
      <c r="AG23" s="25">
        <v>0</v>
      </c>
    </row>
    <row r="24" spans="1:33" ht="15.75" customHeight="1" x14ac:dyDescent="0.2">
      <c r="A24" s="14" t="s">
        <v>78</v>
      </c>
      <c r="B24" s="14" t="s">
        <v>367</v>
      </c>
      <c r="C24" s="15">
        <f t="shared" si="4"/>
        <v>20.990000000000002</v>
      </c>
      <c r="D24" s="16">
        <v>11</v>
      </c>
      <c r="E24" s="16">
        <v>0</v>
      </c>
      <c r="F24" s="17">
        <v>230.89000000000001</v>
      </c>
      <c r="G24" s="17">
        <v>0</v>
      </c>
      <c r="H24" s="18">
        <f t="shared" si="1"/>
        <v>0</v>
      </c>
      <c r="I24" s="18">
        <f t="shared" si="2"/>
        <v>0.20079561696045742</v>
      </c>
      <c r="J24" s="17">
        <f t="shared" si="5"/>
        <v>46.361700000000013</v>
      </c>
      <c r="K24" s="17">
        <f t="shared" si="3"/>
        <v>4.2147000000000014</v>
      </c>
      <c r="L24" s="16">
        <v>58</v>
      </c>
      <c r="M24" s="19">
        <f t="shared" si="6"/>
        <v>0.18965517241379309</v>
      </c>
      <c r="N24" s="16">
        <v>159</v>
      </c>
      <c r="O24" s="20">
        <f t="shared" ref="O24:P24" si="32">D24/7</f>
        <v>1.5714285714285714</v>
      </c>
      <c r="P24" s="20">
        <f t="shared" si="32"/>
        <v>0</v>
      </c>
      <c r="Q24" s="16">
        <f t="shared" si="8"/>
        <v>101</v>
      </c>
      <c r="R24" s="16"/>
      <c r="S24" s="21">
        <v>1.48644338118022</v>
      </c>
      <c r="T24" s="14">
        <v>520</v>
      </c>
      <c r="U24" s="22">
        <v>120</v>
      </c>
      <c r="V24" s="23" t="s">
        <v>676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7.6666666666666661E-2</v>
      </c>
      <c r="AD24" s="25">
        <f t="shared" si="12"/>
        <v>-1.1637999999999997</v>
      </c>
      <c r="AE24" s="25">
        <v>-5.42</v>
      </c>
      <c r="AF24" s="25">
        <v>-8.1010000000000009</v>
      </c>
      <c r="AG24" s="25">
        <v>0</v>
      </c>
    </row>
    <row r="25" spans="1:33" ht="15.75" customHeight="1" x14ac:dyDescent="0.2">
      <c r="A25" s="14" t="s">
        <v>81</v>
      </c>
      <c r="B25" s="14" t="s">
        <v>367</v>
      </c>
      <c r="C25" s="15">
        <f t="shared" si="4"/>
        <v>21.046296296296298</v>
      </c>
      <c r="D25" s="16">
        <v>27</v>
      </c>
      <c r="E25" s="16">
        <v>1</v>
      </c>
      <c r="F25" s="17">
        <v>568.25</v>
      </c>
      <c r="G25" s="17">
        <v>0</v>
      </c>
      <c r="H25" s="18">
        <f t="shared" si="1"/>
        <v>0</v>
      </c>
      <c r="I25" s="18">
        <f t="shared" si="2"/>
        <v>0.2025796744390673</v>
      </c>
      <c r="J25" s="17">
        <f t="shared" si="5"/>
        <v>115.1159</v>
      </c>
      <c r="K25" s="17">
        <f t="shared" si="3"/>
        <v>4.2635518518518518</v>
      </c>
      <c r="L25" s="16">
        <v>75</v>
      </c>
      <c r="M25" s="19">
        <f t="shared" si="6"/>
        <v>0.36</v>
      </c>
      <c r="N25" s="16">
        <v>127</v>
      </c>
      <c r="O25" s="20">
        <f t="shared" ref="O25:P25" si="33">D25/7</f>
        <v>3.8571428571428572</v>
      </c>
      <c r="P25" s="20">
        <f t="shared" si="33"/>
        <v>0.14285714285714285</v>
      </c>
      <c r="Q25" s="16">
        <f t="shared" si="8"/>
        <v>31</v>
      </c>
      <c r="R25" s="16"/>
      <c r="S25" s="21">
        <v>1.8336414048059151</v>
      </c>
      <c r="T25" s="14">
        <v>520</v>
      </c>
      <c r="U25" s="22">
        <v>120</v>
      </c>
      <c r="V25" s="23" t="s">
        <v>676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7.6666666666666661E-2</v>
      </c>
      <c r="AD25" s="25">
        <f t="shared" si="12"/>
        <v>-2.8565999999999994</v>
      </c>
      <c r="AE25" s="25">
        <v>-5.42</v>
      </c>
      <c r="AF25" s="25">
        <v>-8.1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4"/>
        <v>20.990000000000002</v>
      </c>
      <c r="D26" s="16">
        <v>13</v>
      </c>
      <c r="E26" s="16">
        <v>4</v>
      </c>
      <c r="F26" s="17">
        <v>272.87</v>
      </c>
      <c r="G26" s="17">
        <v>-0.08</v>
      </c>
      <c r="H26" s="18">
        <f t="shared" si="1"/>
        <v>2.9317990251768241E-4</v>
      </c>
      <c r="I26" s="18">
        <f t="shared" si="2"/>
        <v>0.18811558617656751</v>
      </c>
      <c r="J26" s="17">
        <f t="shared" si="5"/>
        <v>51.331099999999978</v>
      </c>
      <c r="K26" s="17">
        <f t="shared" si="3"/>
        <v>3.9485461538461522</v>
      </c>
      <c r="L26" s="16">
        <v>48</v>
      </c>
      <c r="M26" s="19">
        <f t="shared" si="6"/>
        <v>0.27083333333333331</v>
      </c>
      <c r="N26" s="16">
        <v>113</v>
      </c>
      <c r="O26" s="20">
        <f t="shared" ref="O26:P26" si="34">D26/7</f>
        <v>1.8571428571428572</v>
      </c>
      <c r="P26" s="20">
        <f t="shared" si="34"/>
        <v>0.5714285714285714</v>
      </c>
      <c r="Q26" s="16">
        <f t="shared" si="8"/>
        <v>46</v>
      </c>
      <c r="R26" s="16"/>
      <c r="S26" s="21">
        <v>1.7013888888888891</v>
      </c>
      <c r="T26" s="14">
        <v>520</v>
      </c>
      <c r="U26" s="22">
        <v>120</v>
      </c>
      <c r="V26" s="23" t="s">
        <v>677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7.6666666666666661E-2</v>
      </c>
      <c r="AD26" s="25">
        <f t="shared" si="12"/>
        <v>-1.3753999999999997</v>
      </c>
      <c r="AE26" s="25">
        <v>-5.68</v>
      </c>
      <c r="AF26" s="25">
        <v>-8.1010000000000009</v>
      </c>
      <c r="AG26" s="25">
        <v>0</v>
      </c>
    </row>
    <row r="27" spans="1:33" ht="15.75" customHeight="1" x14ac:dyDescent="0.2">
      <c r="A27" s="14" t="s">
        <v>85</v>
      </c>
      <c r="B27" s="14" t="s">
        <v>47</v>
      </c>
      <c r="C27" s="15">
        <f t="shared" si="4"/>
        <v>20.990000000000002</v>
      </c>
      <c r="D27" s="16">
        <v>14</v>
      </c>
      <c r="E27" s="16">
        <v>4</v>
      </c>
      <c r="F27" s="17">
        <v>293.86</v>
      </c>
      <c r="G27" s="17">
        <v>-0.22</v>
      </c>
      <c r="H27" s="18">
        <f t="shared" si="1"/>
        <v>7.4865582250051039E-4</v>
      </c>
      <c r="I27" s="18">
        <f t="shared" si="2"/>
        <v>0.19675968148097733</v>
      </c>
      <c r="J27" s="17">
        <f t="shared" si="5"/>
        <v>57.819800000000001</v>
      </c>
      <c r="K27" s="17">
        <f t="shared" si="3"/>
        <v>4.1299857142857146</v>
      </c>
      <c r="L27" s="16">
        <v>63</v>
      </c>
      <c r="M27" s="19">
        <f t="shared" si="6"/>
        <v>0.22222222222222221</v>
      </c>
      <c r="N27" s="16">
        <v>96</v>
      </c>
      <c r="O27" s="20">
        <f t="shared" ref="O27:P27" si="35">D27/7</f>
        <v>2</v>
      </c>
      <c r="P27" s="20">
        <f t="shared" si="35"/>
        <v>0.5714285714285714</v>
      </c>
      <c r="Q27" s="16">
        <f t="shared" si="8"/>
        <v>37</v>
      </c>
      <c r="R27" s="16"/>
      <c r="S27" s="21">
        <v>1.552334943639291</v>
      </c>
      <c r="T27" s="14">
        <v>520</v>
      </c>
      <c r="U27" s="22">
        <v>120</v>
      </c>
      <c r="V27" s="23" t="s">
        <v>677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1</v>
      </c>
      <c r="AA27" s="14" t="s">
        <v>39</v>
      </c>
      <c r="AB27" s="27">
        <f t="shared" si="11"/>
        <v>-0.69</v>
      </c>
      <c r="AC27" s="28">
        <v>7.6666666666666661E-2</v>
      </c>
      <c r="AD27" s="25">
        <f t="shared" si="12"/>
        <v>-1.4811999999999996</v>
      </c>
      <c r="AE27" s="25">
        <v>-5.68</v>
      </c>
      <c r="AF27" s="25">
        <v>-7.91</v>
      </c>
      <c r="AG27" s="25">
        <v>0</v>
      </c>
    </row>
    <row r="28" spans="1:33" ht="15.75" customHeight="1" x14ac:dyDescent="0.2">
      <c r="A28" s="14" t="s">
        <v>87</v>
      </c>
      <c r="B28" s="14" t="s">
        <v>678</v>
      </c>
      <c r="C28" s="15">
        <f t="shared" si="4"/>
        <v>20.990000000000002</v>
      </c>
      <c r="D28" s="16">
        <v>21</v>
      </c>
      <c r="E28" s="16">
        <v>3</v>
      </c>
      <c r="F28" s="17">
        <v>440.79</v>
      </c>
      <c r="G28" s="17">
        <v>-0.08</v>
      </c>
      <c r="H28" s="18">
        <f t="shared" si="1"/>
        <v>1.8149232060618434E-4</v>
      </c>
      <c r="I28" s="18">
        <f t="shared" si="2"/>
        <v>0.19732684498287162</v>
      </c>
      <c r="J28" s="17">
        <f t="shared" si="5"/>
        <v>86.97969999999998</v>
      </c>
      <c r="K28" s="17">
        <f t="shared" si="3"/>
        <v>4.1418904761904756</v>
      </c>
      <c r="L28" s="16">
        <v>62</v>
      </c>
      <c r="M28" s="19">
        <f t="shared" si="6"/>
        <v>0.33870967741935482</v>
      </c>
      <c r="N28" s="16">
        <v>71</v>
      </c>
      <c r="O28" s="20">
        <f t="shared" ref="O28:P28" si="36">D28/7</f>
        <v>3</v>
      </c>
      <c r="P28" s="20">
        <f t="shared" si="36"/>
        <v>0.42857142857142855</v>
      </c>
      <c r="Q28" s="16">
        <f t="shared" si="8"/>
        <v>20</v>
      </c>
      <c r="R28" s="16"/>
      <c r="S28" s="21">
        <v>1.6043165467625899</v>
      </c>
      <c r="T28" s="14">
        <v>520</v>
      </c>
      <c r="U28" s="22">
        <v>120</v>
      </c>
      <c r="V28" s="23" t="s">
        <v>677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7.6666666666666661E-2</v>
      </c>
      <c r="AD28" s="25">
        <f t="shared" si="12"/>
        <v>-2.2217999999999996</v>
      </c>
      <c r="AE28" s="25">
        <v>-5.68</v>
      </c>
      <c r="AF28" s="25">
        <v>-7.91</v>
      </c>
      <c r="AG28" s="25">
        <v>0</v>
      </c>
    </row>
    <row r="29" spans="1:33" ht="15.75" customHeight="1" x14ac:dyDescent="0.2">
      <c r="A29" s="14" t="s">
        <v>89</v>
      </c>
      <c r="B29" s="14" t="s">
        <v>679</v>
      </c>
      <c r="C29" s="15">
        <f t="shared" si="4"/>
        <v>22.106470588235293</v>
      </c>
      <c r="D29" s="16">
        <v>17</v>
      </c>
      <c r="E29" s="16">
        <v>4</v>
      </c>
      <c r="F29" s="17">
        <v>375.81</v>
      </c>
      <c r="G29" s="17">
        <v>0</v>
      </c>
      <c r="H29" s="18">
        <f t="shared" si="1"/>
        <v>0</v>
      </c>
      <c r="I29" s="18">
        <f t="shared" si="2"/>
        <v>0.2304619355525398</v>
      </c>
      <c r="J29" s="17">
        <f t="shared" si="5"/>
        <v>86.609899999999982</v>
      </c>
      <c r="K29" s="17">
        <f t="shared" si="3"/>
        <v>5.0946999999999987</v>
      </c>
      <c r="L29" s="16">
        <v>65</v>
      </c>
      <c r="M29" s="19">
        <f t="shared" si="6"/>
        <v>0.26153846153846155</v>
      </c>
      <c r="N29" s="16">
        <v>171</v>
      </c>
      <c r="O29" s="20">
        <f t="shared" ref="O29:P29" si="38">D29/7</f>
        <v>2.4285714285714284</v>
      </c>
      <c r="P29" s="20">
        <f t="shared" si="38"/>
        <v>0.5714285714285714</v>
      </c>
      <c r="Q29" s="16">
        <f t="shared" si="8"/>
        <v>57</v>
      </c>
      <c r="R29" s="16"/>
      <c r="S29" s="21">
        <v>1.5193277310924369</v>
      </c>
      <c r="T29" s="14">
        <v>400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7.6666666666666661E-2</v>
      </c>
      <c r="AD29" s="25">
        <f t="shared" si="12"/>
        <v>-1.7985999999999995</v>
      </c>
      <c r="AE29" s="25">
        <v>-5.68</v>
      </c>
      <c r="AF29" s="25">
        <v>-7.91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22.037692307692314</v>
      </c>
      <c r="D30" s="16">
        <v>13</v>
      </c>
      <c r="E30" s="16">
        <v>27</v>
      </c>
      <c r="F30" s="17">
        <v>286.49000000000007</v>
      </c>
      <c r="G30" s="17">
        <v>-0.04</v>
      </c>
      <c r="H30" s="18">
        <f t="shared" si="1"/>
        <v>1.3962092917728364E-4</v>
      </c>
      <c r="I30" s="18">
        <f t="shared" si="2"/>
        <v>0.25198471150825519</v>
      </c>
      <c r="J30" s="17">
        <f t="shared" si="5"/>
        <v>72.191100000000048</v>
      </c>
      <c r="K30" s="17">
        <f t="shared" si="3"/>
        <v>5.5531615384615423</v>
      </c>
      <c r="L30" s="16">
        <v>53</v>
      </c>
      <c r="M30" s="19">
        <f t="shared" si="6"/>
        <v>0.24528301886792453</v>
      </c>
      <c r="N30" s="16">
        <v>123</v>
      </c>
      <c r="O30" s="20">
        <f t="shared" ref="O30:P30" si="39">D30/7</f>
        <v>1.8571428571428572</v>
      </c>
      <c r="P30" s="20">
        <f t="shared" si="39"/>
        <v>3.8571428571428572</v>
      </c>
      <c r="Q30" s="16">
        <f t="shared" si="8"/>
        <v>21</v>
      </c>
      <c r="R30" s="16"/>
      <c r="S30" s="21">
        <v>1.423622047244095</v>
      </c>
      <c r="T30" s="14">
        <v>400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7.6666666666666661E-2</v>
      </c>
      <c r="AD30" s="25">
        <f t="shared" si="12"/>
        <v>-1.3753999999999997</v>
      </c>
      <c r="AE30" s="25">
        <v>-5.68</v>
      </c>
      <c r="AF30" s="25">
        <v>-7.39</v>
      </c>
      <c r="AG30" s="25">
        <v>0</v>
      </c>
    </row>
    <row r="31" spans="1:33" ht="15.75" customHeight="1" x14ac:dyDescent="0.2">
      <c r="A31" s="31" t="s">
        <v>91</v>
      </c>
      <c r="B31" s="31" t="s">
        <v>598</v>
      </c>
      <c r="C31" s="15">
        <f t="shared" si="4"/>
        <v>21.990000000000006</v>
      </c>
      <c r="D31" s="16">
        <v>14</v>
      </c>
      <c r="E31" s="16">
        <v>0</v>
      </c>
      <c r="F31" s="17">
        <v>307.86000000000007</v>
      </c>
      <c r="G31" s="17">
        <v>-0.14000000000000001</v>
      </c>
      <c r="H31" s="18">
        <f t="shared" si="1"/>
        <v>4.5475216007276028E-4</v>
      </c>
      <c r="I31" s="18">
        <f t="shared" si="2"/>
        <v>0.25037289677125985</v>
      </c>
      <c r="J31" s="17">
        <f t="shared" si="5"/>
        <v>77.079800000000077</v>
      </c>
      <c r="K31" s="17">
        <f t="shared" si="3"/>
        <v>5.5057000000000054</v>
      </c>
      <c r="L31" s="16">
        <v>62</v>
      </c>
      <c r="M31" s="19">
        <f t="shared" si="6"/>
        <v>0.22580645161290322</v>
      </c>
      <c r="N31" s="16">
        <v>107</v>
      </c>
      <c r="O31" s="20">
        <f t="shared" ref="O31:P32" si="40">D31/7</f>
        <v>2</v>
      </c>
      <c r="P31" s="20">
        <f t="shared" si="40"/>
        <v>0</v>
      </c>
      <c r="Q31" s="16">
        <f t="shared" si="8"/>
        <v>53</v>
      </c>
      <c r="R31" s="16"/>
      <c r="S31" s="21">
        <v>1.5136778115501499</v>
      </c>
      <c r="T31" s="14">
        <v>200</v>
      </c>
      <c r="U31" s="22">
        <v>200</v>
      </c>
      <c r="V31" s="23" t="s">
        <v>1175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7.6666666666666661E-2</v>
      </c>
      <c r="AD31" s="25">
        <f t="shared" si="12"/>
        <v>-1.4811999999999996</v>
      </c>
      <c r="AE31" s="25">
        <v>-5.68</v>
      </c>
      <c r="AF31" s="25">
        <v>-7.39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21.99</v>
      </c>
      <c r="D32" s="16">
        <v>17</v>
      </c>
      <c r="E32" s="16">
        <v>1</v>
      </c>
      <c r="F32" s="17">
        <v>373.83</v>
      </c>
      <c r="G32" s="17">
        <v>0</v>
      </c>
      <c r="H32" s="18">
        <f t="shared" si="1"/>
        <v>0</v>
      </c>
      <c r="I32" s="18">
        <f t="shared" si="2"/>
        <v>0.25082764893133241</v>
      </c>
      <c r="J32" s="17">
        <f t="shared" si="5"/>
        <v>93.766899999999993</v>
      </c>
      <c r="K32" s="17">
        <f t="shared" si="3"/>
        <v>5.5156999999999998</v>
      </c>
      <c r="L32" s="16">
        <v>53</v>
      </c>
      <c r="M32" s="19">
        <f t="shared" si="6"/>
        <v>0.32075471698113206</v>
      </c>
      <c r="N32" s="16">
        <v>91</v>
      </c>
      <c r="O32" s="20">
        <f t="shared" si="40"/>
        <v>2.4285714285714284</v>
      </c>
      <c r="P32" s="20">
        <f t="shared" si="40"/>
        <v>0.14285714285714285</v>
      </c>
      <c r="Q32" s="16">
        <f t="shared" si="8"/>
        <v>35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1.6802721088435379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7.6666666666666661E-2</v>
      </c>
      <c r="AD32" s="25">
        <f t="shared" si="12"/>
        <v>-1.7985999999999995</v>
      </c>
      <c r="AE32" s="25">
        <v>-5.68</v>
      </c>
      <c r="AF32" s="25">
        <v>-7.39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9.33203125" customWidth="1"/>
    <col min="22" max="22" width="67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Info!B1:BJ5000""),3,FALSE),"""")"),"250ft Low Voltage Landscape Wire - 12/2 Outdoor Low-Voltage Cable for Landscape Lighting, Black")</f>
        <v>250ft Low Voltage Landscape Wire - 12/2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Info!B1:BJ5000""),2,FALSE),"""")"),"B07Q5JXYCP")</f>
        <v>B07Q5JXYCP</v>
      </c>
      <c r="B2" s="3" t="s">
        <v>680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8" customHeight="1" x14ac:dyDescent="0.15">
      <c r="A3" s="67" t="s">
        <v>30</v>
      </c>
      <c r="B3" s="68"/>
      <c r="C3" s="42">
        <f>((AE32+AF32)/0.85)*-1</f>
        <v>85.661885929411767</v>
      </c>
      <c r="D3" s="5">
        <f>SUM(D4:D99765)</f>
        <v>660</v>
      </c>
      <c r="E3" s="5"/>
      <c r="F3" s="6">
        <f t="shared" ref="F3:G3" si="0">SUM(F4:F99765)</f>
        <v>72107.889999999985</v>
      </c>
      <c r="G3" s="6">
        <f t="shared" si="0"/>
        <v>-664.45000000000027</v>
      </c>
      <c r="H3" s="7">
        <f t="shared" ref="H3:H32" si="1">G3/F3*-1</f>
        <v>9.2146643037259914E-3</v>
      </c>
      <c r="I3" s="8">
        <f t="shared" ref="I3:I32" si="2">J3/F3</f>
        <v>0.23461924231164319</v>
      </c>
      <c r="J3" s="6">
        <f>SUM(J4:J99765)</f>
        <v>16917.89851649131</v>
      </c>
      <c r="K3" s="6">
        <f t="shared" ref="K3:K32" si="3">J3/D3</f>
        <v>25.633179570441378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4.5 - April
7 - May
7 - June
7 - July
7 - Aug
5 - Sept
6 - Oct
4 - Nov
3 - Dec
2 - Jan
3.5 - Feb")</f>
        <v>4 - March
4.5 - April
7 - May
7 - June
7 - July
7 - Aug
5 - Sept
6 - Oct
4 - Nov
3 - Dec
2 -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QTY-76")</f>
        <v>US QTY-76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92</v>
      </c>
      <c r="X3" s="7">
        <f>W3/D3</f>
        <v>0.1393939393939394</v>
      </c>
      <c r="Y3" s="6"/>
      <c r="Z3" s="5"/>
      <c r="AA3" s="5"/>
      <c r="AB3" s="5"/>
      <c r="AC3" s="5"/>
      <c r="AD3" s="6">
        <f>SUM(AD4:AD99765)</f>
        <v>-227.94038897740444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Info!B2:BZ7000""),37,FALSE)),"""")*-1"),-62.93260304)</f>
        <v>-62.932603039999996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681</v>
      </c>
      <c r="C4" s="15">
        <f t="shared" ref="C4:C32" si="4">IFERROR(F4/D4," - ")</f>
        <v>98.99</v>
      </c>
      <c r="D4" s="16">
        <v>11</v>
      </c>
      <c r="E4" s="16">
        <v>1</v>
      </c>
      <c r="F4" s="17">
        <v>1088.8899999999999</v>
      </c>
      <c r="G4" s="17">
        <v>0</v>
      </c>
      <c r="H4" s="18">
        <f t="shared" si="1"/>
        <v>0</v>
      </c>
      <c r="I4" s="18">
        <f t="shared" si="2"/>
        <v>0.22425199239886964</v>
      </c>
      <c r="J4" s="17">
        <f t="shared" ref="J4:J32" si="5">F4*0.85+G4+AF4*D4+D4*AE4+AG4+AD4</f>
        <v>244.18575200320512</v>
      </c>
      <c r="K4" s="17">
        <f t="shared" si="3"/>
        <v>22.198704727564103</v>
      </c>
      <c r="L4" s="16">
        <v>16</v>
      </c>
      <c r="M4" s="19">
        <f t="shared" ref="M4:M32" si="6">IFERROR(D4/L4,"-")</f>
        <v>0.6875</v>
      </c>
      <c r="N4" s="16">
        <v>93</v>
      </c>
      <c r="O4" s="20">
        <f t="shared" ref="O4:P4" si="7">D4/7</f>
        <v>1.5714285714285714</v>
      </c>
      <c r="P4" s="20">
        <f t="shared" si="7"/>
        <v>0.14285714285714285</v>
      </c>
      <c r="Q4" s="16">
        <f t="shared" ref="Q4:Q32" si="8">ROUNDDOWN(N4/(O4+P4),0)</f>
        <v>54</v>
      </c>
      <c r="R4" s="16"/>
      <c r="S4" s="21">
        <v>1.49740034662045</v>
      </c>
      <c r="T4" s="14">
        <v>620</v>
      </c>
      <c r="U4" s="22">
        <v>60</v>
      </c>
      <c r="V4" s="23" t="s">
        <v>682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0.25026041666666671</v>
      </c>
      <c r="AD4" s="25">
        <f t="shared" ref="AD4:AD32" si="12">IFERROR(AB4*AC4*D4*2,0)</f>
        <v>-3.7989531250000002</v>
      </c>
      <c r="AE4" s="25">
        <v>-11.12</v>
      </c>
      <c r="AF4" s="25">
        <v>-50.477435897435896</v>
      </c>
      <c r="AG4" s="25">
        <v>0</v>
      </c>
    </row>
    <row r="5" spans="1:33" ht="15.75" customHeight="1" x14ac:dyDescent="0.2">
      <c r="A5" s="14" t="s">
        <v>34</v>
      </c>
      <c r="B5" s="14" t="s">
        <v>683</v>
      </c>
      <c r="C5" s="15">
        <f t="shared" si="4"/>
        <v>98.99</v>
      </c>
      <c r="D5" s="16">
        <v>8</v>
      </c>
      <c r="E5" s="16">
        <v>0</v>
      </c>
      <c r="F5" s="29">
        <v>791.92</v>
      </c>
      <c r="G5" s="29">
        <v>0</v>
      </c>
      <c r="H5" s="18">
        <f t="shared" si="1"/>
        <v>0</v>
      </c>
      <c r="I5" s="18">
        <f t="shared" si="2"/>
        <v>0.22424794972106832</v>
      </c>
      <c r="J5" s="17">
        <f t="shared" si="5"/>
        <v>177.5864363431084</v>
      </c>
      <c r="K5" s="17">
        <f t="shared" si="3"/>
        <v>22.19830454288855</v>
      </c>
      <c r="L5" s="16">
        <v>36</v>
      </c>
      <c r="M5" s="19">
        <f t="shared" si="6"/>
        <v>0.22222222222222221</v>
      </c>
      <c r="N5" s="16">
        <v>83</v>
      </c>
      <c r="O5" s="20">
        <f t="shared" ref="O5:P5" si="13">D5/7</f>
        <v>1.1428571428571428</v>
      </c>
      <c r="P5" s="20">
        <f t="shared" si="13"/>
        <v>0</v>
      </c>
      <c r="Q5" s="16">
        <f t="shared" si="8"/>
        <v>72</v>
      </c>
      <c r="R5" s="16"/>
      <c r="S5" s="21">
        <v>1.5803921568627399</v>
      </c>
      <c r="T5" s="14">
        <v>620</v>
      </c>
      <c r="U5" s="22">
        <v>60</v>
      </c>
      <c r="V5" s="23" t="s">
        <v>684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0.25055040556199309</v>
      </c>
      <c r="AD5" s="25">
        <f t="shared" si="12"/>
        <v>-2.7660764774044035</v>
      </c>
      <c r="AE5" s="25">
        <v>-11.12</v>
      </c>
      <c r="AF5" s="25">
        <v>-50.477435897435896</v>
      </c>
      <c r="AG5" s="25">
        <v>0</v>
      </c>
    </row>
    <row r="6" spans="1:33" ht="15.75" customHeight="1" x14ac:dyDescent="0.2">
      <c r="A6" s="14" t="s">
        <v>35</v>
      </c>
      <c r="B6" s="14" t="s">
        <v>685</v>
      </c>
      <c r="C6" s="15">
        <f t="shared" si="4"/>
        <v>98.99</v>
      </c>
      <c r="D6" s="16">
        <v>20</v>
      </c>
      <c r="E6" s="16">
        <v>0</v>
      </c>
      <c r="F6" s="29">
        <v>1979.8</v>
      </c>
      <c r="G6" s="29">
        <v>0</v>
      </c>
      <c r="H6" s="18">
        <f t="shared" si="1"/>
        <v>0</v>
      </c>
      <c r="I6" s="18">
        <f t="shared" si="2"/>
        <v>0.22425199239886959</v>
      </c>
      <c r="J6" s="17">
        <f t="shared" si="5"/>
        <v>443.97409455128201</v>
      </c>
      <c r="K6" s="17">
        <f t="shared" si="3"/>
        <v>22.198704727564099</v>
      </c>
      <c r="L6" s="16">
        <v>50</v>
      </c>
      <c r="M6" s="19">
        <f t="shared" si="6"/>
        <v>0.4</v>
      </c>
      <c r="N6" s="16">
        <v>65</v>
      </c>
      <c r="O6" s="20">
        <f t="shared" ref="O6:P6" si="14">D6/7</f>
        <v>2.8571428571428572</v>
      </c>
      <c r="P6" s="20">
        <f t="shared" si="14"/>
        <v>0</v>
      </c>
      <c r="Q6" s="16">
        <f t="shared" si="8"/>
        <v>22</v>
      </c>
      <c r="R6" s="16"/>
      <c r="S6" s="21">
        <v>1.63106796116504</v>
      </c>
      <c r="T6" s="14">
        <v>720</v>
      </c>
      <c r="U6" s="22">
        <v>138</v>
      </c>
      <c r="V6" s="23" t="s">
        <v>686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0.25026041666666671</v>
      </c>
      <c r="AD6" s="25">
        <f t="shared" si="12"/>
        <v>-6.9071875000000009</v>
      </c>
      <c r="AE6" s="25">
        <v>-11.12</v>
      </c>
      <c r="AF6" s="25">
        <v>-50.477435897435896</v>
      </c>
      <c r="AG6" s="25">
        <v>0</v>
      </c>
    </row>
    <row r="7" spans="1:33" ht="15.75" customHeight="1" x14ac:dyDescent="0.2">
      <c r="A7" s="14" t="s">
        <v>37</v>
      </c>
      <c r="B7" s="14" t="s">
        <v>687</v>
      </c>
      <c r="C7" s="15">
        <f t="shared" si="4"/>
        <v>100.52444444444444</v>
      </c>
      <c r="D7" s="16">
        <v>9</v>
      </c>
      <c r="E7" s="16">
        <v>0</v>
      </c>
      <c r="F7" s="29">
        <v>904.71999999999991</v>
      </c>
      <c r="G7" s="29">
        <v>-0.06</v>
      </c>
      <c r="H7" s="18">
        <f t="shared" si="1"/>
        <v>6.6318861084092319E-5</v>
      </c>
      <c r="I7" s="18">
        <f t="shared" si="2"/>
        <v>0.23373733591395898</v>
      </c>
      <c r="J7" s="17">
        <f t="shared" si="5"/>
        <v>211.46684254807695</v>
      </c>
      <c r="K7" s="17">
        <f t="shared" si="3"/>
        <v>23.496315838675216</v>
      </c>
      <c r="L7" s="16">
        <v>49</v>
      </c>
      <c r="M7" s="19">
        <f t="shared" si="6"/>
        <v>0.18367346938775511</v>
      </c>
      <c r="N7" s="16">
        <v>52</v>
      </c>
      <c r="O7" s="20">
        <f t="shared" ref="O7:P7" si="15">D7/7</f>
        <v>1.2857142857142858</v>
      </c>
      <c r="P7" s="20">
        <f t="shared" si="15"/>
        <v>0</v>
      </c>
      <c r="Q7" s="16">
        <f t="shared" si="8"/>
        <v>40</v>
      </c>
      <c r="R7" s="16"/>
      <c r="S7" s="21">
        <v>1.6732026143790799</v>
      </c>
      <c r="T7" s="14">
        <v>560</v>
      </c>
      <c r="U7" s="22">
        <v>138</v>
      </c>
      <c r="V7" s="23" t="s">
        <v>688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0.25026041666666671</v>
      </c>
      <c r="AD7" s="25">
        <f t="shared" si="12"/>
        <v>-3.1082343750000003</v>
      </c>
      <c r="AE7" s="25">
        <v>-11.12</v>
      </c>
      <c r="AF7" s="25">
        <v>-50.477435897435896</v>
      </c>
      <c r="AG7" s="25">
        <v>0</v>
      </c>
    </row>
    <row r="8" spans="1:33" ht="15.75" customHeight="1" x14ac:dyDescent="0.2">
      <c r="A8" s="14" t="s">
        <v>40</v>
      </c>
      <c r="B8" s="14" t="s">
        <v>569</v>
      </c>
      <c r="C8" s="15">
        <f t="shared" si="4"/>
        <v>100.32333333333332</v>
      </c>
      <c r="D8" s="16">
        <v>6</v>
      </c>
      <c r="E8" s="16">
        <v>0</v>
      </c>
      <c r="F8" s="29">
        <v>601.93999999999994</v>
      </c>
      <c r="G8" s="29">
        <v>0</v>
      </c>
      <c r="H8" s="18">
        <f t="shared" si="1"/>
        <v>0</v>
      </c>
      <c r="I8" s="18">
        <f t="shared" si="2"/>
        <v>0.23254285103166422</v>
      </c>
      <c r="J8" s="17">
        <f t="shared" si="5"/>
        <v>139.97684374999994</v>
      </c>
      <c r="K8" s="17">
        <f t="shared" si="3"/>
        <v>23.329473958333324</v>
      </c>
      <c r="L8" s="16">
        <v>32</v>
      </c>
      <c r="M8" s="19">
        <f t="shared" si="6"/>
        <v>0.1875</v>
      </c>
      <c r="N8" s="16">
        <v>192</v>
      </c>
      <c r="O8" s="20">
        <f t="shared" ref="O8:P8" si="16">D8/7</f>
        <v>0.8571428571428571</v>
      </c>
      <c r="P8" s="20">
        <f t="shared" si="16"/>
        <v>0</v>
      </c>
      <c r="Q8" s="16">
        <f t="shared" si="8"/>
        <v>224</v>
      </c>
      <c r="R8" s="16"/>
      <c r="S8" s="21">
        <v>1.3478787878787799</v>
      </c>
      <c r="T8" s="14">
        <v>422</v>
      </c>
      <c r="U8" s="22">
        <v>160</v>
      </c>
      <c r="V8" s="23" t="s">
        <v>689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0.25026041666666671</v>
      </c>
      <c r="AD8" s="25">
        <f t="shared" si="12"/>
        <v>-2.0721562499999999</v>
      </c>
      <c r="AE8" s="25">
        <v>-11.12</v>
      </c>
      <c r="AF8" s="25">
        <v>-50.48</v>
      </c>
      <c r="AG8" s="25">
        <v>0</v>
      </c>
    </row>
    <row r="9" spans="1:33" ht="15.75" customHeight="1" x14ac:dyDescent="0.2">
      <c r="A9" s="14" t="s">
        <v>42</v>
      </c>
      <c r="B9" s="14" t="s">
        <v>690</v>
      </c>
      <c r="C9" s="15">
        <f t="shared" si="4"/>
        <v>100.1760714285714</v>
      </c>
      <c r="D9" s="16">
        <v>28</v>
      </c>
      <c r="E9" s="16">
        <v>0</v>
      </c>
      <c r="F9" s="29">
        <v>2804.9299999999994</v>
      </c>
      <c r="G9" s="29">
        <v>-64.849999999999994</v>
      </c>
      <c r="H9" s="18">
        <f t="shared" si="1"/>
        <v>2.3120006559878503E-2</v>
      </c>
      <c r="I9" s="18">
        <f t="shared" si="2"/>
        <v>0.20100274966869219</v>
      </c>
      <c r="J9" s="17">
        <f t="shared" si="5"/>
        <v>563.79864262820468</v>
      </c>
      <c r="K9" s="17">
        <f t="shared" si="3"/>
        <v>20.135665808150168</v>
      </c>
      <c r="L9" s="16">
        <v>78</v>
      </c>
      <c r="M9" s="19">
        <f t="shared" si="6"/>
        <v>0.35897435897435898</v>
      </c>
      <c r="N9" s="16">
        <v>166</v>
      </c>
      <c r="O9" s="20">
        <f t="shared" ref="O9:P9" si="17">D9/7</f>
        <v>4</v>
      </c>
      <c r="P9" s="20">
        <f t="shared" si="17"/>
        <v>0</v>
      </c>
      <c r="Q9" s="16">
        <f t="shared" si="8"/>
        <v>41</v>
      </c>
      <c r="R9" s="16"/>
      <c r="S9" s="21">
        <v>1.4751381215469599</v>
      </c>
      <c r="T9" s="14">
        <v>422</v>
      </c>
      <c r="U9" s="22">
        <v>144</v>
      </c>
      <c r="V9" s="23" t="s">
        <v>691</v>
      </c>
      <c r="W9" s="14">
        <v>12</v>
      </c>
      <c r="X9" s="24">
        <f t="shared" si="9"/>
        <v>0.42857142857142855</v>
      </c>
      <c r="Y9" s="25">
        <f t="shared" si="10"/>
        <v>5.4041666666666659</v>
      </c>
      <c r="Z9" s="14">
        <v>0</v>
      </c>
      <c r="AA9" s="14" t="s">
        <v>39</v>
      </c>
      <c r="AB9" s="27">
        <f t="shared" si="11"/>
        <v>-0.69</v>
      </c>
      <c r="AC9" s="28">
        <v>0.25026041666666671</v>
      </c>
      <c r="AD9" s="25">
        <f t="shared" si="12"/>
        <v>-9.6700625000000002</v>
      </c>
      <c r="AE9" s="25">
        <v>-11.12</v>
      </c>
      <c r="AF9" s="25">
        <v>-51.232564102564098</v>
      </c>
      <c r="AG9" s="25">
        <v>0</v>
      </c>
    </row>
    <row r="10" spans="1:33" ht="15.75" customHeight="1" x14ac:dyDescent="0.2">
      <c r="A10" s="14" t="s">
        <v>45</v>
      </c>
      <c r="B10" s="14" t="s">
        <v>692</v>
      </c>
      <c r="C10" s="15">
        <f t="shared" si="4"/>
        <v>102.29800000000009</v>
      </c>
      <c r="D10" s="16">
        <v>35</v>
      </c>
      <c r="E10" s="16">
        <v>0</v>
      </c>
      <c r="F10" s="29">
        <v>3580.430000000003</v>
      </c>
      <c r="G10" s="29">
        <v>-77.300000000000026</v>
      </c>
      <c r="H10" s="18">
        <f t="shared" si="1"/>
        <v>2.1589585608432497E-2</v>
      </c>
      <c r="I10" s="18">
        <f t="shared" si="2"/>
        <v>0.2136406403064548</v>
      </c>
      <c r="J10" s="17">
        <f t="shared" si="5"/>
        <v>764.92535777244063</v>
      </c>
      <c r="K10" s="17">
        <f t="shared" si="3"/>
        <v>21.855010222069733</v>
      </c>
      <c r="L10" s="16">
        <v>68</v>
      </c>
      <c r="M10" s="19">
        <f t="shared" si="6"/>
        <v>0.51470588235294112</v>
      </c>
      <c r="N10" s="16">
        <v>131</v>
      </c>
      <c r="O10" s="20">
        <f t="shared" ref="O10:P10" si="18">D10/7</f>
        <v>5</v>
      </c>
      <c r="P10" s="20">
        <f t="shared" si="18"/>
        <v>0</v>
      </c>
      <c r="Q10" s="16">
        <f t="shared" si="8"/>
        <v>26</v>
      </c>
      <c r="R10" s="16"/>
      <c r="S10" s="21">
        <v>1.73828756058158</v>
      </c>
      <c r="T10" s="14">
        <v>422</v>
      </c>
      <c r="U10" s="22">
        <v>144</v>
      </c>
      <c r="V10" s="23" t="s">
        <v>693</v>
      </c>
      <c r="W10" s="14">
        <v>9</v>
      </c>
      <c r="X10" s="24">
        <f t="shared" si="9"/>
        <v>0.25714285714285712</v>
      </c>
      <c r="Y10" s="25">
        <f t="shared" si="10"/>
        <v>5.9461538461538481</v>
      </c>
      <c r="Z10" s="14">
        <v>4</v>
      </c>
      <c r="AA10" s="14" t="s">
        <v>39</v>
      </c>
      <c r="AB10" s="27">
        <f t="shared" si="11"/>
        <v>-0.69</v>
      </c>
      <c r="AC10" s="28">
        <v>0.25026041666666671</v>
      </c>
      <c r="AD10" s="25">
        <f t="shared" si="12"/>
        <v>-12.087578125</v>
      </c>
      <c r="AE10" s="25">
        <v>-11.12</v>
      </c>
      <c r="AF10" s="25">
        <v>-51.424358974358903</v>
      </c>
      <c r="AG10" s="25">
        <v>0</v>
      </c>
    </row>
    <row r="11" spans="1:33" ht="15.75" customHeight="1" x14ac:dyDescent="0.2">
      <c r="A11" s="14" t="s">
        <v>46</v>
      </c>
      <c r="B11" s="14" t="s">
        <v>694</v>
      </c>
      <c r="C11" s="15">
        <f t="shared" si="4"/>
        <v>108.31581818181812</v>
      </c>
      <c r="D11" s="16">
        <v>55</v>
      </c>
      <c r="E11" s="16">
        <v>0</v>
      </c>
      <c r="F11" s="29">
        <v>5957.3699999999963</v>
      </c>
      <c r="G11" s="29">
        <v>-74.650000000000006</v>
      </c>
      <c r="H11" s="18">
        <f t="shared" si="1"/>
        <v>1.2530697270775536E-2</v>
      </c>
      <c r="I11" s="18">
        <f t="shared" si="2"/>
        <v>0.25685495290459692</v>
      </c>
      <c r="J11" s="17">
        <f t="shared" si="5"/>
        <v>1530.1799907852576</v>
      </c>
      <c r="K11" s="17">
        <f t="shared" si="3"/>
        <v>27.821454377913774</v>
      </c>
      <c r="L11" s="16">
        <v>81</v>
      </c>
      <c r="M11" s="19">
        <f t="shared" si="6"/>
        <v>0.67901234567901236</v>
      </c>
      <c r="N11" s="16">
        <v>80</v>
      </c>
      <c r="O11" s="20">
        <f t="shared" ref="O11:P11" si="19">D11/7</f>
        <v>7.8571428571428568</v>
      </c>
      <c r="P11" s="20">
        <f t="shared" si="19"/>
        <v>0</v>
      </c>
      <c r="Q11" s="16">
        <f t="shared" si="8"/>
        <v>10</v>
      </c>
      <c r="R11" s="16"/>
      <c r="S11" s="21">
        <v>2.2938775510204001</v>
      </c>
      <c r="T11" s="14">
        <v>1022</v>
      </c>
      <c r="U11" s="22">
        <v>144</v>
      </c>
      <c r="V11" s="23" t="s">
        <v>695</v>
      </c>
      <c r="W11" s="14">
        <v>11</v>
      </c>
      <c r="X11" s="24">
        <f t="shared" si="9"/>
        <v>0.2</v>
      </c>
      <c r="Y11" s="25">
        <f t="shared" si="10"/>
        <v>4.1472222222222221</v>
      </c>
      <c r="Z11" s="14">
        <v>7</v>
      </c>
      <c r="AA11" s="14" t="s">
        <v>39</v>
      </c>
      <c r="AB11" s="27">
        <f t="shared" si="11"/>
        <v>-0.69</v>
      </c>
      <c r="AC11" s="28">
        <v>0.25026041666666671</v>
      </c>
      <c r="AD11" s="25">
        <f t="shared" si="12"/>
        <v>-18.994765625000003</v>
      </c>
      <c r="AE11" s="25">
        <v>-11.12</v>
      </c>
      <c r="AF11" s="25">
        <v>-51.424358974358903</v>
      </c>
      <c r="AG11" s="25">
        <v>0</v>
      </c>
    </row>
    <row r="12" spans="1:33" ht="15.75" customHeight="1" x14ac:dyDescent="0.2">
      <c r="A12" s="14" t="s">
        <v>49</v>
      </c>
      <c r="B12" s="14" t="s">
        <v>696</v>
      </c>
      <c r="C12" s="15">
        <f t="shared" si="4"/>
        <v>116.03999999999996</v>
      </c>
      <c r="D12" s="16">
        <v>23</v>
      </c>
      <c r="E12" s="16">
        <v>0</v>
      </c>
      <c r="F12" s="29">
        <v>2668.9199999999992</v>
      </c>
      <c r="G12" s="29">
        <v>-72.209999999999994</v>
      </c>
      <c r="H12" s="18">
        <f t="shared" si="1"/>
        <v>2.7055887774830274E-2</v>
      </c>
      <c r="I12" s="18">
        <f t="shared" si="2"/>
        <v>0.2809782526133211</v>
      </c>
      <c r="J12" s="17">
        <f t="shared" si="5"/>
        <v>749.90847796474475</v>
      </c>
      <c r="K12" s="17">
        <f t="shared" si="3"/>
        <v>32.60471643324977</v>
      </c>
      <c r="L12" s="16">
        <v>68</v>
      </c>
      <c r="M12" s="19">
        <f t="shared" si="6"/>
        <v>0.33823529411764708</v>
      </c>
      <c r="N12" s="16">
        <v>49</v>
      </c>
      <c r="O12" s="20">
        <f t="shared" ref="O12:P12" si="20">D12/7</f>
        <v>3.2857142857142856</v>
      </c>
      <c r="P12" s="20">
        <f t="shared" si="20"/>
        <v>0</v>
      </c>
      <c r="Q12" s="16">
        <f t="shared" si="8"/>
        <v>14</v>
      </c>
      <c r="R12" s="16"/>
      <c r="S12" s="21">
        <v>2.7971360381861499</v>
      </c>
      <c r="T12" s="14">
        <v>878</v>
      </c>
      <c r="U12" s="22">
        <v>160</v>
      </c>
      <c r="V12" s="23" t="s">
        <v>697</v>
      </c>
      <c r="W12" s="14">
        <v>6</v>
      </c>
      <c r="X12" s="24">
        <f t="shared" si="9"/>
        <v>0.2608695652173913</v>
      </c>
      <c r="Y12" s="25">
        <f t="shared" si="10"/>
        <v>7.2209999999999992</v>
      </c>
      <c r="Z12" s="14">
        <v>4</v>
      </c>
      <c r="AA12" s="14" t="s">
        <v>39</v>
      </c>
      <c r="AB12" s="27">
        <f t="shared" si="11"/>
        <v>-0.69</v>
      </c>
      <c r="AC12" s="28">
        <v>0.25026041666666671</v>
      </c>
      <c r="AD12" s="25">
        <f t="shared" si="12"/>
        <v>-7.9432656250000004</v>
      </c>
      <c r="AE12" s="25">
        <v>-11.12</v>
      </c>
      <c r="AF12" s="25">
        <v>-51.424358974358903</v>
      </c>
      <c r="AG12" s="25">
        <v>0</v>
      </c>
    </row>
    <row r="13" spans="1:33" ht="15.75" customHeight="1" x14ac:dyDescent="0.2">
      <c r="A13" s="14" t="s">
        <v>52</v>
      </c>
      <c r="B13" s="14" t="s">
        <v>698</v>
      </c>
      <c r="C13" s="15">
        <f t="shared" si="4"/>
        <v>110.79473684210525</v>
      </c>
      <c r="D13" s="16">
        <v>38</v>
      </c>
      <c r="E13" s="16">
        <v>0</v>
      </c>
      <c r="F13" s="17">
        <v>4210.2</v>
      </c>
      <c r="G13" s="29">
        <v>-75.87</v>
      </c>
      <c r="H13" s="18">
        <f t="shared" si="1"/>
        <v>1.802052159042326E-2</v>
      </c>
      <c r="I13" s="18">
        <f t="shared" si="2"/>
        <v>0.26051407148116473</v>
      </c>
      <c r="J13" s="17">
        <f t="shared" si="5"/>
        <v>1096.8163437499998</v>
      </c>
      <c r="K13" s="17">
        <f t="shared" si="3"/>
        <v>28.863587993421046</v>
      </c>
      <c r="L13" s="16">
        <v>52</v>
      </c>
      <c r="M13" s="19">
        <f t="shared" si="6"/>
        <v>0.73076923076923073</v>
      </c>
      <c r="N13" s="16">
        <v>160</v>
      </c>
      <c r="O13" s="20">
        <f t="shared" ref="O13:P13" si="21">D13/7</f>
        <v>5.4285714285714288</v>
      </c>
      <c r="P13" s="20">
        <f t="shared" si="21"/>
        <v>0</v>
      </c>
      <c r="Q13" s="16">
        <f t="shared" si="8"/>
        <v>29</v>
      </c>
      <c r="R13" s="16"/>
      <c r="S13" s="21">
        <v>1.69005847953216</v>
      </c>
      <c r="T13" s="14">
        <v>718</v>
      </c>
      <c r="U13" s="22">
        <v>118</v>
      </c>
      <c r="V13" s="23" t="s">
        <v>699</v>
      </c>
      <c r="W13" s="14">
        <v>10</v>
      </c>
      <c r="X13" s="24">
        <f t="shared" si="9"/>
        <v>0.26315789473684209</v>
      </c>
      <c r="Y13" s="25">
        <f t="shared" si="10"/>
        <v>6.8972727272727274</v>
      </c>
      <c r="Z13" s="14">
        <v>1</v>
      </c>
      <c r="AA13" s="14" t="s">
        <v>39</v>
      </c>
      <c r="AB13" s="27">
        <f t="shared" si="11"/>
        <v>-0.69</v>
      </c>
      <c r="AC13" s="28">
        <v>0.25026041666666671</v>
      </c>
      <c r="AD13" s="25">
        <f t="shared" si="12"/>
        <v>-13.123656250000002</v>
      </c>
      <c r="AE13" s="25">
        <v>-11.12</v>
      </c>
      <c r="AF13" s="25">
        <v>-51.85</v>
      </c>
      <c r="AG13" s="25">
        <v>0</v>
      </c>
    </row>
    <row r="14" spans="1:33" ht="15.75" customHeight="1" x14ac:dyDescent="0.2">
      <c r="A14" s="14" t="s">
        <v>55</v>
      </c>
      <c r="B14" s="14" t="s">
        <v>700</v>
      </c>
      <c r="C14" s="15">
        <f t="shared" si="4"/>
        <v>108.51781249999995</v>
      </c>
      <c r="D14" s="16">
        <v>32</v>
      </c>
      <c r="E14" s="16">
        <v>0</v>
      </c>
      <c r="F14" s="17">
        <v>3472.5699999999983</v>
      </c>
      <c r="G14" s="29">
        <v>-71.06</v>
      </c>
      <c r="H14" s="18">
        <f t="shared" si="1"/>
        <v>2.0463230402842862E-2</v>
      </c>
      <c r="I14" s="18">
        <f t="shared" si="2"/>
        <v>0.24608085654140852</v>
      </c>
      <c r="J14" s="17">
        <f t="shared" si="5"/>
        <v>854.53299999999854</v>
      </c>
      <c r="K14" s="17">
        <f t="shared" si="3"/>
        <v>26.704156249999954</v>
      </c>
      <c r="L14" s="16">
        <v>101</v>
      </c>
      <c r="M14" s="19">
        <f t="shared" si="6"/>
        <v>0.31683168316831684</v>
      </c>
      <c r="N14" s="16">
        <v>126</v>
      </c>
      <c r="O14" s="20">
        <f t="shared" ref="O14:P14" si="22">D14/7</f>
        <v>4.5714285714285712</v>
      </c>
      <c r="P14" s="20">
        <f t="shared" si="22"/>
        <v>0</v>
      </c>
      <c r="Q14" s="16">
        <f t="shared" si="8"/>
        <v>27</v>
      </c>
      <c r="R14" s="16"/>
      <c r="S14" s="21">
        <v>2.32380952380952</v>
      </c>
      <c r="T14" s="14">
        <v>718</v>
      </c>
      <c r="U14" s="22">
        <v>118</v>
      </c>
      <c r="V14" s="23" t="s">
        <v>699</v>
      </c>
      <c r="W14" s="14">
        <v>9</v>
      </c>
      <c r="X14" s="24">
        <f t="shared" si="9"/>
        <v>0.28125</v>
      </c>
      <c r="Y14" s="25">
        <f t="shared" si="10"/>
        <v>7.8955555555555561</v>
      </c>
      <c r="Z14" s="14">
        <v>0</v>
      </c>
      <c r="AA14" s="14" t="s">
        <v>39</v>
      </c>
      <c r="AB14" s="27">
        <f t="shared" si="11"/>
        <v>-0.69</v>
      </c>
      <c r="AC14" s="28">
        <v>0.25026041666666671</v>
      </c>
      <c r="AD14" s="25">
        <f t="shared" si="12"/>
        <v>-11.051500000000001</v>
      </c>
      <c r="AE14" s="25">
        <v>-11.12</v>
      </c>
      <c r="AF14" s="25">
        <v>-51.85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110.41999999999997</v>
      </c>
      <c r="D15" s="16">
        <v>32</v>
      </c>
      <c r="E15" s="16">
        <v>0</v>
      </c>
      <c r="F15" s="17">
        <v>3533.4399999999991</v>
      </c>
      <c r="G15" s="29">
        <v>-70.98</v>
      </c>
      <c r="H15" s="18">
        <f t="shared" si="1"/>
        <v>2.0088072812896221E-2</v>
      </c>
      <c r="I15" s="18">
        <f t="shared" si="2"/>
        <v>0.23323234581597516</v>
      </c>
      <c r="J15" s="17">
        <f t="shared" si="5"/>
        <v>824.11249999999905</v>
      </c>
      <c r="K15" s="17">
        <f t="shared" si="3"/>
        <v>25.75351562499997</v>
      </c>
      <c r="L15" s="16">
        <v>72</v>
      </c>
      <c r="M15" s="19">
        <f t="shared" si="6"/>
        <v>0.44444444444444442</v>
      </c>
      <c r="N15" s="16">
        <v>160</v>
      </c>
      <c r="O15" s="20">
        <f t="shared" ref="O15:P15" si="23">D15/7</f>
        <v>4.5714285714285712</v>
      </c>
      <c r="P15" s="20">
        <f t="shared" si="23"/>
        <v>0</v>
      </c>
      <c r="Q15" s="16">
        <f t="shared" si="8"/>
        <v>35</v>
      </c>
      <c r="R15" s="16"/>
      <c r="S15" s="21">
        <v>2.6433260393873002</v>
      </c>
      <c r="T15" s="14">
        <v>718</v>
      </c>
      <c r="U15" s="22">
        <v>118</v>
      </c>
      <c r="V15" s="23" t="s">
        <v>699</v>
      </c>
      <c r="W15" s="14">
        <v>8</v>
      </c>
      <c r="X15" s="24">
        <f t="shared" si="9"/>
        <v>0.25</v>
      </c>
      <c r="Y15" s="25">
        <f t="shared" si="10"/>
        <v>8.8725000000000005</v>
      </c>
      <c r="Z15" s="14">
        <v>0</v>
      </c>
      <c r="AA15" s="14" t="s">
        <v>39</v>
      </c>
      <c r="AB15" s="27">
        <f t="shared" si="11"/>
        <v>-0.69</v>
      </c>
      <c r="AC15" s="28">
        <v>0.25026041666666671</v>
      </c>
      <c r="AD15" s="25">
        <f t="shared" si="12"/>
        <v>-11.051500000000001</v>
      </c>
      <c r="AE15" s="25">
        <v>-11.12</v>
      </c>
      <c r="AF15" s="25">
        <v>-54.42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>
        <f t="shared" si="4"/>
        <v>103.44451612903219</v>
      </c>
      <c r="D16" s="16">
        <v>31</v>
      </c>
      <c r="E16" s="16">
        <v>0</v>
      </c>
      <c r="F16" s="17">
        <v>3206.7799999999979</v>
      </c>
      <c r="G16" s="29">
        <v>-71.42</v>
      </c>
      <c r="H16" s="18">
        <f t="shared" si="1"/>
        <v>2.227156212774186E-2</v>
      </c>
      <c r="I16" s="18">
        <f t="shared" si="2"/>
        <v>0.19081348248866414</v>
      </c>
      <c r="J16" s="17">
        <f t="shared" si="5"/>
        <v>611.89685937499803</v>
      </c>
      <c r="K16" s="17">
        <f t="shared" si="3"/>
        <v>19.73860836693542</v>
      </c>
      <c r="L16" s="16">
        <v>62</v>
      </c>
      <c r="M16" s="19">
        <f t="shared" si="6"/>
        <v>0.5</v>
      </c>
      <c r="N16" s="16">
        <v>125</v>
      </c>
      <c r="O16" s="20">
        <f t="shared" ref="O16:P16" si="24">D16/7</f>
        <v>4.4285714285714288</v>
      </c>
      <c r="P16" s="20">
        <f t="shared" si="24"/>
        <v>0</v>
      </c>
      <c r="Q16" s="16">
        <f t="shared" si="8"/>
        <v>28</v>
      </c>
      <c r="R16" s="16"/>
      <c r="S16" s="21">
        <v>3.59340659340659</v>
      </c>
      <c r="T16" s="14">
        <v>718</v>
      </c>
      <c r="U16" s="22">
        <v>118</v>
      </c>
      <c r="V16" s="23" t="s">
        <v>699</v>
      </c>
      <c r="W16" s="14">
        <v>13</v>
      </c>
      <c r="X16" s="24">
        <f t="shared" si="9"/>
        <v>0.41935483870967744</v>
      </c>
      <c r="Y16" s="25">
        <f t="shared" si="10"/>
        <v>4.7613333333333339</v>
      </c>
      <c r="Z16" s="14">
        <v>2</v>
      </c>
      <c r="AA16" s="14" t="s">
        <v>39</v>
      </c>
      <c r="AB16" s="27">
        <f t="shared" si="11"/>
        <v>-0.69</v>
      </c>
      <c r="AC16" s="28">
        <v>0.25026041666666671</v>
      </c>
      <c r="AD16" s="25">
        <f t="shared" si="12"/>
        <v>-10.706140625000002</v>
      </c>
      <c r="AE16" s="25">
        <v>-11.12</v>
      </c>
      <c r="AF16" s="25">
        <v>-54.42</v>
      </c>
      <c r="AG16" s="25">
        <v>0</v>
      </c>
    </row>
    <row r="17" spans="1:33" ht="15.75" customHeight="1" x14ac:dyDescent="0.2">
      <c r="A17" s="14" t="s">
        <v>62</v>
      </c>
      <c r="B17" s="14" t="s">
        <v>463</v>
      </c>
      <c r="C17" s="15">
        <f t="shared" si="4"/>
        <v>107.23531249999994</v>
      </c>
      <c r="D17" s="16">
        <v>32</v>
      </c>
      <c r="E17" s="16">
        <v>0</v>
      </c>
      <c r="F17" s="17">
        <v>3431.5299999999979</v>
      </c>
      <c r="G17" s="29">
        <v>-72.22</v>
      </c>
      <c r="H17" s="18">
        <f t="shared" si="1"/>
        <v>2.1046005717566228E-2</v>
      </c>
      <c r="I17" s="18">
        <f t="shared" si="2"/>
        <v>0.2145541493153196</v>
      </c>
      <c r="J17" s="17">
        <f t="shared" si="5"/>
        <v>736.2489999999982</v>
      </c>
      <c r="K17" s="17">
        <f t="shared" si="3"/>
        <v>23.007781249999944</v>
      </c>
      <c r="L17" s="16">
        <v>90</v>
      </c>
      <c r="M17" s="19">
        <f t="shared" si="6"/>
        <v>0.35555555555555557</v>
      </c>
      <c r="N17" s="16">
        <v>94</v>
      </c>
      <c r="O17" s="20">
        <f t="shared" ref="O17:P17" si="25">D17/7</f>
        <v>4.5714285714285712</v>
      </c>
      <c r="P17" s="20">
        <f t="shared" si="25"/>
        <v>0</v>
      </c>
      <c r="Q17" s="16">
        <f t="shared" si="8"/>
        <v>20</v>
      </c>
      <c r="R17" s="16"/>
      <c r="S17" s="21">
        <v>2.2991596638655398</v>
      </c>
      <c r="T17" s="14">
        <v>718</v>
      </c>
      <c r="U17" s="22">
        <v>118</v>
      </c>
      <c r="V17" s="23" t="s">
        <v>699</v>
      </c>
      <c r="W17" s="14">
        <v>10</v>
      </c>
      <c r="X17" s="24">
        <f t="shared" si="9"/>
        <v>0.3125</v>
      </c>
      <c r="Y17" s="25">
        <f t="shared" si="10"/>
        <v>5.5553846153846154</v>
      </c>
      <c r="Z17" s="14">
        <v>3</v>
      </c>
      <c r="AA17" s="14" t="s">
        <v>39</v>
      </c>
      <c r="AB17" s="27">
        <f t="shared" si="11"/>
        <v>-0.69</v>
      </c>
      <c r="AC17" s="28">
        <v>0.25026041666666671</v>
      </c>
      <c r="AD17" s="25">
        <f t="shared" si="12"/>
        <v>-11.051500000000001</v>
      </c>
      <c r="AE17" s="25">
        <v>-11.12</v>
      </c>
      <c r="AF17" s="25">
        <v>-54.42</v>
      </c>
      <c r="AG17" s="25">
        <v>0</v>
      </c>
    </row>
    <row r="18" spans="1:33" ht="15.75" customHeight="1" x14ac:dyDescent="0.2">
      <c r="A18" s="14" t="s">
        <v>64</v>
      </c>
      <c r="B18" s="14" t="s">
        <v>701</v>
      </c>
      <c r="C18" s="15">
        <f t="shared" si="4"/>
        <v>113.02399999999994</v>
      </c>
      <c r="D18" s="16">
        <v>30</v>
      </c>
      <c r="E18" s="16">
        <v>1</v>
      </c>
      <c r="F18" s="17">
        <v>3390.7199999999984</v>
      </c>
      <c r="G18" s="29">
        <v>-13.33</v>
      </c>
      <c r="H18" s="18">
        <f t="shared" si="1"/>
        <v>3.9313184220460566E-3</v>
      </c>
      <c r="I18" s="18">
        <f t="shared" si="2"/>
        <v>0.26313621258906639</v>
      </c>
      <c r="J18" s="17">
        <f t="shared" si="5"/>
        <v>892.2212187499988</v>
      </c>
      <c r="K18" s="17">
        <f t="shared" si="3"/>
        <v>29.740707291666627</v>
      </c>
      <c r="L18" s="16">
        <v>87</v>
      </c>
      <c r="M18" s="19">
        <f t="shared" si="6"/>
        <v>0.34482758620689657</v>
      </c>
      <c r="N18" s="16">
        <v>58</v>
      </c>
      <c r="O18" s="20">
        <f t="shared" ref="O18:P18" si="26">D18/7</f>
        <v>4.2857142857142856</v>
      </c>
      <c r="P18" s="20">
        <f t="shared" si="26"/>
        <v>0.14285714285714285</v>
      </c>
      <c r="Q18" s="16">
        <f t="shared" si="8"/>
        <v>13</v>
      </c>
      <c r="R18" s="16"/>
      <c r="S18" s="21">
        <v>3.1374207188160601</v>
      </c>
      <c r="T18" s="14">
        <v>810</v>
      </c>
      <c r="U18" s="22">
        <v>0</v>
      </c>
      <c r="V18" s="23" t="s">
        <v>702</v>
      </c>
      <c r="W18" s="14">
        <v>4</v>
      </c>
      <c r="X18" s="24">
        <f t="shared" si="9"/>
        <v>0.13333333333333333</v>
      </c>
      <c r="Y18" s="25">
        <f t="shared" si="10"/>
        <v>2.6659999999999999</v>
      </c>
      <c r="Z18" s="14">
        <v>1</v>
      </c>
      <c r="AA18" s="14" t="s">
        <v>39</v>
      </c>
      <c r="AB18" s="27">
        <f t="shared" si="11"/>
        <v>-0.69</v>
      </c>
      <c r="AC18" s="28">
        <v>0.25026041666666671</v>
      </c>
      <c r="AD18" s="25">
        <f t="shared" si="12"/>
        <v>-10.36078125</v>
      </c>
      <c r="AE18" s="25">
        <v>-11.12</v>
      </c>
      <c r="AF18" s="25">
        <v>-54.42</v>
      </c>
      <c r="AG18" s="25">
        <v>0</v>
      </c>
    </row>
    <row r="19" spans="1:33" ht="15.75" customHeight="1" x14ac:dyDescent="0.2">
      <c r="A19" s="14" t="s">
        <v>67</v>
      </c>
      <c r="B19" s="14" t="s">
        <v>703</v>
      </c>
      <c r="C19" s="15">
        <f t="shared" si="4"/>
        <v>114.04439999999998</v>
      </c>
      <c r="D19" s="16">
        <v>25</v>
      </c>
      <c r="E19" s="16">
        <v>0</v>
      </c>
      <c r="F19" s="17">
        <v>2851.1099999999997</v>
      </c>
      <c r="G19" s="29">
        <v>0</v>
      </c>
      <c r="H19" s="18">
        <f t="shared" si="1"/>
        <v>0</v>
      </c>
      <c r="I19" s="18">
        <f t="shared" si="2"/>
        <v>0.24987970145837937</v>
      </c>
      <c r="J19" s="17">
        <f t="shared" si="5"/>
        <v>712.4345156249999</v>
      </c>
      <c r="K19" s="17">
        <f t="shared" si="3"/>
        <v>28.497380624999995</v>
      </c>
      <c r="L19" s="16">
        <v>56</v>
      </c>
      <c r="M19" s="19">
        <f t="shared" si="6"/>
        <v>0.44642857142857145</v>
      </c>
      <c r="N19" s="16">
        <v>241</v>
      </c>
      <c r="O19" s="20">
        <f t="shared" ref="O19:P19" si="27">D19/7</f>
        <v>3.5714285714285716</v>
      </c>
      <c r="P19" s="20">
        <f t="shared" si="27"/>
        <v>0</v>
      </c>
      <c r="Q19" s="16">
        <f t="shared" si="8"/>
        <v>67</v>
      </c>
      <c r="R19" s="16"/>
      <c r="S19" s="21">
        <v>2.3112480739599301</v>
      </c>
      <c r="T19" s="14">
        <v>810</v>
      </c>
      <c r="U19" s="22">
        <v>100</v>
      </c>
      <c r="V19" s="23" t="s">
        <v>702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0.25026041666666671</v>
      </c>
      <c r="AD19" s="25">
        <f t="shared" si="12"/>
        <v>-8.6339843750000007</v>
      </c>
      <c r="AE19" s="25">
        <v>-11.12</v>
      </c>
      <c r="AF19" s="25">
        <v>-56.975000000000001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4"/>
        <v>114.33807692307687</v>
      </c>
      <c r="D20" s="16">
        <v>26</v>
      </c>
      <c r="E20" s="16">
        <v>0</v>
      </c>
      <c r="F20" s="17">
        <v>2972.7899999999986</v>
      </c>
      <c r="G20" s="29">
        <v>0</v>
      </c>
      <c r="H20" s="18">
        <f t="shared" si="1"/>
        <v>0</v>
      </c>
      <c r="I20" s="18">
        <f t="shared" si="2"/>
        <v>0.25142110820138625</v>
      </c>
      <c r="J20" s="17">
        <f t="shared" si="5"/>
        <v>747.42215624999869</v>
      </c>
      <c r="K20" s="17">
        <f t="shared" si="3"/>
        <v>28.747006009615333</v>
      </c>
      <c r="L20" s="16">
        <v>69</v>
      </c>
      <c r="M20" s="19">
        <f t="shared" si="6"/>
        <v>0.37681159420289856</v>
      </c>
      <c r="N20" s="16">
        <v>212</v>
      </c>
      <c r="O20" s="20">
        <f t="shared" ref="O20:P20" si="28">D20/7</f>
        <v>3.7142857142857144</v>
      </c>
      <c r="P20" s="20">
        <f t="shared" si="28"/>
        <v>0</v>
      </c>
      <c r="Q20" s="16">
        <f t="shared" si="8"/>
        <v>57</v>
      </c>
      <c r="R20" s="16"/>
      <c r="S20" s="21">
        <v>3.05283757338551</v>
      </c>
      <c r="T20" s="14">
        <v>310</v>
      </c>
      <c r="U20" s="22">
        <v>100</v>
      </c>
      <c r="V20" s="23" t="s">
        <v>704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0.25026041666666671</v>
      </c>
      <c r="AD20" s="25">
        <f t="shared" si="12"/>
        <v>-8.97934375</v>
      </c>
      <c r="AE20" s="25">
        <v>-11.12</v>
      </c>
      <c r="AF20" s="25">
        <v>-56.975000000000001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4"/>
        <v>114.43699999999994</v>
      </c>
      <c r="D21" s="16">
        <v>30</v>
      </c>
      <c r="E21" s="16">
        <v>0</v>
      </c>
      <c r="F21" s="17">
        <v>3433.1099999999983</v>
      </c>
      <c r="G21" s="29">
        <v>-0.15000000000000002</v>
      </c>
      <c r="H21" s="18">
        <f t="shared" si="1"/>
        <v>4.3692162499890796E-5</v>
      </c>
      <c r="I21" s="18">
        <f t="shared" si="2"/>
        <v>0.25189484716481525</v>
      </c>
      <c r="J21" s="17">
        <f t="shared" si="5"/>
        <v>864.78271874999837</v>
      </c>
      <c r="K21" s="17">
        <f t="shared" si="3"/>
        <v>28.826090624999946</v>
      </c>
      <c r="L21" s="16">
        <v>45</v>
      </c>
      <c r="M21" s="19">
        <f t="shared" si="6"/>
        <v>0.66666666666666663</v>
      </c>
      <c r="N21" s="16">
        <v>162</v>
      </c>
      <c r="O21" s="20">
        <f t="shared" ref="O21:P21" si="29">D21/7</f>
        <v>4.2857142857142856</v>
      </c>
      <c r="P21" s="20">
        <f t="shared" si="29"/>
        <v>0</v>
      </c>
      <c r="Q21" s="16">
        <f t="shared" si="8"/>
        <v>37</v>
      </c>
      <c r="R21" s="16"/>
      <c r="S21" s="21">
        <v>2.3858615611192899</v>
      </c>
      <c r="T21" s="14">
        <v>310</v>
      </c>
      <c r="U21" s="22">
        <v>100</v>
      </c>
      <c r="V21" s="23" t="s">
        <v>705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0.25026041666666671</v>
      </c>
      <c r="AD21" s="25">
        <f t="shared" si="12"/>
        <v>-10.36078125</v>
      </c>
      <c r="AE21" s="25">
        <v>-11.12</v>
      </c>
      <c r="AF21" s="25">
        <v>-56.975000000000001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4"/>
        <v>108.78199999999998</v>
      </c>
      <c r="D22" s="16">
        <v>35</v>
      </c>
      <c r="E22" s="16">
        <v>0</v>
      </c>
      <c r="F22" s="29">
        <v>3807.3699999999994</v>
      </c>
      <c r="G22" s="29">
        <v>-0.08</v>
      </c>
      <c r="H22" s="18">
        <f t="shared" si="1"/>
        <v>2.1011879591424005E-5</v>
      </c>
      <c r="I22" s="18">
        <f t="shared" si="2"/>
        <v>0.22082747982859544</v>
      </c>
      <c r="J22" s="17">
        <f t="shared" si="5"/>
        <v>840.77192187499929</v>
      </c>
      <c r="K22" s="17">
        <f t="shared" si="3"/>
        <v>24.022054910714264</v>
      </c>
      <c r="L22" s="16">
        <v>57</v>
      </c>
      <c r="M22" s="19">
        <f t="shared" si="6"/>
        <v>0.61403508771929827</v>
      </c>
      <c r="N22" s="16">
        <v>133</v>
      </c>
      <c r="O22" s="20">
        <f t="shared" ref="O22:P22" si="30">D22/7</f>
        <v>5</v>
      </c>
      <c r="P22" s="20">
        <f t="shared" si="30"/>
        <v>0</v>
      </c>
      <c r="Q22" s="16">
        <f t="shared" si="8"/>
        <v>26</v>
      </c>
      <c r="R22" s="16"/>
      <c r="S22" s="21">
        <v>2.9769094138543499</v>
      </c>
      <c r="T22" s="14">
        <v>610</v>
      </c>
      <c r="U22" s="22">
        <v>100</v>
      </c>
      <c r="V22" s="23" t="s">
        <v>705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0.25026041666666671</v>
      </c>
      <c r="AD22" s="25">
        <f t="shared" si="12"/>
        <v>-12.087578125</v>
      </c>
      <c r="AE22" s="25">
        <v>-11.12</v>
      </c>
      <c r="AF22" s="25">
        <v>-56.975000000000001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4"/>
        <v>114.76545454545452</v>
      </c>
      <c r="D23" s="16">
        <v>22</v>
      </c>
      <c r="E23" s="16">
        <v>0</v>
      </c>
      <c r="F23" s="17">
        <v>2524.8399999999992</v>
      </c>
      <c r="G23" s="29">
        <v>-0.08</v>
      </c>
      <c r="H23" s="18">
        <f t="shared" si="1"/>
        <v>3.1685176090366131E-5</v>
      </c>
      <c r="I23" s="18">
        <f t="shared" si="2"/>
        <v>0.25361848424058525</v>
      </c>
      <c r="J23" s="17">
        <f t="shared" si="5"/>
        <v>640.34609374999911</v>
      </c>
      <c r="K23" s="17">
        <f t="shared" si="3"/>
        <v>29.106640624999958</v>
      </c>
      <c r="L23" s="16">
        <v>50</v>
      </c>
      <c r="M23" s="19">
        <f t="shared" si="6"/>
        <v>0.44</v>
      </c>
      <c r="N23" s="16">
        <v>128</v>
      </c>
      <c r="O23" s="20">
        <f t="shared" ref="O23:P23" si="31">D23/7</f>
        <v>3.1428571428571428</v>
      </c>
      <c r="P23" s="20">
        <f t="shared" si="31"/>
        <v>0</v>
      </c>
      <c r="Q23" s="16">
        <f t="shared" si="8"/>
        <v>40</v>
      </c>
      <c r="R23" s="16"/>
      <c r="S23" s="21">
        <v>3.3731958762886598</v>
      </c>
      <c r="T23" s="14">
        <v>400</v>
      </c>
      <c r="U23" s="22">
        <v>100</v>
      </c>
      <c r="V23" s="23" t="s">
        <v>706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0.25026041666666671</v>
      </c>
      <c r="AD23" s="25">
        <f t="shared" si="12"/>
        <v>-7.5979062500000003</v>
      </c>
      <c r="AE23" s="25">
        <v>-11.12</v>
      </c>
      <c r="AF23" s="25">
        <v>-56.975000000000001</v>
      </c>
      <c r="AG23" s="25">
        <v>0</v>
      </c>
    </row>
    <row r="24" spans="1:33" ht="15.75" customHeight="1" x14ac:dyDescent="0.2">
      <c r="A24" s="14" t="s">
        <v>78</v>
      </c>
      <c r="B24" s="14" t="s">
        <v>707</v>
      </c>
      <c r="C24" s="15">
        <f t="shared" si="4"/>
        <v>106.51965517241375</v>
      </c>
      <c r="D24" s="16">
        <v>29</v>
      </c>
      <c r="E24" s="16">
        <v>0</v>
      </c>
      <c r="F24" s="17">
        <v>3089.0699999999988</v>
      </c>
      <c r="G24" s="17">
        <v>0</v>
      </c>
      <c r="H24" s="18">
        <f t="shared" si="1"/>
        <v>0</v>
      </c>
      <c r="I24" s="18">
        <f t="shared" si="2"/>
        <v>0.20748609715059846</v>
      </c>
      <c r="J24" s="17">
        <f t="shared" si="5"/>
        <v>640.9390781249989</v>
      </c>
      <c r="K24" s="17">
        <f t="shared" si="3"/>
        <v>22.101347521551688</v>
      </c>
      <c r="L24" s="16">
        <v>57</v>
      </c>
      <c r="M24" s="19">
        <f t="shared" si="6"/>
        <v>0.50877192982456143</v>
      </c>
      <c r="N24" s="16">
        <v>99</v>
      </c>
      <c r="O24" s="20">
        <f t="shared" ref="O24:P24" si="32">D24/7</f>
        <v>4.1428571428571432</v>
      </c>
      <c r="P24" s="20">
        <f t="shared" si="32"/>
        <v>0</v>
      </c>
      <c r="Q24" s="16">
        <f t="shared" si="8"/>
        <v>23</v>
      </c>
      <c r="R24" s="16"/>
      <c r="S24" s="21">
        <v>2.5290322580645102</v>
      </c>
      <c r="T24" s="14">
        <v>900</v>
      </c>
      <c r="U24" s="22">
        <v>100</v>
      </c>
      <c r="V24" s="23" t="s">
        <v>708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0.25026041666666671</v>
      </c>
      <c r="AD24" s="25">
        <f t="shared" si="12"/>
        <v>-10.015421875000001</v>
      </c>
      <c r="AE24" s="25">
        <v>-11.12</v>
      </c>
      <c r="AF24" s="25">
        <v>-56.975000000000001</v>
      </c>
      <c r="AG24" s="25">
        <v>0</v>
      </c>
    </row>
    <row r="25" spans="1:33" ht="15.75" customHeight="1" x14ac:dyDescent="0.2">
      <c r="A25" s="14" t="s">
        <v>81</v>
      </c>
      <c r="B25" s="14" t="s">
        <v>707</v>
      </c>
      <c r="C25" s="15">
        <f t="shared" si="4"/>
        <v>114.02428571428572</v>
      </c>
      <c r="D25" s="16">
        <v>21</v>
      </c>
      <c r="E25" s="16">
        <v>0</v>
      </c>
      <c r="F25" s="17">
        <v>2394.5100000000002</v>
      </c>
      <c r="G25" s="17">
        <v>0</v>
      </c>
      <c r="H25" s="18">
        <f t="shared" si="1"/>
        <v>0</v>
      </c>
      <c r="I25" s="18">
        <f t="shared" si="2"/>
        <v>0.24972998781587891</v>
      </c>
      <c r="J25" s="17">
        <f t="shared" si="5"/>
        <v>597.98095312500027</v>
      </c>
      <c r="K25" s="17">
        <f t="shared" si="3"/>
        <v>28.475283482142871</v>
      </c>
      <c r="L25" s="16">
        <v>60</v>
      </c>
      <c r="M25" s="19">
        <f t="shared" si="6"/>
        <v>0.35</v>
      </c>
      <c r="N25" s="16">
        <v>73</v>
      </c>
      <c r="O25" s="20">
        <f t="shared" ref="O25:P25" si="33">D25/7</f>
        <v>3</v>
      </c>
      <c r="P25" s="20">
        <f t="shared" si="33"/>
        <v>0</v>
      </c>
      <c r="Q25" s="16">
        <f t="shared" si="8"/>
        <v>24</v>
      </c>
      <c r="R25" s="16"/>
      <c r="S25" s="21">
        <v>3.4027149321266972</v>
      </c>
      <c r="T25" s="14">
        <v>900</v>
      </c>
      <c r="U25" s="22">
        <v>100</v>
      </c>
      <c r="V25" s="23" t="s">
        <v>709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0.25026041666666671</v>
      </c>
      <c r="AD25" s="25">
        <f t="shared" si="12"/>
        <v>-7.2525468750000002</v>
      </c>
      <c r="AE25" s="25">
        <v>-11.12</v>
      </c>
      <c r="AF25" s="25">
        <v>-56.98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4"/>
        <v>113.99</v>
      </c>
      <c r="D26" s="16">
        <v>15</v>
      </c>
      <c r="E26" s="16">
        <v>0</v>
      </c>
      <c r="F26" s="17">
        <v>1709.85</v>
      </c>
      <c r="G26" s="17">
        <v>0</v>
      </c>
      <c r="H26" s="18">
        <f t="shared" si="1"/>
        <v>0</v>
      </c>
      <c r="I26" s="18">
        <f t="shared" si="2"/>
        <v>0.26047145034652158</v>
      </c>
      <c r="J26" s="17">
        <f t="shared" si="5"/>
        <v>445.36710937499993</v>
      </c>
      <c r="K26" s="17">
        <f t="shared" si="3"/>
        <v>29.691140624999996</v>
      </c>
      <c r="L26" s="16">
        <v>31</v>
      </c>
      <c r="M26" s="19">
        <f t="shared" si="6"/>
        <v>0.4838709677419355</v>
      </c>
      <c r="N26" s="16">
        <v>54</v>
      </c>
      <c r="O26" s="20">
        <f t="shared" ref="O26:P26" si="34">D26/7</f>
        <v>2.1428571428571428</v>
      </c>
      <c r="P26" s="20">
        <f t="shared" si="34"/>
        <v>0</v>
      </c>
      <c r="Q26" s="16">
        <f t="shared" si="8"/>
        <v>25</v>
      </c>
      <c r="R26" s="16"/>
      <c r="S26" s="21">
        <v>2.8780487804878052</v>
      </c>
      <c r="T26" s="14">
        <v>900</v>
      </c>
      <c r="U26" s="22">
        <v>100</v>
      </c>
      <c r="V26" s="23" t="s">
        <v>709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0.25026041666666671</v>
      </c>
      <c r="AD26" s="25">
        <f t="shared" si="12"/>
        <v>-5.1803906250000002</v>
      </c>
      <c r="AE26" s="25">
        <v>-9.8800000000000008</v>
      </c>
      <c r="AF26" s="25">
        <v>-56.975000000000001</v>
      </c>
      <c r="AG26" s="25">
        <v>0</v>
      </c>
    </row>
    <row r="27" spans="1:33" ht="15.75" customHeight="1" x14ac:dyDescent="0.2">
      <c r="A27" s="14" t="s">
        <v>85</v>
      </c>
      <c r="B27" s="14" t="s">
        <v>710</v>
      </c>
      <c r="C27" s="15">
        <f t="shared" si="4"/>
        <v>115.02666666666666</v>
      </c>
      <c r="D27" s="16">
        <v>6</v>
      </c>
      <c r="E27" s="16">
        <v>0</v>
      </c>
      <c r="F27" s="17">
        <v>690.16</v>
      </c>
      <c r="G27" s="17">
        <v>-0.08</v>
      </c>
      <c r="H27" s="18">
        <f t="shared" si="1"/>
        <v>1.1591515011011941E-4</v>
      </c>
      <c r="I27" s="18">
        <f t="shared" si="2"/>
        <v>0.19703234576040324</v>
      </c>
      <c r="J27" s="17">
        <f t="shared" si="5"/>
        <v>135.98384374999989</v>
      </c>
      <c r="K27" s="17">
        <f t="shared" si="3"/>
        <v>22.663973958333315</v>
      </c>
      <c r="L27" s="16">
        <v>40</v>
      </c>
      <c r="M27" s="19">
        <f t="shared" si="6"/>
        <v>0.15</v>
      </c>
      <c r="N27" s="16">
        <v>148</v>
      </c>
      <c r="O27" s="20">
        <f t="shared" ref="O27:P27" si="35">D27/7</f>
        <v>0.8571428571428571</v>
      </c>
      <c r="P27" s="20">
        <f t="shared" si="35"/>
        <v>0</v>
      </c>
      <c r="Q27" s="16">
        <f t="shared" si="8"/>
        <v>172</v>
      </c>
      <c r="R27" s="16"/>
      <c r="S27" s="21">
        <v>2.6909090909090909</v>
      </c>
      <c r="T27" s="14">
        <v>900</v>
      </c>
      <c r="U27" s="22">
        <v>100</v>
      </c>
      <c r="V27" s="23" t="s">
        <v>709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0.25026041666666671</v>
      </c>
      <c r="AD27" s="25">
        <f t="shared" si="12"/>
        <v>-2.0721562499999999</v>
      </c>
      <c r="AE27" s="25">
        <v>-9.8800000000000008</v>
      </c>
      <c r="AF27" s="25">
        <v>-64.87</v>
      </c>
      <c r="AG27" s="25">
        <v>0</v>
      </c>
    </row>
    <row r="28" spans="1:33" ht="15.75" customHeight="1" x14ac:dyDescent="0.2">
      <c r="A28" s="14" t="s">
        <v>87</v>
      </c>
      <c r="B28" s="14" t="s">
        <v>47</v>
      </c>
      <c r="C28" s="15">
        <f t="shared" si="4"/>
        <v>114.27571428571427</v>
      </c>
      <c r="D28" s="16">
        <v>14</v>
      </c>
      <c r="E28" s="16">
        <v>2</v>
      </c>
      <c r="F28" s="17">
        <v>1599.86</v>
      </c>
      <c r="G28" s="17">
        <v>0</v>
      </c>
      <c r="H28" s="18">
        <f t="shared" si="1"/>
        <v>0</v>
      </c>
      <c r="I28" s="18">
        <f t="shared" si="2"/>
        <v>0.19285810555298574</v>
      </c>
      <c r="J28" s="17">
        <f t="shared" si="5"/>
        <v>308.54596874999976</v>
      </c>
      <c r="K28" s="17">
        <f t="shared" si="3"/>
        <v>22.038997767857126</v>
      </c>
      <c r="L28" s="16">
        <v>28</v>
      </c>
      <c r="M28" s="19">
        <f t="shared" si="6"/>
        <v>0.5</v>
      </c>
      <c r="N28" s="16">
        <v>131</v>
      </c>
      <c r="O28" s="20">
        <f t="shared" ref="O28:P28" si="36">D28/7</f>
        <v>2</v>
      </c>
      <c r="P28" s="20">
        <f t="shared" si="36"/>
        <v>0.2857142857142857</v>
      </c>
      <c r="Q28" s="16">
        <f t="shared" si="8"/>
        <v>57</v>
      </c>
      <c r="R28" s="16"/>
      <c r="S28" s="21">
        <v>1.853372434017595</v>
      </c>
      <c r="T28" s="14">
        <v>900</v>
      </c>
      <c r="U28" s="22">
        <v>100</v>
      </c>
      <c r="V28" s="23" t="s">
        <v>709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0.25026041666666671</v>
      </c>
      <c r="AD28" s="25">
        <f t="shared" si="12"/>
        <v>-4.8350312500000001</v>
      </c>
      <c r="AE28" s="25">
        <v>-9.8800000000000008</v>
      </c>
      <c r="AF28" s="25">
        <v>-64.87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4"/>
        <v>114.99000000000001</v>
      </c>
      <c r="D29" s="16">
        <v>10</v>
      </c>
      <c r="E29" s="16">
        <v>1</v>
      </c>
      <c r="F29" s="17">
        <v>1149.9000000000001</v>
      </c>
      <c r="G29" s="17">
        <v>-0.11</v>
      </c>
      <c r="H29" s="18">
        <f t="shared" si="1"/>
        <v>9.5660492216714492E-5</v>
      </c>
      <c r="I29" s="18">
        <f t="shared" si="2"/>
        <v>0.19684442668927732</v>
      </c>
      <c r="J29" s="17">
        <f t="shared" si="5"/>
        <v>226.35140625</v>
      </c>
      <c r="K29" s="17">
        <f t="shared" si="3"/>
        <v>22.635140624999998</v>
      </c>
      <c r="L29" s="16">
        <v>29</v>
      </c>
      <c r="M29" s="19">
        <f t="shared" si="6"/>
        <v>0.34482758620689657</v>
      </c>
      <c r="N29" s="16">
        <v>78</v>
      </c>
      <c r="O29" s="20">
        <f t="shared" ref="O29:P29" si="38">D29/7</f>
        <v>1.4285714285714286</v>
      </c>
      <c r="P29" s="20">
        <f t="shared" si="38"/>
        <v>0.14285714285714285</v>
      </c>
      <c r="Q29" s="16">
        <f t="shared" si="8"/>
        <v>49</v>
      </c>
      <c r="R29" s="16"/>
      <c r="S29" s="21">
        <v>2.208494208494209</v>
      </c>
      <c r="T29" s="14">
        <v>510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0.25026041666666671</v>
      </c>
      <c r="AD29" s="25">
        <f t="shared" si="12"/>
        <v>-3.4535937500000005</v>
      </c>
      <c r="AE29" s="25">
        <v>-9.8800000000000008</v>
      </c>
      <c r="AF29" s="25">
        <v>-64.87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115.31649999999998</v>
      </c>
      <c r="D30" s="16">
        <v>20</v>
      </c>
      <c r="E30" s="16">
        <v>0</v>
      </c>
      <c r="F30" s="17">
        <v>2306.3299999999995</v>
      </c>
      <c r="G30" s="17">
        <v>0</v>
      </c>
      <c r="H30" s="18">
        <f t="shared" si="1"/>
        <v>0</v>
      </c>
      <c r="I30" s="18">
        <f t="shared" si="2"/>
        <v>0.21558981225583493</v>
      </c>
      <c r="J30" s="17">
        <f t="shared" si="5"/>
        <v>497.22125169999964</v>
      </c>
      <c r="K30" s="17">
        <f t="shared" si="3"/>
        <v>24.861062584999981</v>
      </c>
      <c r="L30" s="16">
        <v>26</v>
      </c>
      <c r="M30" s="19">
        <f t="shared" si="6"/>
        <v>0.76923076923076927</v>
      </c>
      <c r="N30" s="16">
        <v>77</v>
      </c>
      <c r="O30" s="20">
        <f t="shared" ref="O30:P30" si="39">D30/7</f>
        <v>2.8571428571428572</v>
      </c>
      <c r="P30" s="20">
        <f t="shared" si="39"/>
        <v>0</v>
      </c>
      <c r="Q30" s="16">
        <f t="shared" si="8"/>
        <v>26</v>
      </c>
      <c r="R30" s="16"/>
      <c r="S30" s="21">
        <v>2.4325481798715201</v>
      </c>
      <c r="T30" s="14">
        <v>710</v>
      </c>
      <c r="U30" s="22">
        <v>200</v>
      </c>
      <c r="V30" s="23" t="s">
        <v>711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0.25026041666666671</v>
      </c>
      <c r="AD30" s="25">
        <f t="shared" si="12"/>
        <v>-6.9071875000000009</v>
      </c>
      <c r="AE30" s="25">
        <v>-9.8800000000000008</v>
      </c>
      <c r="AF30" s="25">
        <v>-62.932603039999996</v>
      </c>
      <c r="AG30" s="25">
        <v>0</v>
      </c>
    </row>
    <row r="31" spans="1:33" ht="15.75" customHeight="1" x14ac:dyDescent="0.2">
      <c r="A31" s="31" t="s">
        <v>91</v>
      </c>
      <c r="B31" s="31" t="s">
        <v>598</v>
      </c>
      <c r="C31" s="15">
        <f t="shared" si="4"/>
        <v>114.98999999999998</v>
      </c>
      <c r="D31" s="16">
        <v>9</v>
      </c>
      <c r="E31" s="16">
        <v>0</v>
      </c>
      <c r="F31" s="17">
        <v>1034.9099999999999</v>
      </c>
      <c r="G31" s="17">
        <v>0</v>
      </c>
      <c r="H31" s="18">
        <f t="shared" si="1"/>
        <v>0</v>
      </c>
      <c r="I31" s="18">
        <f t="shared" si="2"/>
        <v>0.21378848234629097</v>
      </c>
      <c r="J31" s="17">
        <f t="shared" si="5"/>
        <v>221.25183826499995</v>
      </c>
      <c r="K31" s="17">
        <f t="shared" si="3"/>
        <v>24.583537584999995</v>
      </c>
      <c r="L31" s="16">
        <v>40</v>
      </c>
      <c r="M31" s="19">
        <f t="shared" si="6"/>
        <v>0.22500000000000001</v>
      </c>
      <c r="N31" s="16">
        <v>75</v>
      </c>
      <c r="O31" s="20">
        <f t="shared" ref="O31:P32" si="40">D31/7</f>
        <v>1.2857142857142858</v>
      </c>
      <c r="P31" s="20">
        <f t="shared" si="40"/>
        <v>0</v>
      </c>
      <c r="Q31" s="16">
        <f t="shared" si="8"/>
        <v>58</v>
      </c>
      <c r="R31" s="16"/>
      <c r="S31" s="21">
        <v>2.8387096774193501</v>
      </c>
      <c r="T31" s="14">
        <v>510</v>
      </c>
      <c r="U31" s="22">
        <v>500</v>
      </c>
      <c r="V31" s="23" t="s">
        <v>1174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0.25026041666666671</v>
      </c>
      <c r="AD31" s="25">
        <f t="shared" si="12"/>
        <v>-3.1082343750000003</v>
      </c>
      <c r="AE31" s="25">
        <v>-9.8800000000000008</v>
      </c>
      <c r="AF31" s="25">
        <v>-62.932603039999996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114.99</v>
      </c>
      <c r="D32" s="16">
        <v>8</v>
      </c>
      <c r="E32" s="16">
        <v>0</v>
      </c>
      <c r="F32" s="17">
        <v>919.92</v>
      </c>
      <c r="G32" s="17">
        <v>0</v>
      </c>
      <c r="H32" s="18">
        <f t="shared" si="1"/>
        <v>0</v>
      </c>
      <c r="I32" s="18">
        <f t="shared" si="2"/>
        <v>0.21378848234629089</v>
      </c>
      <c r="J32" s="17">
        <f t="shared" si="5"/>
        <v>196.6683006799999</v>
      </c>
      <c r="K32" s="17">
        <f t="shared" si="3"/>
        <v>24.583537584999988</v>
      </c>
      <c r="L32" s="16">
        <v>28</v>
      </c>
      <c r="M32" s="19">
        <f t="shared" si="6"/>
        <v>0.2857142857142857</v>
      </c>
      <c r="N32" s="16">
        <v>73</v>
      </c>
      <c r="O32" s="20">
        <f t="shared" si="40"/>
        <v>1.1428571428571428</v>
      </c>
      <c r="P32" s="20">
        <f t="shared" si="40"/>
        <v>0</v>
      </c>
      <c r="Q32" s="16">
        <f t="shared" si="8"/>
        <v>63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1.5867768595041321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0.25026041666666671</v>
      </c>
      <c r="AD32" s="25">
        <f t="shared" si="12"/>
        <v>-2.7628750000000002</v>
      </c>
      <c r="AE32" s="25">
        <v>-9.8800000000000008</v>
      </c>
      <c r="AF32" s="25">
        <v>-62.932603039999996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9.33203125" customWidth="1"/>
    <col min="22" max="22" width="67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Info!B1:BJ5000""),3,FALSE),"""")"),"14/2 Low Voltage Landscape Wire with 24 Connectors - 250ft Outdoor Low-Voltage Cable for Landscape Lighting, Black")</f>
        <v>14/2 Low Voltage Landscape Wire with 24 Connectors - 250ft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Info!B1:BJ5000""),2,FALSE),"""")"),"B08NFK7K94")</f>
        <v>B08NFK7K94</v>
      </c>
      <c r="B2" s="3" t="s">
        <v>712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45.5" customHeight="1" x14ac:dyDescent="0.15">
      <c r="A3" s="67" t="s">
        <v>30</v>
      </c>
      <c r="B3" s="68"/>
      <c r="C3" s="42">
        <f>((AE32+AF32)/0.85)*-1</f>
        <v>61.494255397058829</v>
      </c>
      <c r="D3" s="5">
        <f>SUM(D4:D99765)</f>
        <v>185</v>
      </c>
      <c r="E3" s="5"/>
      <c r="F3" s="6">
        <f t="shared" ref="F3:G3" si="0">SUM(F4:F99765)</f>
        <v>15767.169999999996</v>
      </c>
      <c r="G3" s="6">
        <f t="shared" si="0"/>
        <v>-190.08</v>
      </c>
      <c r="H3" s="7">
        <f>G3/F3*-1</f>
        <v>1.2055429097295206E-2</v>
      </c>
      <c r="I3" s="8">
        <f>J3/F3</f>
        <v>0.213990695263514</v>
      </c>
      <c r="J3" s="6">
        <f>SUM(J4:J99765)</f>
        <v>3374.0276706380191</v>
      </c>
      <c r="K3" s="6">
        <f>J3/D3</f>
        <v>18.237987408854156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3 - Dec
3 - Jan
3 - Feb")</f>
        <v>3 - March
3 - April
3 - May
3 - June
3 - July
3 - Aug
3 - Sept
3 - Oct
3 - Nov
3 -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17</v>
      </c>
      <c r="X3" s="7">
        <f>W3/D3</f>
        <v>9.1891891891891897E-2</v>
      </c>
      <c r="Y3" s="6"/>
      <c r="Z3" s="5"/>
      <c r="AA3" s="5"/>
      <c r="AB3" s="5"/>
      <c r="AC3" s="5"/>
      <c r="AD3" s="6">
        <f>SUM(AD4:AD99765)</f>
        <v>-95.110829361979143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Info!B2:BZ7000""),37,FALSE)),"""")*-1"),-42.6701170875)</f>
        <v>-42.670117087500003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customHeight="1" x14ac:dyDescent="0.2">
      <c r="A14" s="14" t="s">
        <v>55</v>
      </c>
      <c r="B14" s="14" t="s">
        <v>713</v>
      </c>
      <c r="C14" s="15">
        <f t="shared" ref="C14:C32" si="1">IFERROR(F14/D14," - ")</f>
        <v>69.275952380952347</v>
      </c>
      <c r="D14" s="16">
        <v>42</v>
      </c>
      <c r="E14" s="16">
        <v>0</v>
      </c>
      <c r="F14" s="17">
        <v>2909.5899999999983</v>
      </c>
      <c r="G14" s="29">
        <v>-151.16999999999999</v>
      </c>
      <c r="H14" s="18">
        <f t="shared" ref="H14:H32" si="2">G14/F14*-1</f>
        <v>5.1955773837551018E-2</v>
      </c>
      <c r="I14" s="18">
        <f t="shared" ref="I14:I32" si="3">J14/F14</f>
        <v>4.3177482453498138E-2</v>
      </c>
      <c r="J14" s="17">
        <f t="shared" ref="J14:J32" si="4">F14*0.85+G14+AF14*D14+D14*AE14+AG14+AD14</f>
        <v>125.62877117187358</v>
      </c>
      <c r="K14" s="17">
        <f t="shared" ref="K14:K32" si="5">J14/D14</f>
        <v>2.9911612183779424</v>
      </c>
      <c r="L14" s="16">
        <v>83</v>
      </c>
      <c r="M14" s="19">
        <f t="shared" ref="M14:M32" si="6">IFERROR(D14/L14,"-")</f>
        <v>0.50602409638554213</v>
      </c>
      <c r="N14" s="16">
        <v>161</v>
      </c>
      <c r="O14" s="20">
        <f t="shared" ref="O14:P14" si="7">D14/7</f>
        <v>6</v>
      </c>
      <c r="P14" s="20">
        <f t="shared" si="7"/>
        <v>0</v>
      </c>
      <c r="Q14" s="16">
        <f t="shared" ref="Q14:Q32" si="8">ROUNDDOWN(N14/(O14+P14),0)</f>
        <v>26</v>
      </c>
      <c r="R14" s="16"/>
      <c r="S14" s="21">
        <v>0.34117647058823503</v>
      </c>
      <c r="T14" s="14">
        <v>0</v>
      </c>
      <c r="U14" s="22" t="s">
        <v>63</v>
      </c>
      <c r="V14" s="23" t="s">
        <v>63</v>
      </c>
      <c r="W14" s="14">
        <v>14</v>
      </c>
      <c r="X14" s="24">
        <f t="shared" ref="X14:X32" si="9">IFERROR(W14/D14,0)</f>
        <v>0.33333333333333331</v>
      </c>
      <c r="Y14" s="25">
        <f t="shared" ref="Y14:Y26" si="10">IFERROR(G14/(W14+Z14)*-1,0)</f>
        <v>10.797857142857142</v>
      </c>
      <c r="Z14" s="14">
        <v>0</v>
      </c>
      <c r="AA14" s="14" t="s">
        <v>39</v>
      </c>
      <c r="AB14" s="27">
        <f t="shared" ref="AB14:AB32" si="11">IF(OR(AA14="UsLargeStandardSize",AA14="UsSmallStandardSize"),-0.69,-0.48)</f>
        <v>-0.69</v>
      </c>
      <c r="AC14" s="28">
        <v>0.37254535590277771</v>
      </c>
      <c r="AD14" s="25">
        <f t="shared" ref="AD14:AD32" si="12">IFERROR(AB14*AC14*D14*2,0)</f>
        <v>-21.592728828124994</v>
      </c>
      <c r="AE14" s="25">
        <v>-9.6</v>
      </c>
      <c r="AF14" s="25">
        <v>-42.18</v>
      </c>
      <c r="AG14" s="25">
        <v>0</v>
      </c>
    </row>
    <row r="15" spans="1:33" ht="15.75" customHeight="1" x14ac:dyDescent="0.2">
      <c r="A15" s="14" t="s">
        <v>57</v>
      </c>
      <c r="B15" s="14"/>
      <c r="C15" s="15">
        <f t="shared" si="1"/>
        <v>83.337826086956525</v>
      </c>
      <c r="D15" s="16">
        <v>23</v>
      </c>
      <c r="E15" s="16">
        <v>0</v>
      </c>
      <c r="F15" s="17">
        <v>1916.77</v>
      </c>
      <c r="G15" s="29">
        <v>-38.800000000000004</v>
      </c>
      <c r="H15" s="18">
        <f t="shared" si="2"/>
        <v>2.024238693218279E-2</v>
      </c>
      <c r="I15" s="18">
        <f t="shared" si="3"/>
        <v>0.20226209216736801</v>
      </c>
      <c r="J15" s="17">
        <f t="shared" si="4"/>
        <v>387.68991040364597</v>
      </c>
      <c r="K15" s="17">
        <f t="shared" si="5"/>
        <v>16.856083061028084</v>
      </c>
      <c r="L15" s="16">
        <v>63</v>
      </c>
      <c r="M15" s="19">
        <f t="shared" si="6"/>
        <v>0.36507936507936506</v>
      </c>
      <c r="N15" s="16">
        <v>125</v>
      </c>
      <c r="O15" s="20">
        <f t="shared" ref="O15:P15" si="13">D15/7</f>
        <v>3.2857142857142856</v>
      </c>
      <c r="P15" s="20">
        <f t="shared" si="13"/>
        <v>0</v>
      </c>
      <c r="Q15" s="16">
        <f t="shared" si="8"/>
        <v>38</v>
      </c>
      <c r="R15" s="16"/>
      <c r="S15" s="21">
        <v>1.3548387096774099</v>
      </c>
      <c r="T15" s="14">
        <v>0</v>
      </c>
      <c r="U15" s="22" t="s">
        <v>63</v>
      </c>
      <c r="V15" s="23" t="s">
        <v>63</v>
      </c>
      <c r="W15" s="14">
        <v>3</v>
      </c>
      <c r="X15" s="24">
        <f t="shared" si="9"/>
        <v>0.13043478260869565</v>
      </c>
      <c r="Y15" s="25">
        <f t="shared" si="10"/>
        <v>6.4666666666666677</v>
      </c>
      <c r="Z15" s="14">
        <v>3</v>
      </c>
      <c r="AA15" s="14" t="s">
        <v>39</v>
      </c>
      <c r="AB15" s="27">
        <f t="shared" si="11"/>
        <v>-0.69</v>
      </c>
      <c r="AC15" s="28">
        <v>0.37254535590277771</v>
      </c>
      <c r="AD15" s="25">
        <f t="shared" si="12"/>
        <v>-11.824589596354164</v>
      </c>
      <c r="AE15" s="25">
        <v>-9.6</v>
      </c>
      <c r="AF15" s="25">
        <v>-42.18</v>
      </c>
      <c r="AG15" s="25">
        <v>0</v>
      </c>
    </row>
    <row r="16" spans="1:33" ht="15.75" customHeight="1" x14ac:dyDescent="0.2">
      <c r="A16" s="14" t="s">
        <v>60</v>
      </c>
      <c r="B16" s="14" t="s">
        <v>598</v>
      </c>
      <c r="C16" s="15">
        <f t="shared" si="1"/>
        <v>87.374615384615382</v>
      </c>
      <c r="D16" s="16">
        <v>13</v>
      </c>
      <c r="E16" s="16">
        <v>2</v>
      </c>
      <c r="F16" s="17">
        <v>1135.8699999999999</v>
      </c>
      <c r="G16" s="29">
        <v>-0.03</v>
      </c>
      <c r="H16" s="18">
        <f t="shared" si="2"/>
        <v>2.6411473143933726E-5</v>
      </c>
      <c r="I16" s="18">
        <f t="shared" si="3"/>
        <v>0.25146895006920161</v>
      </c>
      <c r="J16" s="17">
        <f t="shared" si="4"/>
        <v>285.63603631510404</v>
      </c>
      <c r="K16" s="17">
        <f t="shared" si="5"/>
        <v>21.972002793469542</v>
      </c>
      <c r="L16" s="16">
        <v>36</v>
      </c>
      <c r="M16" s="19">
        <f t="shared" si="6"/>
        <v>0.3611111111111111</v>
      </c>
      <c r="N16" s="16">
        <v>117</v>
      </c>
      <c r="O16" s="20">
        <f t="shared" ref="O16:P16" si="14">D16/7</f>
        <v>1.8571428571428572</v>
      </c>
      <c r="P16" s="20">
        <f t="shared" si="14"/>
        <v>0.2857142857142857</v>
      </c>
      <c r="Q16" s="16">
        <f t="shared" si="8"/>
        <v>54</v>
      </c>
      <c r="R16" s="16"/>
      <c r="S16" s="21">
        <v>1.8403361344537801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0.37254535590277771</v>
      </c>
      <c r="AD16" s="25">
        <f t="shared" si="12"/>
        <v>-6.6834636848958313</v>
      </c>
      <c r="AE16" s="25">
        <v>-9.6</v>
      </c>
      <c r="AF16" s="25">
        <v>-42.18</v>
      </c>
      <c r="AG16" s="25">
        <v>0</v>
      </c>
    </row>
    <row r="17" spans="1:33" ht="15.75" customHeight="1" x14ac:dyDescent="0.2">
      <c r="A17" s="14" t="s">
        <v>62</v>
      </c>
      <c r="B17" s="14" t="s">
        <v>598</v>
      </c>
      <c r="C17" s="15">
        <f t="shared" si="1"/>
        <v>89.19</v>
      </c>
      <c r="D17" s="16">
        <v>10</v>
      </c>
      <c r="E17" s="16">
        <v>0</v>
      </c>
      <c r="F17" s="17">
        <v>891.9</v>
      </c>
      <c r="G17" s="29">
        <v>0</v>
      </c>
      <c r="H17" s="18">
        <f t="shared" si="2"/>
        <v>0</v>
      </c>
      <c r="I17" s="18">
        <f t="shared" si="3"/>
        <v>0.26367740115320287</v>
      </c>
      <c r="J17" s="17">
        <f t="shared" si="4"/>
        <v>235.17387408854165</v>
      </c>
      <c r="K17" s="17">
        <f t="shared" si="5"/>
        <v>23.517387408854166</v>
      </c>
      <c r="L17" s="16">
        <v>31</v>
      </c>
      <c r="M17" s="19">
        <f t="shared" si="6"/>
        <v>0.32258064516129031</v>
      </c>
      <c r="N17" s="16">
        <v>102</v>
      </c>
      <c r="O17" s="20">
        <f t="shared" ref="O17:P17" si="15">D17/7</f>
        <v>1.4285714285714286</v>
      </c>
      <c r="P17" s="20">
        <f t="shared" si="15"/>
        <v>0</v>
      </c>
      <c r="Q17" s="16">
        <f t="shared" si="8"/>
        <v>71</v>
      </c>
      <c r="R17" s="16"/>
      <c r="S17" s="21">
        <v>0.80130293159609101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0.37254535590277771</v>
      </c>
      <c r="AD17" s="25">
        <f t="shared" si="12"/>
        <v>-5.1411259114583316</v>
      </c>
      <c r="AE17" s="25">
        <v>-9.6</v>
      </c>
      <c r="AF17" s="25">
        <v>-42.18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1"/>
        <v>90.561428571428564</v>
      </c>
      <c r="D18" s="16">
        <v>14</v>
      </c>
      <c r="E18" s="16">
        <v>1</v>
      </c>
      <c r="F18" s="17">
        <v>1267.8599999999999</v>
      </c>
      <c r="G18" s="29">
        <v>-0.08</v>
      </c>
      <c r="H18" s="18">
        <f t="shared" si="2"/>
        <v>6.3098449355607097E-5</v>
      </c>
      <c r="I18" s="18">
        <f t="shared" si="3"/>
        <v>0.27249335393809909</v>
      </c>
      <c r="J18" s="17">
        <f t="shared" si="4"/>
        <v>345.48342372395825</v>
      </c>
      <c r="K18" s="17">
        <f t="shared" si="5"/>
        <v>24.677387408854162</v>
      </c>
      <c r="L18" s="16">
        <v>32</v>
      </c>
      <c r="M18" s="19">
        <f t="shared" si="6"/>
        <v>0.4375</v>
      </c>
      <c r="N18" s="16">
        <v>88</v>
      </c>
      <c r="O18" s="20">
        <f t="shared" ref="O18:P18" si="16">D18/7</f>
        <v>2</v>
      </c>
      <c r="P18" s="20">
        <f t="shared" si="16"/>
        <v>0.14285714285714285</v>
      </c>
      <c r="Q18" s="16">
        <f t="shared" si="8"/>
        <v>41</v>
      </c>
      <c r="R18" s="16"/>
      <c r="S18" s="21">
        <v>1.04779411764705</v>
      </c>
      <c r="T18" s="14">
        <v>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0.37254535590277771</v>
      </c>
      <c r="AD18" s="25">
        <f t="shared" si="12"/>
        <v>-7.1975762760416648</v>
      </c>
      <c r="AE18" s="25">
        <v>-9.6</v>
      </c>
      <c r="AF18" s="25">
        <v>-42.18</v>
      </c>
      <c r="AG18" s="25">
        <v>0</v>
      </c>
    </row>
    <row r="19" spans="1:33" ht="15.75" customHeight="1" x14ac:dyDescent="0.2">
      <c r="A19" s="14" t="s">
        <v>67</v>
      </c>
      <c r="B19" s="14" t="s">
        <v>714</v>
      </c>
      <c r="C19" s="15">
        <f t="shared" si="1"/>
        <v>90.751904761904754</v>
      </c>
      <c r="D19" s="16">
        <v>21</v>
      </c>
      <c r="E19" s="16">
        <v>4</v>
      </c>
      <c r="F19" s="17">
        <v>1905.79</v>
      </c>
      <c r="G19" s="29">
        <v>0</v>
      </c>
      <c r="H19" s="18">
        <f t="shared" si="2"/>
        <v>0</v>
      </c>
      <c r="I19" s="18">
        <f t="shared" si="3"/>
        <v>0.25207191536629814</v>
      </c>
      <c r="J19" s="17">
        <f t="shared" si="4"/>
        <v>480.39613558593737</v>
      </c>
      <c r="K19" s="17">
        <f t="shared" si="5"/>
        <v>22.87600645647321</v>
      </c>
      <c r="L19" s="16">
        <v>37</v>
      </c>
      <c r="M19" s="19">
        <f t="shared" si="6"/>
        <v>0.56756756756756754</v>
      </c>
      <c r="N19" s="16">
        <v>61</v>
      </c>
      <c r="O19" s="20">
        <f t="shared" ref="O19:P19" si="17">D19/7</f>
        <v>3</v>
      </c>
      <c r="P19" s="20">
        <f t="shared" si="17"/>
        <v>0.5714285714285714</v>
      </c>
      <c r="Q19" s="16">
        <f t="shared" si="8"/>
        <v>17</v>
      </c>
      <c r="R19" s="16"/>
      <c r="S19" s="21">
        <v>2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0.37254535590277771</v>
      </c>
      <c r="AD19" s="25">
        <f t="shared" si="12"/>
        <v>-10.796364414062497</v>
      </c>
      <c r="AE19" s="25">
        <v>-9.6</v>
      </c>
      <c r="AF19" s="25">
        <v>-44.149000000000001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1"/>
        <v>95.528461538461528</v>
      </c>
      <c r="D20" s="16">
        <v>13</v>
      </c>
      <c r="E20" s="16">
        <v>0</v>
      </c>
      <c r="F20" s="17">
        <v>1241.8699999999999</v>
      </c>
      <c r="G20" s="29">
        <v>0</v>
      </c>
      <c r="H20" s="18">
        <f t="shared" si="2"/>
        <v>0</v>
      </c>
      <c r="I20" s="18">
        <f t="shared" si="3"/>
        <v>0.28196915644560538</v>
      </c>
      <c r="J20" s="17">
        <f t="shared" si="4"/>
        <v>350.16903631510394</v>
      </c>
      <c r="K20" s="17">
        <f t="shared" si="5"/>
        <v>26.936079716546455</v>
      </c>
      <c r="L20" s="16">
        <v>36</v>
      </c>
      <c r="M20" s="19">
        <f t="shared" si="6"/>
        <v>0.3611111111111111</v>
      </c>
      <c r="N20" s="16">
        <v>49</v>
      </c>
      <c r="O20" s="20">
        <f t="shared" ref="O20:P20" si="18">D20/7</f>
        <v>1.8571428571428572</v>
      </c>
      <c r="P20" s="20">
        <f t="shared" si="18"/>
        <v>0</v>
      </c>
      <c r="Q20" s="16">
        <f t="shared" si="8"/>
        <v>26</v>
      </c>
      <c r="R20" s="16"/>
      <c r="S20" s="21">
        <v>3.0337078651685299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0.37254535590277771</v>
      </c>
      <c r="AD20" s="25">
        <f t="shared" si="12"/>
        <v>-6.6834636848958313</v>
      </c>
      <c r="AE20" s="25">
        <v>-9.6</v>
      </c>
      <c r="AF20" s="25">
        <v>-44.149000000000001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1"/>
        <v>95.704285714285703</v>
      </c>
      <c r="D21" s="16">
        <v>7</v>
      </c>
      <c r="E21" s="16">
        <v>0</v>
      </c>
      <c r="F21" s="17">
        <v>669.93</v>
      </c>
      <c r="G21" s="29">
        <v>0</v>
      </c>
      <c r="H21" s="18">
        <f t="shared" si="2"/>
        <v>0</v>
      </c>
      <c r="I21" s="18">
        <f t="shared" si="3"/>
        <v>0.28301272052599391</v>
      </c>
      <c r="J21" s="17">
        <f t="shared" si="4"/>
        <v>189.5987118619791</v>
      </c>
      <c r="K21" s="17">
        <f t="shared" si="5"/>
        <v>27.085530265997015</v>
      </c>
      <c r="L21" s="16">
        <v>23</v>
      </c>
      <c r="M21" s="19">
        <f t="shared" si="6"/>
        <v>0.30434782608695654</v>
      </c>
      <c r="N21" s="16">
        <v>40</v>
      </c>
      <c r="O21" s="20">
        <f t="shared" ref="O21:P21" si="19">D21/7</f>
        <v>1</v>
      </c>
      <c r="P21" s="20">
        <f t="shared" si="19"/>
        <v>0</v>
      </c>
      <c r="Q21" s="16">
        <f t="shared" si="8"/>
        <v>40</v>
      </c>
      <c r="R21" s="16"/>
      <c r="S21" s="21">
        <v>1.6571428571428499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0.37254535590277771</v>
      </c>
      <c r="AD21" s="25">
        <f t="shared" si="12"/>
        <v>-3.5987881380208324</v>
      </c>
      <c r="AE21" s="25">
        <v>-9.6</v>
      </c>
      <c r="AF21" s="25">
        <v>-44.149000000000001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1"/>
        <v>94.704285714285703</v>
      </c>
      <c r="D22" s="16">
        <v>7</v>
      </c>
      <c r="E22" s="16">
        <v>1</v>
      </c>
      <c r="F22" s="29">
        <v>662.93</v>
      </c>
      <c r="G22" s="29">
        <v>0</v>
      </c>
      <c r="H22" s="18">
        <f t="shared" si="2"/>
        <v>0</v>
      </c>
      <c r="I22" s="18">
        <f t="shared" si="3"/>
        <v>0.27702579738732475</v>
      </c>
      <c r="J22" s="17">
        <f t="shared" si="4"/>
        <v>183.64871186197917</v>
      </c>
      <c r="K22" s="17">
        <f t="shared" si="5"/>
        <v>26.235530265997024</v>
      </c>
      <c r="L22" s="16">
        <v>25</v>
      </c>
      <c r="M22" s="19">
        <f t="shared" si="6"/>
        <v>0.28000000000000003</v>
      </c>
      <c r="N22" s="16">
        <v>33</v>
      </c>
      <c r="O22" s="20">
        <f t="shared" ref="O22:P22" si="20">D22/7</f>
        <v>1</v>
      </c>
      <c r="P22" s="20">
        <f t="shared" si="20"/>
        <v>0.14285714285714285</v>
      </c>
      <c r="Q22" s="16">
        <f t="shared" si="8"/>
        <v>28</v>
      </c>
      <c r="R22" s="16"/>
      <c r="S22" s="21">
        <v>1.90712074303405</v>
      </c>
      <c r="T22" s="14">
        <v>400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0.37254535590277771</v>
      </c>
      <c r="AD22" s="25">
        <f t="shared" si="12"/>
        <v>-3.5987881380208324</v>
      </c>
      <c r="AE22" s="25">
        <v>-9.6</v>
      </c>
      <c r="AF22" s="25">
        <v>-44.149000000000001</v>
      </c>
      <c r="AG22" s="25">
        <v>0</v>
      </c>
    </row>
    <row r="23" spans="1:33" ht="15.75" customHeight="1" x14ac:dyDescent="0.2">
      <c r="A23" s="14" t="s">
        <v>76</v>
      </c>
      <c r="B23" s="14" t="s">
        <v>47</v>
      </c>
      <c r="C23" s="15">
        <f t="shared" si="1"/>
        <v>92.899090909090901</v>
      </c>
      <c r="D23" s="16">
        <v>11</v>
      </c>
      <c r="E23" s="16">
        <v>0</v>
      </c>
      <c r="F23" s="17">
        <v>1021.89</v>
      </c>
      <c r="G23" s="29">
        <v>0</v>
      </c>
      <c r="H23" s="18">
        <f t="shared" si="2"/>
        <v>0</v>
      </c>
      <c r="I23" s="18">
        <f t="shared" si="3"/>
        <v>0.26589188806759612</v>
      </c>
      <c r="J23" s="17">
        <f t="shared" si="4"/>
        <v>271.71226149739579</v>
      </c>
      <c r="K23" s="17">
        <f t="shared" si="5"/>
        <v>24.701114681581434</v>
      </c>
      <c r="L23" s="16">
        <v>32</v>
      </c>
      <c r="M23" s="19">
        <f t="shared" si="6"/>
        <v>0.34375</v>
      </c>
      <c r="N23" s="16">
        <v>24</v>
      </c>
      <c r="O23" s="20">
        <f t="shared" ref="O23:P23" si="21">D23/7</f>
        <v>1.5714285714285714</v>
      </c>
      <c r="P23" s="20">
        <f t="shared" si="21"/>
        <v>0</v>
      </c>
      <c r="Q23" s="16">
        <f t="shared" si="8"/>
        <v>15</v>
      </c>
      <c r="R23" s="16"/>
      <c r="S23" s="21">
        <v>2.30215827338129</v>
      </c>
      <c r="T23" s="14">
        <v>400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0.37254535590277771</v>
      </c>
      <c r="AD23" s="25">
        <f t="shared" si="12"/>
        <v>-5.6552385026041652</v>
      </c>
      <c r="AE23" s="25">
        <v>-9.6</v>
      </c>
      <c r="AF23" s="25">
        <v>-44.149000000000001</v>
      </c>
      <c r="AG23" s="25">
        <v>0</v>
      </c>
    </row>
    <row r="24" spans="1:33" ht="15.75" customHeight="1" x14ac:dyDescent="0.2">
      <c r="A24" s="14" t="s">
        <v>78</v>
      </c>
      <c r="B24" s="14" t="s">
        <v>387</v>
      </c>
      <c r="C24" s="15">
        <f t="shared" si="1"/>
        <v>85.407499999999985</v>
      </c>
      <c r="D24" s="16">
        <v>12</v>
      </c>
      <c r="E24" s="16">
        <v>0</v>
      </c>
      <c r="F24" s="17">
        <v>1024.8899999999999</v>
      </c>
      <c r="G24" s="17">
        <v>0</v>
      </c>
      <c r="H24" s="18">
        <f t="shared" si="2"/>
        <v>0</v>
      </c>
      <c r="I24" s="18">
        <f t="shared" si="3"/>
        <v>0.2146563522975635</v>
      </c>
      <c r="J24" s="17">
        <f t="shared" si="4"/>
        <v>219.99914890624981</v>
      </c>
      <c r="K24" s="17">
        <f t="shared" si="5"/>
        <v>18.33326240885415</v>
      </c>
      <c r="L24" s="16">
        <v>22</v>
      </c>
      <c r="M24" s="19">
        <f t="shared" si="6"/>
        <v>0.54545454545454541</v>
      </c>
      <c r="N24" s="16">
        <v>12</v>
      </c>
      <c r="O24" s="20">
        <f t="shared" ref="O24:P24" si="22">D24/7</f>
        <v>1.7142857142857142</v>
      </c>
      <c r="P24" s="20">
        <f t="shared" si="22"/>
        <v>0</v>
      </c>
      <c r="Q24" s="16">
        <f t="shared" si="8"/>
        <v>7</v>
      </c>
      <c r="R24" s="16"/>
      <c r="S24" s="21">
        <v>3.46268656716417</v>
      </c>
      <c r="T24" s="14">
        <v>400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0.37254535590277771</v>
      </c>
      <c r="AD24" s="25">
        <f t="shared" si="12"/>
        <v>-6.1693510937499987</v>
      </c>
      <c r="AE24" s="25">
        <v>-9.6</v>
      </c>
      <c r="AF24" s="25">
        <v>-44.149000000000001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92.99</v>
      </c>
      <c r="D25" s="16">
        <v>9</v>
      </c>
      <c r="E25" s="16">
        <v>0</v>
      </c>
      <c r="F25" s="17">
        <v>836.91</v>
      </c>
      <c r="G25" s="17">
        <v>0</v>
      </c>
      <c r="H25" s="18">
        <f t="shared" si="2"/>
        <v>0</v>
      </c>
      <c r="I25" s="18">
        <f t="shared" si="3"/>
        <v>0.26645217129642074</v>
      </c>
      <c r="J25" s="17">
        <f t="shared" si="4"/>
        <v>222.99648667968748</v>
      </c>
      <c r="K25" s="17">
        <f t="shared" si="5"/>
        <v>24.777387408854164</v>
      </c>
      <c r="L25" s="16">
        <v>39</v>
      </c>
      <c r="M25" s="19">
        <f t="shared" si="6"/>
        <v>0.23076923076923078</v>
      </c>
      <c r="N25" s="16">
        <v>3</v>
      </c>
      <c r="O25" s="20">
        <f t="shared" ref="O25:P25" si="23">D25/7</f>
        <v>1.2857142857142858</v>
      </c>
      <c r="P25" s="20">
        <f t="shared" si="23"/>
        <v>0</v>
      </c>
      <c r="Q25" s="16">
        <f t="shared" si="8"/>
        <v>2</v>
      </c>
      <c r="R25" s="16"/>
      <c r="S25" s="21">
        <v>4.5121951219512191</v>
      </c>
      <c r="T25" s="14">
        <v>400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0.37254535590277771</v>
      </c>
      <c r="AD25" s="25">
        <f t="shared" si="12"/>
        <v>-4.627013320312499</v>
      </c>
      <c r="AE25" s="25">
        <v>-9.6</v>
      </c>
      <c r="AF25" s="25">
        <v>-44.15</v>
      </c>
      <c r="AG25" s="25">
        <v>0</v>
      </c>
    </row>
    <row r="26" spans="1:33" ht="15.75" customHeight="1" x14ac:dyDescent="0.2">
      <c r="A26" s="14" t="s">
        <v>82</v>
      </c>
      <c r="B26" s="14"/>
      <c r="C26" s="15">
        <f t="shared" si="1"/>
        <v>94.99</v>
      </c>
      <c r="D26" s="16">
        <v>2</v>
      </c>
      <c r="E26" s="16">
        <v>0</v>
      </c>
      <c r="F26" s="17">
        <v>189.98</v>
      </c>
      <c r="G26" s="17">
        <v>0</v>
      </c>
      <c r="H26" s="18">
        <f t="shared" si="2"/>
        <v>0</v>
      </c>
      <c r="I26" s="18">
        <f t="shared" si="3"/>
        <v>0.2787492094836736</v>
      </c>
      <c r="J26" s="17">
        <f t="shared" si="4"/>
        <v>52.956774817708308</v>
      </c>
      <c r="K26" s="17">
        <f t="shared" si="5"/>
        <v>26.478387408854154</v>
      </c>
      <c r="L26" s="16">
        <v>14</v>
      </c>
      <c r="M26" s="19">
        <f t="shared" si="6"/>
        <v>0.14285714285714285</v>
      </c>
      <c r="N26" s="16">
        <v>2</v>
      </c>
      <c r="O26" s="20">
        <f t="shared" ref="O26:P26" si="24">D26/7</f>
        <v>0.2857142857142857</v>
      </c>
      <c r="P26" s="20">
        <f t="shared" si="24"/>
        <v>0</v>
      </c>
      <c r="Q26" s="16">
        <f t="shared" si="8"/>
        <v>7</v>
      </c>
      <c r="R26" s="16"/>
      <c r="S26" s="21">
        <v>0</v>
      </c>
      <c r="T26" s="14">
        <v>400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0.37254535590277771</v>
      </c>
      <c r="AD26" s="25">
        <f t="shared" si="12"/>
        <v>-1.0282251822916664</v>
      </c>
      <c r="AE26" s="25">
        <v>-9.6</v>
      </c>
      <c r="AF26" s="25">
        <v>-44.149000000000001</v>
      </c>
      <c r="AG26" s="25">
        <v>0</v>
      </c>
    </row>
    <row r="27" spans="1:33" ht="15.75" customHeight="1" x14ac:dyDescent="0.2">
      <c r="A27" s="14" t="s">
        <v>85</v>
      </c>
      <c r="B27" s="14" t="s">
        <v>347</v>
      </c>
      <c r="C27" s="15">
        <f t="shared" si="1"/>
        <v>90.99</v>
      </c>
      <c r="D27" s="16">
        <v>1</v>
      </c>
      <c r="E27" s="16">
        <v>0</v>
      </c>
      <c r="F27" s="17">
        <v>90.99</v>
      </c>
      <c r="G27" s="17">
        <v>0</v>
      </c>
      <c r="H27" s="18">
        <f t="shared" si="2"/>
        <v>0</v>
      </c>
      <c r="I27" s="18">
        <f t="shared" si="3"/>
        <v>0.25209789437140523</v>
      </c>
      <c r="J27" s="17">
        <f t="shared" si="4"/>
        <v>22.938387408854162</v>
      </c>
      <c r="K27" s="17">
        <f t="shared" si="5"/>
        <v>22.938387408854162</v>
      </c>
      <c r="L27" s="16">
        <v>6</v>
      </c>
      <c r="M27" s="19">
        <f t="shared" si="6"/>
        <v>0.16666666666666666</v>
      </c>
      <c r="N27" s="16">
        <v>0</v>
      </c>
      <c r="O27" s="20">
        <f t="shared" ref="O27:P27" si="25">D27/7</f>
        <v>0.14285714285714285</v>
      </c>
      <c r="P27" s="20">
        <f t="shared" si="25"/>
        <v>0</v>
      </c>
      <c r="Q27" s="16">
        <f t="shared" si="8"/>
        <v>0</v>
      </c>
      <c r="R27" s="16"/>
      <c r="S27" s="21">
        <v>0</v>
      </c>
      <c r="T27" s="14">
        <v>400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0.37254535590277771</v>
      </c>
      <c r="AD27" s="25">
        <f t="shared" si="12"/>
        <v>-0.51411259114583319</v>
      </c>
      <c r="AE27" s="25">
        <v>-9.6</v>
      </c>
      <c r="AF27" s="25">
        <v>-44.289000000000001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6">D28/7</f>
        <v>0</v>
      </c>
      <c r="P28" s="20">
        <f t="shared" si="26"/>
        <v>0</v>
      </c>
      <c r="Q28" s="16" t="e">
        <f t="shared" si="8"/>
        <v>#DIV/0!</v>
      </c>
      <c r="R28" s="16"/>
      <c r="S28" s="21">
        <v>0</v>
      </c>
      <c r="T28" s="14">
        <v>400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0.37254535590277771</v>
      </c>
      <c r="AD28" s="25">
        <f t="shared" si="12"/>
        <v>0</v>
      </c>
      <c r="AE28" s="25">
        <v>-9.6</v>
      </c>
      <c r="AF28" s="25">
        <v>-44.289000000000001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8">D29/7</f>
        <v>0</v>
      </c>
      <c r="P29" s="20">
        <f t="shared" si="28"/>
        <v>0</v>
      </c>
      <c r="Q29" s="16" t="e">
        <f t="shared" si="8"/>
        <v>#DIV/0!</v>
      </c>
      <c r="R29" s="16"/>
      <c r="S29" s="21">
        <v>0</v>
      </c>
      <c r="T29" s="14">
        <v>400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7"/>
        <v>0</v>
      </c>
      <c r="Z29" s="14">
        <v>0</v>
      </c>
      <c r="AA29" s="14" t="s">
        <v>39</v>
      </c>
      <c r="AB29" s="27">
        <f t="shared" si="11"/>
        <v>-0.69</v>
      </c>
      <c r="AC29" s="28">
        <v>0.37254535590277771</v>
      </c>
      <c r="AD29" s="25">
        <f t="shared" si="12"/>
        <v>0</v>
      </c>
      <c r="AE29" s="25">
        <v>-9.6</v>
      </c>
      <c r="AF29" s="25">
        <v>-44.289000000000001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9">D30/7</f>
        <v>0</v>
      </c>
      <c r="P30" s="20">
        <f t="shared" si="29"/>
        <v>0</v>
      </c>
      <c r="Q30" s="16" t="e">
        <f t="shared" si="8"/>
        <v>#DIV/0!</v>
      </c>
      <c r="R30" s="16"/>
      <c r="S30" s="21">
        <v>0</v>
      </c>
      <c r="T30" s="14">
        <v>400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7"/>
        <v>0</v>
      </c>
      <c r="Z30" s="14">
        <v>0</v>
      </c>
      <c r="AA30" s="14" t="s">
        <v>39</v>
      </c>
      <c r="AB30" s="27">
        <f t="shared" si="11"/>
        <v>-0.69</v>
      </c>
      <c r="AC30" s="28">
        <v>0.37254535590277771</v>
      </c>
      <c r="AD30" s="25">
        <f t="shared" si="12"/>
        <v>0</v>
      </c>
      <c r="AE30" s="25">
        <v>-9.6</v>
      </c>
      <c r="AF30" s="25">
        <v>-42.670117087500003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30">D31/7</f>
        <v>0</v>
      </c>
      <c r="P31" s="20">
        <f t="shared" si="30"/>
        <v>0</v>
      </c>
      <c r="Q31" s="16" t="e">
        <f t="shared" si="8"/>
        <v>#DIV/0!</v>
      </c>
      <c r="R31" s="16"/>
      <c r="S31" s="21" t="e">
        <v>#N/A</v>
      </c>
      <c r="T31" s="14">
        <v>400</v>
      </c>
      <c r="U31" s="22" t="s">
        <v>63</v>
      </c>
      <c r="V31" s="23" t="s">
        <v>1163</v>
      </c>
      <c r="W31" s="14">
        <v>0</v>
      </c>
      <c r="X31" s="24">
        <f t="shared" si="9"/>
        <v>0</v>
      </c>
      <c r="Y31" s="25">
        <f t="shared" si="27"/>
        <v>0</v>
      </c>
      <c r="Z31" s="14">
        <v>0</v>
      </c>
      <c r="AA31" s="14" t="s">
        <v>39</v>
      </c>
      <c r="AB31" s="27">
        <f t="shared" si="11"/>
        <v>-0.69</v>
      </c>
      <c r="AC31" s="28">
        <v>0.37254535590277771</v>
      </c>
      <c r="AD31" s="25">
        <f t="shared" si="12"/>
        <v>0</v>
      </c>
      <c r="AE31" s="25">
        <v>-9.6</v>
      </c>
      <c r="AF31" s="25">
        <v>-42.670117087500003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30"/>
        <v>0</v>
      </c>
      <c r="P32" s="20">
        <f t="shared" si="3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7"/>
        <v>0</v>
      </c>
      <c r="Z32" s="14">
        <v>0</v>
      </c>
      <c r="AA32" s="14" t="s">
        <v>39</v>
      </c>
      <c r="AB32" s="27">
        <f t="shared" si="11"/>
        <v>-0.69</v>
      </c>
      <c r="AC32" s="28">
        <v>0.37254535590277771</v>
      </c>
      <c r="AD32" s="25">
        <f t="shared" si="12"/>
        <v>0</v>
      </c>
      <c r="AE32" s="25">
        <v>-9.6</v>
      </c>
      <c r="AF32" s="25">
        <v>-42.670117087500003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9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Info!B1:BJ5000""),3,FALSE),"""")"),"250ft Low Voltage Landscape Wire - 14/2 Outdoor Low-Voltage Cable for Landscape Lighting, Black")</f>
        <v>250ft Low Voltage Landscape Wire - 14/2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Info!B1:BJ5000""),2,FALSE),"""")"),"B07NVW6MKZ")</f>
        <v>B07NVW6MKZ</v>
      </c>
      <c r="B2" s="3" t="s">
        <v>715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8.75" customHeight="1" x14ac:dyDescent="0.15">
      <c r="A3" s="67" t="s">
        <v>30</v>
      </c>
      <c r="B3" s="68"/>
      <c r="C3" s="42">
        <f>((AE32+AF32)/0.85)*-1</f>
        <v>61.217750964705886</v>
      </c>
      <c r="D3" s="5">
        <f>SUM(D4:D99765)</f>
        <v>277</v>
      </c>
      <c r="E3" s="5"/>
      <c r="F3" s="6">
        <f t="shared" ref="F3:G3" si="0">SUM(F4:F99765)</f>
        <v>20798.86</v>
      </c>
      <c r="G3" s="6">
        <f t="shared" si="0"/>
        <v>-0.34000000000000008</v>
      </c>
      <c r="H3" s="7">
        <f t="shared" ref="H3:H32" si="1">G3/F3*-1</f>
        <v>1.634704979022889E-5</v>
      </c>
      <c r="I3" s="8">
        <f t="shared" ref="I3:I32" si="2">J3/F3</f>
        <v>0.2277435728462</v>
      </c>
      <c r="J3" s="6">
        <f>SUM(J4:J99765)</f>
        <v>4736.8066875279155</v>
      </c>
      <c r="K3" s="6">
        <f t="shared" ref="K3:K32" si="3">J3/D3</f>
        <v>17.100385153530382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4 - April
4 - May
5 - June
5 - July
5 - Aug
5 - Sept
2 - Oct
2 - Nov
2 - Dec
1 - Jan
2.5 - Feb")</f>
        <v>2.5 - March
4 - April
4 - May
5 - June
5 - July
5 - Aug
5 - Sept
2 - Oct
2 - Nov
2 - Dec
1 -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-91.876677116193505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Info!B2:BZ7000""),37,FALSE)),"""")*-1"),-43.35508832)</f>
        <v>-43.35508832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716</v>
      </c>
      <c r="C4" s="15">
        <f t="shared" ref="C4:C32" si="4">IFERROR(F4/D4," - ")</f>
        <v>73.125833333333333</v>
      </c>
      <c r="D4" s="16">
        <v>12</v>
      </c>
      <c r="E4" s="16">
        <v>1</v>
      </c>
      <c r="F4" s="17">
        <v>877.51</v>
      </c>
      <c r="G4" s="17">
        <v>0</v>
      </c>
      <c r="H4" s="18">
        <f t="shared" si="1"/>
        <v>0</v>
      </c>
      <c r="I4" s="18">
        <f t="shared" si="2"/>
        <v>0.25408814486619924</v>
      </c>
      <c r="J4" s="17">
        <f t="shared" ref="J4:J32" si="5">F4*0.85+G4+AF4*D4+D4*AE4+AG4+AD4</f>
        <v>222.96488800153847</v>
      </c>
      <c r="K4" s="17">
        <f t="shared" si="3"/>
        <v>18.58040733346154</v>
      </c>
      <c r="L4" s="16">
        <v>15</v>
      </c>
      <c r="M4" s="19">
        <f t="shared" ref="M4:M32" si="6">IFERROR(D4/L4,"-")</f>
        <v>0.8</v>
      </c>
      <c r="N4" s="16">
        <v>8</v>
      </c>
      <c r="O4" s="20">
        <f t="shared" ref="O4:P4" si="7">D4/7</f>
        <v>1.7142857142857142</v>
      </c>
      <c r="P4" s="20">
        <f t="shared" si="7"/>
        <v>0.14285714285714285</v>
      </c>
      <c r="Q4" s="16">
        <f t="shared" ref="Q4:Q32" si="8">ROUNDDOWN(N4/(O4+P4),0)</f>
        <v>4</v>
      </c>
      <c r="R4" s="16"/>
      <c r="S4" s="21">
        <v>1.79957356076759</v>
      </c>
      <c r="T4" s="14">
        <v>240</v>
      </c>
      <c r="U4" s="22">
        <v>42</v>
      </c>
      <c r="V4" s="23" t="s">
        <v>717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0.24034725000000001</v>
      </c>
      <c r="AD4" s="25">
        <f t="shared" ref="AD4:AD32" si="12">IFERROR(AB4*AC4*D4*2,0)</f>
        <v>-3.9801504599999999</v>
      </c>
      <c r="AE4" s="25">
        <v>-9.2200000000000006</v>
      </c>
      <c r="AF4" s="25">
        <v>-34.024871794871792</v>
      </c>
      <c r="AG4" s="25">
        <v>0</v>
      </c>
    </row>
    <row r="5" spans="1:33" ht="15.75" customHeight="1" x14ac:dyDescent="0.2">
      <c r="A5" s="14" t="s">
        <v>34</v>
      </c>
      <c r="B5" s="14" t="s">
        <v>113</v>
      </c>
      <c r="C5" s="15">
        <f t="shared" si="4"/>
        <v>73.186666666666667</v>
      </c>
      <c r="D5" s="16">
        <v>3</v>
      </c>
      <c r="E5" s="16">
        <v>0</v>
      </c>
      <c r="F5" s="29">
        <v>219.56</v>
      </c>
      <c r="G5" s="29">
        <v>0</v>
      </c>
      <c r="H5" s="18">
        <f t="shared" si="1"/>
        <v>0</v>
      </c>
      <c r="I5" s="18">
        <f t="shared" si="2"/>
        <v>0.2545782200855779</v>
      </c>
      <c r="J5" s="17">
        <f t="shared" si="5"/>
        <v>55.895194001989481</v>
      </c>
      <c r="K5" s="17">
        <f t="shared" si="3"/>
        <v>18.631731333996495</v>
      </c>
      <c r="L5" s="16">
        <v>16</v>
      </c>
      <c r="M5" s="19">
        <f t="shared" si="6"/>
        <v>0.1875</v>
      </c>
      <c r="N5" s="16">
        <v>3</v>
      </c>
      <c r="O5" s="20">
        <f t="shared" ref="O5:P5" si="13">D5/7</f>
        <v>0.42857142857142855</v>
      </c>
      <c r="P5" s="20">
        <f t="shared" si="13"/>
        <v>0</v>
      </c>
      <c r="Q5" s="16">
        <f t="shared" si="8"/>
        <v>7</v>
      </c>
      <c r="R5" s="16"/>
      <c r="S5" s="21">
        <v>1.9641943734015299</v>
      </c>
      <c r="T5" s="14">
        <v>240</v>
      </c>
      <c r="U5" s="22">
        <v>42</v>
      </c>
      <c r="V5" s="23" t="s">
        <v>718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0.24062575202781</v>
      </c>
      <c r="AD5" s="25">
        <f t="shared" si="12"/>
        <v>-0.99619061339513326</v>
      </c>
      <c r="AE5" s="25">
        <v>-9.2200000000000006</v>
      </c>
      <c r="AF5" s="25">
        <v>-34.024871794871792</v>
      </c>
      <c r="AG5" s="25">
        <v>0</v>
      </c>
    </row>
    <row r="6" spans="1:33" ht="15.75" customHeight="1" x14ac:dyDescent="0.2">
      <c r="A6" s="14" t="s">
        <v>35</v>
      </c>
      <c r="B6" s="14"/>
      <c r="C6" s="15">
        <f t="shared" si="4"/>
        <v>72.989999999999995</v>
      </c>
      <c r="D6" s="16">
        <v>1</v>
      </c>
      <c r="E6" s="16">
        <v>0</v>
      </c>
      <c r="F6" s="29">
        <v>72.989999999999995</v>
      </c>
      <c r="G6" s="29">
        <v>0</v>
      </c>
      <c r="H6" s="18">
        <f t="shared" si="1"/>
        <v>0</v>
      </c>
      <c r="I6" s="18">
        <f t="shared" si="2"/>
        <v>0.25297389597656977</v>
      </c>
      <c r="J6" s="17">
        <f t="shared" si="5"/>
        <v>18.464564667329824</v>
      </c>
      <c r="K6" s="17">
        <f t="shared" si="3"/>
        <v>18.464564667329824</v>
      </c>
      <c r="L6" s="16">
        <v>3</v>
      </c>
      <c r="M6" s="19">
        <f t="shared" si="6"/>
        <v>0.33333333333333331</v>
      </c>
      <c r="N6" s="16">
        <v>0</v>
      </c>
      <c r="O6" s="20">
        <f t="shared" ref="O6:P6" si="14">D6/7</f>
        <v>0.14285714285714285</v>
      </c>
      <c r="P6" s="20">
        <f t="shared" si="14"/>
        <v>0</v>
      </c>
      <c r="Q6" s="16">
        <f t="shared" si="8"/>
        <v>0</v>
      </c>
      <c r="R6" s="16"/>
      <c r="S6" s="21">
        <v>2.0357142857142798</v>
      </c>
      <c r="T6" s="14">
        <v>238</v>
      </c>
      <c r="U6" s="22">
        <v>78</v>
      </c>
      <c r="V6" s="23" t="s">
        <v>719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0.24062575202781</v>
      </c>
      <c r="AD6" s="25">
        <f t="shared" si="12"/>
        <v>-0.33206353779837777</v>
      </c>
      <c r="AE6" s="25">
        <v>-9.2200000000000006</v>
      </c>
      <c r="AF6" s="25">
        <v>-34.024871794871792</v>
      </c>
      <c r="AG6" s="25">
        <v>0</v>
      </c>
    </row>
    <row r="7" spans="1:33" ht="15.75" customHeight="1" x14ac:dyDescent="0.2">
      <c r="A7" s="14" t="s">
        <v>37</v>
      </c>
      <c r="B7" s="14" t="s">
        <v>720</v>
      </c>
      <c r="C7" s="15" t="str">
        <f t="shared" si="4"/>
        <v xml:space="preserve"> - </v>
      </c>
      <c r="D7" s="16">
        <v>0</v>
      </c>
      <c r="E7" s="16">
        <v>2</v>
      </c>
      <c r="F7" s="29">
        <v>0</v>
      </c>
      <c r="G7" s="29">
        <v>-0.02</v>
      </c>
      <c r="H7" s="18" t="e">
        <f t="shared" si="1"/>
        <v>#DIV/0!</v>
      </c>
      <c r="I7" s="18" t="e">
        <f t="shared" si="2"/>
        <v>#DIV/0!</v>
      </c>
      <c r="J7" s="17">
        <f t="shared" si="5"/>
        <v>-0.02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39</v>
      </c>
      <c r="O7" s="20">
        <f t="shared" ref="O7:P7" si="15">D7/7</f>
        <v>0</v>
      </c>
      <c r="P7" s="20">
        <f t="shared" si="15"/>
        <v>0.2857142857142857</v>
      </c>
      <c r="Q7" s="16">
        <f t="shared" si="8"/>
        <v>136</v>
      </c>
      <c r="R7" s="16"/>
      <c r="S7" s="21">
        <v>1.89341692789968</v>
      </c>
      <c r="T7" s="14">
        <v>198</v>
      </c>
      <c r="U7" s="22">
        <v>78</v>
      </c>
      <c r="V7" s="23" t="s">
        <v>721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0.24034725000000001</v>
      </c>
      <c r="AD7" s="25">
        <f t="shared" si="12"/>
        <v>0</v>
      </c>
      <c r="AE7" s="25">
        <v>-9.2200000000000006</v>
      </c>
      <c r="AF7" s="25">
        <v>-34.024871794871792</v>
      </c>
      <c r="AG7" s="25">
        <v>0</v>
      </c>
    </row>
    <row r="8" spans="1:33" ht="15.75" customHeight="1" x14ac:dyDescent="0.2">
      <c r="A8" s="14" t="s">
        <v>40</v>
      </c>
      <c r="B8" s="14" t="s">
        <v>722</v>
      </c>
      <c r="C8" s="15">
        <f t="shared" si="4"/>
        <v>70.42</v>
      </c>
      <c r="D8" s="16">
        <v>6</v>
      </c>
      <c r="E8" s="16">
        <v>0</v>
      </c>
      <c r="F8" s="29">
        <v>422.52</v>
      </c>
      <c r="G8" s="29">
        <v>0</v>
      </c>
      <c r="H8" s="18">
        <f t="shared" si="1"/>
        <v>0</v>
      </c>
      <c r="I8" s="18">
        <f t="shared" si="2"/>
        <v>0.23125988064470318</v>
      </c>
      <c r="J8" s="17">
        <f t="shared" si="5"/>
        <v>97.711924769999982</v>
      </c>
      <c r="K8" s="17">
        <f t="shared" si="3"/>
        <v>16.285320794999997</v>
      </c>
      <c r="L8" s="16">
        <v>24</v>
      </c>
      <c r="M8" s="19">
        <f t="shared" si="6"/>
        <v>0.25</v>
      </c>
      <c r="N8" s="16">
        <v>113</v>
      </c>
      <c r="O8" s="20">
        <f t="shared" ref="O8:P8" si="16">D8/7</f>
        <v>0.8571428571428571</v>
      </c>
      <c r="P8" s="20">
        <f t="shared" si="16"/>
        <v>0</v>
      </c>
      <c r="Q8" s="16">
        <f t="shared" si="8"/>
        <v>131</v>
      </c>
      <c r="R8" s="16"/>
      <c r="S8" s="21">
        <v>1.5358166189111699</v>
      </c>
      <c r="T8" s="14">
        <v>120</v>
      </c>
      <c r="U8" s="22">
        <v>80</v>
      </c>
      <c r="V8" s="23" t="s">
        <v>723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0.24034725000000001</v>
      </c>
      <c r="AD8" s="25">
        <f t="shared" si="12"/>
        <v>-1.99007523</v>
      </c>
      <c r="AE8" s="25">
        <v>-9.2200000000000006</v>
      </c>
      <c r="AF8" s="25">
        <v>-34.020000000000003</v>
      </c>
      <c r="AG8" s="25">
        <v>0</v>
      </c>
    </row>
    <row r="9" spans="1:33" ht="15.75" customHeight="1" x14ac:dyDescent="0.2">
      <c r="A9" s="14" t="s">
        <v>42</v>
      </c>
      <c r="B9" s="14" t="s">
        <v>598</v>
      </c>
      <c r="C9" s="15">
        <f t="shared" si="4"/>
        <v>70.955000000000013</v>
      </c>
      <c r="D9" s="16">
        <v>10</v>
      </c>
      <c r="E9" s="16">
        <v>0</v>
      </c>
      <c r="F9" s="29">
        <v>709.55000000000007</v>
      </c>
      <c r="G9" s="29">
        <v>0</v>
      </c>
      <c r="H9" s="18">
        <f t="shared" si="1"/>
        <v>0</v>
      </c>
      <c r="I9" s="18">
        <f t="shared" si="2"/>
        <v>0.22796057486959068</v>
      </c>
      <c r="J9" s="17">
        <f t="shared" si="5"/>
        <v>161.74942589871807</v>
      </c>
      <c r="K9" s="17">
        <f t="shared" si="3"/>
        <v>16.174942589871808</v>
      </c>
      <c r="L9" s="16">
        <v>42</v>
      </c>
      <c r="M9" s="19">
        <f t="shared" si="6"/>
        <v>0.23809523809523808</v>
      </c>
      <c r="N9" s="16">
        <v>99</v>
      </c>
      <c r="O9" s="20">
        <f t="shared" ref="O9:P9" si="17">D9/7</f>
        <v>1.4285714285714286</v>
      </c>
      <c r="P9" s="20">
        <f t="shared" si="17"/>
        <v>0</v>
      </c>
      <c r="Q9" s="16">
        <f t="shared" si="8"/>
        <v>69</v>
      </c>
      <c r="R9" s="16"/>
      <c r="S9" s="21">
        <v>1.72602739726027</v>
      </c>
      <c r="T9" s="14">
        <v>120</v>
      </c>
      <c r="U9" s="22">
        <v>80</v>
      </c>
      <c r="V9" s="23" t="s">
        <v>724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0.24034725000000001</v>
      </c>
      <c r="AD9" s="25">
        <f t="shared" si="12"/>
        <v>-3.3167920499999997</v>
      </c>
      <c r="AE9" s="25">
        <v>-9.2200000000000006</v>
      </c>
      <c r="AF9" s="25">
        <v>-34.5851282051282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69.020909090909086</v>
      </c>
      <c r="D10" s="16">
        <v>22</v>
      </c>
      <c r="E10" s="16">
        <v>0</v>
      </c>
      <c r="F10" s="29">
        <v>1518.4599999999998</v>
      </c>
      <c r="G10" s="29">
        <v>-0.08</v>
      </c>
      <c r="H10" s="18">
        <f t="shared" si="1"/>
        <v>5.2684957127616142E-5</v>
      </c>
      <c r="I10" s="18">
        <f t="shared" si="2"/>
        <v>0.20668795412676969</v>
      </c>
      <c r="J10" s="17">
        <f t="shared" si="5"/>
        <v>313.84739082333465</v>
      </c>
      <c r="K10" s="17">
        <f t="shared" si="3"/>
        <v>14.265790491969756</v>
      </c>
      <c r="L10" s="16">
        <v>39</v>
      </c>
      <c r="M10" s="19">
        <f t="shared" si="6"/>
        <v>0.5641025641025641</v>
      </c>
      <c r="N10" s="16">
        <v>71</v>
      </c>
      <c r="O10" s="20">
        <f t="shared" ref="O10:P10" si="18">D10/7</f>
        <v>3.1428571428571428</v>
      </c>
      <c r="P10" s="20">
        <f t="shared" si="18"/>
        <v>0</v>
      </c>
      <c r="Q10" s="16">
        <f t="shared" si="8"/>
        <v>22</v>
      </c>
      <c r="R10" s="16"/>
      <c r="S10" s="21">
        <v>2.0960698689956301</v>
      </c>
      <c r="T10" s="14">
        <v>120</v>
      </c>
      <c r="U10" s="22">
        <v>80</v>
      </c>
      <c r="V10" s="23" t="s">
        <v>725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0.24034725000000001</v>
      </c>
      <c r="AD10" s="25">
        <f t="shared" si="12"/>
        <v>-7.2969425099999992</v>
      </c>
      <c r="AE10" s="25">
        <v>-9.2200000000000006</v>
      </c>
      <c r="AF10" s="25">
        <v>-34.8466666666666</v>
      </c>
      <c r="AG10" s="25">
        <v>0</v>
      </c>
    </row>
    <row r="11" spans="1:33" ht="15.75" customHeight="1" x14ac:dyDescent="0.2">
      <c r="A11" s="14" t="s">
        <v>46</v>
      </c>
      <c r="B11" s="14" t="s">
        <v>726</v>
      </c>
      <c r="C11" s="15">
        <f t="shared" si="4"/>
        <v>69.734102564102571</v>
      </c>
      <c r="D11" s="16">
        <v>39</v>
      </c>
      <c r="E11" s="16">
        <v>0</v>
      </c>
      <c r="F11" s="29">
        <v>2719.63</v>
      </c>
      <c r="G11" s="29">
        <v>0</v>
      </c>
      <c r="H11" s="18">
        <f t="shared" si="1"/>
        <v>0</v>
      </c>
      <c r="I11" s="18">
        <f t="shared" si="2"/>
        <v>0.21331946294348955</v>
      </c>
      <c r="J11" s="17">
        <f t="shared" si="5"/>
        <v>580.15001100500251</v>
      </c>
      <c r="K11" s="17">
        <f t="shared" si="3"/>
        <v>14.875641307820578</v>
      </c>
      <c r="L11" s="16">
        <v>57</v>
      </c>
      <c r="M11" s="19">
        <f t="shared" si="6"/>
        <v>0.68421052631578949</v>
      </c>
      <c r="N11" s="16">
        <v>38</v>
      </c>
      <c r="O11" s="20">
        <f t="shared" ref="O11:P11" si="19">D11/7</f>
        <v>5.5714285714285712</v>
      </c>
      <c r="P11" s="20">
        <f t="shared" si="19"/>
        <v>0</v>
      </c>
      <c r="Q11" s="16">
        <f t="shared" si="8"/>
        <v>6</v>
      </c>
      <c r="R11" s="16"/>
      <c r="S11" s="21">
        <v>2.7586206896551699</v>
      </c>
      <c r="T11" s="14">
        <v>520</v>
      </c>
      <c r="U11" s="22">
        <v>80</v>
      </c>
      <c r="V11" s="23" t="s">
        <v>727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0.24034725000000001</v>
      </c>
      <c r="AD11" s="25">
        <f t="shared" si="12"/>
        <v>-12.935488994999998</v>
      </c>
      <c r="AE11" s="25">
        <v>-9.2200000000000006</v>
      </c>
      <c r="AF11" s="25">
        <v>-34.8466666666666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73.853333333333339</v>
      </c>
      <c r="D12" s="16">
        <v>27</v>
      </c>
      <c r="E12" s="16">
        <v>0</v>
      </c>
      <c r="F12" s="29">
        <v>1994.04</v>
      </c>
      <c r="G12" s="29">
        <v>0</v>
      </c>
      <c r="H12" s="18">
        <f t="shared" si="1"/>
        <v>0</v>
      </c>
      <c r="I12" s="18">
        <f t="shared" si="2"/>
        <v>0.24883084665553434</v>
      </c>
      <c r="J12" s="17">
        <f t="shared" si="5"/>
        <v>496.17866146500171</v>
      </c>
      <c r="K12" s="17">
        <f t="shared" si="3"/>
        <v>18.376987461666729</v>
      </c>
      <c r="L12" s="16">
        <v>64</v>
      </c>
      <c r="M12" s="19">
        <f t="shared" si="6"/>
        <v>0.421875</v>
      </c>
      <c r="N12" s="16">
        <v>9</v>
      </c>
      <c r="O12" s="20">
        <f t="shared" ref="O12:P12" si="20">D12/7</f>
        <v>3.8571428571428572</v>
      </c>
      <c r="P12" s="20">
        <f t="shared" si="20"/>
        <v>0</v>
      </c>
      <c r="Q12" s="16">
        <f t="shared" si="8"/>
        <v>2</v>
      </c>
      <c r="R12" s="16"/>
      <c r="S12" s="21">
        <v>4.1298701298701301</v>
      </c>
      <c r="T12" s="14">
        <v>440</v>
      </c>
      <c r="U12" s="22">
        <v>40</v>
      </c>
      <c r="V12" s="23" t="s">
        <v>728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0.24034725000000001</v>
      </c>
      <c r="AD12" s="25">
        <f t="shared" si="12"/>
        <v>-8.9553385349999992</v>
      </c>
      <c r="AE12" s="25">
        <v>-9.2200000000000006</v>
      </c>
      <c r="AF12" s="25">
        <v>-34.8466666666666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76.554999999999993</v>
      </c>
      <c r="D13" s="16">
        <v>10</v>
      </c>
      <c r="E13" s="16">
        <v>1</v>
      </c>
      <c r="F13" s="17">
        <v>765.55</v>
      </c>
      <c r="G13" s="29">
        <v>0</v>
      </c>
      <c r="H13" s="18">
        <f t="shared" si="1"/>
        <v>0</v>
      </c>
      <c r="I13" s="18">
        <f t="shared" si="2"/>
        <v>0.26569225778851802</v>
      </c>
      <c r="J13" s="17">
        <f t="shared" si="5"/>
        <v>203.40070794999997</v>
      </c>
      <c r="K13" s="17">
        <f t="shared" si="3"/>
        <v>20.340070794999995</v>
      </c>
      <c r="L13" s="16">
        <v>27</v>
      </c>
      <c r="M13" s="19">
        <f t="shared" si="6"/>
        <v>0.37037037037037035</v>
      </c>
      <c r="N13" s="16">
        <v>77</v>
      </c>
      <c r="O13" s="20">
        <f t="shared" ref="O13:P13" si="21">D13/7</f>
        <v>1.4285714285714286</v>
      </c>
      <c r="P13" s="20">
        <f t="shared" si="21"/>
        <v>0.14285714285714285</v>
      </c>
      <c r="Q13" s="16">
        <f t="shared" si="8"/>
        <v>49</v>
      </c>
      <c r="R13" s="16"/>
      <c r="S13" s="21">
        <v>2.14569536423841</v>
      </c>
      <c r="T13" s="14">
        <v>400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0.24034725000000001</v>
      </c>
      <c r="AD13" s="25">
        <f t="shared" si="12"/>
        <v>-3.3167920499999997</v>
      </c>
      <c r="AE13" s="25">
        <v>-9.2200000000000006</v>
      </c>
      <c r="AF13" s="25">
        <v>-35.18</v>
      </c>
      <c r="AG13" s="25">
        <v>0</v>
      </c>
    </row>
    <row r="14" spans="1:33" ht="15.75" customHeight="1" x14ac:dyDescent="0.2">
      <c r="A14" s="14" t="s">
        <v>55</v>
      </c>
      <c r="B14" s="14" t="s">
        <v>729</v>
      </c>
      <c r="C14" s="15">
        <f t="shared" si="4"/>
        <v>73.205384615384617</v>
      </c>
      <c r="D14" s="16">
        <v>26</v>
      </c>
      <c r="E14" s="16">
        <v>2</v>
      </c>
      <c r="F14" s="17">
        <v>1903.3400000000001</v>
      </c>
      <c r="G14" s="29">
        <v>0</v>
      </c>
      <c r="H14" s="18">
        <f t="shared" si="1"/>
        <v>0</v>
      </c>
      <c r="I14" s="18">
        <f t="shared" si="2"/>
        <v>0.23895643483035092</v>
      </c>
      <c r="J14" s="17">
        <f t="shared" si="5"/>
        <v>454.81534067000018</v>
      </c>
      <c r="K14" s="17">
        <f t="shared" si="3"/>
        <v>17.492897718076929</v>
      </c>
      <c r="L14" s="16">
        <v>78</v>
      </c>
      <c r="M14" s="19">
        <f t="shared" si="6"/>
        <v>0.33333333333333331</v>
      </c>
      <c r="N14" s="16">
        <v>91</v>
      </c>
      <c r="O14" s="20">
        <f t="shared" ref="O14:P14" si="22">D14/7</f>
        <v>3.7142857142857144</v>
      </c>
      <c r="P14" s="20">
        <f t="shared" si="22"/>
        <v>0.2857142857142857</v>
      </c>
      <c r="Q14" s="16">
        <f t="shared" si="8"/>
        <v>22</v>
      </c>
      <c r="R14" s="16"/>
      <c r="S14" s="21">
        <v>2.9180327868852398</v>
      </c>
      <c r="T14" s="14">
        <v>400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0.24034725000000001</v>
      </c>
      <c r="AD14" s="25">
        <f t="shared" si="12"/>
        <v>-8.6236593299999988</v>
      </c>
      <c r="AE14" s="25">
        <v>-9.2200000000000006</v>
      </c>
      <c r="AF14" s="25">
        <v>-35.18</v>
      </c>
      <c r="AG14" s="25">
        <v>0</v>
      </c>
    </row>
    <row r="15" spans="1:33" ht="15.75" customHeight="1" x14ac:dyDescent="0.2">
      <c r="A15" s="14" t="s">
        <v>57</v>
      </c>
      <c r="B15" s="14" t="s">
        <v>730</v>
      </c>
      <c r="C15" s="15">
        <f t="shared" si="4"/>
        <v>75.819629629629645</v>
      </c>
      <c r="D15" s="16">
        <v>27</v>
      </c>
      <c r="E15" s="16">
        <v>2</v>
      </c>
      <c r="F15" s="17">
        <v>2047.1300000000006</v>
      </c>
      <c r="G15" s="29">
        <v>0</v>
      </c>
      <c r="H15" s="18">
        <f t="shared" si="1"/>
        <v>0</v>
      </c>
      <c r="I15" s="18">
        <f t="shared" si="2"/>
        <v>0.20858722282659159</v>
      </c>
      <c r="J15" s="17">
        <f t="shared" si="5"/>
        <v>427.00516146500058</v>
      </c>
      <c r="K15" s="17">
        <f t="shared" si="3"/>
        <v>15.815005980185207</v>
      </c>
      <c r="L15" s="16">
        <v>56</v>
      </c>
      <c r="M15" s="19">
        <f t="shared" si="6"/>
        <v>0.48214285714285715</v>
      </c>
      <c r="N15" s="16">
        <v>63</v>
      </c>
      <c r="O15" s="20">
        <f t="shared" ref="O15:P15" si="23">D15/7</f>
        <v>3.8571428571428572</v>
      </c>
      <c r="P15" s="20">
        <f t="shared" si="23"/>
        <v>0.2857142857142857</v>
      </c>
      <c r="Q15" s="16">
        <f t="shared" si="8"/>
        <v>15</v>
      </c>
      <c r="R15" s="16"/>
      <c r="S15" s="21">
        <v>4.2259887005649697</v>
      </c>
      <c r="T15" s="14">
        <v>400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0.24034725000000001</v>
      </c>
      <c r="AD15" s="25">
        <f t="shared" si="12"/>
        <v>-8.9553385349999992</v>
      </c>
      <c r="AE15" s="25">
        <v>-9.2200000000000006</v>
      </c>
      <c r="AF15" s="25">
        <v>-39.08</v>
      </c>
      <c r="AG15" s="25">
        <v>0</v>
      </c>
    </row>
    <row r="16" spans="1:33" ht="15.75" customHeight="1" x14ac:dyDescent="0.2">
      <c r="A16" s="14" t="s">
        <v>60</v>
      </c>
      <c r="B16" s="14" t="s">
        <v>731</v>
      </c>
      <c r="C16" s="15">
        <f t="shared" si="4"/>
        <v>78.220666666666645</v>
      </c>
      <c r="D16" s="16">
        <v>30</v>
      </c>
      <c r="E16" s="16">
        <v>2</v>
      </c>
      <c r="F16" s="17">
        <v>2346.6199999999994</v>
      </c>
      <c r="G16" s="29">
        <v>0</v>
      </c>
      <c r="H16" s="18">
        <f t="shared" si="1"/>
        <v>0</v>
      </c>
      <c r="I16" s="18">
        <f t="shared" si="2"/>
        <v>0.22827582814857103</v>
      </c>
      <c r="J16" s="17">
        <f t="shared" si="5"/>
        <v>535.6766238499996</v>
      </c>
      <c r="K16" s="17">
        <f t="shared" si="3"/>
        <v>17.855887461666654</v>
      </c>
      <c r="L16" s="16">
        <v>67</v>
      </c>
      <c r="M16" s="19">
        <f t="shared" si="6"/>
        <v>0.44776119402985076</v>
      </c>
      <c r="N16" s="16">
        <v>31</v>
      </c>
      <c r="O16" s="20">
        <f t="shared" ref="O16:P16" si="24">D16/7</f>
        <v>4.2857142857142856</v>
      </c>
      <c r="P16" s="20">
        <f t="shared" si="24"/>
        <v>0.2857142857142857</v>
      </c>
      <c r="Q16" s="16">
        <f t="shared" si="8"/>
        <v>6</v>
      </c>
      <c r="R16" s="16"/>
      <c r="S16" s="21">
        <v>6.4962406015037502</v>
      </c>
      <c r="T16" s="14">
        <v>400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0.24034725000000001</v>
      </c>
      <c r="AD16" s="25">
        <f t="shared" si="12"/>
        <v>-9.9503761499999985</v>
      </c>
      <c r="AE16" s="25">
        <v>-9.2200000000000006</v>
      </c>
      <c r="AF16" s="25">
        <v>-39.08</v>
      </c>
      <c r="AG16" s="25">
        <v>0</v>
      </c>
    </row>
    <row r="17" spans="1:33" ht="15.75" customHeight="1" x14ac:dyDescent="0.2">
      <c r="A17" s="14" t="s">
        <v>62</v>
      </c>
      <c r="B17" s="14" t="s">
        <v>732</v>
      </c>
      <c r="C17" s="15">
        <f t="shared" si="4"/>
        <v>80.995714285714286</v>
      </c>
      <c r="D17" s="16">
        <v>21</v>
      </c>
      <c r="E17" s="16">
        <v>2</v>
      </c>
      <c r="F17" s="17">
        <v>1700.91</v>
      </c>
      <c r="G17" s="29">
        <v>0</v>
      </c>
      <c r="H17" s="18">
        <f t="shared" si="1"/>
        <v>0</v>
      </c>
      <c r="I17" s="18">
        <f t="shared" si="2"/>
        <v>0.24957713029789938</v>
      </c>
      <c r="J17" s="17">
        <f t="shared" si="5"/>
        <v>424.50823669500005</v>
      </c>
      <c r="K17" s="17">
        <f t="shared" si="3"/>
        <v>20.214677937857147</v>
      </c>
      <c r="L17" s="16">
        <v>75</v>
      </c>
      <c r="M17" s="19">
        <f t="shared" si="6"/>
        <v>0.28000000000000003</v>
      </c>
      <c r="N17" s="16">
        <v>8</v>
      </c>
      <c r="O17" s="20">
        <f t="shared" ref="O17:P17" si="25">D17/7</f>
        <v>3</v>
      </c>
      <c r="P17" s="20">
        <f t="shared" si="25"/>
        <v>0.2857142857142857</v>
      </c>
      <c r="Q17" s="16">
        <f t="shared" si="8"/>
        <v>2</v>
      </c>
      <c r="R17" s="16"/>
      <c r="S17" s="21">
        <v>3.7085020242914899</v>
      </c>
      <c r="T17" s="14">
        <v>400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0.24034725000000001</v>
      </c>
      <c r="AD17" s="25">
        <f t="shared" si="12"/>
        <v>-6.9652633049999997</v>
      </c>
      <c r="AE17" s="25">
        <v>-9.2200000000000006</v>
      </c>
      <c r="AF17" s="25">
        <v>-39.08</v>
      </c>
      <c r="AG17" s="25">
        <v>0</v>
      </c>
    </row>
    <row r="18" spans="1:33" ht="15.75" customHeight="1" x14ac:dyDescent="0.2">
      <c r="A18" s="14" t="s">
        <v>64</v>
      </c>
      <c r="B18" s="14" t="s">
        <v>347</v>
      </c>
      <c r="C18" s="15">
        <f t="shared" si="4"/>
        <v>86.633333333333326</v>
      </c>
      <c r="D18" s="16">
        <v>6</v>
      </c>
      <c r="E18" s="16">
        <v>0</v>
      </c>
      <c r="F18" s="17">
        <v>519.79999999999995</v>
      </c>
      <c r="G18" s="29">
        <v>0</v>
      </c>
      <c r="H18" s="18">
        <f t="shared" si="1"/>
        <v>0</v>
      </c>
      <c r="I18" s="18">
        <f t="shared" si="2"/>
        <v>0.28864933584070784</v>
      </c>
      <c r="J18" s="17">
        <f t="shared" si="5"/>
        <v>150.03992476999991</v>
      </c>
      <c r="K18" s="17">
        <f t="shared" si="3"/>
        <v>25.00665412833332</v>
      </c>
      <c r="L18" s="16">
        <v>26</v>
      </c>
      <c r="M18" s="19">
        <f t="shared" si="6"/>
        <v>0.23076923076923078</v>
      </c>
      <c r="N18" s="16">
        <v>0</v>
      </c>
      <c r="O18" s="20">
        <f t="shared" ref="O18:P18" si="26">D18/7</f>
        <v>0.8571428571428571</v>
      </c>
      <c r="P18" s="20">
        <f t="shared" si="26"/>
        <v>0</v>
      </c>
      <c r="Q18" s="16">
        <f t="shared" si="8"/>
        <v>0</v>
      </c>
      <c r="R18" s="16"/>
      <c r="S18" s="21">
        <v>4.21428571428571</v>
      </c>
      <c r="T18" s="14">
        <v>400</v>
      </c>
      <c r="U18" s="22">
        <v>0</v>
      </c>
      <c r="V18" s="23" t="s">
        <v>317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0.24034725000000001</v>
      </c>
      <c r="AD18" s="25">
        <f t="shared" si="12"/>
        <v>-1.99007523</v>
      </c>
      <c r="AE18" s="25">
        <v>-9.2200000000000006</v>
      </c>
      <c r="AF18" s="25">
        <v>-39.08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5.1147540983606499</v>
      </c>
      <c r="T19" s="14">
        <v>400</v>
      </c>
      <c r="U19" s="22">
        <v>200</v>
      </c>
      <c r="V19" s="23" t="s">
        <v>317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0.24034725000000001</v>
      </c>
      <c r="AD19" s="25">
        <f t="shared" si="12"/>
        <v>0</v>
      </c>
      <c r="AE19" s="25">
        <v>-9.2200000000000006</v>
      </c>
      <c r="AF19" s="25">
        <v>-40.903999999999996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>
        <v>6.5</v>
      </c>
      <c r="T20" s="14">
        <v>200</v>
      </c>
      <c r="U20" s="22">
        <v>200</v>
      </c>
      <c r="V20" s="23" t="s">
        <v>320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0.24034725000000001</v>
      </c>
      <c r="AD20" s="25">
        <f t="shared" si="12"/>
        <v>0</v>
      </c>
      <c r="AE20" s="25">
        <v>-9.2200000000000006</v>
      </c>
      <c r="AF20" s="25">
        <v>-40.903999999999996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>
        <v>3.7073170731707301</v>
      </c>
      <c r="T21" s="14">
        <v>200</v>
      </c>
      <c r="U21" s="22">
        <v>200</v>
      </c>
      <c r="V21" s="23" t="s">
        <v>322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0.24034725000000001</v>
      </c>
      <c r="AD21" s="25">
        <f t="shared" si="12"/>
        <v>0</v>
      </c>
      <c r="AE21" s="25">
        <v>-9.2200000000000006</v>
      </c>
      <c r="AF21" s="25">
        <v>-40.903999999999996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4"/>
        <v>82.99</v>
      </c>
      <c r="D22" s="16">
        <v>1</v>
      </c>
      <c r="E22" s="16">
        <v>0</v>
      </c>
      <c r="F22" s="29">
        <v>82.99</v>
      </c>
      <c r="G22" s="29">
        <v>0</v>
      </c>
      <c r="H22" s="18">
        <f t="shared" si="1"/>
        <v>0</v>
      </c>
      <c r="I22" s="18">
        <f t="shared" si="2"/>
        <v>0.24202700078322695</v>
      </c>
      <c r="J22" s="17">
        <f t="shared" si="5"/>
        <v>20.085820795000004</v>
      </c>
      <c r="K22" s="17">
        <f t="shared" si="3"/>
        <v>20.085820795000004</v>
      </c>
      <c r="L22" s="16">
        <v>5</v>
      </c>
      <c r="M22" s="19">
        <f t="shared" si="6"/>
        <v>0.2</v>
      </c>
      <c r="N22" s="16">
        <v>1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7</v>
      </c>
      <c r="R22" s="16"/>
      <c r="S22" s="21">
        <v>4.5654450261780104</v>
      </c>
      <c r="T22" s="14">
        <v>500</v>
      </c>
      <c r="U22" s="22">
        <v>200</v>
      </c>
      <c r="V22" s="23" t="s">
        <v>322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0.24034725000000001</v>
      </c>
      <c r="AD22" s="25">
        <f t="shared" si="12"/>
        <v>-0.33167920499999998</v>
      </c>
      <c r="AE22" s="25">
        <v>-9.2200000000000006</v>
      </c>
      <c r="AF22" s="25">
        <v>-40.903999999999996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500</v>
      </c>
      <c r="U23" s="22">
        <v>200</v>
      </c>
      <c r="V23" s="23" t="s">
        <v>325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0.24034725000000001</v>
      </c>
      <c r="AD23" s="25">
        <f t="shared" si="12"/>
        <v>0</v>
      </c>
      <c r="AE23" s="25">
        <v>-9.2200000000000006</v>
      </c>
      <c r="AF23" s="25">
        <v>-40.903999999999996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-0.02</v>
      </c>
      <c r="H24" s="18" t="e">
        <f t="shared" si="1"/>
        <v>#DIV/0!</v>
      </c>
      <c r="I24" s="18" t="e">
        <f t="shared" si="2"/>
        <v>#DIV/0!</v>
      </c>
      <c r="J24" s="17">
        <f t="shared" si="5"/>
        <v>-0.02</v>
      </c>
      <c r="K24" s="17" t="e">
        <f t="shared" si="3"/>
        <v>#DIV/0!</v>
      </c>
      <c r="L24" s="16">
        <v>9</v>
      </c>
      <c r="M24" s="19">
        <f t="shared" si="6"/>
        <v>0</v>
      </c>
      <c r="N24" s="16">
        <v>1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5.0434782608695601</v>
      </c>
      <c r="T24" s="14">
        <v>700</v>
      </c>
      <c r="U24" s="22">
        <v>200</v>
      </c>
      <c r="V24" s="23" t="s">
        <v>733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0.24034725000000001</v>
      </c>
      <c r="AD24" s="25">
        <f t="shared" si="12"/>
        <v>0</v>
      </c>
      <c r="AE24" s="25">
        <v>-9.2200000000000006</v>
      </c>
      <c r="AF24" s="25">
        <v>-40.903999999999996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82.99</v>
      </c>
      <c r="D25" s="16">
        <v>1</v>
      </c>
      <c r="E25" s="16">
        <v>0</v>
      </c>
      <c r="F25" s="17">
        <v>82.99</v>
      </c>
      <c r="G25" s="17">
        <v>0</v>
      </c>
      <c r="H25" s="18">
        <f t="shared" si="1"/>
        <v>0</v>
      </c>
      <c r="I25" s="18">
        <f t="shared" si="2"/>
        <v>0.24207519936136887</v>
      </c>
      <c r="J25" s="17">
        <f t="shared" si="5"/>
        <v>20.089820795000001</v>
      </c>
      <c r="K25" s="17">
        <f t="shared" si="3"/>
        <v>20.089820795000001</v>
      </c>
      <c r="L25" s="16">
        <v>5</v>
      </c>
      <c r="M25" s="19">
        <f t="shared" si="6"/>
        <v>0.2</v>
      </c>
      <c r="N25" s="16">
        <v>0</v>
      </c>
      <c r="O25" s="20">
        <f t="shared" ref="O25:P25" si="33">D25/7</f>
        <v>0.14285714285714285</v>
      </c>
      <c r="P25" s="20">
        <f t="shared" si="33"/>
        <v>0</v>
      </c>
      <c r="Q25" s="16">
        <f t="shared" si="8"/>
        <v>0</v>
      </c>
      <c r="R25" s="16"/>
      <c r="S25" s="21">
        <v>0</v>
      </c>
      <c r="T25" s="14">
        <v>700</v>
      </c>
      <c r="U25" s="22">
        <v>200</v>
      </c>
      <c r="V25" s="23" t="s">
        <v>734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0.24034725000000001</v>
      </c>
      <c r="AD25" s="25">
        <f t="shared" si="12"/>
        <v>-0.33167920499999998</v>
      </c>
      <c r="AE25" s="25">
        <v>-9.2200000000000006</v>
      </c>
      <c r="AF25" s="25">
        <v>-40.9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700</v>
      </c>
      <c r="U26" s="22">
        <v>200</v>
      </c>
      <c r="V26" s="23" t="s">
        <v>734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0.24034725000000001</v>
      </c>
      <c r="AD26" s="25">
        <f t="shared" si="12"/>
        <v>0</v>
      </c>
      <c r="AE26" s="25">
        <v>-9.2200000000000006</v>
      </c>
      <c r="AF26" s="25">
        <v>-40.903999999999897</v>
      </c>
      <c r="AG26" s="25">
        <v>0</v>
      </c>
    </row>
    <row r="27" spans="1:33" ht="15.75" customHeight="1" x14ac:dyDescent="0.2">
      <c r="A27" s="14" t="s">
        <v>85</v>
      </c>
      <c r="B27" s="14" t="s">
        <v>735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202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1.2556634304207119</v>
      </c>
      <c r="T27" s="14">
        <v>700</v>
      </c>
      <c r="U27" s="22">
        <v>200</v>
      </c>
      <c r="V27" s="23" t="s">
        <v>734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0.24034725000000001</v>
      </c>
      <c r="AD27" s="25">
        <f t="shared" si="12"/>
        <v>0</v>
      </c>
      <c r="AE27" s="25">
        <v>-9.2200000000000006</v>
      </c>
      <c r="AF27" s="25">
        <v>-44.77</v>
      </c>
      <c r="AG27" s="25">
        <v>0</v>
      </c>
    </row>
    <row r="28" spans="1:33" ht="15.75" customHeight="1" x14ac:dyDescent="0.2">
      <c r="A28" s="14" t="s">
        <v>87</v>
      </c>
      <c r="B28" s="14" t="s">
        <v>615</v>
      </c>
      <c r="C28" s="15">
        <f t="shared" si="4"/>
        <v>82.99</v>
      </c>
      <c r="D28" s="16">
        <v>2</v>
      </c>
      <c r="E28" s="16">
        <v>1</v>
      </c>
      <c r="F28" s="17">
        <v>165.98</v>
      </c>
      <c r="G28" s="17">
        <v>0</v>
      </c>
      <c r="H28" s="18">
        <f t="shared" si="1"/>
        <v>0</v>
      </c>
      <c r="I28" s="18">
        <f t="shared" si="2"/>
        <v>0.20194988305819975</v>
      </c>
      <c r="J28" s="17">
        <f t="shared" si="5"/>
        <v>33.519641589999992</v>
      </c>
      <c r="K28" s="17">
        <f t="shared" si="3"/>
        <v>16.759820794999996</v>
      </c>
      <c r="L28" s="16">
        <v>12</v>
      </c>
      <c r="M28" s="19">
        <f t="shared" si="6"/>
        <v>0.16666666666666666</v>
      </c>
      <c r="N28" s="16">
        <v>197</v>
      </c>
      <c r="O28" s="20">
        <f t="shared" ref="O28:P28" si="36">D28/7</f>
        <v>0.2857142857142857</v>
      </c>
      <c r="P28" s="20">
        <f t="shared" si="36"/>
        <v>0.14285714285714285</v>
      </c>
      <c r="Q28" s="16">
        <f t="shared" si="8"/>
        <v>459</v>
      </c>
      <c r="R28" s="16"/>
      <c r="S28" s="21">
        <v>1.054794520547945</v>
      </c>
      <c r="T28" s="14">
        <v>700</v>
      </c>
      <c r="U28" s="22">
        <v>200</v>
      </c>
      <c r="V28" s="23" t="s">
        <v>734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0.24034725000000001</v>
      </c>
      <c r="AD28" s="25">
        <f t="shared" si="12"/>
        <v>-0.66335840999999995</v>
      </c>
      <c r="AE28" s="25">
        <v>-8.68</v>
      </c>
      <c r="AF28" s="25">
        <v>-44.77</v>
      </c>
      <c r="AG28" s="25">
        <v>0</v>
      </c>
    </row>
    <row r="29" spans="1:33" ht="15.75" customHeight="1" x14ac:dyDescent="0.2">
      <c r="A29" s="14" t="s">
        <v>89</v>
      </c>
      <c r="B29" s="14" t="s">
        <v>736</v>
      </c>
      <c r="C29" s="15">
        <f t="shared" si="4"/>
        <v>84.8</v>
      </c>
      <c r="D29" s="16">
        <v>2</v>
      </c>
      <c r="E29" s="16">
        <v>0</v>
      </c>
      <c r="F29" s="17">
        <v>169.6</v>
      </c>
      <c r="G29" s="17">
        <v>0</v>
      </c>
      <c r="H29" s="18">
        <f t="shared" si="1"/>
        <v>0</v>
      </c>
      <c r="I29" s="18">
        <f t="shared" si="2"/>
        <v>0.21578208484669806</v>
      </c>
      <c r="J29" s="17">
        <f t="shared" si="5"/>
        <v>36.59664158999999</v>
      </c>
      <c r="K29" s="17">
        <f t="shared" si="3"/>
        <v>18.298320794999995</v>
      </c>
      <c r="L29" s="16">
        <v>15</v>
      </c>
      <c r="M29" s="19">
        <f t="shared" si="6"/>
        <v>0.13333333333333333</v>
      </c>
      <c r="N29" s="16">
        <v>121</v>
      </c>
      <c r="O29" s="20">
        <f t="shared" ref="O29:P29" si="38">D29/7</f>
        <v>0.2857142857142857</v>
      </c>
      <c r="P29" s="20">
        <f t="shared" si="38"/>
        <v>0</v>
      </c>
      <c r="Q29" s="16">
        <f t="shared" si="8"/>
        <v>423</v>
      </c>
      <c r="R29" s="16"/>
      <c r="S29" s="21">
        <v>0.93413173652694614</v>
      </c>
      <c r="T29" s="14">
        <v>300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0.24034725000000001</v>
      </c>
      <c r="AD29" s="25">
        <f t="shared" si="12"/>
        <v>-0.66335840999999995</v>
      </c>
      <c r="AE29" s="25">
        <v>-8.68</v>
      </c>
      <c r="AF29" s="25">
        <v>-44.77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79.989999999999995</v>
      </c>
      <c r="D30" s="16">
        <v>5</v>
      </c>
      <c r="E30" s="16">
        <v>2</v>
      </c>
      <c r="F30" s="17">
        <v>399.95</v>
      </c>
      <c r="G30" s="17">
        <v>-0.16</v>
      </c>
      <c r="H30" s="18">
        <f t="shared" si="1"/>
        <v>4.0005000625078135E-4</v>
      </c>
      <c r="I30" s="18">
        <f t="shared" si="2"/>
        <v>0.19493352262782837</v>
      </c>
      <c r="J30" s="17">
        <f t="shared" si="5"/>
        <v>77.963662374999956</v>
      </c>
      <c r="K30" s="17">
        <f t="shared" si="3"/>
        <v>15.592732474999991</v>
      </c>
      <c r="L30" s="16">
        <v>16</v>
      </c>
      <c r="M30" s="19">
        <f t="shared" si="6"/>
        <v>0.3125</v>
      </c>
      <c r="N30" s="16">
        <v>139</v>
      </c>
      <c r="O30" s="20">
        <f t="shared" ref="O30:P30" si="39">D30/7</f>
        <v>0.7142857142857143</v>
      </c>
      <c r="P30" s="20">
        <f t="shared" si="39"/>
        <v>0.2857142857142857</v>
      </c>
      <c r="Q30" s="16">
        <f t="shared" si="8"/>
        <v>139</v>
      </c>
      <c r="R30" s="16"/>
      <c r="S30" s="21">
        <v>0.62569832402234637</v>
      </c>
      <c r="T30" s="14">
        <v>400</v>
      </c>
      <c r="U30" s="22">
        <v>100</v>
      </c>
      <c r="V30" s="23" t="s">
        <v>737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0.24034725000000001</v>
      </c>
      <c r="AD30" s="25">
        <f t="shared" si="12"/>
        <v>-1.6583960249999998</v>
      </c>
      <c r="AE30" s="25">
        <v>-8.68</v>
      </c>
      <c r="AF30" s="25">
        <v>-43.35508832</v>
      </c>
      <c r="AG30" s="25">
        <v>0</v>
      </c>
    </row>
    <row r="31" spans="1:33" ht="15.75" customHeight="1" x14ac:dyDescent="0.2">
      <c r="A31" s="31" t="s">
        <v>91</v>
      </c>
      <c r="B31" s="31" t="s">
        <v>738</v>
      </c>
      <c r="C31" s="15">
        <f t="shared" si="4"/>
        <v>79.989999999999995</v>
      </c>
      <c r="D31" s="16">
        <v>13</v>
      </c>
      <c r="E31" s="16">
        <v>0</v>
      </c>
      <c r="F31" s="17">
        <v>1039.8699999999999</v>
      </c>
      <c r="G31" s="17">
        <v>-0.03</v>
      </c>
      <c r="H31" s="18">
        <f t="shared" si="1"/>
        <v>2.884976006616212E-5</v>
      </c>
      <c r="I31" s="18">
        <f t="shared" si="2"/>
        <v>0.19530472287401307</v>
      </c>
      <c r="J31" s="17">
        <f t="shared" si="5"/>
        <v>203.09152217499994</v>
      </c>
      <c r="K31" s="17">
        <f t="shared" si="3"/>
        <v>15.622424782692303</v>
      </c>
      <c r="L31" s="16">
        <v>11</v>
      </c>
      <c r="M31" s="19">
        <f t="shared" si="6"/>
        <v>1.1818181818181819</v>
      </c>
      <c r="N31" s="16">
        <v>134</v>
      </c>
      <c r="O31" s="20">
        <f t="shared" ref="O31:P32" si="40">D31/7</f>
        <v>1.8571428571428572</v>
      </c>
      <c r="P31" s="20">
        <f t="shared" si="40"/>
        <v>0</v>
      </c>
      <c r="Q31" s="16">
        <f t="shared" si="8"/>
        <v>72</v>
      </c>
      <c r="R31" s="16"/>
      <c r="S31" s="21">
        <v>0.59740259740259705</v>
      </c>
      <c r="T31" s="14">
        <v>300</v>
      </c>
      <c r="U31" s="22">
        <v>200</v>
      </c>
      <c r="V31" s="23" t="s">
        <v>1173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0.24034725000000001</v>
      </c>
      <c r="AD31" s="25">
        <f t="shared" si="12"/>
        <v>-4.3118296649999994</v>
      </c>
      <c r="AE31" s="25">
        <v>-8.68</v>
      </c>
      <c r="AF31" s="25">
        <v>-43.35508832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79.989999999999995</v>
      </c>
      <c r="D32" s="16">
        <v>13</v>
      </c>
      <c r="E32" s="16">
        <v>2</v>
      </c>
      <c r="F32" s="17">
        <v>1039.8699999999999</v>
      </c>
      <c r="G32" s="17">
        <v>-0.03</v>
      </c>
      <c r="H32" s="18">
        <f t="shared" si="1"/>
        <v>2.884976006616212E-5</v>
      </c>
      <c r="I32" s="18">
        <f t="shared" si="2"/>
        <v>0.19530472287401307</v>
      </c>
      <c r="J32" s="17">
        <f t="shared" si="5"/>
        <v>203.09152217499994</v>
      </c>
      <c r="K32" s="17">
        <f t="shared" si="3"/>
        <v>15.622424782692303</v>
      </c>
      <c r="L32" s="16">
        <v>23</v>
      </c>
      <c r="M32" s="19">
        <f t="shared" si="6"/>
        <v>0.56521739130434778</v>
      </c>
      <c r="N32" s="16">
        <v>130</v>
      </c>
      <c r="O32" s="20">
        <f t="shared" si="40"/>
        <v>1.8571428571428572</v>
      </c>
      <c r="P32" s="20">
        <f t="shared" si="40"/>
        <v>0.2857142857142857</v>
      </c>
      <c r="Q32" s="16">
        <f t="shared" si="8"/>
        <v>60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0.44956772334293948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0.24034725000000001</v>
      </c>
      <c r="AD32" s="25">
        <f t="shared" si="12"/>
        <v>-4.3118296649999994</v>
      </c>
      <c r="AE32" s="25">
        <v>-8.68</v>
      </c>
      <c r="AF32" s="25">
        <v>-43.35508832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9.33203125" customWidth="1"/>
    <col min="22" max="22" width="67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Info!B1:BJ5000""),3,FALSE),"""")"),"16/2 Low Voltage Landscape Wire with 16 Connectors - 100ft Outdoor Low-Voltage Cable for Landscape Lighting, Black")</f>
        <v>16/2 Low Voltage Landscape Wire with 16 Connectors - 100ft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Info!B1:BJ5000""),2,FALSE),"""")"),"B08NFJ29QX")</f>
        <v>B08NFJ29QX</v>
      </c>
      <c r="B2" s="3" t="s">
        <v>739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4.25" customHeight="1" x14ac:dyDescent="0.15">
      <c r="A3" s="67" t="s">
        <v>30</v>
      </c>
      <c r="B3" s="68"/>
      <c r="C3" s="42">
        <f>((AE32+AF32)/0.85)*-1</f>
        <v>20.636990393235298</v>
      </c>
      <c r="D3" s="5">
        <f>SUM(D4:D99765)</f>
        <v>104</v>
      </c>
      <c r="E3" s="5"/>
      <c r="F3" s="6">
        <f t="shared" ref="F3:G3" si="0">SUM(F4:F99765)</f>
        <v>3042.5500000000006</v>
      </c>
      <c r="G3" s="6">
        <f t="shared" si="0"/>
        <v>-199.43</v>
      </c>
      <c r="H3" s="7">
        <f>G3/F3*-1</f>
        <v>6.5546991832508908E-2</v>
      </c>
      <c r="I3" s="8">
        <f>J3/F3</f>
        <v>0.17642038527476947</v>
      </c>
      <c r="J3" s="6">
        <f>SUM(J4:J99765)</f>
        <v>536.76784321774994</v>
      </c>
      <c r="K3" s="6">
        <f>J3/D3</f>
        <v>5.161229261709134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15</v>
      </c>
      <c r="X3" s="7">
        <f>W3/D3</f>
        <v>0.14423076923076922</v>
      </c>
      <c r="Y3" s="6"/>
      <c r="Z3" s="5"/>
      <c r="AA3" s="5"/>
      <c r="AB3" s="5"/>
      <c r="AC3" s="5"/>
      <c r="AD3" s="6">
        <f>SUM(AD4:AD99765)</f>
        <v>-26.663145599999996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Info!B2:BZ7000""),37,FALSE)),"""")*-1"),-11.56144183425)</f>
        <v>-11.561441834249999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customHeight="1" x14ac:dyDescent="0.2">
      <c r="A15" s="14" t="s">
        <v>57</v>
      </c>
      <c r="B15" s="14"/>
      <c r="C15" s="15">
        <f t="shared" ref="C15:C32" si="1">IFERROR(F15/D15," - ")</f>
        <v>26.988181818181818</v>
      </c>
      <c r="D15" s="16">
        <v>11</v>
      </c>
      <c r="E15" s="16">
        <v>0</v>
      </c>
      <c r="F15" s="17">
        <v>296.87</v>
      </c>
      <c r="G15" s="29">
        <v>-77.38</v>
      </c>
      <c r="H15" s="18">
        <f t="shared" ref="H15:H32" si="2">G15/F15*-1</f>
        <v>0.26065281099471149</v>
      </c>
      <c r="I15" s="18">
        <f t="shared" ref="I15:I32" si="3">J15/F15</f>
        <v>-5.3021997507326453E-2</v>
      </c>
      <c r="J15" s="17">
        <f t="shared" ref="J15:J32" si="4">F15*0.85+G15+AF15*D15+D15*AE15+AG15+AD15</f>
        <v>-15.740640400000004</v>
      </c>
      <c r="K15" s="17">
        <f t="shared" ref="K15:K32" si="5">J15/D15</f>
        <v>-1.4309673090909094</v>
      </c>
      <c r="L15" s="16">
        <v>39</v>
      </c>
      <c r="M15" s="19">
        <f t="shared" ref="M15:M32" si="6">IFERROR(D15/L15,"-")</f>
        <v>0.28205128205128205</v>
      </c>
      <c r="N15" s="16">
        <v>190</v>
      </c>
      <c r="O15" s="20">
        <f t="shared" ref="O15:P15" si="7">D15/7</f>
        <v>1.5714285714285714</v>
      </c>
      <c r="P15" s="20">
        <f t="shared" si="7"/>
        <v>0</v>
      </c>
      <c r="Q15" s="16">
        <f t="shared" ref="Q15:Q32" si="8">ROUNDDOWN(N15/(O15+P15),0)</f>
        <v>120</v>
      </c>
      <c r="R15" s="16"/>
      <c r="S15" s="21">
        <v>0.14136125654450199</v>
      </c>
      <c r="T15" s="14">
        <v>0</v>
      </c>
      <c r="U15" s="22" t="s">
        <v>63</v>
      </c>
      <c r="V15" s="23" t="s">
        <v>63</v>
      </c>
      <c r="W15" s="14">
        <v>7</v>
      </c>
      <c r="X15" s="24">
        <f t="shared" ref="X15:X32" si="9">IFERROR(W15/D15,0)</f>
        <v>0.63636363636363635</v>
      </c>
      <c r="Y15" s="25">
        <f t="shared" ref="Y15:Y26" si="10">IFERROR(G15/(W15+Z15)*-1,0)</f>
        <v>9.6724999999999994</v>
      </c>
      <c r="Z15" s="14">
        <v>1</v>
      </c>
      <c r="AA15" s="14" t="s">
        <v>39</v>
      </c>
      <c r="AB15" s="27">
        <f t="shared" ref="AB15:AB32" si="11">IF(OR(AA15="UsLargeStandardSize",AA15="UsSmallStandardSize"),-0.69,-0.48)</f>
        <v>-0.69</v>
      </c>
      <c r="AC15" s="28">
        <v>0.18577999999999997</v>
      </c>
      <c r="AD15" s="25">
        <f t="shared" ref="AD15:AD32" si="12">IFERROR(AB15*AC15*D15*2,0)</f>
        <v>-2.8201403999999997</v>
      </c>
      <c r="AE15" s="25">
        <v>-5.8</v>
      </c>
      <c r="AF15" s="25">
        <v>-11.28</v>
      </c>
      <c r="AG15" s="25">
        <v>0</v>
      </c>
    </row>
    <row r="16" spans="1:33" ht="15.75" customHeight="1" x14ac:dyDescent="0.2">
      <c r="A16" s="14" t="s">
        <v>60</v>
      </c>
      <c r="B16" s="14" t="s">
        <v>740</v>
      </c>
      <c r="C16" s="15">
        <f t="shared" si="1"/>
        <v>32.684999999999995</v>
      </c>
      <c r="D16" s="16">
        <v>4</v>
      </c>
      <c r="E16" s="16">
        <v>0</v>
      </c>
      <c r="F16" s="17">
        <v>130.73999999999998</v>
      </c>
      <c r="G16" s="29">
        <v>-9.0500000000000007</v>
      </c>
      <c r="H16" s="18">
        <f t="shared" si="2"/>
        <v>6.9221355361786766E-2</v>
      </c>
      <c r="I16" s="18">
        <f t="shared" si="3"/>
        <v>0.25037092244148684</v>
      </c>
      <c r="J16" s="17">
        <f t="shared" si="4"/>
        <v>32.733494399999984</v>
      </c>
      <c r="K16" s="17">
        <f t="shared" si="5"/>
        <v>8.1833735999999959</v>
      </c>
      <c r="L16" s="16">
        <v>24</v>
      </c>
      <c r="M16" s="19">
        <f t="shared" si="6"/>
        <v>0.16666666666666666</v>
      </c>
      <c r="N16" s="16">
        <v>173</v>
      </c>
      <c r="O16" s="20">
        <f t="shared" ref="O16:P16" si="13">D16/7</f>
        <v>0.5714285714285714</v>
      </c>
      <c r="P16" s="20">
        <f t="shared" si="13"/>
        <v>0</v>
      </c>
      <c r="Q16" s="16">
        <f t="shared" si="8"/>
        <v>302</v>
      </c>
      <c r="R16" s="16"/>
      <c r="S16" s="21">
        <v>0.25862068965517199</v>
      </c>
      <c r="T16" s="14">
        <v>0</v>
      </c>
      <c r="U16" s="22" t="s">
        <v>63</v>
      </c>
      <c r="V16" s="23" t="s">
        <v>63</v>
      </c>
      <c r="W16" s="14">
        <v>1</v>
      </c>
      <c r="X16" s="24">
        <f t="shared" si="9"/>
        <v>0.25</v>
      </c>
      <c r="Y16" s="25">
        <f t="shared" si="10"/>
        <v>3.0166666666666671</v>
      </c>
      <c r="Z16" s="14">
        <v>2</v>
      </c>
      <c r="AA16" s="14" t="s">
        <v>39</v>
      </c>
      <c r="AB16" s="27">
        <f t="shared" si="11"/>
        <v>-0.69</v>
      </c>
      <c r="AC16" s="28">
        <v>0.18577999999999997</v>
      </c>
      <c r="AD16" s="25">
        <f t="shared" si="12"/>
        <v>-1.0255055999999998</v>
      </c>
      <c r="AE16" s="25">
        <v>-5.8</v>
      </c>
      <c r="AF16" s="25">
        <v>-11.28</v>
      </c>
      <c r="AG16" s="25">
        <v>0</v>
      </c>
    </row>
    <row r="17" spans="1:33" ht="15.75" customHeight="1" x14ac:dyDescent="0.2">
      <c r="A17" s="14" t="s">
        <v>62</v>
      </c>
      <c r="B17" s="14" t="s">
        <v>741</v>
      </c>
      <c r="C17" s="15">
        <f t="shared" si="1"/>
        <v>32.00888888888889</v>
      </c>
      <c r="D17" s="16">
        <v>9</v>
      </c>
      <c r="E17" s="16">
        <v>0</v>
      </c>
      <c r="F17" s="17">
        <v>288.08</v>
      </c>
      <c r="G17" s="29">
        <v>-38.83</v>
      </c>
      <c r="H17" s="18">
        <f t="shared" si="2"/>
        <v>0.13478894751457929</v>
      </c>
      <c r="I17" s="18">
        <f t="shared" si="3"/>
        <v>0.17359973757289629</v>
      </c>
      <c r="J17" s="17">
        <f t="shared" si="4"/>
        <v>50.010612399999964</v>
      </c>
      <c r="K17" s="17">
        <f t="shared" si="5"/>
        <v>5.5567347111111074</v>
      </c>
      <c r="L17" s="16">
        <v>32</v>
      </c>
      <c r="M17" s="19">
        <f t="shared" si="6"/>
        <v>0.28125</v>
      </c>
      <c r="N17" s="16">
        <v>176</v>
      </c>
      <c r="O17" s="20">
        <f t="shared" ref="O17:P17" si="14">D17/7</f>
        <v>1.2857142857142858</v>
      </c>
      <c r="P17" s="20">
        <f t="shared" si="14"/>
        <v>0</v>
      </c>
      <c r="Q17" s="16">
        <f t="shared" si="8"/>
        <v>136</v>
      </c>
      <c r="R17" s="16"/>
      <c r="S17" s="21">
        <v>0.35195530726256902</v>
      </c>
      <c r="T17" s="14">
        <v>0</v>
      </c>
      <c r="U17" s="22" t="s">
        <v>63</v>
      </c>
      <c r="V17" s="23" t="s">
        <v>63</v>
      </c>
      <c r="W17" s="14">
        <v>4</v>
      </c>
      <c r="X17" s="24">
        <f t="shared" si="9"/>
        <v>0.44444444444444442</v>
      </c>
      <c r="Y17" s="25">
        <f t="shared" si="10"/>
        <v>9.7074999999999996</v>
      </c>
      <c r="Z17" s="14">
        <v>0</v>
      </c>
      <c r="AA17" s="14" t="s">
        <v>39</v>
      </c>
      <c r="AB17" s="27">
        <f t="shared" si="11"/>
        <v>-0.69</v>
      </c>
      <c r="AC17" s="28">
        <v>0.18577999999999997</v>
      </c>
      <c r="AD17" s="25">
        <f t="shared" si="12"/>
        <v>-2.3073875999999993</v>
      </c>
      <c r="AE17" s="25">
        <v>-5.8</v>
      </c>
      <c r="AF17" s="25">
        <v>-11.28</v>
      </c>
      <c r="AG17" s="25">
        <v>0</v>
      </c>
    </row>
    <row r="18" spans="1:33" ht="15.75" customHeight="1" x14ac:dyDescent="0.2">
      <c r="A18" s="14" t="s">
        <v>64</v>
      </c>
      <c r="B18" s="14" t="s">
        <v>742</v>
      </c>
      <c r="C18" s="15">
        <f t="shared" si="1"/>
        <v>36.465000000000003</v>
      </c>
      <c r="D18" s="16">
        <v>2</v>
      </c>
      <c r="E18" s="16">
        <v>1</v>
      </c>
      <c r="F18" s="17">
        <v>72.930000000000007</v>
      </c>
      <c r="G18" s="29">
        <v>-38.849999999999994</v>
      </c>
      <c r="H18" s="18">
        <f t="shared" si="2"/>
        <v>0.53270259152612076</v>
      </c>
      <c r="I18" s="18">
        <f t="shared" si="3"/>
        <v>-0.15812769505004781</v>
      </c>
      <c r="J18" s="17">
        <f t="shared" si="4"/>
        <v>-11.532252799999988</v>
      </c>
      <c r="K18" s="17">
        <f t="shared" si="5"/>
        <v>-5.7661263999999939</v>
      </c>
      <c r="L18" s="16">
        <v>29</v>
      </c>
      <c r="M18" s="19">
        <f t="shared" si="6"/>
        <v>6.8965517241379309E-2</v>
      </c>
      <c r="N18" s="16">
        <v>172</v>
      </c>
      <c r="O18" s="20">
        <f t="shared" ref="O18:P18" si="15">D18/7</f>
        <v>0.2857142857142857</v>
      </c>
      <c r="P18" s="20">
        <f t="shared" si="15"/>
        <v>0.14285714285714285</v>
      </c>
      <c r="Q18" s="16">
        <f t="shared" si="8"/>
        <v>401</v>
      </c>
      <c r="R18" s="16"/>
      <c r="S18" s="21">
        <v>0.20911528150134001</v>
      </c>
      <c r="T18" s="14">
        <v>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19.424999999999997</v>
      </c>
      <c r="Z18" s="14">
        <v>2</v>
      </c>
      <c r="AA18" s="14" t="s">
        <v>39</v>
      </c>
      <c r="AB18" s="27">
        <f t="shared" si="11"/>
        <v>-0.69</v>
      </c>
      <c r="AC18" s="28">
        <v>0.18577999999999997</v>
      </c>
      <c r="AD18" s="25">
        <f t="shared" si="12"/>
        <v>-0.5127527999999999</v>
      </c>
      <c r="AE18" s="25">
        <v>-5.8</v>
      </c>
      <c r="AF18" s="25">
        <v>-11.28</v>
      </c>
      <c r="AG18" s="25">
        <v>0</v>
      </c>
    </row>
    <row r="19" spans="1:33" ht="15.75" customHeight="1" x14ac:dyDescent="0.2">
      <c r="A19" s="14" t="s">
        <v>67</v>
      </c>
      <c r="B19" s="14" t="s">
        <v>428</v>
      </c>
      <c r="C19" s="15">
        <f t="shared" si="1"/>
        <v>37.233333333333334</v>
      </c>
      <c r="D19" s="16">
        <v>3</v>
      </c>
      <c r="E19" s="16">
        <v>0</v>
      </c>
      <c r="F19" s="17">
        <v>111.7</v>
      </c>
      <c r="G19" s="29">
        <v>-7.53</v>
      </c>
      <c r="H19" s="18">
        <f t="shared" si="2"/>
        <v>6.7412712623097587E-2</v>
      </c>
      <c r="I19" s="18">
        <f t="shared" si="3"/>
        <v>0.30279203939122634</v>
      </c>
      <c r="J19" s="17">
        <f t="shared" si="4"/>
        <v>33.821870799999985</v>
      </c>
      <c r="K19" s="17">
        <f t="shared" si="5"/>
        <v>11.273956933333329</v>
      </c>
      <c r="L19" s="16">
        <v>32</v>
      </c>
      <c r="M19" s="19">
        <f t="shared" si="6"/>
        <v>9.375E-2</v>
      </c>
      <c r="N19" s="16">
        <v>170</v>
      </c>
      <c r="O19" s="20">
        <f t="shared" ref="O19:P19" si="16">D19/7</f>
        <v>0.42857142857142855</v>
      </c>
      <c r="P19" s="20">
        <f t="shared" si="16"/>
        <v>0</v>
      </c>
      <c r="Q19" s="16">
        <f t="shared" si="8"/>
        <v>396</v>
      </c>
      <c r="R19" s="16"/>
      <c r="S19" s="21">
        <v>0.225806451612903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0.18577999999999997</v>
      </c>
      <c r="AD19" s="25">
        <f t="shared" si="12"/>
        <v>-0.76912919999999985</v>
      </c>
      <c r="AE19" s="25">
        <v>-5.8</v>
      </c>
      <c r="AF19" s="25">
        <v>-11.808000000000002</v>
      </c>
      <c r="AG19" s="25">
        <v>0</v>
      </c>
    </row>
    <row r="20" spans="1:33" ht="15.75" customHeight="1" x14ac:dyDescent="0.2">
      <c r="A20" s="14" t="s">
        <v>68</v>
      </c>
      <c r="B20" s="14" t="s">
        <v>743</v>
      </c>
      <c r="C20" s="15">
        <f t="shared" si="1"/>
        <v>35.397500000000001</v>
      </c>
      <c r="D20" s="16">
        <v>4</v>
      </c>
      <c r="E20" s="16">
        <v>0</v>
      </c>
      <c r="F20" s="17">
        <v>141.59</v>
      </c>
      <c r="G20" s="29">
        <v>0</v>
      </c>
      <c r="H20" s="18">
        <f t="shared" si="2"/>
        <v>0</v>
      </c>
      <c r="I20" s="18">
        <f t="shared" si="3"/>
        <v>0.34532095769475235</v>
      </c>
      <c r="J20" s="17">
        <f t="shared" si="4"/>
        <v>48.893994399999983</v>
      </c>
      <c r="K20" s="17">
        <f t="shared" si="5"/>
        <v>12.223498599999996</v>
      </c>
      <c r="L20" s="16">
        <v>25</v>
      </c>
      <c r="M20" s="19">
        <f t="shared" si="6"/>
        <v>0.16</v>
      </c>
      <c r="N20" s="16">
        <v>167</v>
      </c>
      <c r="O20" s="20">
        <f t="shared" ref="O20:P20" si="17">D20/7</f>
        <v>0.5714285714285714</v>
      </c>
      <c r="P20" s="20">
        <f t="shared" si="17"/>
        <v>0</v>
      </c>
      <c r="Q20" s="16">
        <f t="shared" si="8"/>
        <v>292</v>
      </c>
      <c r="R20" s="16"/>
      <c r="S20" s="21">
        <v>0.37393767705382402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0.18577999999999997</v>
      </c>
      <c r="AD20" s="25">
        <f t="shared" si="12"/>
        <v>-1.0255055999999998</v>
      </c>
      <c r="AE20" s="25">
        <v>-5.8</v>
      </c>
      <c r="AF20" s="25">
        <v>-11.808000000000002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1"/>
        <v>32.930000000000007</v>
      </c>
      <c r="D21" s="16">
        <v>6</v>
      </c>
      <c r="E21" s="16">
        <v>1</v>
      </c>
      <c r="F21" s="17">
        <v>197.58000000000004</v>
      </c>
      <c r="G21" s="29">
        <v>0</v>
      </c>
      <c r="H21" s="18">
        <f t="shared" si="2"/>
        <v>0</v>
      </c>
      <c r="I21" s="18">
        <f t="shared" si="3"/>
        <v>0.30750451260249023</v>
      </c>
      <c r="J21" s="17">
        <f t="shared" si="4"/>
        <v>60.756741600000034</v>
      </c>
      <c r="K21" s="17">
        <f t="shared" si="5"/>
        <v>10.126123600000005</v>
      </c>
      <c r="L21" s="16">
        <v>6</v>
      </c>
      <c r="M21" s="19">
        <f t="shared" si="6"/>
        <v>1</v>
      </c>
      <c r="N21" s="16">
        <v>159</v>
      </c>
      <c r="O21" s="20">
        <f t="shared" ref="O21:P21" si="18">D21/7</f>
        <v>0.8571428571428571</v>
      </c>
      <c r="P21" s="20">
        <f t="shared" si="18"/>
        <v>0.14285714285714285</v>
      </c>
      <c r="Q21" s="16">
        <f t="shared" si="8"/>
        <v>159</v>
      </c>
      <c r="R21" s="16"/>
      <c r="S21" s="21">
        <v>0.45882352941176402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0.18577999999999997</v>
      </c>
      <c r="AD21" s="25">
        <f t="shared" si="12"/>
        <v>-1.5382583999999997</v>
      </c>
      <c r="AE21" s="25">
        <v>-5.8</v>
      </c>
      <c r="AF21" s="25">
        <v>-11.808000000000002</v>
      </c>
      <c r="AG21" s="25">
        <v>0</v>
      </c>
    </row>
    <row r="22" spans="1:33" ht="15.75" customHeight="1" x14ac:dyDescent="0.2">
      <c r="A22" s="14" t="s">
        <v>74</v>
      </c>
      <c r="B22" s="14" t="s">
        <v>744</v>
      </c>
      <c r="C22" s="15" t="str">
        <f t="shared" si="1"/>
        <v xml:space="preserve"> - </v>
      </c>
      <c r="D22" s="16">
        <v>0</v>
      </c>
      <c r="E22" s="16">
        <v>2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157</v>
      </c>
      <c r="O22" s="20">
        <f t="shared" ref="O22:P22" si="19">D22/7</f>
        <v>0</v>
      </c>
      <c r="P22" s="20">
        <f t="shared" si="19"/>
        <v>0.2857142857142857</v>
      </c>
      <c r="Q22" s="16">
        <f t="shared" si="8"/>
        <v>549</v>
      </c>
      <c r="R22" s="16"/>
      <c r="S22" s="21">
        <v>0.50602409638554202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0.18577999999999997</v>
      </c>
      <c r="AD22" s="25">
        <f t="shared" si="12"/>
        <v>0</v>
      </c>
      <c r="AE22" s="25">
        <v>-5.8</v>
      </c>
      <c r="AF22" s="25">
        <v>-11.808000000000002</v>
      </c>
      <c r="AG22" s="25">
        <v>0</v>
      </c>
    </row>
    <row r="23" spans="1:33" ht="15.75" customHeight="1" x14ac:dyDescent="0.2">
      <c r="A23" s="14" t="s">
        <v>76</v>
      </c>
      <c r="B23" s="14" t="s">
        <v>745</v>
      </c>
      <c r="C23" s="15">
        <f t="shared" si="1"/>
        <v>29.99</v>
      </c>
      <c r="D23" s="16">
        <v>2</v>
      </c>
      <c r="E23" s="16">
        <v>3</v>
      </c>
      <c r="F23" s="17">
        <v>59.98</v>
      </c>
      <c r="G23" s="29">
        <v>0</v>
      </c>
      <c r="H23" s="18">
        <f t="shared" si="2"/>
        <v>0</v>
      </c>
      <c r="I23" s="18">
        <f t="shared" si="3"/>
        <v>0.25432222740913629</v>
      </c>
      <c r="J23" s="17">
        <f t="shared" si="4"/>
        <v>15.254247199999995</v>
      </c>
      <c r="K23" s="17">
        <f t="shared" si="5"/>
        <v>7.6271235999999973</v>
      </c>
      <c r="L23" s="16">
        <v>9</v>
      </c>
      <c r="M23" s="19">
        <f t="shared" si="6"/>
        <v>0.22222222222222221</v>
      </c>
      <c r="N23" s="16">
        <v>152</v>
      </c>
      <c r="O23" s="20">
        <f t="shared" ref="O23:P23" si="20">D23/7</f>
        <v>0.2857142857142857</v>
      </c>
      <c r="P23" s="20">
        <f t="shared" si="20"/>
        <v>0.42857142857142855</v>
      </c>
      <c r="Q23" s="16">
        <f t="shared" si="8"/>
        <v>212</v>
      </c>
      <c r="R23" s="16"/>
      <c r="S23" s="21">
        <v>0.34848484848484801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0.18577999999999997</v>
      </c>
      <c r="AD23" s="25">
        <f t="shared" si="12"/>
        <v>-0.5127527999999999</v>
      </c>
      <c r="AE23" s="25">
        <v>-5.8</v>
      </c>
      <c r="AF23" s="25">
        <v>-11.808000000000002</v>
      </c>
      <c r="AG23" s="25">
        <v>0</v>
      </c>
    </row>
    <row r="24" spans="1:33" ht="15.75" customHeight="1" x14ac:dyDescent="0.2">
      <c r="A24" s="14" t="s">
        <v>78</v>
      </c>
      <c r="B24" s="14" t="s">
        <v>746</v>
      </c>
      <c r="C24" s="15">
        <f t="shared" si="1"/>
        <v>29.99</v>
      </c>
      <c r="D24" s="16">
        <v>2</v>
      </c>
      <c r="E24" s="16">
        <v>0</v>
      </c>
      <c r="F24" s="17">
        <v>59.98</v>
      </c>
      <c r="G24" s="17">
        <v>-0.08</v>
      </c>
      <c r="H24" s="18">
        <f t="shared" si="2"/>
        <v>1.3337779259753252E-3</v>
      </c>
      <c r="I24" s="18">
        <f t="shared" si="3"/>
        <v>0.25298844948316102</v>
      </c>
      <c r="J24" s="17">
        <f t="shared" si="4"/>
        <v>15.174247199999996</v>
      </c>
      <c r="K24" s="17">
        <f t="shared" si="5"/>
        <v>7.5871235999999982</v>
      </c>
      <c r="L24" s="16">
        <v>10</v>
      </c>
      <c r="M24" s="19">
        <f t="shared" si="6"/>
        <v>0.2</v>
      </c>
      <c r="N24" s="16">
        <v>152</v>
      </c>
      <c r="O24" s="20">
        <f t="shared" ref="O24:P24" si="21">D24/7</f>
        <v>0.2857142857142857</v>
      </c>
      <c r="P24" s="20">
        <f t="shared" si="21"/>
        <v>0</v>
      </c>
      <c r="Q24" s="16">
        <f t="shared" si="8"/>
        <v>532</v>
      </c>
      <c r="R24" s="16"/>
      <c r="S24" s="21">
        <v>0.37573385518590902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0.18577999999999997</v>
      </c>
      <c r="AD24" s="25">
        <f t="shared" si="12"/>
        <v>-0.5127527999999999</v>
      </c>
      <c r="AE24" s="25">
        <v>-5.8</v>
      </c>
      <c r="AF24" s="25">
        <v>-11.808000000000002</v>
      </c>
      <c r="AG24" s="25">
        <v>0</v>
      </c>
    </row>
    <row r="25" spans="1:33" ht="15.75" customHeight="1" x14ac:dyDescent="0.2">
      <c r="A25" s="14" t="s">
        <v>81</v>
      </c>
      <c r="B25" s="14" t="s">
        <v>747</v>
      </c>
      <c r="C25" s="15">
        <f t="shared" si="1"/>
        <v>28.353636363636362</v>
      </c>
      <c r="D25" s="16">
        <v>11</v>
      </c>
      <c r="E25" s="16">
        <v>0</v>
      </c>
      <c r="F25" s="17">
        <v>311.89</v>
      </c>
      <c r="G25" s="17">
        <v>0</v>
      </c>
      <c r="H25" s="18">
        <f t="shared" si="2"/>
        <v>0</v>
      </c>
      <c r="I25" s="18">
        <f t="shared" si="3"/>
        <v>0.21987354387764915</v>
      </c>
      <c r="J25" s="17">
        <f t="shared" si="4"/>
        <v>68.576359599999989</v>
      </c>
      <c r="K25" s="17">
        <f t="shared" si="5"/>
        <v>6.2342145090909078</v>
      </c>
      <c r="L25" s="16">
        <v>47</v>
      </c>
      <c r="M25" s="19">
        <f t="shared" si="6"/>
        <v>0.23404255319148937</v>
      </c>
      <c r="N25" s="16">
        <v>140</v>
      </c>
      <c r="O25" s="20">
        <f t="shared" ref="O25:P25" si="22">D25/7</f>
        <v>1.5714285714285714</v>
      </c>
      <c r="P25" s="20">
        <f t="shared" si="22"/>
        <v>0</v>
      </c>
      <c r="Q25" s="16">
        <f t="shared" si="8"/>
        <v>89</v>
      </c>
      <c r="R25" s="16"/>
      <c r="S25" s="21">
        <v>0.45081967213114749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0.18577999999999997</v>
      </c>
      <c r="AD25" s="25">
        <f t="shared" si="12"/>
        <v>-2.8201403999999997</v>
      </c>
      <c r="AE25" s="25">
        <v>-5.8</v>
      </c>
      <c r="AF25" s="25">
        <v>-11.81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1"/>
        <v>28.040000000000003</v>
      </c>
      <c r="D26" s="16">
        <v>6</v>
      </c>
      <c r="E26" s="16">
        <v>0</v>
      </c>
      <c r="F26" s="17">
        <v>168.24</v>
      </c>
      <c r="G26" s="17">
        <v>0</v>
      </c>
      <c r="H26" s="18">
        <f t="shared" si="2"/>
        <v>0</v>
      </c>
      <c r="I26" s="18">
        <f t="shared" si="3"/>
        <v>0.20647730385164045</v>
      </c>
      <c r="J26" s="17">
        <f t="shared" si="4"/>
        <v>34.737741599999993</v>
      </c>
      <c r="K26" s="17">
        <f t="shared" si="5"/>
        <v>5.7896235999999988</v>
      </c>
      <c r="L26" s="16">
        <v>50</v>
      </c>
      <c r="M26" s="19">
        <f t="shared" si="6"/>
        <v>0.12</v>
      </c>
      <c r="N26" s="16">
        <v>133</v>
      </c>
      <c r="O26" s="20">
        <f t="shared" ref="O26:P26" si="23">D26/7</f>
        <v>0.8571428571428571</v>
      </c>
      <c r="P26" s="20">
        <f t="shared" si="23"/>
        <v>0</v>
      </c>
      <c r="Q26" s="16">
        <f t="shared" si="8"/>
        <v>155</v>
      </c>
      <c r="R26" s="16"/>
      <c r="S26" s="21">
        <v>0.55555555555555558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0.18577999999999997</v>
      </c>
      <c r="AD26" s="25">
        <f t="shared" si="12"/>
        <v>-1.5382583999999997</v>
      </c>
      <c r="AE26" s="25">
        <v>-5.98</v>
      </c>
      <c r="AF26" s="25">
        <v>-11.808</v>
      </c>
      <c r="AG26" s="25">
        <v>0</v>
      </c>
    </row>
    <row r="27" spans="1:33" ht="15.75" customHeight="1" x14ac:dyDescent="0.2">
      <c r="A27" s="14" t="s">
        <v>85</v>
      </c>
      <c r="B27" s="14" t="s">
        <v>748</v>
      </c>
      <c r="C27" s="15">
        <f t="shared" si="1"/>
        <v>27.990000000000002</v>
      </c>
      <c r="D27" s="16">
        <v>7</v>
      </c>
      <c r="E27" s="16">
        <v>0</v>
      </c>
      <c r="F27" s="17">
        <v>195.93</v>
      </c>
      <c r="G27" s="17">
        <v>0</v>
      </c>
      <c r="H27" s="18">
        <f t="shared" si="2"/>
        <v>0</v>
      </c>
      <c r="I27" s="18">
        <f t="shared" si="3"/>
        <v>0.20404157198999648</v>
      </c>
      <c r="J27" s="17">
        <f t="shared" si="4"/>
        <v>39.977865200000011</v>
      </c>
      <c r="K27" s="17">
        <f t="shared" si="5"/>
        <v>5.7111236000000014</v>
      </c>
      <c r="L27" s="16">
        <v>39</v>
      </c>
      <c r="M27" s="19">
        <f t="shared" si="6"/>
        <v>0.17948717948717949</v>
      </c>
      <c r="N27" s="16">
        <v>128</v>
      </c>
      <c r="O27" s="20">
        <f t="shared" ref="O27:P27" si="24">D27/7</f>
        <v>1</v>
      </c>
      <c r="P27" s="20">
        <f t="shared" si="24"/>
        <v>0</v>
      </c>
      <c r="Q27" s="16">
        <f t="shared" si="8"/>
        <v>128</v>
      </c>
      <c r="R27" s="16"/>
      <c r="S27" s="21">
        <v>0.43835616438356162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0.18577999999999997</v>
      </c>
      <c r="AD27" s="25">
        <f t="shared" si="12"/>
        <v>-1.7946347999999996</v>
      </c>
      <c r="AE27" s="25">
        <v>-5.98</v>
      </c>
      <c r="AF27" s="25">
        <v>-11.843999999999999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1"/>
        <v>27.99</v>
      </c>
      <c r="D28" s="16">
        <v>10</v>
      </c>
      <c r="E28" s="16">
        <v>4</v>
      </c>
      <c r="F28" s="17">
        <v>279.89999999999998</v>
      </c>
      <c r="G28" s="17">
        <v>-0.08</v>
      </c>
      <c r="H28" s="18">
        <f t="shared" si="2"/>
        <v>2.8581636298678103E-4</v>
      </c>
      <c r="I28" s="18">
        <f t="shared" si="3"/>
        <v>0.20375575562700948</v>
      </c>
      <c r="J28" s="17">
        <f t="shared" si="4"/>
        <v>57.03123599999995</v>
      </c>
      <c r="K28" s="17">
        <f t="shared" si="5"/>
        <v>5.7031235999999952</v>
      </c>
      <c r="L28" s="16">
        <v>23</v>
      </c>
      <c r="M28" s="19">
        <f t="shared" si="6"/>
        <v>0.43478260869565216</v>
      </c>
      <c r="N28" s="16">
        <v>117</v>
      </c>
      <c r="O28" s="20">
        <f t="shared" ref="O28:P28" si="25">D28/7</f>
        <v>1.4285714285714286</v>
      </c>
      <c r="P28" s="20">
        <f t="shared" si="25"/>
        <v>0.5714285714285714</v>
      </c>
      <c r="Q28" s="16">
        <f t="shared" si="8"/>
        <v>58</v>
      </c>
      <c r="R28" s="16"/>
      <c r="S28" s="21">
        <v>0.45497630331753552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6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0.18577999999999997</v>
      </c>
      <c r="AD28" s="25">
        <f t="shared" si="12"/>
        <v>-2.5637639999999995</v>
      </c>
      <c r="AE28" s="25">
        <v>-5.98</v>
      </c>
      <c r="AF28" s="25">
        <v>-11.843999999999999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1"/>
        <v>28.011000000000003</v>
      </c>
      <c r="D29" s="16">
        <v>10</v>
      </c>
      <c r="E29" s="16">
        <v>0</v>
      </c>
      <c r="F29" s="17">
        <v>280.11</v>
      </c>
      <c r="G29" s="17">
        <v>0</v>
      </c>
      <c r="H29" s="18">
        <f t="shared" si="2"/>
        <v>0</v>
      </c>
      <c r="I29" s="18">
        <f t="shared" si="3"/>
        <v>0.20452585055870909</v>
      </c>
      <c r="J29" s="17">
        <f t="shared" si="4"/>
        <v>57.289736000000005</v>
      </c>
      <c r="K29" s="17">
        <f t="shared" si="5"/>
        <v>5.7289736000000007</v>
      </c>
      <c r="L29" s="16">
        <v>24</v>
      </c>
      <c r="M29" s="19">
        <f t="shared" si="6"/>
        <v>0.41666666666666669</v>
      </c>
      <c r="N29" s="16">
        <v>103</v>
      </c>
      <c r="O29" s="20">
        <f t="shared" ref="O29:P29" si="27">D29/7</f>
        <v>1.4285714285714286</v>
      </c>
      <c r="P29" s="20">
        <f t="shared" si="27"/>
        <v>0</v>
      </c>
      <c r="Q29" s="16">
        <f t="shared" si="8"/>
        <v>72</v>
      </c>
      <c r="R29" s="16"/>
      <c r="S29" s="21">
        <v>0.53731343283582089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6"/>
        <v>0</v>
      </c>
      <c r="Z29" s="14">
        <v>0</v>
      </c>
      <c r="AA29" s="14" t="s">
        <v>39</v>
      </c>
      <c r="AB29" s="27">
        <f t="shared" si="11"/>
        <v>-0.69</v>
      </c>
      <c r="AC29" s="28">
        <v>0.18577999999999997</v>
      </c>
      <c r="AD29" s="25">
        <f t="shared" si="12"/>
        <v>-2.5637639999999995</v>
      </c>
      <c r="AE29" s="25">
        <v>-5.98</v>
      </c>
      <c r="AF29" s="25">
        <v>-11.843999999999999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1"/>
        <v>26.49</v>
      </c>
      <c r="D30" s="16">
        <v>4</v>
      </c>
      <c r="E30" s="16">
        <v>0</v>
      </c>
      <c r="F30" s="17">
        <v>105.96</v>
      </c>
      <c r="G30" s="17">
        <v>0</v>
      </c>
      <c r="H30" s="18">
        <f t="shared" si="2"/>
        <v>0</v>
      </c>
      <c r="I30" s="18">
        <f t="shared" si="3"/>
        <v>0.17813068198376739</v>
      </c>
      <c r="J30" s="17">
        <f t="shared" si="4"/>
        <v>18.874727062999991</v>
      </c>
      <c r="K30" s="17">
        <f t="shared" si="5"/>
        <v>4.7186817657499978</v>
      </c>
      <c r="L30" s="16">
        <v>6</v>
      </c>
      <c r="M30" s="19">
        <f t="shared" si="6"/>
        <v>0.66666666666666663</v>
      </c>
      <c r="N30" s="16">
        <v>101</v>
      </c>
      <c r="O30" s="20">
        <f t="shared" ref="O30:P30" si="28">D30/7</f>
        <v>0.5714285714285714</v>
      </c>
      <c r="P30" s="20">
        <f t="shared" si="28"/>
        <v>0</v>
      </c>
      <c r="Q30" s="16">
        <f t="shared" si="8"/>
        <v>176</v>
      </c>
      <c r="R30" s="16"/>
      <c r="S30" s="21">
        <v>0.53516295025728988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6"/>
        <v>0</v>
      </c>
      <c r="Z30" s="14">
        <v>0</v>
      </c>
      <c r="AA30" s="14" t="s">
        <v>39</v>
      </c>
      <c r="AB30" s="27">
        <f t="shared" si="11"/>
        <v>-0.69</v>
      </c>
      <c r="AC30" s="28">
        <v>0.18577999999999997</v>
      </c>
      <c r="AD30" s="25">
        <f t="shared" si="12"/>
        <v>-1.0255055999999998</v>
      </c>
      <c r="AE30" s="25">
        <v>-5.98</v>
      </c>
      <c r="AF30" s="25">
        <v>-11.561441834249999</v>
      </c>
      <c r="AG30" s="25">
        <v>0</v>
      </c>
    </row>
    <row r="31" spans="1:33" ht="15.75" customHeight="1" x14ac:dyDescent="0.2">
      <c r="A31" s="31" t="s">
        <v>91</v>
      </c>
      <c r="B31" s="31" t="s">
        <v>749</v>
      </c>
      <c r="C31" s="15">
        <f t="shared" si="1"/>
        <v>25.99</v>
      </c>
      <c r="D31" s="16">
        <v>6</v>
      </c>
      <c r="E31" s="16">
        <v>0</v>
      </c>
      <c r="F31" s="17">
        <v>155.94</v>
      </c>
      <c r="G31" s="17">
        <v>0</v>
      </c>
      <c r="H31" s="18">
        <f t="shared" si="2"/>
        <v>0</v>
      </c>
      <c r="I31" s="18">
        <f t="shared" si="3"/>
        <v>0.16520514681608314</v>
      </c>
      <c r="J31" s="17">
        <f t="shared" si="4"/>
        <v>25.762090594500005</v>
      </c>
      <c r="K31" s="17">
        <f t="shared" si="5"/>
        <v>4.2936817657500006</v>
      </c>
      <c r="L31" s="16">
        <v>15</v>
      </c>
      <c r="M31" s="19">
        <f t="shared" si="6"/>
        <v>0.4</v>
      </c>
      <c r="N31" s="16">
        <v>94</v>
      </c>
      <c r="O31" s="20">
        <f t="shared" ref="O31:P32" si="29">D31/7</f>
        <v>0.8571428571428571</v>
      </c>
      <c r="P31" s="20">
        <f t="shared" si="29"/>
        <v>0</v>
      </c>
      <c r="Q31" s="16">
        <f t="shared" si="8"/>
        <v>109</v>
      </c>
      <c r="R31" s="16"/>
      <c r="S31" s="21">
        <v>0.56428571428571395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6"/>
        <v>0</v>
      </c>
      <c r="Z31" s="14">
        <v>0</v>
      </c>
      <c r="AA31" s="14" t="s">
        <v>39</v>
      </c>
      <c r="AB31" s="27">
        <f t="shared" si="11"/>
        <v>-0.69</v>
      </c>
      <c r="AC31" s="28">
        <v>0.18577999999999997</v>
      </c>
      <c r="AD31" s="25">
        <f t="shared" si="12"/>
        <v>-1.5382583999999997</v>
      </c>
      <c r="AE31" s="25">
        <v>-5.98</v>
      </c>
      <c r="AF31" s="25">
        <v>-11.561441834250001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26.447142857142858</v>
      </c>
      <c r="D32" s="16">
        <v>7</v>
      </c>
      <c r="E32" s="16">
        <v>0</v>
      </c>
      <c r="F32" s="17">
        <v>185.13</v>
      </c>
      <c r="G32" s="17">
        <v>-27.63</v>
      </c>
      <c r="H32" s="18">
        <f t="shared" si="2"/>
        <v>0.149246475449684</v>
      </c>
      <c r="I32" s="18">
        <f t="shared" si="3"/>
        <v>2.7795453790579693E-2</v>
      </c>
      <c r="J32" s="17">
        <f t="shared" si="4"/>
        <v>5.1457723602500183</v>
      </c>
      <c r="K32" s="17">
        <f t="shared" si="5"/>
        <v>0.73511033717857399</v>
      </c>
      <c r="L32" s="16">
        <v>21</v>
      </c>
      <c r="M32" s="19">
        <f t="shared" si="6"/>
        <v>0.33333333333333331</v>
      </c>
      <c r="N32" s="16">
        <v>86</v>
      </c>
      <c r="O32" s="20">
        <f t="shared" si="29"/>
        <v>1</v>
      </c>
      <c r="P32" s="20">
        <f t="shared" si="29"/>
        <v>0</v>
      </c>
      <c r="Q32" s="16">
        <f t="shared" si="8"/>
        <v>86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0.64150943396226412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3</v>
      </c>
      <c r="X32" s="24">
        <f t="shared" si="9"/>
        <v>0.42857142857142855</v>
      </c>
      <c r="Y32" s="25">
        <f t="shared" si="26"/>
        <v>9.2099999999999991</v>
      </c>
      <c r="Z32" s="14">
        <v>0</v>
      </c>
      <c r="AA32" s="14" t="s">
        <v>39</v>
      </c>
      <c r="AB32" s="27">
        <f t="shared" si="11"/>
        <v>-0.69</v>
      </c>
      <c r="AC32" s="28">
        <v>0.18577999999999997</v>
      </c>
      <c r="AD32" s="25">
        <f t="shared" si="12"/>
        <v>-1.7946347999999996</v>
      </c>
      <c r="AE32" s="25">
        <v>-5.98</v>
      </c>
      <c r="AF32" s="25">
        <v>-11.561441834249999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9.33203125" customWidth="1"/>
    <col min="22" max="22" width="67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Info!B1:BJ5000""),3,FALSE),"""")"),"16/2 Low Voltage Landscape Wire with 24 Connectors - 250ft Outdoor Low-Voltage Cable for Landscape Lighting, Black")</f>
        <v>16/2 Low Voltage Landscape Wire with 24 Connectors - 250ft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Info!B1:BJ5000""),2,FALSE),"""")"),"B08NFJ3XCH")</f>
        <v>B08NFJ3XCH</v>
      </c>
      <c r="B2" s="3" t="s">
        <v>750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8.5" customHeight="1" x14ac:dyDescent="0.15">
      <c r="A3" s="67" t="s">
        <v>30</v>
      </c>
      <c r="B3" s="68"/>
      <c r="C3" s="42">
        <f>((AE32+AF32)/0.85)*-1</f>
        <v>44.931902455882359</v>
      </c>
      <c r="D3" s="5">
        <f>SUM(D4:D99765)</f>
        <v>103</v>
      </c>
      <c r="E3" s="5"/>
      <c r="F3" s="6">
        <f t="shared" ref="F3:G3" si="0">SUM(F4:F99765)</f>
        <v>6514.97</v>
      </c>
      <c r="G3" s="6">
        <f t="shared" si="0"/>
        <v>-255.54999999999998</v>
      </c>
      <c r="H3" s="7">
        <f>G3/F3*-1</f>
        <v>3.9225046316406671E-2</v>
      </c>
      <c r="I3" s="8">
        <f>J3/F3</f>
        <v>0.18684365241850365</v>
      </c>
      <c r="J3" s="6">
        <f>SUM(J4:J99765)</f>
        <v>1217.2807901969788</v>
      </c>
      <c r="K3" s="6">
        <f>J3/D3</f>
        <v>11.818260098999795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23</v>
      </c>
      <c r="X3" s="7">
        <f>W3/D3</f>
        <v>0.22330097087378642</v>
      </c>
      <c r="Y3" s="6"/>
      <c r="Z3" s="5"/>
      <c r="AA3" s="5"/>
      <c r="AB3" s="5"/>
      <c r="AC3" s="5"/>
      <c r="AD3" s="6">
        <f>SUM(AD4:AD99765)</f>
        <v>-51.809719315520809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Info!B2:BZ7000""),37,FALSE)),"""")*-1"),-30.1121170875)</f>
        <v>-30.1121170875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customHeight="1" x14ac:dyDescent="0.2">
      <c r="A14" s="14" t="s">
        <v>55</v>
      </c>
      <c r="B14" s="14" t="s">
        <v>751</v>
      </c>
      <c r="C14" s="15">
        <f t="shared" ref="C14:C32" si="1">IFERROR(F14/D14," - ")</f>
        <v>53.99</v>
      </c>
      <c r="D14" s="16">
        <v>18</v>
      </c>
      <c r="E14" s="16">
        <v>0</v>
      </c>
      <c r="F14" s="17">
        <v>971.82</v>
      </c>
      <c r="G14" s="29">
        <v>-150.79</v>
      </c>
      <c r="H14" s="18">
        <f t="shared" ref="H14:H32" si="2">G14/F14*-1</f>
        <v>0.15516247864830934</v>
      </c>
      <c r="I14" s="18">
        <f t="shared" ref="I14:I32" si="3">J14/F14</f>
        <v>-2.7203726724727807E-2</v>
      </c>
      <c r="J14" s="17">
        <f t="shared" ref="J14:J32" si="4">F14*0.85+G14+AF14*D14+D14*AE14+AG14+AD14</f>
        <v>-26.437125705624979</v>
      </c>
      <c r="K14" s="17">
        <f t="shared" ref="K14:K32" si="5">J14/D14</f>
        <v>-1.4687292058680543</v>
      </c>
      <c r="L14" s="16">
        <v>48</v>
      </c>
      <c r="M14" s="19">
        <f t="shared" ref="M14:M32" si="6">IFERROR(D14/L14,"-")</f>
        <v>0.375</v>
      </c>
      <c r="N14" s="16">
        <v>182</v>
      </c>
      <c r="O14" s="20">
        <f t="shared" ref="O14:P14" si="7">D14/7</f>
        <v>2.5714285714285716</v>
      </c>
      <c r="P14" s="20">
        <f t="shared" si="7"/>
        <v>0</v>
      </c>
      <c r="Q14" s="16">
        <f t="shared" ref="Q14:Q32" si="8">ROUNDDOWN(N14/(O14+P14),0)</f>
        <v>70</v>
      </c>
      <c r="R14" s="16"/>
      <c r="S14" s="21">
        <v>0.15217391304347799</v>
      </c>
      <c r="T14" s="14">
        <v>0</v>
      </c>
      <c r="U14" s="22" t="s">
        <v>63</v>
      </c>
      <c r="V14" s="23" t="s">
        <v>63</v>
      </c>
      <c r="W14" s="14">
        <v>14</v>
      </c>
      <c r="X14" s="24">
        <f t="shared" ref="X14:X32" si="9">IFERROR(W14/D14,0)</f>
        <v>0.77777777777777779</v>
      </c>
      <c r="Y14" s="25">
        <f t="shared" ref="Y14:Y26" si="10">IFERROR(G14/(W14+Z14)*-1,0)</f>
        <v>7.5394999999999994</v>
      </c>
      <c r="Z14" s="14">
        <v>6</v>
      </c>
      <c r="AA14" s="14" t="s">
        <v>39</v>
      </c>
      <c r="AB14" s="27">
        <f t="shared" ref="AB14:AB32" si="11">IF(OR(AA14="UsLargeStandardSize",AA14="UsSmallStandardSize"),-0.69,-0.48)</f>
        <v>-0.69</v>
      </c>
      <c r="AC14" s="28">
        <v>0.36449781423611105</v>
      </c>
      <c r="AD14" s="25">
        <f t="shared" ref="AD14:AD32" si="12">IFERROR(AB14*AC14*D14*2,0)</f>
        <v>-9.0541257056249975</v>
      </c>
      <c r="AE14" s="25">
        <v>-8.4600000000000009</v>
      </c>
      <c r="AF14" s="25">
        <v>-30.02</v>
      </c>
      <c r="AG14" s="25">
        <v>0</v>
      </c>
    </row>
    <row r="15" spans="1:33" ht="15.75" customHeight="1" x14ac:dyDescent="0.2">
      <c r="A15" s="14" t="s">
        <v>57</v>
      </c>
      <c r="B15" s="14"/>
      <c r="C15" s="15">
        <f t="shared" si="1"/>
        <v>65.626363636363635</v>
      </c>
      <c r="D15" s="16">
        <v>11</v>
      </c>
      <c r="E15" s="16">
        <v>0</v>
      </c>
      <c r="F15" s="17">
        <v>721.89</v>
      </c>
      <c r="G15" s="29">
        <v>-72.42</v>
      </c>
      <c r="H15" s="18">
        <f t="shared" si="2"/>
        <v>0.10031999335078752</v>
      </c>
      <c r="I15" s="18">
        <f t="shared" si="3"/>
        <v>0.15566557672207107</v>
      </c>
      <c r="J15" s="17">
        <f t="shared" si="4"/>
        <v>112.37342317989588</v>
      </c>
      <c r="K15" s="17">
        <f t="shared" si="5"/>
        <v>10.215765743626898</v>
      </c>
      <c r="L15" s="16">
        <v>41</v>
      </c>
      <c r="M15" s="19">
        <f t="shared" si="6"/>
        <v>0.26829268292682928</v>
      </c>
      <c r="N15" s="16">
        <v>163</v>
      </c>
      <c r="O15" s="20">
        <f t="shared" ref="O15:P15" si="13">D15/7</f>
        <v>1.5714285714285714</v>
      </c>
      <c r="P15" s="20">
        <f t="shared" si="13"/>
        <v>0</v>
      </c>
      <c r="Q15" s="16">
        <f t="shared" si="8"/>
        <v>103</v>
      </c>
      <c r="R15" s="16"/>
      <c r="S15" s="21">
        <v>0.50943396226415005</v>
      </c>
      <c r="T15" s="14">
        <v>0</v>
      </c>
      <c r="U15" s="22" t="s">
        <v>63</v>
      </c>
      <c r="V15" s="23" t="s">
        <v>63</v>
      </c>
      <c r="W15" s="14">
        <v>5</v>
      </c>
      <c r="X15" s="24">
        <f t="shared" si="9"/>
        <v>0.45454545454545453</v>
      </c>
      <c r="Y15" s="25">
        <f t="shared" si="10"/>
        <v>9.0525000000000002</v>
      </c>
      <c r="Z15" s="14">
        <v>3</v>
      </c>
      <c r="AA15" s="14" t="s">
        <v>39</v>
      </c>
      <c r="AB15" s="27">
        <f t="shared" si="11"/>
        <v>-0.69</v>
      </c>
      <c r="AC15" s="28">
        <v>0.36449781423611105</v>
      </c>
      <c r="AD15" s="25">
        <f t="shared" si="12"/>
        <v>-5.5330768201041653</v>
      </c>
      <c r="AE15" s="25">
        <v>-8.4600000000000009</v>
      </c>
      <c r="AF15" s="25">
        <v>-30.02</v>
      </c>
      <c r="AG15" s="25">
        <v>0</v>
      </c>
    </row>
    <row r="16" spans="1:33" ht="15.75" customHeight="1" x14ac:dyDescent="0.2">
      <c r="A16" s="14" t="s">
        <v>60</v>
      </c>
      <c r="B16" s="14" t="s">
        <v>752</v>
      </c>
      <c r="C16" s="15">
        <f t="shared" si="1"/>
        <v>71.275714285714287</v>
      </c>
      <c r="D16" s="16">
        <v>7</v>
      </c>
      <c r="E16" s="16">
        <v>0</v>
      </c>
      <c r="F16" s="17">
        <v>498.93</v>
      </c>
      <c r="G16" s="29">
        <v>-9.23</v>
      </c>
      <c r="H16" s="18">
        <f t="shared" si="2"/>
        <v>1.8499589120718338E-2</v>
      </c>
      <c r="I16" s="18">
        <f t="shared" si="3"/>
        <v>0.28456787748678009</v>
      </c>
      <c r="J16" s="17">
        <f t="shared" si="4"/>
        <v>141.97945111447919</v>
      </c>
      <c r="K16" s="17">
        <f t="shared" si="5"/>
        <v>20.282778730639883</v>
      </c>
      <c r="L16" s="16">
        <v>21</v>
      </c>
      <c r="M16" s="19">
        <f t="shared" si="6"/>
        <v>0.33333333333333331</v>
      </c>
      <c r="N16" s="16">
        <v>161</v>
      </c>
      <c r="O16" s="20">
        <f t="shared" ref="O16:P16" si="14">D16/7</f>
        <v>1</v>
      </c>
      <c r="P16" s="20">
        <f t="shared" si="14"/>
        <v>0</v>
      </c>
      <c r="Q16" s="16">
        <f t="shared" si="8"/>
        <v>161</v>
      </c>
      <c r="R16" s="16"/>
      <c r="S16" s="21">
        <v>0.62195121951219501</v>
      </c>
      <c r="T16" s="14">
        <v>0</v>
      </c>
      <c r="U16" s="22" t="s">
        <v>63</v>
      </c>
      <c r="V16" s="23" t="s">
        <v>63</v>
      </c>
      <c r="W16" s="14">
        <v>1</v>
      </c>
      <c r="X16" s="24">
        <f t="shared" si="9"/>
        <v>0.14285714285714285</v>
      </c>
      <c r="Y16" s="25">
        <f t="shared" si="10"/>
        <v>9.23</v>
      </c>
      <c r="Z16" s="14">
        <v>0</v>
      </c>
      <c r="AA16" s="14" t="s">
        <v>39</v>
      </c>
      <c r="AB16" s="27">
        <f t="shared" si="11"/>
        <v>-0.69</v>
      </c>
      <c r="AC16" s="28">
        <v>0.36449781423611105</v>
      </c>
      <c r="AD16" s="25">
        <f t="shared" si="12"/>
        <v>-3.5210488855208322</v>
      </c>
      <c r="AE16" s="25">
        <v>-8.4600000000000009</v>
      </c>
      <c r="AF16" s="25">
        <v>-30.02</v>
      </c>
      <c r="AG16" s="25">
        <v>0</v>
      </c>
    </row>
    <row r="17" spans="1:33" ht="15.75" customHeight="1" x14ac:dyDescent="0.2">
      <c r="A17" s="14" t="s">
        <v>62</v>
      </c>
      <c r="B17" s="14" t="s">
        <v>753</v>
      </c>
      <c r="C17" s="15">
        <f t="shared" si="1"/>
        <v>67.39</v>
      </c>
      <c r="D17" s="16">
        <v>5</v>
      </c>
      <c r="E17" s="16">
        <v>0</v>
      </c>
      <c r="F17" s="17">
        <v>336.95</v>
      </c>
      <c r="G17" s="29">
        <v>0</v>
      </c>
      <c r="H17" s="18">
        <f t="shared" si="2"/>
        <v>0</v>
      </c>
      <c r="I17" s="18">
        <f t="shared" si="3"/>
        <v>0.2715312808481104</v>
      </c>
      <c r="J17" s="17">
        <f t="shared" si="4"/>
        <v>91.492465081770803</v>
      </c>
      <c r="K17" s="17">
        <f t="shared" si="5"/>
        <v>18.298493016354161</v>
      </c>
      <c r="L17" s="16">
        <v>13</v>
      </c>
      <c r="M17" s="19">
        <f t="shared" si="6"/>
        <v>0.38461538461538464</v>
      </c>
      <c r="N17" s="16">
        <v>157</v>
      </c>
      <c r="O17" s="20">
        <f t="shared" ref="O17:P17" si="15">D17/7</f>
        <v>0.7142857142857143</v>
      </c>
      <c r="P17" s="20">
        <f t="shared" si="15"/>
        <v>0</v>
      </c>
      <c r="Q17" s="16">
        <f t="shared" si="8"/>
        <v>219</v>
      </c>
      <c r="R17" s="16"/>
      <c r="S17" s="21">
        <v>0.32590529247910799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0.36449781423611105</v>
      </c>
      <c r="AD17" s="25">
        <f t="shared" si="12"/>
        <v>-2.515034918229166</v>
      </c>
      <c r="AE17" s="25">
        <v>-8.4600000000000009</v>
      </c>
      <c r="AF17" s="25">
        <v>-30.02</v>
      </c>
      <c r="AG17" s="25">
        <v>0</v>
      </c>
    </row>
    <row r="18" spans="1:33" ht="15.75" customHeight="1" x14ac:dyDescent="0.2">
      <c r="A18" s="14" t="s">
        <v>64</v>
      </c>
      <c r="B18" s="14" t="s">
        <v>428</v>
      </c>
      <c r="C18" s="15">
        <f t="shared" si="1"/>
        <v>71.989999999999995</v>
      </c>
      <c r="D18" s="16">
        <v>2</v>
      </c>
      <c r="E18" s="16">
        <v>0</v>
      </c>
      <c r="F18" s="17">
        <v>143.97999999999999</v>
      </c>
      <c r="G18" s="29">
        <v>0</v>
      </c>
      <c r="H18" s="18">
        <f t="shared" si="2"/>
        <v>0</v>
      </c>
      <c r="I18" s="18">
        <f t="shared" si="3"/>
        <v>0.30849413830190525</v>
      </c>
      <c r="J18" s="17">
        <f t="shared" si="4"/>
        <v>44.416986032708316</v>
      </c>
      <c r="K18" s="17">
        <f t="shared" si="5"/>
        <v>22.208493016354158</v>
      </c>
      <c r="L18" s="16">
        <v>19</v>
      </c>
      <c r="M18" s="19">
        <f t="shared" si="6"/>
        <v>0.10526315789473684</v>
      </c>
      <c r="N18" s="16">
        <v>156</v>
      </c>
      <c r="O18" s="20">
        <f t="shared" ref="O18:P18" si="16">D18/7</f>
        <v>0.2857142857142857</v>
      </c>
      <c r="P18" s="20">
        <f t="shared" si="16"/>
        <v>0</v>
      </c>
      <c r="Q18" s="16">
        <f t="shared" si="8"/>
        <v>546</v>
      </c>
      <c r="R18" s="16"/>
      <c r="S18" s="21">
        <v>0.37391304347825999</v>
      </c>
      <c r="T18" s="14">
        <v>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0.36449781423611105</v>
      </c>
      <c r="AD18" s="25">
        <f t="shared" si="12"/>
        <v>-1.0060139672916664</v>
      </c>
      <c r="AE18" s="25">
        <v>-8.4600000000000009</v>
      </c>
      <c r="AF18" s="25">
        <v>-30.02</v>
      </c>
      <c r="AG18" s="25">
        <v>0</v>
      </c>
    </row>
    <row r="19" spans="1:33" ht="15.75" customHeight="1" x14ac:dyDescent="0.2">
      <c r="A19" s="14" t="s">
        <v>67</v>
      </c>
      <c r="B19" s="14" t="s">
        <v>428</v>
      </c>
      <c r="C19" s="15">
        <f t="shared" si="1"/>
        <v>68.156666666666652</v>
      </c>
      <c r="D19" s="16">
        <v>6</v>
      </c>
      <c r="E19" s="16">
        <v>0</v>
      </c>
      <c r="F19" s="17">
        <v>408.93999999999994</v>
      </c>
      <c r="G19" s="29">
        <v>-0.08</v>
      </c>
      <c r="H19" s="18">
        <f t="shared" si="2"/>
        <v>1.9562772044798751E-4</v>
      </c>
      <c r="I19" s="18">
        <f t="shared" si="3"/>
        <v>0.25772719249309173</v>
      </c>
      <c r="J19" s="17">
        <f t="shared" si="4"/>
        <v>105.39495809812492</v>
      </c>
      <c r="K19" s="17">
        <f t="shared" si="5"/>
        <v>17.565826349687487</v>
      </c>
      <c r="L19" s="16">
        <v>23</v>
      </c>
      <c r="M19" s="19">
        <f t="shared" si="6"/>
        <v>0.2608695652173913</v>
      </c>
      <c r="N19" s="16">
        <v>150</v>
      </c>
      <c r="O19" s="20">
        <f t="shared" ref="O19:P19" si="17">D19/7</f>
        <v>0.8571428571428571</v>
      </c>
      <c r="P19" s="20">
        <f t="shared" si="17"/>
        <v>0</v>
      </c>
      <c r="Q19" s="16">
        <f t="shared" si="8"/>
        <v>175</v>
      </c>
      <c r="R19" s="16"/>
      <c r="S19" s="21">
        <v>0.55589123867069401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0.36449781423611105</v>
      </c>
      <c r="AD19" s="25">
        <f t="shared" si="12"/>
        <v>-3.0180419018749989</v>
      </c>
      <c r="AE19" s="25">
        <v>-8.4600000000000009</v>
      </c>
      <c r="AF19" s="25">
        <v>-31.391000000000005</v>
      </c>
      <c r="AG19" s="25">
        <v>0</v>
      </c>
    </row>
    <row r="20" spans="1:33" ht="15.75" customHeight="1" x14ac:dyDescent="0.2">
      <c r="A20" s="14" t="s">
        <v>68</v>
      </c>
      <c r="B20" s="14" t="s">
        <v>754</v>
      </c>
      <c r="C20" s="15">
        <f t="shared" si="1"/>
        <v>64.989999999999995</v>
      </c>
      <c r="D20" s="16">
        <v>1</v>
      </c>
      <c r="E20" s="16">
        <v>0</v>
      </c>
      <c r="F20" s="17">
        <v>64.989999999999995</v>
      </c>
      <c r="G20" s="29">
        <v>0</v>
      </c>
      <c r="H20" s="18">
        <f t="shared" si="2"/>
        <v>0</v>
      </c>
      <c r="I20" s="18">
        <f t="shared" si="3"/>
        <v>0.22907359618947773</v>
      </c>
      <c r="J20" s="17">
        <f t="shared" si="4"/>
        <v>14.887493016354156</v>
      </c>
      <c r="K20" s="17">
        <f t="shared" si="5"/>
        <v>14.887493016354156</v>
      </c>
      <c r="L20" s="16">
        <v>12</v>
      </c>
      <c r="M20" s="19">
        <f t="shared" si="6"/>
        <v>8.3333333333333329E-2</v>
      </c>
      <c r="N20" s="16">
        <v>147</v>
      </c>
      <c r="O20" s="20">
        <f t="shared" ref="O20:P20" si="18">D20/7</f>
        <v>0.14285714285714285</v>
      </c>
      <c r="P20" s="20">
        <f t="shared" si="18"/>
        <v>0</v>
      </c>
      <c r="Q20" s="16">
        <f t="shared" si="8"/>
        <v>1029</v>
      </c>
      <c r="R20" s="16"/>
      <c r="S20" s="21">
        <v>0.634920634920634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0.36449781423611105</v>
      </c>
      <c r="AD20" s="25">
        <f t="shared" si="12"/>
        <v>-0.50300698364583318</v>
      </c>
      <c r="AE20" s="25">
        <v>-8.4600000000000009</v>
      </c>
      <c r="AF20" s="25">
        <v>-31.391000000000005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1"/>
        <v>64.989999999999995</v>
      </c>
      <c r="D21" s="16">
        <v>3</v>
      </c>
      <c r="E21" s="16">
        <v>0</v>
      </c>
      <c r="F21" s="17">
        <v>194.96999999999997</v>
      </c>
      <c r="G21" s="29">
        <v>0</v>
      </c>
      <c r="H21" s="18">
        <f t="shared" si="2"/>
        <v>0</v>
      </c>
      <c r="I21" s="18">
        <f t="shared" si="3"/>
        <v>0.2290735961894777</v>
      </c>
      <c r="J21" s="17">
        <f t="shared" si="4"/>
        <v>44.662479049062462</v>
      </c>
      <c r="K21" s="17">
        <f t="shared" si="5"/>
        <v>14.887493016354155</v>
      </c>
      <c r="L21" s="16">
        <v>8</v>
      </c>
      <c r="M21" s="19">
        <f t="shared" si="6"/>
        <v>0.375</v>
      </c>
      <c r="N21" s="16">
        <v>141</v>
      </c>
      <c r="O21" s="20">
        <f t="shared" ref="O21:P21" si="19">D21/7</f>
        <v>0.42857142857142855</v>
      </c>
      <c r="P21" s="20">
        <f t="shared" si="19"/>
        <v>0</v>
      </c>
      <c r="Q21" s="16">
        <f t="shared" si="8"/>
        <v>329</v>
      </c>
      <c r="R21" s="16"/>
      <c r="S21" s="21">
        <v>0.40881763527054099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0.36449781423611105</v>
      </c>
      <c r="AD21" s="25">
        <f t="shared" si="12"/>
        <v>-1.5090209509374994</v>
      </c>
      <c r="AE21" s="25">
        <v>-8.4600000000000009</v>
      </c>
      <c r="AF21" s="25">
        <v>-31.391000000000005</v>
      </c>
      <c r="AG21" s="25">
        <v>0</v>
      </c>
    </row>
    <row r="22" spans="1:33" ht="15.75" customHeight="1" x14ac:dyDescent="0.2">
      <c r="A22" s="14" t="s">
        <v>74</v>
      </c>
      <c r="B22" s="14" t="s">
        <v>398</v>
      </c>
      <c r="C22" s="15">
        <f t="shared" si="1"/>
        <v>64.989999999999995</v>
      </c>
      <c r="D22" s="16">
        <v>3</v>
      </c>
      <c r="E22" s="16">
        <v>0</v>
      </c>
      <c r="F22" s="29">
        <v>194.96999999999997</v>
      </c>
      <c r="G22" s="29">
        <v>0</v>
      </c>
      <c r="H22" s="18">
        <f t="shared" si="2"/>
        <v>0</v>
      </c>
      <c r="I22" s="18">
        <f t="shared" si="3"/>
        <v>0.2290735961894777</v>
      </c>
      <c r="J22" s="17">
        <f t="shared" si="4"/>
        <v>44.662479049062462</v>
      </c>
      <c r="K22" s="17">
        <f t="shared" si="5"/>
        <v>14.887493016354155</v>
      </c>
      <c r="L22" s="16">
        <v>13</v>
      </c>
      <c r="M22" s="19">
        <f t="shared" si="6"/>
        <v>0.23076923076923078</v>
      </c>
      <c r="N22" s="16">
        <v>140</v>
      </c>
      <c r="O22" s="20">
        <f t="shared" ref="O22:P22" si="20">D22/7</f>
        <v>0.42857142857142855</v>
      </c>
      <c r="P22" s="20">
        <f t="shared" si="20"/>
        <v>0</v>
      </c>
      <c r="Q22" s="16">
        <f t="shared" si="8"/>
        <v>326</v>
      </c>
      <c r="R22" s="16"/>
      <c r="S22" s="21">
        <v>0.45714285714285702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0.36449781423611105</v>
      </c>
      <c r="AD22" s="25">
        <f t="shared" si="12"/>
        <v>-1.5090209509374994</v>
      </c>
      <c r="AE22" s="25">
        <v>-8.4600000000000009</v>
      </c>
      <c r="AF22" s="25">
        <v>-31.391000000000005</v>
      </c>
      <c r="AG22" s="25">
        <v>0</v>
      </c>
    </row>
    <row r="23" spans="1:33" ht="15.75" customHeight="1" x14ac:dyDescent="0.2">
      <c r="A23" s="14" t="s">
        <v>76</v>
      </c>
      <c r="B23" s="14" t="s">
        <v>755</v>
      </c>
      <c r="C23" s="15">
        <f t="shared" si="1"/>
        <v>64.739999999999995</v>
      </c>
      <c r="D23" s="16">
        <v>8</v>
      </c>
      <c r="E23" s="16">
        <v>0</v>
      </c>
      <c r="F23" s="17">
        <v>517.91999999999996</v>
      </c>
      <c r="G23" s="29">
        <v>0</v>
      </c>
      <c r="H23" s="18">
        <f t="shared" si="2"/>
        <v>0</v>
      </c>
      <c r="I23" s="18">
        <f t="shared" si="3"/>
        <v>0.22667582663506577</v>
      </c>
      <c r="J23" s="17">
        <f t="shared" si="4"/>
        <v>117.39994413083326</v>
      </c>
      <c r="K23" s="17">
        <f t="shared" si="5"/>
        <v>14.674993016354158</v>
      </c>
      <c r="L23" s="16">
        <v>24</v>
      </c>
      <c r="M23" s="19">
        <f t="shared" si="6"/>
        <v>0.33333333333333331</v>
      </c>
      <c r="N23" s="16">
        <v>132</v>
      </c>
      <c r="O23" s="20">
        <f t="shared" ref="O23:P23" si="21">D23/7</f>
        <v>1.1428571428571428</v>
      </c>
      <c r="P23" s="20">
        <f t="shared" si="21"/>
        <v>0</v>
      </c>
      <c r="Q23" s="16">
        <f t="shared" si="8"/>
        <v>115</v>
      </c>
      <c r="R23" s="16"/>
      <c r="S23" s="21">
        <v>0.54584221748400796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0.36449781423611105</v>
      </c>
      <c r="AD23" s="25">
        <f t="shared" si="12"/>
        <v>-4.0240558691666655</v>
      </c>
      <c r="AE23" s="25">
        <v>-8.4600000000000009</v>
      </c>
      <c r="AF23" s="25">
        <v>-31.391000000000005</v>
      </c>
      <c r="AG23" s="25">
        <v>0</v>
      </c>
    </row>
    <row r="24" spans="1:33" ht="15.75" customHeight="1" x14ac:dyDescent="0.2">
      <c r="A24" s="14" t="s">
        <v>78</v>
      </c>
      <c r="B24" s="14" t="s">
        <v>756</v>
      </c>
      <c r="C24" s="15">
        <f t="shared" si="1"/>
        <v>62.99</v>
      </c>
      <c r="D24" s="16">
        <v>3</v>
      </c>
      <c r="E24" s="16">
        <v>0</v>
      </c>
      <c r="F24" s="17">
        <v>188.97</v>
      </c>
      <c r="G24" s="17">
        <v>0</v>
      </c>
      <c r="H24" s="18">
        <f t="shared" si="2"/>
        <v>0</v>
      </c>
      <c r="I24" s="18">
        <f t="shared" si="3"/>
        <v>0.20935851748458734</v>
      </c>
      <c r="J24" s="17">
        <f t="shared" si="4"/>
        <v>39.562479049062468</v>
      </c>
      <c r="K24" s="17">
        <f t="shared" si="5"/>
        <v>13.187493016354155</v>
      </c>
      <c r="L24" s="16">
        <v>11</v>
      </c>
      <c r="M24" s="19">
        <f t="shared" si="6"/>
        <v>0.27272727272727271</v>
      </c>
      <c r="N24" s="16">
        <v>130</v>
      </c>
      <c r="O24" s="20">
        <f t="shared" ref="O24:P24" si="22">D24/7</f>
        <v>0.42857142857142855</v>
      </c>
      <c r="P24" s="20">
        <f t="shared" si="22"/>
        <v>0</v>
      </c>
      <c r="Q24" s="16">
        <f t="shared" si="8"/>
        <v>303</v>
      </c>
      <c r="R24" s="16"/>
      <c r="S24" s="21">
        <v>0.60496613995485304</v>
      </c>
      <c r="T24" s="14">
        <v>100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0.36449781423611105</v>
      </c>
      <c r="AD24" s="25">
        <f t="shared" si="12"/>
        <v>-1.5090209509374994</v>
      </c>
      <c r="AE24" s="25">
        <v>-8.4600000000000009</v>
      </c>
      <c r="AF24" s="25">
        <v>-31.391000000000005</v>
      </c>
      <c r="AG24" s="25">
        <v>0</v>
      </c>
    </row>
    <row r="25" spans="1:33" ht="15.75" customHeight="1" x14ac:dyDescent="0.2">
      <c r="A25" s="14" t="s">
        <v>81</v>
      </c>
      <c r="B25" s="14" t="s">
        <v>756</v>
      </c>
      <c r="C25" s="15">
        <f t="shared" si="1"/>
        <v>62.989999999999995</v>
      </c>
      <c r="D25" s="16">
        <v>5</v>
      </c>
      <c r="E25" s="16">
        <v>0</v>
      </c>
      <c r="F25" s="17">
        <v>314.95</v>
      </c>
      <c r="G25" s="17">
        <v>0</v>
      </c>
      <c r="H25" s="18">
        <f t="shared" si="2"/>
        <v>0</v>
      </c>
      <c r="I25" s="18">
        <f t="shared" si="3"/>
        <v>0.2093743930203868</v>
      </c>
      <c r="J25" s="17">
        <f t="shared" si="4"/>
        <v>65.94246508177082</v>
      </c>
      <c r="K25" s="17">
        <f t="shared" si="5"/>
        <v>13.188493016354164</v>
      </c>
      <c r="L25" s="16">
        <v>21</v>
      </c>
      <c r="M25" s="19">
        <f t="shared" si="6"/>
        <v>0.23809523809523808</v>
      </c>
      <c r="N25" s="16">
        <v>124</v>
      </c>
      <c r="O25" s="20">
        <f t="shared" ref="O25:P25" si="23">D25/7</f>
        <v>0.7142857142857143</v>
      </c>
      <c r="P25" s="20">
        <f t="shared" si="23"/>
        <v>0</v>
      </c>
      <c r="Q25" s="16">
        <f t="shared" si="8"/>
        <v>173</v>
      </c>
      <c r="R25" s="16"/>
      <c r="S25" s="21">
        <v>0.6403712296983759</v>
      </c>
      <c r="T25" s="14">
        <v>100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0.36449781423611105</v>
      </c>
      <c r="AD25" s="25">
        <f t="shared" si="12"/>
        <v>-2.515034918229166</v>
      </c>
      <c r="AE25" s="25">
        <v>-8.4600000000000009</v>
      </c>
      <c r="AF25" s="25">
        <v>-31.39</v>
      </c>
      <c r="AG25" s="25">
        <v>0</v>
      </c>
    </row>
    <row r="26" spans="1:33" ht="15.75" customHeight="1" x14ac:dyDescent="0.2">
      <c r="A26" s="14" t="s">
        <v>82</v>
      </c>
      <c r="B26" s="14" t="s">
        <v>747</v>
      </c>
      <c r="C26" s="15">
        <f t="shared" si="1"/>
        <v>63.418571428571433</v>
      </c>
      <c r="D26" s="16">
        <v>7</v>
      </c>
      <c r="E26" s="16">
        <v>0</v>
      </c>
      <c r="F26" s="17">
        <v>443.93</v>
      </c>
      <c r="G26" s="17">
        <v>0</v>
      </c>
      <c r="H26" s="18">
        <f t="shared" si="2"/>
        <v>0</v>
      </c>
      <c r="I26" s="18">
        <f t="shared" si="3"/>
        <v>0.21967979436956095</v>
      </c>
      <c r="J26" s="17">
        <f t="shared" si="4"/>
        <v>97.522451114479196</v>
      </c>
      <c r="K26" s="17">
        <f t="shared" si="5"/>
        <v>13.931778730639886</v>
      </c>
      <c r="L26" s="16">
        <v>10</v>
      </c>
      <c r="M26" s="19">
        <f t="shared" si="6"/>
        <v>0.7</v>
      </c>
      <c r="N26" s="16">
        <v>117</v>
      </c>
      <c r="O26" s="20">
        <f t="shared" ref="O26:P26" si="24">D26/7</f>
        <v>1</v>
      </c>
      <c r="P26" s="20">
        <f t="shared" si="24"/>
        <v>0</v>
      </c>
      <c r="Q26" s="16">
        <f t="shared" si="8"/>
        <v>117</v>
      </c>
      <c r="R26" s="16"/>
      <c r="S26" s="21">
        <v>0.5121555915721232</v>
      </c>
      <c r="T26" s="14">
        <v>100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0.36449781423611105</v>
      </c>
      <c r="AD26" s="25">
        <f t="shared" si="12"/>
        <v>-3.5210488855208322</v>
      </c>
      <c r="AE26" s="25">
        <v>-8.08</v>
      </c>
      <c r="AF26" s="25">
        <v>-31.390999999999998</v>
      </c>
      <c r="AG26" s="25">
        <v>0</v>
      </c>
    </row>
    <row r="27" spans="1:33" ht="15.75" customHeight="1" x14ac:dyDescent="0.2">
      <c r="A27" s="14" t="s">
        <v>85</v>
      </c>
      <c r="B27" s="14" t="s">
        <v>757</v>
      </c>
      <c r="C27" s="15">
        <f t="shared" si="1"/>
        <v>62.99</v>
      </c>
      <c r="D27" s="16">
        <v>1</v>
      </c>
      <c r="E27" s="16">
        <v>0</v>
      </c>
      <c r="F27" s="17">
        <v>62.99</v>
      </c>
      <c r="G27" s="17">
        <v>0</v>
      </c>
      <c r="H27" s="18">
        <f t="shared" si="2"/>
        <v>0</v>
      </c>
      <c r="I27" s="18">
        <f t="shared" si="3"/>
        <v>0.21332740143442078</v>
      </c>
      <c r="J27" s="17">
        <f t="shared" si="4"/>
        <v>13.437493016354166</v>
      </c>
      <c r="K27" s="17">
        <f t="shared" si="5"/>
        <v>13.437493016354166</v>
      </c>
      <c r="L27" s="16">
        <v>21</v>
      </c>
      <c r="M27" s="19">
        <f t="shared" si="6"/>
        <v>4.7619047619047616E-2</v>
      </c>
      <c r="N27" s="16">
        <v>116</v>
      </c>
      <c r="O27" s="20">
        <f t="shared" ref="O27:P27" si="25">D27/7</f>
        <v>0.14285714285714285</v>
      </c>
      <c r="P27" s="20">
        <f t="shared" si="25"/>
        <v>0</v>
      </c>
      <c r="Q27" s="16">
        <f t="shared" si="8"/>
        <v>812</v>
      </c>
      <c r="R27" s="16"/>
      <c r="S27" s="21">
        <v>0.4293015332197615</v>
      </c>
      <c r="T27" s="14">
        <v>100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0.36449781423611105</v>
      </c>
      <c r="AD27" s="25">
        <f t="shared" si="12"/>
        <v>-0.50300698364583318</v>
      </c>
      <c r="AE27" s="25">
        <v>-8.08</v>
      </c>
      <c r="AF27" s="25">
        <v>-31.521000000000001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1"/>
        <v>62.99</v>
      </c>
      <c r="D28" s="16">
        <v>3</v>
      </c>
      <c r="E28" s="16">
        <v>1</v>
      </c>
      <c r="F28" s="17">
        <v>188.97</v>
      </c>
      <c r="G28" s="17">
        <v>0</v>
      </c>
      <c r="H28" s="18">
        <f t="shared" si="2"/>
        <v>0</v>
      </c>
      <c r="I28" s="18">
        <f t="shared" si="3"/>
        <v>0.21332740143442072</v>
      </c>
      <c r="J28" s="17">
        <f t="shared" si="4"/>
        <v>40.312479049062482</v>
      </c>
      <c r="K28" s="17">
        <f t="shared" si="5"/>
        <v>13.437493016354161</v>
      </c>
      <c r="L28" s="16">
        <v>9</v>
      </c>
      <c r="M28" s="19">
        <f t="shared" si="6"/>
        <v>0.33333333333333331</v>
      </c>
      <c r="N28" s="16">
        <v>111</v>
      </c>
      <c r="O28" s="20">
        <f t="shared" ref="O28:P28" si="26">D28/7</f>
        <v>0.42857142857142855</v>
      </c>
      <c r="P28" s="20">
        <f t="shared" si="26"/>
        <v>0.14285714285714285</v>
      </c>
      <c r="Q28" s="16">
        <f t="shared" si="8"/>
        <v>194</v>
      </c>
      <c r="R28" s="16"/>
      <c r="S28" s="21">
        <v>0.41229656419529842</v>
      </c>
      <c r="T28" s="14">
        <v>100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0.36449781423611105</v>
      </c>
      <c r="AD28" s="25">
        <f t="shared" si="12"/>
        <v>-1.5090209509374994</v>
      </c>
      <c r="AE28" s="25">
        <v>-8.08</v>
      </c>
      <c r="AF28" s="25">
        <v>-31.521000000000001</v>
      </c>
      <c r="AG28" s="25">
        <v>0</v>
      </c>
    </row>
    <row r="29" spans="1:33" ht="15.75" customHeight="1" x14ac:dyDescent="0.2">
      <c r="A29" s="14" t="s">
        <v>89</v>
      </c>
      <c r="B29" s="14"/>
      <c r="C29" s="15">
        <f t="shared" si="1"/>
        <v>62.99</v>
      </c>
      <c r="D29" s="16">
        <v>3</v>
      </c>
      <c r="E29" s="16">
        <v>0</v>
      </c>
      <c r="F29" s="17">
        <v>188.97</v>
      </c>
      <c r="G29" s="17">
        <v>0</v>
      </c>
      <c r="H29" s="18">
        <f t="shared" si="2"/>
        <v>0</v>
      </c>
      <c r="I29" s="18">
        <f t="shared" si="3"/>
        <v>0.21332740143442072</v>
      </c>
      <c r="J29" s="17">
        <f t="shared" si="4"/>
        <v>40.312479049062482</v>
      </c>
      <c r="K29" s="17">
        <f t="shared" si="5"/>
        <v>13.437493016354161</v>
      </c>
      <c r="L29" s="16">
        <v>14</v>
      </c>
      <c r="M29" s="19">
        <f t="shared" si="6"/>
        <v>0.21428571428571427</v>
      </c>
      <c r="N29" s="16">
        <v>109</v>
      </c>
      <c r="O29" s="20">
        <f t="shared" ref="O29:P29" si="28">D29/7</f>
        <v>0.42857142857142855</v>
      </c>
      <c r="P29" s="20">
        <f t="shared" si="28"/>
        <v>0</v>
      </c>
      <c r="Q29" s="16">
        <f t="shared" si="8"/>
        <v>254</v>
      </c>
      <c r="R29" s="16"/>
      <c r="S29" s="21">
        <v>0.37294332723948809</v>
      </c>
      <c r="T29" s="14">
        <v>100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7"/>
        <v>0</v>
      </c>
      <c r="Z29" s="14">
        <v>0</v>
      </c>
      <c r="AA29" s="14" t="s">
        <v>39</v>
      </c>
      <c r="AB29" s="27">
        <f t="shared" si="11"/>
        <v>-0.69</v>
      </c>
      <c r="AC29" s="28">
        <v>0.36449781423611105</v>
      </c>
      <c r="AD29" s="25">
        <f t="shared" si="12"/>
        <v>-1.5090209509374994</v>
      </c>
      <c r="AE29" s="25">
        <v>-8.08</v>
      </c>
      <c r="AF29" s="25">
        <v>-31.521000000000001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1"/>
        <v>62.99</v>
      </c>
      <c r="D30" s="16">
        <v>3</v>
      </c>
      <c r="E30" s="16">
        <v>0</v>
      </c>
      <c r="F30" s="17">
        <v>188.97</v>
      </c>
      <c r="G30" s="17">
        <v>0</v>
      </c>
      <c r="H30" s="18">
        <f t="shared" si="2"/>
        <v>0</v>
      </c>
      <c r="I30" s="18">
        <f t="shared" si="3"/>
        <v>0.23569417254888334</v>
      </c>
      <c r="J30" s="17">
        <f t="shared" si="4"/>
        <v>44.539127786562482</v>
      </c>
      <c r="K30" s="17">
        <f t="shared" si="5"/>
        <v>14.84637592885416</v>
      </c>
      <c r="L30" s="16">
        <v>7</v>
      </c>
      <c r="M30" s="19">
        <f t="shared" si="6"/>
        <v>0.42857142857142855</v>
      </c>
      <c r="N30" s="16">
        <v>104</v>
      </c>
      <c r="O30" s="20">
        <f t="shared" ref="O30:P30" si="29">D30/7</f>
        <v>0.42857142857142855</v>
      </c>
      <c r="P30" s="20">
        <f t="shared" si="29"/>
        <v>0</v>
      </c>
      <c r="Q30" s="16">
        <f t="shared" si="8"/>
        <v>242</v>
      </c>
      <c r="R30" s="16"/>
      <c r="S30" s="21">
        <v>0.36567164179104478</v>
      </c>
      <c r="T30" s="14">
        <v>100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7"/>
        <v>0</v>
      </c>
      <c r="Z30" s="14">
        <v>0</v>
      </c>
      <c r="AA30" s="14" t="s">
        <v>39</v>
      </c>
      <c r="AB30" s="27">
        <f t="shared" si="11"/>
        <v>-0.69</v>
      </c>
      <c r="AC30" s="28">
        <v>0.36449781423611105</v>
      </c>
      <c r="AD30" s="25">
        <f t="shared" si="12"/>
        <v>-1.5090209509374994</v>
      </c>
      <c r="AE30" s="25">
        <v>-8.08</v>
      </c>
      <c r="AF30" s="25">
        <v>-30.1121170875</v>
      </c>
      <c r="AG30" s="25">
        <v>0</v>
      </c>
    </row>
    <row r="31" spans="1:33" ht="15.75" customHeight="1" x14ac:dyDescent="0.2">
      <c r="A31" s="31" t="s">
        <v>91</v>
      </c>
      <c r="B31" s="31" t="s">
        <v>758</v>
      </c>
      <c r="C31" s="15">
        <f t="shared" si="1"/>
        <v>62.99</v>
      </c>
      <c r="D31" s="16">
        <v>3</v>
      </c>
      <c r="E31" s="16">
        <v>1</v>
      </c>
      <c r="F31" s="17">
        <v>188.97</v>
      </c>
      <c r="G31" s="17">
        <v>0</v>
      </c>
      <c r="H31" s="18">
        <f t="shared" si="2"/>
        <v>0</v>
      </c>
      <c r="I31" s="18">
        <f t="shared" si="3"/>
        <v>0.23569417254888325</v>
      </c>
      <c r="J31" s="17">
        <f t="shared" si="4"/>
        <v>44.539127786562467</v>
      </c>
      <c r="K31" s="17">
        <f t="shared" si="5"/>
        <v>14.846375928854156</v>
      </c>
      <c r="L31" s="16">
        <v>16</v>
      </c>
      <c r="M31" s="19">
        <f t="shared" si="6"/>
        <v>0.1875</v>
      </c>
      <c r="N31" s="16">
        <v>100</v>
      </c>
      <c r="O31" s="20">
        <f t="shared" ref="O31:P32" si="30">D31/7</f>
        <v>0.42857142857142855</v>
      </c>
      <c r="P31" s="20">
        <f t="shared" si="30"/>
        <v>0.14285714285714285</v>
      </c>
      <c r="Q31" s="16">
        <f t="shared" si="8"/>
        <v>175</v>
      </c>
      <c r="R31" s="16"/>
      <c r="S31" s="21">
        <v>0.37984496124030998</v>
      </c>
      <c r="T31" s="14">
        <v>100</v>
      </c>
      <c r="U31" s="22" t="s">
        <v>63</v>
      </c>
      <c r="V31" s="23" t="s">
        <v>1172</v>
      </c>
      <c r="W31" s="14">
        <v>0</v>
      </c>
      <c r="X31" s="24">
        <f t="shared" si="9"/>
        <v>0</v>
      </c>
      <c r="Y31" s="25">
        <f t="shared" si="27"/>
        <v>0</v>
      </c>
      <c r="Z31" s="14">
        <v>0</v>
      </c>
      <c r="AA31" s="14" t="s">
        <v>39</v>
      </c>
      <c r="AB31" s="27">
        <f t="shared" si="11"/>
        <v>-0.69</v>
      </c>
      <c r="AC31" s="28">
        <v>0.36449781423611105</v>
      </c>
      <c r="AD31" s="25">
        <f t="shared" si="12"/>
        <v>-1.5090209509374994</v>
      </c>
      <c r="AE31" s="25">
        <v>-8.08</v>
      </c>
      <c r="AF31" s="25">
        <v>-30.112117087500003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62.99</v>
      </c>
      <c r="D32" s="16">
        <v>11</v>
      </c>
      <c r="E32" s="16">
        <v>0</v>
      </c>
      <c r="F32" s="17">
        <v>692.89</v>
      </c>
      <c r="G32" s="17">
        <v>-23.03</v>
      </c>
      <c r="H32" s="18">
        <f t="shared" si="2"/>
        <v>3.3237599041694932E-2</v>
      </c>
      <c r="I32" s="18">
        <f t="shared" si="3"/>
        <v>0.20245657350718854</v>
      </c>
      <c r="J32" s="17">
        <f t="shared" si="4"/>
        <v>140.28013521739587</v>
      </c>
      <c r="K32" s="17">
        <f t="shared" si="5"/>
        <v>12.752739565217807</v>
      </c>
      <c r="L32" s="16">
        <v>15</v>
      </c>
      <c r="M32" s="19">
        <f t="shared" si="6"/>
        <v>0.73333333333333328</v>
      </c>
      <c r="N32" s="16">
        <v>89</v>
      </c>
      <c r="O32" s="20">
        <f t="shared" si="30"/>
        <v>1.5714285714285714</v>
      </c>
      <c r="P32" s="20">
        <f t="shared" si="30"/>
        <v>0</v>
      </c>
      <c r="Q32" s="16">
        <f t="shared" si="8"/>
        <v>56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0.41717791411042943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3</v>
      </c>
      <c r="X32" s="24">
        <f t="shared" si="9"/>
        <v>0.27272727272727271</v>
      </c>
      <c r="Y32" s="25">
        <f t="shared" si="27"/>
        <v>5.7575000000000003</v>
      </c>
      <c r="Z32" s="14">
        <v>1</v>
      </c>
      <c r="AA32" s="14" t="s">
        <v>39</v>
      </c>
      <c r="AB32" s="27">
        <f t="shared" si="11"/>
        <v>-0.69</v>
      </c>
      <c r="AC32" s="28">
        <v>0.36449781423611105</v>
      </c>
      <c r="AD32" s="25">
        <f t="shared" si="12"/>
        <v>-5.5330768201041653</v>
      </c>
      <c r="AE32" s="25">
        <v>-8.08</v>
      </c>
      <c r="AF32" s="25">
        <v>-30.1121170875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6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Info!B1:BJ5000""),3,FALSE),"""")"),"250ft Low Voltage Landscape Wire - 16/2 Outdoor Low-Voltage Cable for Landscape Lighting, Black")</f>
        <v>250ft Low Voltage Landscape Wire - 16/2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Info!B1:BJ5000""),2,FALSE),"""")"),"B07Q5HBC2N")</f>
        <v>B07Q5HBC2N</v>
      </c>
      <c r="B2" s="3" t="s">
        <v>759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6.5" customHeight="1" x14ac:dyDescent="0.15">
      <c r="A3" s="67" t="s">
        <v>30</v>
      </c>
      <c r="B3" s="68"/>
      <c r="C3" s="42">
        <f>((AE32+AF32)/0.85)*-1</f>
        <v>44.817268211764706</v>
      </c>
      <c r="D3" s="5">
        <f>SUM(D4:D99765)</f>
        <v>250</v>
      </c>
      <c r="E3" s="5"/>
      <c r="F3" s="6">
        <f t="shared" ref="F3:G3" si="0">SUM(F4:F99765)</f>
        <v>14368.62</v>
      </c>
      <c r="G3" s="6">
        <f t="shared" si="0"/>
        <v>-11.99</v>
      </c>
      <c r="H3" s="7">
        <f t="shared" ref="H3:H32" si="1">G3/F3*-1</f>
        <v>8.3445731044456592E-4</v>
      </c>
      <c r="I3" s="8">
        <f t="shared" ref="I3:I32" si="2">J3/F3</f>
        <v>0.22926335591953961</v>
      </c>
      <c r="J3" s="6">
        <f>SUM(J4:J99765)</f>
        <v>3294.1980411326153</v>
      </c>
      <c r="K3" s="6">
        <f t="shared" ref="K3:K32" si="3">J3/D3</f>
        <v>13.176792164530461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4 - May
4 - June
2.5 - July
2.5 - Aug
2.5 - Sept
2.5 - Oct
2 - Nov
1.5 - Dec
1 - Jan
2 - Feb")</f>
        <v>2 - March
2 - April
4 - May
4 - June
2.5 - July
2.5 - Aug
2.5 - Sept
2.5 - Oct
2 - Nov
1.5 - Dec
1 -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4.0000000000000001E-3</v>
      </c>
      <c r="Y3" s="6"/>
      <c r="Z3" s="5"/>
      <c r="AA3" s="5"/>
      <c r="AB3" s="5"/>
      <c r="AC3" s="5"/>
      <c r="AD3" s="6">
        <f>SUM(AD4:AD99765)</f>
        <v>-67.037635321230866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Info!B2:BZ7000""),37,FALSE)),"""")*-1"),-30.01467798)</f>
        <v>-30.014677979999998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760</v>
      </c>
      <c r="C4" s="15">
        <f t="shared" ref="C4:C32" si="4">IFERROR(F4/D4," - ")</f>
        <v>51.99</v>
      </c>
      <c r="D4" s="16">
        <v>6</v>
      </c>
      <c r="E4" s="16">
        <v>1</v>
      </c>
      <c r="F4" s="17">
        <v>311.94</v>
      </c>
      <c r="G4" s="17">
        <v>0</v>
      </c>
      <c r="H4" s="18">
        <f t="shared" si="1"/>
        <v>0</v>
      </c>
      <c r="I4" s="18">
        <f t="shared" si="2"/>
        <v>0.21077807163770798</v>
      </c>
      <c r="J4" s="17">
        <f t="shared" ref="J4:J32" si="5">F4*0.85+G4+AF4*D4+D4*AE4+AG4+AD4</f>
        <v>65.750111666666626</v>
      </c>
      <c r="K4" s="17">
        <f t="shared" si="3"/>
        <v>10.958351944444438</v>
      </c>
      <c r="L4" s="16">
        <v>7</v>
      </c>
      <c r="M4" s="19">
        <f t="shared" ref="M4:M32" si="6">IFERROR(D4/L4,"-")</f>
        <v>0.8571428571428571</v>
      </c>
      <c r="N4" s="16">
        <v>43</v>
      </c>
      <c r="O4" s="20">
        <f t="shared" ref="O4:P4" si="7">D4/7</f>
        <v>0.8571428571428571</v>
      </c>
      <c r="P4" s="20">
        <f t="shared" si="7"/>
        <v>0.14285714285714285</v>
      </c>
      <c r="Q4" s="16">
        <f t="shared" ref="Q4:Q32" si="8">ROUNDDOWN(N4/(O4+P4),0)</f>
        <v>43</v>
      </c>
      <c r="R4" s="16"/>
      <c r="S4" s="21">
        <v>1.3245614035087701</v>
      </c>
      <c r="T4" s="14">
        <v>200</v>
      </c>
      <c r="U4" s="22">
        <v>40</v>
      </c>
      <c r="V4" s="23" t="s">
        <v>761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0.1943101851851852</v>
      </c>
      <c r="AD4" s="25">
        <f t="shared" ref="AD4:AD32" si="12">IFERROR(AB4*AC4*D4*2,0)</f>
        <v>-1.6088883333333333</v>
      </c>
      <c r="AE4" s="25">
        <v>-8.4600000000000009</v>
      </c>
      <c r="AF4" s="25">
        <v>-24.505000000000003</v>
      </c>
      <c r="AG4" s="25">
        <v>0</v>
      </c>
    </row>
    <row r="5" spans="1:33" ht="15.75" customHeight="1" x14ac:dyDescent="0.2">
      <c r="A5" s="14" t="s">
        <v>34</v>
      </c>
      <c r="B5" s="14" t="s">
        <v>598</v>
      </c>
      <c r="C5" s="15">
        <f t="shared" si="4"/>
        <v>52.144999999999996</v>
      </c>
      <c r="D5" s="16">
        <v>2</v>
      </c>
      <c r="E5" s="16">
        <v>0</v>
      </c>
      <c r="F5" s="29">
        <v>104.28999999999999</v>
      </c>
      <c r="G5" s="29">
        <v>0</v>
      </c>
      <c r="H5" s="18">
        <f t="shared" si="1"/>
        <v>0</v>
      </c>
      <c r="I5" s="18">
        <f t="shared" si="2"/>
        <v>0.21267218771259863</v>
      </c>
      <c r="J5" s="17">
        <f t="shared" si="5"/>
        <v>22.17958245654691</v>
      </c>
      <c r="K5" s="17">
        <f t="shared" si="3"/>
        <v>11.089791228273455</v>
      </c>
      <c r="L5" s="16">
        <v>29</v>
      </c>
      <c r="M5" s="19">
        <f t="shared" si="6"/>
        <v>6.8965517241379309E-2</v>
      </c>
      <c r="N5" s="16">
        <v>39</v>
      </c>
      <c r="O5" s="20">
        <f t="shared" ref="O5:P5" si="13">D5/7</f>
        <v>0.2857142857142857</v>
      </c>
      <c r="P5" s="20">
        <f t="shared" si="13"/>
        <v>0</v>
      </c>
      <c r="Q5" s="16">
        <f t="shared" si="8"/>
        <v>136</v>
      </c>
      <c r="R5" s="16"/>
      <c r="S5" s="21">
        <v>1.38613861386138</v>
      </c>
      <c r="T5" s="14">
        <v>200</v>
      </c>
      <c r="U5" s="22">
        <v>40</v>
      </c>
      <c r="V5" s="23" t="s">
        <v>762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0.19453534183082272</v>
      </c>
      <c r="AD5" s="25">
        <f t="shared" si="12"/>
        <v>-0.53691754345307063</v>
      </c>
      <c r="AE5" s="25">
        <v>-8.4600000000000009</v>
      </c>
      <c r="AF5" s="25">
        <v>-24.505000000000003</v>
      </c>
      <c r="AG5" s="25">
        <v>0</v>
      </c>
    </row>
    <row r="6" spans="1:33" ht="15.75" customHeight="1" x14ac:dyDescent="0.2">
      <c r="A6" s="14" t="s">
        <v>35</v>
      </c>
      <c r="B6" s="14" t="s">
        <v>598</v>
      </c>
      <c r="C6" s="15">
        <f t="shared" si="4"/>
        <v>52.115714285714283</v>
      </c>
      <c r="D6" s="16">
        <v>7</v>
      </c>
      <c r="E6" s="16">
        <v>0</v>
      </c>
      <c r="F6" s="29">
        <v>364.81</v>
      </c>
      <c r="G6" s="29">
        <v>0</v>
      </c>
      <c r="H6" s="18">
        <f t="shared" si="1"/>
        <v>0</v>
      </c>
      <c r="I6" s="18">
        <f t="shared" si="2"/>
        <v>0.21232001209153012</v>
      </c>
      <c r="J6" s="17">
        <f t="shared" si="5"/>
        <v>77.456463611111104</v>
      </c>
      <c r="K6" s="17">
        <f t="shared" si="3"/>
        <v>11.065209087301586</v>
      </c>
      <c r="L6" s="16">
        <v>22</v>
      </c>
      <c r="M6" s="19">
        <f t="shared" si="6"/>
        <v>0.31818181818181818</v>
      </c>
      <c r="N6" s="16">
        <v>33</v>
      </c>
      <c r="O6" s="20">
        <f t="shared" ref="O6:P6" si="14">D6/7</f>
        <v>1</v>
      </c>
      <c r="P6" s="20">
        <f t="shared" si="14"/>
        <v>0</v>
      </c>
      <c r="Q6" s="16">
        <f t="shared" si="8"/>
        <v>33</v>
      </c>
      <c r="R6" s="16"/>
      <c r="S6" s="21">
        <v>1.43333333333333</v>
      </c>
      <c r="T6" s="14">
        <v>212</v>
      </c>
      <c r="U6" s="22">
        <v>64</v>
      </c>
      <c r="V6" s="23" t="s">
        <v>763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0.1943101851851852</v>
      </c>
      <c r="AD6" s="25">
        <f t="shared" si="12"/>
        <v>-1.8770363888888888</v>
      </c>
      <c r="AE6" s="25">
        <v>-8.4600000000000009</v>
      </c>
      <c r="AF6" s="25">
        <v>-24.505000000000003</v>
      </c>
      <c r="AG6" s="25">
        <v>0</v>
      </c>
    </row>
    <row r="7" spans="1:33" ht="15.75" customHeight="1" x14ac:dyDescent="0.2">
      <c r="A7" s="14" t="s">
        <v>37</v>
      </c>
      <c r="B7" s="14" t="s">
        <v>598</v>
      </c>
      <c r="C7" s="15">
        <f t="shared" si="4"/>
        <v>52.050000000000004</v>
      </c>
      <c r="D7" s="16">
        <v>9</v>
      </c>
      <c r="E7" s="16">
        <v>0</v>
      </c>
      <c r="F7" s="29">
        <v>468.45000000000005</v>
      </c>
      <c r="G7" s="29">
        <v>0</v>
      </c>
      <c r="H7" s="18">
        <f t="shared" si="1"/>
        <v>0</v>
      </c>
      <c r="I7" s="18">
        <f t="shared" si="2"/>
        <v>0.21151492688654064</v>
      </c>
      <c r="J7" s="17">
        <f t="shared" si="5"/>
        <v>99.084167499999978</v>
      </c>
      <c r="K7" s="17">
        <f t="shared" si="3"/>
        <v>11.009351944444441</v>
      </c>
      <c r="L7" s="16">
        <v>46</v>
      </c>
      <c r="M7" s="19">
        <f t="shared" si="6"/>
        <v>0.19565217391304349</v>
      </c>
      <c r="N7" s="16">
        <v>42</v>
      </c>
      <c r="O7" s="20">
        <f t="shared" ref="O7:P7" si="15">D7/7</f>
        <v>1.2857142857142858</v>
      </c>
      <c r="P7" s="20">
        <f t="shared" si="15"/>
        <v>0</v>
      </c>
      <c r="Q7" s="16">
        <f t="shared" si="8"/>
        <v>32</v>
      </c>
      <c r="R7" s="16"/>
      <c r="S7" s="21">
        <v>1.4017094017094001</v>
      </c>
      <c r="T7" s="14">
        <v>152</v>
      </c>
      <c r="U7" s="22">
        <v>64</v>
      </c>
      <c r="V7" s="23" t="s">
        <v>764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0.1943101851851852</v>
      </c>
      <c r="AD7" s="25">
        <f t="shared" si="12"/>
        <v>-2.4133325000000001</v>
      </c>
      <c r="AE7" s="25">
        <v>-8.4600000000000009</v>
      </c>
      <c r="AF7" s="25">
        <v>-24.505000000000003</v>
      </c>
      <c r="AG7" s="25">
        <v>0</v>
      </c>
    </row>
    <row r="8" spans="1:33" ht="1.5" customHeight="1" x14ac:dyDescent="0.2">
      <c r="A8" s="14" t="s">
        <v>40</v>
      </c>
      <c r="B8" s="14" t="s">
        <v>598</v>
      </c>
      <c r="C8" s="15">
        <f t="shared" si="4"/>
        <v>53.824444444444438</v>
      </c>
      <c r="D8" s="16">
        <v>9</v>
      </c>
      <c r="E8" s="16">
        <v>1</v>
      </c>
      <c r="F8" s="29">
        <v>484.41999999999996</v>
      </c>
      <c r="G8" s="29">
        <v>0</v>
      </c>
      <c r="H8" s="18">
        <f t="shared" si="1"/>
        <v>0</v>
      </c>
      <c r="I8" s="18">
        <f t="shared" si="2"/>
        <v>0.23247113558482296</v>
      </c>
      <c r="J8" s="17">
        <f t="shared" si="5"/>
        <v>112.61366749999993</v>
      </c>
      <c r="K8" s="17">
        <f t="shared" si="3"/>
        <v>12.512629722222215</v>
      </c>
      <c r="L8" s="16">
        <v>26</v>
      </c>
      <c r="M8" s="19">
        <f t="shared" si="6"/>
        <v>0.34615384615384615</v>
      </c>
      <c r="N8" s="16">
        <v>101</v>
      </c>
      <c r="O8" s="20">
        <f t="shared" ref="O8:P8" si="16">D8/7</f>
        <v>1.2857142857142858</v>
      </c>
      <c r="P8" s="20">
        <f t="shared" si="16"/>
        <v>0.14285714285714285</v>
      </c>
      <c r="Q8" s="16">
        <f t="shared" si="8"/>
        <v>70</v>
      </c>
      <c r="R8" s="16"/>
      <c r="S8" s="21">
        <v>1.2265193370165699</v>
      </c>
      <c r="T8" s="14">
        <v>88</v>
      </c>
      <c r="U8" s="22">
        <v>28</v>
      </c>
      <c r="V8" s="23" t="s">
        <v>765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0.1943101851851852</v>
      </c>
      <c r="AD8" s="25">
        <f t="shared" si="12"/>
        <v>-2.4133325000000001</v>
      </c>
      <c r="AE8" s="25">
        <v>-8.4600000000000009</v>
      </c>
      <c r="AF8" s="25">
        <v>-24.51</v>
      </c>
      <c r="AG8" s="25">
        <v>0</v>
      </c>
    </row>
    <row r="9" spans="1:33" ht="15.75" customHeight="1" x14ac:dyDescent="0.2">
      <c r="A9" s="14" t="s">
        <v>42</v>
      </c>
      <c r="B9" s="14" t="s">
        <v>598</v>
      </c>
      <c r="C9" s="15">
        <f t="shared" si="4"/>
        <v>52.452500000000015</v>
      </c>
      <c r="D9" s="16">
        <v>16</v>
      </c>
      <c r="E9" s="16">
        <v>3</v>
      </c>
      <c r="F9" s="29">
        <v>839.24000000000024</v>
      </c>
      <c r="G9" s="29">
        <v>0</v>
      </c>
      <c r="H9" s="18">
        <f t="shared" si="1"/>
        <v>0</v>
      </c>
      <c r="I9" s="18">
        <f t="shared" si="2"/>
        <v>0.20735859957951386</v>
      </c>
      <c r="J9" s="17">
        <f t="shared" si="5"/>
        <v>174.02363111111126</v>
      </c>
      <c r="K9" s="17">
        <f t="shared" si="3"/>
        <v>10.876476944444454</v>
      </c>
      <c r="L9" s="16">
        <v>55</v>
      </c>
      <c r="M9" s="19">
        <f t="shared" si="6"/>
        <v>0.29090909090909089</v>
      </c>
      <c r="N9" s="16">
        <v>83</v>
      </c>
      <c r="O9" s="20">
        <f t="shared" ref="O9:P9" si="17">D9/7</f>
        <v>2.2857142857142856</v>
      </c>
      <c r="P9" s="20">
        <f t="shared" si="17"/>
        <v>0.42857142857142855</v>
      </c>
      <c r="Q9" s="16">
        <f t="shared" si="8"/>
        <v>30</v>
      </c>
      <c r="R9" s="16"/>
      <c r="S9" s="21">
        <v>1.41614906832298</v>
      </c>
      <c r="T9" s="14">
        <v>88</v>
      </c>
      <c r="U9" s="22">
        <v>28</v>
      </c>
      <c r="V9" s="23" t="s">
        <v>766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0.1943101851851852</v>
      </c>
      <c r="AD9" s="25">
        <f t="shared" si="12"/>
        <v>-4.2903688888888887</v>
      </c>
      <c r="AE9" s="25">
        <v>-8.4600000000000009</v>
      </c>
      <c r="AF9" s="25">
        <v>-24.98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53.681111111111107</v>
      </c>
      <c r="D10" s="16">
        <v>9</v>
      </c>
      <c r="E10" s="16">
        <v>1</v>
      </c>
      <c r="F10" s="29">
        <v>483.13</v>
      </c>
      <c r="G10" s="29">
        <v>0</v>
      </c>
      <c r="H10" s="18">
        <f t="shared" si="1"/>
        <v>0</v>
      </c>
      <c r="I10" s="18">
        <f t="shared" si="2"/>
        <v>0.21638278238537501</v>
      </c>
      <c r="J10" s="17">
        <f t="shared" si="5"/>
        <v>104.54101365384622</v>
      </c>
      <c r="K10" s="17">
        <f t="shared" si="3"/>
        <v>11.615668183760691</v>
      </c>
      <c r="L10" s="16">
        <v>33</v>
      </c>
      <c r="M10" s="19">
        <f t="shared" si="6"/>
        <v>0.27272727272727271</v>
      </c>
      <c r="N10" s="16">
        <v>63</v>
      </c>
      <c r="O10" s="20">
        <f t="shared" ref="O10:P10" si="18">D10/7</f>
        <v>1.2857142857142858</v>
      </c>
      <c r="P10" s="20">
        <f t="shared" si="18"/>
        <v>0.14285714285714285</v>
      </c>
      <c r="Q10" s="16">
        <f t="shared" si="8"/>
        <v>44</v>
      </c>
      <c r="R10" s="16"/>
      <c r="S10" s="21">
        <v>1.7289377289377199</v>
      </c>
      <c r="T10" s="14">
        <v>88</v>
      </c>
      <c r="U10" s="22">
        <v>28</v>
      </c>
      <c r="V10" s="23" t="s">
        <v>767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0.1943101851851852</v>
      </c>
      <c r="AD10" s="25">
        <f t="shared" si="12"/>
        <v>-2.4133325000000001</v>
      </c>
      <c r="AE10" s="25">
        <v>-8.4600000000000009</v>
      </c>
      <c r="AF10" s="25">
        <v>-25.285128205128199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52.479473684210532</v>
      </c>
      <c r="D11" s="16">
        <v>19</v>
      </c>
      <c r="E11" s="16">
        <v>0</v>
      </c>
      <c r="F11" s="29">
        <v>997.11000000000013</v>
      </c>
      <c r="G11" s="29">
        <v>0</v>
      </c>
      <c r="H11" s="18">
        <f t="shared" si="1"/>
        <v>0</v>
      </c>
      <c r="I11" s="18">
        <f t="shared" si="2"/>
        <v>0.2018746688399562</v>
      </c>
      <c r="J11" s="17">
        <f t="shared" si="5"/>
        <v>201.29125104700876</v>
      </c>
      <c r="K11" s="17">
        <f t="shared" si="3"/>
        <v>10.594276370895198</v>
      </c>
      <c r="L11" s="16">
        <v>40</v>
      </c>
      <c r="M11" s="19">
        <f t="shared" si="6"/>
        <v>0.47499999999999998</v>
      </c>
      <c r="N11" s="16">
        <v>51</v>
      </c>
      <c r="O11" s="20">
        <f t="shared" ref="O11:P11" si="19">D11/7</f>
        <v>2.7142857142857144</v>
      </c>
      <c r="P11" s="20">
        <f t="shared" si="19"/>
        <v>0</v>
      </c>
      <c r="Q11" s="16">
        <f t="shared" si="8"/>
        <v>18</v>
      </c>
      <c r="R11" s="16"/>
      <c r="S11" s="21">
        <v>1.85440613026819</v>
      </c>
      <c r="T11" s="14">
        <v>388</v>
      </c>
      <c r="U11" s="22">
        <v>28</v>
      </c>
      <c r="V11" s="23" t="s">
        <v>768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0.1943101851851852</v>
      </c>
      <c r="AD11" s="25">
        <f t="shared" si="12"/>
        <v>-5.0948130555555551</v>
      </c>
      <c r="AE11" s="25">
        <v>-8.4600000000000009</v>
      </c>
      <c r="AF11" s="25">
        <v>-25.285128205128199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55.418999999999997</v>
      </c>
      <c r="D12" s="16">
        <v>20</v>
      </c>
      <c r="E12" s="16">
        <v>0</v>
      </c>
      <c r="F12" s="29">
        <v>1108.3799999999999</v>
      </c>
      <c r="G12" s="29">
        <v>0</v>
      </c>
      <c r="H12" s="18">
        <f t="shared" si="1"/>
        <v>0</v>
      </c>
      <c r="I12" s="18">
        <f t="shared" si="2"/>
        <v>0.23625243579487601</v>
      </c>
      <c r="J12" s="17">
        <f t="shared" si="5"/>
        <v>261.85747478632464</v>
      </c>
      <c r="K12" s="17">
        <f t="shared" si="3"/>
        <v>13.092873739316232</v>
      </c>
      <c r="L12" s="16">
        <v>36</v>
      </c>
      <c r="M12" s="19">
        <f t="shared" si="6"/>
        <v>0.55555555555555558</v>
      </c>
      <c r="N12" s="16">
        <v>35</v>
      </c>
      <c r="O12" s="20">
        <f t="shared" ref="O12:P12" si="20">D12/7</f>
        <v>2.8571428571428572</v>
      </c>
      <c r="P12" s="20">
        <f t="shared" si="20"/>
        <v>0</v>
      </c>
      <c r="Q12" s="16">
        <f t="shared" si="8"/>
        <v>12</v>
      </c>
      <c r="R12" s="16"/>
      <c r="S12" s="21">
        <v>2.4299065420560702</v>
      </c>
      <c r="T12" s="14">
        <v>360</v>
      </c>
      <c r="U12" s="22">
        <v>60</v>
      </c>
      <c r="V12" s="23" t="s">
        <v>769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0.1943101851851852</v>
      </c>
      <c r="AD12" s="25">
        <f t="shared" si="12"/>
        <v>-5.3629611111111108</v>
      </c>
      <c r="AE12" s="25">
        <v>-8.4600000000000009</v>
      </c>
      <c r="AF12" s="25">
        <v>-25.285128205128199</v>
      </c>
      <c r="AG12" s="25">
        <v>0</v>
      </c>
    </row>
    <row r="13" spans="1:33" ht="15.75" customHeight="1" x14ac:dyDescent="0.2">
      <c r="A13" s="14" t="s">
        <v>52</v>
      </c>
      <c r="B13" s="14" t="s">
        <v>47</v>
      </c>
      <c r="C13" s="15">
        <f t="shared" si="4"/>
        <v>57.008125000000007</v>
      </c>
      <c r="D13" s="16">
        <v>16</v>
      </c>
      <c r="E13" s="16">
        <v>1</v>
      </c>
      <c r="F13" s="17">
        <v>912.13000000000011</v>
      </c>
      <c r="G13" s="29">
        <v>0</v>
      </c>
      <c r="H13" s="18">
        <f t="shared" si="1"/>
        <v>0</v>
      </c>
      <c r="I13" s="18">
        <f t="shared" si="2"/>
        <v>0.24818845023309305</v>
      </c>
      <c r="J13" s="17">
        <f t="shared" si="5"/>
        <v>226.38013111111118</v>
      </c>
      <c r="K13" s="17">
        <f t="shared" si="3"/>
        <v>14.148758194444449</v>
      </c>
      <c r="L13" s="16">
        <v>17</v>
      </c>
      <c r="M13" s="19">
        <f t="shared" si="6"/>
        <v>0.94117647058823528</v>
      </c>
      <c r="N13" s="16">
        <v>44</v>
      </c>
      <c r="O13" s="20">
        <f t="shared" ref="O13:P13" si="21">D13/7</f>
        <v>2.2857142857142856</v>
      </c>
      <c r="P13" s="20">
        <f t="shared" si="21"/>
        <v>0.14285714285714285</v>
      </c>
      <c r="Q13" s="16">
        <f t="shared" si="8"/>
        <v>18</v>
      </c>
      <c r="R13" s="16"/>
      <c r="S13" s="21">
        <v>1.8566552901023801</v>
      </c>
      <c r="T13" s="14">
        <v>300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0.1943101851851852</v>
      </c>
      <c r="AD13" s="25">
        <f t="shared" si="12"/>
        <v>-4.2903688888888887</v>
      </c>
      <c r="AE13" s="25">
        <v>-8.4600000000000009</v>
      </c>
      <c r="AF13" s="25">
        <v>-25.58</v>
      </c>
      <c r="AG13" s="25">
        <v>0</v>
      </c>
    </row>
    <row r="14" spans="1:33" ht="15.75" customHeight="1" x14ac:dyDescent="0.2">
      <c r="A14" s="14" t="s">
        <v>55</v>
      </c>
      <c r="B14" s="14" t="s">
        <v>770</v>
      </c>
      <c r="C14" s="15">
        <f t="shared" si="4"/>
        <v>52.740000000000009</v>
      </c>
      <c r="D14" s="16">
        <v>14</v>
      </c>
      <c r="E14" s="16">
        <v>1</v>
      </c>
      <c r="F14" s="17">
        <v>738.36000000000013</v>
      </c>
      <c r="G14" s="29">
        <v>0</v>
      </c>
      <c r="H14" s="18">
        <f t="shared" si="1"/>
        <v>0</v>
      </c>
      <c r="I14" s="18">
        <f t="shared" si="2"/>
        <v>0.19948524733493461</v>
      </c>
      <c r="J14" s="17">
        <f t="shared" si="5"/>
        <v>147.29192722222234</v>
      </c>
      <c r="K14" s="17">
        <f t="shared" si="3"/>
        <v>10.520851944444454</v>
      </c>
      <c r="L14" s="16">
        <v>59</v>
      </c>
      <c r="M14" s="19">
        <f t="shared" si="6"/>
        <v>0.23728813559322035</v>
      </c>
      <c r="N14" s="16">
        <v>90</v>
      </c>
      <c r="O14" s="20">
        <f t="shared" ref="O14:P14" si="22">D14/7</f>
        <v>2</v>
      </c>
      <c r="P14" s="20">
        <f t="shared" si="22"/>
        <v>0.14285714285714285</v>
      </c>
      <c r="Q14" s="16">
        <f t="shared" si="8"/>
        <v>42</v>
      </c>
      <c r="R14" s="16"/>
      <c r="S14" s="21">
        <v>2.1245421245421201</v>
      </c>
      <c r="T14" s="14">
        <v>300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0.1943101851851852</v>
      </c>
      <c r="AD14" s="25">
        <f t="shared" si="12"/>
        <v>-3.7540727777777776</v>
      </c>
      <c r="AE14" s="25">
        <v>-8.4600000000000009</v>
      </c>
      <c r="AF14" s="25">
        <v>-25.58</v>
      </c>
      <c r="AG14" s="25">
        <v>0</v>
      </c>
    </row>
    <row r="15" spans="1:33" ht="15.75" customHeight="1" x14ac:dyDescent="0.2">
      <c r="A15" s="14" t="s">
        <v>57</v>
      </c>
      <c r="B15" s="14" t="s">
        <v>47</v>
      </c>
      <c r="C15" s="15">
        <f t="shared" si="4"/>
        <v>54.636842105263156</v>
      </c>
      <c r="D15" s="16">
        <v>19</v>
      </c>
      <c r="E15" s="16">
        <v>1</v>
      </c>
      <c r="F15" s="17">
        <v>1038.0999999999999</v>
      </c>
      <c r="G15" s="29">
        <v>0</v>
      </c>
      <c r="H15" s="18">
        <f t="shared" si="1"/>
        <v>0</v>
      </c>
      <c r="I15" s="18">
        <f t="shared" si="2"/>
        <v>0.17411635386229107</v>
      </c>
      <c r="J15" s="17">
        <f t="shared" si="5"/>
        <v>180.75018694444435</v>
      </c>
      <c r="K15" s="17">
        <f t="shared" si="3"/>
        <v>9.5131677339181238</v>
      </c>
      <c r="L15" s="16">
        <v>59</v>
      </c>
      <c r="M15" s="19">
        <f t="shared" si="6"/>
        <v>0.32203389830508472</v>
      </c>
      <c r="N15" s="16">
        <v>100</v>
      </c>
      <c r="O15" s="20">
        <f t="shared" ref="O15:P15" si="23">D15/7</f>
        <v>2.7142857142857144</v>
      </c>
      <c r="P15" s="20">
        <f t="shared" si="23"/>
        <v>0.14285714285714285</v>
      </c>
      <c r="Q15" s="16">
        <f t="shared" si="8"/>
        <v>35</v>
      </c>
      <c r="R15" s="16"/>
      <c r="S15" s="21">
        <v>2.5714285714285698</v>
      </c>
      <c r="T15" s="14">
        <v>300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0.1943101851851852</v>
      </c>
      <c r="AD15" s="25">
        <f t="shared" si="12"/>
        <v>-5.0948130555555551</v>
      </c>
      <c r="AE15" s="25">
        <v>-8.4600000000000009</v>
      </c>
      <c r="AF15" s="25">
        <v>-28.2</v>
      </c>
      <c r="AG15" s="25">
        <v>0</v>
      </c>
    </row>
    <row r="16" spans="1:33" ht="15.75" customHeight="1" x14ac:dyDescent="0.2">
      <c r="A16" s="14" t="s">
        <v>60</v>
      </c>
      <c r="B16" s="14" t="s">
        <v>771</v>
      </c>
      <c r="C16" s="15">
        <f t="shared" si="4"/>
        <v>56.690588235294122</v>
      </c>
      <c r="D16" s="16">
        <v>17</v>
      </c>
      <c r="E16" s="16">
        <v>1</v>
      </c>
      <c r="F16" s="17">
        <v>963.74000000000012</v>
      </c>
      <c r="G16" s="29">
        <v>0</v>
      </c>
      <c r="H16" s="18">
        <f t="shared" si="1"/>
        <v>0</v>
      </c>
      <c r="I16" s="18">
        <f t="shared" si="2"/>
        <v>0.19860178373374107</v>
      </c>
      <c r="J16" s="17">
        <f t="shared" si="5"/>
        <v>191.40048305555564</v>
      </c>
      <c r="K16" s="17">
        <f t="shared" si="3"/>
        <v>11.25885194444445</v>
      </c>
      <c r="L16" s="16">
        <v>48</v>
      </c>
      <c r="M16" s="19">
        <f t="shared" si="6"/>
        <v>0.35416666666666669</v>
      </c>
      <c r="N16" s="16">
        <v>79</v>
      </c>
      <c r="O16" s="20">
        <f t="shared" ref="O16:P16" si="24">D16/7</f>
        <v>2.4285714285714284</v>
      </c>
      <c r="P16" s="20">
        <f t="shared" si="24"/>
        <v>0.14285714285714285</v>
      </c>
      <c r="Q16" s="16">
        <f t="shared" si="8"/>
        <v>30</v>
      </c>
      <c r="R16" s="16"/>
      <c r="S16" s="21">
        <v>2.92173913043478</v>
      </c>
      <c r="T16" s="14">
        <v>300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0.1943101851851852</v>
      </c>
      <c r="AD16" s="25">
        <f t="shared" si="12"/>
        <v>-4.5585169444444444</v>
      </c>
      <c r="AE16" s="25">
        <v>-8.4600000000000009</v>
      </c>
      <c r="AF16" s="25">
        <v>-28.2</v>
      </c>
      <c r="AG16" s="25">
        <v>0</v>
      </c>
    </row>
    <row r="17" spans="1:33" ht="15.75" customHeight="1" x14ac:dyDescent="0.2">
      <c r="A17" s="14" t="s">
        <v>62</v>
      </c>
      <c r="B17" s="14" t="s">
        <v>772</v>
      </c>
      <c r="C17" s="15">
        <f t="shared" si="4"/>
        <v>58.960370370370356</v>
      </c>
      <c r="D17" s="16">
        <v>27</v>
      </c>
      <c r="E17" s="16">
        <v>0</v>
      </c>
      <c r="F17" s="17">
        <v>1591.9299999999996</v>
      </c>
      <c r="G17" s="29">
        <v>0</v>
      </c>
      <c r="H17" s="18">
        <f t="shared" si="1"/>
        <v>0</v>
      </c>
      <c r="I17" s="18">
        <f t="shared" si="2"/>
        <v>0.22367849245883903</v>
      </c>
      <c r="J17" s="17">
        <f t="shared" si="5"/>
        <v>356.08050249999951</v>
      </c>
      <c r="K17" s="17">
        <f t="shared" si="3"/>
        <v>13.188166759259241</v>
      </c>
      <c r="L17" s="16">
        <v>51</v>
      </c>
      <c r="M17" s="19">
        <f t="shared" si="6"/>
        <v>0.52941176470588236</v>
      </c>
      <c r="N17" s="16">
        <v>49</v>
      </c>
      <c r="O17" s="20">
        <f t="shared" ref="O17:P17" si="25">D17/7</f>
        <v>3.8571428571428572</v>
      </c>
      <c r="P17" s="20">
        <f t="shared" si="25"/>
        <v>0</v>
      </c>
      <c r="Q17" s="16">
        <f t="shared" si="8"/>
        <v>12</v>
      </c>
      <c r="R17" s="16"/>
      <c r="S17" s="21">
        <v>2.8592592592592498</v>
      </c>
      <c r="T17" s="14">
        <v>300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0.1943101851851852</v>
      </c>
      <c r="AD17" s="25">
        <f t="shared" si="12"/>
        <v>-7.2399974999999994</v>
      </c>
      <c r="AE17" s="25">
        <v>-8.4600000000000009</v>
      </c>
      <c r="AF17" s="25">
        <v>-28.2</v>
      </c>
      <c r="AG17" s="25">
        <v>0</v>
      </c>
    </row>
    <row r="18" spans="1:33" ht="15.75" customHeight="1" x14ac:dyDescent="0.2">
      <c r="A18" s="14" t="s">
        <v>64</v>
      </c>
      <c r="B18" s="14" t="s">
        <v>773</v>
      </c>
      <c r="C18" s="15">
        <f t="shared" si="4"/>
        <v>64.609375000000014</v>
      </c>
      <c r="D18" s="16">
        <v>16</v>
      </c>
      <c r="E18" s="16">
        <v>1</v>
      </c>
      <c r="F18" s="17">
        <v>1033.7500000000002</v>
      </c>
      <c r="G18" s="29">
        <v>0</v>
      </c>
      <c r="H18" s="18">
        <f t="shared" si="1"/>
        <v>0</v>
      </c>
      <c r="I18" s="18">
        <f t="shared" si="2"/>
        <v>0.2784397882574231</v>
      </c>
      <c r="J18" s="17">
        <f t="shared" si="5"/>
        <v>287.8371311111112</v>
      </c>
      <c r="K18" s="17">
        <f t="shared" si="3"/>
        <v>17.98982069444445</v>
      </c>
      <c r="L18" s="16">
        <v>52</v>
      </c>
      <c r="M18" s="19">
        <f t="shared" si="6"/>
        <v>0.30769230769230771</v>
      </c>
      <c r="N18" s="16">
        <v>32</v>
      </c>
      <c r="O18" s="20">
        <f t="shared" ref="O18:P18" si="26">D18/7</f>
        <v>2.2857142857142856</v>
      </c>
      <c r="P18" s="20">
        <f t="shared" si="26"/>
        <v>0.14285714285714285</v>
      </c>
      <c r="Q18" s="16">
        <f t="shared" si="8"/>
        <v>13</v>
      </c>
      <c r="R18" s="16"/>
      <c r="S18" s="21">
        <v>3</v>
      </c>
      <c r="T18" s="14">
        <v>300</v>
      </c>
      <c r="U18" s="22">
        <v>0</v>
      </c>
      <c r="V18" s="23" t="s">
        <v>702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0.1943101851851852</v>
      </c>
      <c r="AD18" s="25">
        <f t="shared" si="12"/>
        <v>-4.2903688888888887</v>
      </c>
      <c r="AE18" s="25">
        <v>-8.4600000000000009</v>
      </c>
      <c r="AF18" s="25">
        <v>-28.2</v>
      </c>
      <c r="AG18" s="25">
        <v>0</v>
      </c>
    </row>
    <row r="19" spans="1:33" ht="15.75" customHeight="1" x14ac:dyDescent="0.2">
      <c r="A19" s="14" t="s">
        <v>67</v>
      </c>
      <c r="B19" s="14" t="s">
        <v>347</v>
      </c>
      <c r="C19" s="15">
        <f t="shared" si="4"/>
        <v>67.388499999999993</v>
      </c>
      <c r="D19" s="16">
        <v>20</v>
      </c>
      <c r="E19" s="16">
        <v>1</v>
      </c>
      <c r="F19" s="17">
        <v>1347.7699999999998</v>
      </c>
      <c r="G19" s="29">
        <v>0</v>
      </c>
      <c r="H19" s="18">
        <f t="shared" si="1"/>
        <v>0</v>
      </c>
      <c r="I19" s="18">
        <f t="shared" si="2"/>
        <v>0.28279419996652888</v>
      </c>
      <c r="J19" s="17">
        <f t="shared" si="5"/>
        <v>381.14153888888853</v>
      </c>
      <c r="K19" s="17">
        <f t="shared" si="3"/>
        <v>19.057076944444425</v>
      </c>
      <c r="L19" s="16">
        <v>31</v>
      </c>
      <c r="M19" s="19">
        <f t="shared" si="6"/>
        <v>0.64516129032258063</v>
      </c>
      <c r="N19" s="16">
        <v>10</v>
      </c>
      <c r="O19" s="20">
        <f t="shared" ref="O19:P19" si="27">D19/7</f>
        <v>2.8571428571428572</v>
      </c>
      <c r="P19" s="20">
        <f t="shared" si="27"/>
        <v>0.14285714285714285</v>
      </c>
      <c r="Q19" s="16">
        <f t="shared" si="8"/>
        <v>3</v>
      </c>
      <c r="R19" s="16"/>
      <c r="S19" s="21">
        <v>3.5</v>
      </c>
      <c r="T19" s="14">
        <v>300</v>
      </c>
      <c r="U19" s="22">
        <v>100</v>
      </c>
      <c r="V19" s="23" t="s">
        <v>702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0.1943101851851852</v>
      </c>
      <c r="AD19" s="25">
        <f t="shared" si="12"/>
        <v>-5.3629611111111108</v>
      </c>
      <c r="AE19" s="25">
        <v>-8.4600000000000009</v>
      </c>
      <c r="AF19" s="25">
        <v>-29.495000000000001</v>
      </c>
      <c r="AG19" s="25">
        <v>0</v>
      </c>
    </row>
    <row r="20" spans="1:33" ht="15.75" customHeight="1" x14ac:dyDescent="0.2">
      <c r="A20" s="14" t="s">
        <v>68</v>
      </c>
      <c r="B20" s="14"/>
      <c r="C20" s="15">
        <f t="shared" si="4"/>
        <v>65.386666666666656</v>
      </c>
      <c r="D20" s="16">
        <v>3</v>
      </c>
      <c r="E20" s="16">
        <v>0</v>
      </c>
      <c r="F20" s="17">
        <v>196.15999999999997</v>
      </c>
      <c r="G20" s="29">
        <v>0</v>
      </c>
      <c r="H20" s="18">
        <f t="shared" si="1"/>
        <v>0</v>
      </c>
      <c r="I20" s="18">
        <f t="shared" si="2"/>
        <v>0.26542901627922766</v>
      </c>
      <c r="J20" s="17">
        <f t="shared" si="5"/>
        <v>52.06655583333329</v>
      </c>
      <c r="K20" s="17">
        <f t="shared" si="3"/>
        <v>17.355518611111098</v>
      </c>
      <c r="L20" s="16">
        <v>6</v>
      </c>
      <c r="M20" s="19">
        <f t="shared" si="6"/>
        <v>0.5</v>
      </c>
      <c r="N20" s="16">
        <v>2</v>
      </c>
      <c r="O20" s="20">
        <f t="shared" ref="O20:P20" si="28">D20/7</f>
        <v>0.42857142857142855</v>
      </c>
      <c r="P20" s="20">
        <f t="shared" si="28"/>
        <v>0</v>
      </c>
      <c r="Q20" s="16">
        <f t="shared" si="8"/>
        <v>4</v>
      </c>
      <c r="R20" s="16"/>
      <c r="S20" s="21">
        <v>4.2330097087378604</v>
      </c>
      <c r="T20" s="14">
        <v>180</v>
      </c>
      <c r="U20" s="22">
        <v>100</v>
      </c>
      <c r="V20" s="23" t="s">
        <v>774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0.1943101851851852</v>
      </c>
      <c r="AD20" s="25">
        <f t="shared" si="12"/>
        <v>-0.80444416666666663</v>
      </c>
      <c r="AE20" s="25">
        <v>-8.4600000000000009</v>
      </c>
      <c r="AF20" s="25">
        <v>-29.495000000000001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2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>
        <v>3.4238683127571998</v>
      </c>
      <c r="T21" s="14">
        <v>180</v>
      </c>
      <c r="U21" s="22">
        <v>100</v>
      </c>
      <c r="V21" s="23" t="s">
        <v>775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0.1943101851851852</v>
      </c>
      <c r="AD21" s="25">
        <f t="shared" si="12"/>
        <v>0</v>
      </c>
      <c r="AE21" s="25">
        <v>-8.4600000000000009</v>
      </c>
      <c r="AF21" s="25">
        <v>-29.495000000000001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2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>
        <v>4.10752688172043</v>
      </c>
      <c r="T22" s="14">
        <v>300</v>
      </c>
      <c r="U22" s="22">
        <v>100</v>
      </c>
      <c r="V22" s="23" t="s">
        <v>705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0.1943101851851852</v>
      </c>
      <c r="AD22" s="25">
        <f t="shared" si="12"/>
        <v>0</v>
      </c>
      <c r="AE22" s="25">
        <v>-8.4600000000000009</v>
      </c>
      <c r="AF22" s="25">
        <v>-29.495000000000001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1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>
        <v>3.43961352657004</v>
      </c>
      <c r="T23" s="14">
        <v>380</v>
      </c>
      <c r="U23" s="22">
        <v>100</v>
      </c>
      <c r="V23" s="23" t="s">
        <v>706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0.1943101851851852</v>
      </c>
      <c r="AD23" s="25">
        <f t="shared" si="12"/>
        <v>0</v>
      </c>
      <c r="AE23" s="25">
        <v>-8.4600000000000009</v>
      </c>
      <c r="AF23" s="25">
        <v>-29.495000000000001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1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>
        <v>3.7528089887640399</v>
      </c>
      <c r="T24" s="14">
        <v>500</v>
      </c>
      <c r="U24" s="22">
        <v>100</v>
      </c>
      <c r="V24" s="23" t="s">
        <v>776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0.1943101851851852</v>
      </c>
      <c r="AD24" s="25">
        <f t="shared" si="12"/>
        <v>0</v>
      </c>
      <c r="AE24" s="25">
        <v>-8.4600000000000009</v>
      </c>
      <c r="AF24" s="25">
        <v>-29.495000000000001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1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500</v>
      </c>
      <c r="U25" s="22">
        <v>100</v>
      </c>
      <c r="V25" s="23" t="s">
        <v>777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0.1943101851851852</v>
      </c>
      <c r="AD25" s="25">
        <f t="shared" si="12"/>
        <v>0</v>
      </c>
      <c r="AE25" s="25">
        <v>-8.4600000000000009</v>
      </c>
      <c r="AF25" s="25">
        <v>-29.5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500</v>
      </c>
      <c r="U26" s="22">
        <v>100</v>
      </c>
      <c r="V26" s="23" t="s">
        <v>777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0.1943101851851852</v>
      </c>
      <c r="AD26" s="25">
        <f t="shared" si="12"/>
        <v>0</v>
      </c>
      <c r="AE26" s="25">
        <v>-8.4600000000000009</v>
      </c>
      <c r="AF26" s="25">
        <v>-29.495000000000001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101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1.805907172995781</v>
      </c>
      <c r="T27" s="14">
        <v>500</v>
      </c>
      <c r="U27" s="22">
        <v>100</v>
      </c>
      <c r="V27" s="23" t="s">
        <v>777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0.1943101851851852</v>
      </c>
      <c r="AD27" s="25">
        <f t="shared" si="12"/>
        <v>0</v>
      </c>
      <c r="AE27" s="25">
        <v>-8.4600000000000009</v>
      </c>
      <c r="AF27" s="25">
        <v>-31.2</v>
      </c>
      <c r="AG27" s="25">
        <v>0</v>
      </c>
    </row>
    <row r="28" spans="1:33" ht="15.75" customHeight="1" x14ac:dyDescent="0.2">
      <c r="A28" s="14" t="s">
        <v>87</v>
      </c>
      <c r="B28" s="14" t="s">
        <v>778</v>
      </c>
      <c r="C28" s="15">
        <f t="shared" si="4"/>
        <v>73.5</v>
      </c>
      <c r="D28" s="16">
        <v>3</v>
      </c>
      <c r="E28" s="16">
        <v>0</v>
      </c>
      <c r="F28" s="17">
        <v>220.5</v>
      </c>
      <c r="G28" s="17">
        <v>0</v>
      </c>
      <c r="H28" s="18">
        <f t="shared" si="1"/>
        <v>0</v>
      </c>
      <c r="I28" s="18">
        <f t="shared" si="2"/>
        <v>0.31192995842781546</v>
      </c>
      <c r="J28" s="17">
        <f t="shared" si="5"/>
        <v>68.78055583333331</v>
      </c>
      <c r="K28" s="17">
        <f t="shared" si="3"/>
        <v>22.926851944444437</v>
      </c>
      <c r="L28" s="16">
        <v>14</v>
      </c>
      <c r="M28" s="19">
        <f t="shared" si="6"/>
        <v>0.21428571428571427</v>
      </c>
      <c r="N28" s="16">
        <v>100</v>
      </c>
      <c r="O28" s="20">
        <f t="shared" ref="O28:P28" si="36">D28/7</f>
        <v>0.42857142857142855</v>
      </c>
      <c r="P28" s="20">
        <f t="shared" si="36"/>
        <v>0</v>
      </c>
      <c r="Q28" s="16">
        <f t="shared" si="8"/>
        <v>233</v>
      </c>
      <c r="R28" s="16"/>
      <c r="S28" s="21">
        <v>1.6036036036036041</v>
      </c>
      <c r="T28" s="14">
        <v>500</v>
      </c>
      <c r="U28" s="22">
        <v>100</v>
      </c>
      <c r="V28" s="23" t="s">
        <v>777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0.1943101851851852</v>
      </c>
      <c r="AD28" s="25">
        <f t="shared" si="12"/>
        <v>-0.80444416666666663</v>
      </c>
      <c r="AE28" s="25">
        <v>-8.08</v>
      </c>
      <c r="AF28" s="25">
        <v>-31.2</v>
      </c>
      <c r="AG28" s="25">
        <v>0</v>
      </c>
    </row>
    <row r="29" spans="1:33" ht="15.75" customHeight="1" x14ac:dyDescent="0.2">
      <c r="A29" s="14" t="s">
        <v>89</v>
      </c>
      <c r="B29" s="14" t="s">
        <v>757</v>
      </c>
      <c r="C29" s="15">
        <f t="shared" si="4"/>
        <v>68.186666666666667</v>
      </c>
      <c r="D29" s="16">
        <v>3</v>
      </c>
      <c r="E29" s="16">
        <v>0</v>
      </c>
      <c r="F29" s="17">
        <v>204.56</v>
      </c>
      <c r="G29" s="17">
        <v>0</v>
      </c>
      <c r="H29" s="18">
        <f t="shared" si="1"/>
        <v>0</v>
      </c>
      <c r="I29" s="18">
        <f t="shared" si="2"/>
        <v>0.27000173950593143</v>
      </c>
      <c r="J29" s="17">
        <f t="shared" si="5"/>
        <v>55.231555833333339</v>
      </c>
      <c r="K29" s="17">
        <f t="shared" si="3"/>
        <v>18.410518611111112</v>
      </c>
      <c r="L29" s="16">
        <v>14</v>
      </c>
      <c r="M29" s="19">
        <f t="shared" si="6"/>
        <v>0.21428571428571427</v>
      </c>
      <c r="N29" s="16">
        <v>99</v>
      </c>
      <c r="O29" s="20">
        <f t="shared" ref="O29:P29" si="38">D29/7</f>
        <v>0.42857142857142855</v>
      </c>
      <c r="P29" s="20">
        <f t="shared" si="38"/>
        <v>0</v>
      </c>
      <c r="Q29" s="16">
        <f t="shared" si="8"/>
        <v>231</v>
      </c>
      <c r="R29" s="16"/>
      <c r="S29" s="21">
        <v>1.5151515151515149</v>
      </c>
      <c r="T29" s="14">
        <v>280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0.1943101851851852</v>
      </c>
      <c r="AD29" s="25">
        <f t="shared" si="12"/>
        <v>-0.80444416666666663</v>
      </c>
      <c r="AE29" s="25">
        <v>-8.08</v>
      </c>
      <c r="AF29" s="25">
        <v>-31.2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4"/>
        <v>63.99</v>
      </c>
      <c r="D30" s="16">
        <v>6</v>
      </c>
      <c r="E30" s="16">
        <v>0</v>
      </c>
      <c r="F30" s="17">
        <v>383.94</v>
      </c>
      <c r="G30" s="17">
        <v>0</v>
      </c>
      <c r="H30" s="18">
        <f t="shared" si="1"/>
        <v>0</v>
      </c>
      <c r="I30" s="18">
        <f t="shared" si="2"/>
        <v>0.25048716931464987</v>
      </c>
      <c r="J30" s="17">
        <f t="shared" si="5"/>
        <v>96.172043786666663</v>
      </c>
      <c r="K30" s="17">
        <f t="shared" si="3"/>
        <v>16.028673964444444</v>
      </c>
      <c r="L30" s="16">
        <v>15</v>
      </c>
      <c r="M30" s="19">
        <f t="shared" si="6"/>
        <v>0.4</v>
      </c>
      <c r="N30" s="16">
        <v>83</v>
      </c>
      <c r="O30" s="20">
        <f t="shared" ref="O30:P30" si="39">D30/7</f>
        <v>0.8571428571428571</v>
      </c>
      <c r="P30" s="20">
        <f t="shared" si="39"/>
        <v>0</v>
      </c>
      <c r="Q30" s="16">
        <f t="shared" si="8"/>
        <v>96</v>
      </c>
      <c r="R30" s="16"/>
      <c r="S30" s="21">
        <v>1.461077844311377</v>
      </c>
      <c r="T30" s="14">
        <v>400</v>
      </c>
      <c r="U30" s="22">
        <v>120</v>
      </c>
      <c r="V30" s="23" t="s">
        <v>779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0.1943101851851852</v>
      </c>
      <c r="AD30" s="25">
        <f t="shared" si="12"/>
        <v>-1.6088883333333333</v>
      </c>
      <c r="AE30" s="25">
        <v>-8.08</v>
      </c>
      <c r="AF30" s="25">
        <v>-30.014677979999998</v>
      </c>
      <c r="AG30" s="25">
        <v>0</v>
      </c>
    </row>
    <row r="31" spans="1:33" ht="15.75" customHeight="1" x14ac:dyDescent="0.2">
      <c r="A31" s="31" t="s">
        <v>91</v>
      </c>
      <c r="B31" s="31" t="s">
        <v>758</v>
      </c>
      <c r="C31" s="15">
        <f t="shared" si="4"/>
        <v>63.989999999999995</v>
      </c>
      <c r="D31" s="16">
        <v>5</v>
      </c>
      <c r="E31" s="16">
        <v>1</v>
      </c>
      <c r="F31" s="17">
        <v>319.95</v>
      </c>
      <c r="G31" s="17">
        <v>0</v>
      </c>
      <c r="H31" s="18">
        <f t="shared" si="1"/>
        <v>0</v>
      </c>
      <c r="I31" s="18">
        <f t="shared" si="2"/>
        <v>0.25048716931464982</v>
      </c>
      <c r="J31" s="17">
        <f t="shared" si="5"/>
        <v>80.143369822222198</v>
      </c>
      <c r="K31" s="17">
        <f t="shared" si="3"/>
        <v>16.02867396444444</v>
      </c>
      <c r="L31" s="16">
        <v>20</v>
      </c>
      <c r="M31" s="19">
        <f t="shared" si="6"/>
        <v>0.25</v>
      </c>
      <c r="N31" s="16">
        <v>78</v>
      </c>
      <c r="O31" s="20">
        <f t="shared" ref="O31:P32" si="40">D31/7</f>
        <v>0.7142857142857143</v>
      </c>
      <c r="P31" s="20">
        <f t="shared" si="40"/>
        <v>0.14285714285714285</v>
      </c>
      <c r="Q31" s="16">
        <f t="shared" si="8"/>
        <v>91</v>
      </c>
      <c r="R31" s="16"/>
      <c r="S31" s="21">
        <v>1.39393939393939</v>
      </c>
      <c r="T31" s="14">
        <v>280</v>
      </c>
      <c r="U31" s="22">
        <v>200</v>
      </c>
      <c r="V31" s="23" t="s">
        <v>1171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0.1943101851851852</v>
      </c>
      <c r="AD31" s="25">
        <f t="shared" si="12"/>
        <v>-1.3407402777777777</v>
      </c>
      <c r="AE31" s="25">
        <v>-8.08</v>
      </c>
      <c r="AF31" s="25">
        <v>-30.014677979999998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63.99</v>
      </c>
      <c r="D32" s="16">
        <v>4</v>
      </c>
      <c r="E32" s="16">
        <v>3</v>
      </c>
      <c r="F32" s="17">
        <v>255.96</v>
      </c>
      <c r="G32" s="17">
        <v>-11.99</v>
      </c>
      <c r="H32" s="18">
        <f t="shared" si="1"/>
        <v>4.6843256758868572E-2</v>
      </c>
      <c r="I32" s="18">
        <f t="shared" si="2"/>
        <v>0.20364391255578129</v>
      </c>
      <c r="J32" s="17">
        <f t="shared" si="5"/>
        <v>52.12469585777778</v>
      </c>
      <c r="K32" s="17">
        <f t="shared" si="3"/>
        <v>13.031173964444445</v>
      </c>
      <c r="L32" s="16">
        <v>22</v>
      </c>
      <c r="M32" s="19">
        <f t="shared" si="6"/>
        <v>0.18181818181818182</v>
      </c>
      <c r="N32" s="16">
        <v>71</v>
      </c>
      <c r="O32" s="20">
        <f t="shared" si="40"/>
        <v>0.5714285714285714</v>
      </c>
      <c r="P32" s="20">
        <f t="shared" si="40"/>
        <v>0.42857142857142855</v>
      </c>
      <c r="Q32" s="16">
        <f t="shared" si="8"/>
        <v>71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0.61538461538461542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0.25</v>
      </c>
      <c r="Y32" s="25">
        <f t="shared" si="37"/>
        <v>11.99</v>
      </c>
      <c r="Z32" s="14">
        <v>0</v>
      </c>
      <c r="AA32" s="14" t="s">
        <v>39</v>
      </c>
      <c r="AB32" s="27">
        <f t="shared" si="11"/>
        <v>-0.69</v>
      </c>
      <c r="AC32" s="28">
        <v>0.1943101851851852</v>
      </c>
      <c r="AD32" s="25">
        <f t="shared" si="12"/>
        <v>-1.0725922222222222</v>
      </c>
      <c r="AE32" s="25">
        <v>-8.08</v>
      </c>
      <c r="AF32" s="25">
        <v>-30.014677979999998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21" customWidth="1"/>
    <col min="16" max="16" width="10" customWidth="1"/>
    <col min="17" max="18" width="7.33203125" customWidth="1"/>
    <col min="19" max="19" width="7.1640625" customWidth="1"/>
    <col min="20" max="20" width="16.1640625" customWidth="1"/>
    <col min="21" max="21" width="19.33203125" customWidth="1"/>
    <col min="22" max="22" width="67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Info!B1:BJ5000""),3,FALSE),"""")"),"18/2 Low Voltage Landscape Wire with 16 Connectors - 100ft Outdoor Low-Voltage Cable for Landscape Lighting, Black")</f>
        <v>18/2 Low Voltage Landscape Wire with 16 Connectors - 100ft Outdoor Low-Voltage Cable for Landscape Lighting, Black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Info!B1:BJ5000""),2,FALSE),"""")"),"B08NFJ5NT8")</f>
        <v>B08NFJ5NT8</v>
      </c>
      <c r="B2" s="3" t="s">
        <v>780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4.25" customHeight="1" x14ac:dyDescent="0.15">
      <c r="A3" s="67" t="s">
        <v>30</v>
      </c>
      <c r="B3" s="68"/>
      <c r="C3" s="42">
        <f>((AE32+AF32)/0.85)*-1</f>
        <v>16.95581392264706</v>
      </c>
      <c r="D3" s="5">
        <f>SUM(D4:D99765)</f>
        <v>200</v>
      </c>
      <c r="E3" s="5"/>
      <c r="F3" s="6">
        <f t="shared" ref="F3:G3" si="0">SUM(F4:F99765)</f>
        <v>4747.3000000000011</v>
      </c>
      <c r="G3" s="6">
        <f t="shared" si="0"/>
        <v>-103.91999999999999</v>
      </c>
      <c r="H3" s="7">
        <f>G3/F3*-1</f>
        <v>2.189033766562045E-2</v>
      </c>
      <c r="I3" s="8">
        <f>J3/F3</f>
        <v>0.21285021057062256</v>
      </c>
      <c r="J3" s="6">
        <f>SUM(J4:J99765)</f>
        <v>1010.4638046419167</v>
      </c>
      <c r="K3" s="6">
        <f>J3/D3</f>
        <v>5.0523190232095834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3</v>
      </c>
      <c r="X3" s="7">
        <f>W3/D3</f>
        <v>1.4999999999999999E-2</v>
      </c>
      <c r="Y3" s="6"/>
      <c r="Z3" s="5"/>
      <c r="AA3" s="5"/>
      <c r="AB3" s="5"/>
      <c r="AC3" s="5"/>
      <c r="AD3" s="6">
        <f>SUM(AD4:AD99765)</f>
        <v>-47.016465833333328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Info!B2:BZ7000""),37,FALSE)),"""")*-1"),-8.43244183425)</f>
        <v>-8.4324418342499996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customHeight="1" x14ac:dyDescent="0.2">
      <c r="A15" s="14" t="s">
        <v>57</v>
      </c>
      <c r="B15" s="14"/>
      <c r="C15" s="15">
        <f t="shared" ref="C15:C32" si="1">IFERROR(F15/D15," - ")</f>
        <v>25.99</v>
      </c>
      <c r="D15" s="16">
        <v>2</v>
      </c>
      <c r="E15" s="16">
        <v>0</v>
      </c>
      <c r="F15" s="17">
        <v>51.98</v>
      </c>
      <c r="G15" s="29">
        <v>-73.689999999999984</v>
      </c>
      <c r="H15" s="18">
        <f t="shared" ref="H15:H32" si="2">G15/F15*-1</f>
        <v>1.4176606387071948</v>
      </c>
      <c r="I15" s="18">
        <f t="shared" ref="I15:I32" si="3">J15/F15</f>
        <v>-1.1135276001987944</v>
      </c>
      <c r="J15" s="17">
        <f t="shared" ref="J15:J32" si="4">F15*0.85+G15+AF15*D15+D15*AE15+AG15+AD15</f>
        <v>-57.881164658333326</v>
      </c>
      <c r="K15" s="17">
        <f t="shared" ref="K15:K32" si="5">J15/D15</f>
        <v>-28.940582329166663</v>
      </c>
      <c r="L15" s="16">
        <v>20</v>
      </c>
      <c r="M15" s="19">
        <f t="shared" ref="M15:M32" si="6">IFERROR(D15/L15,"-")</f>
        <v>0.1</v>
      </c>
      <c r="N15" s="16">
        <v>198</v>
      </c>
      <c r="O15" s="20">
        <f t="shared" ref="O15:P15" si="7">D15/7</f>
        <v>0.2857142857142857</v>
      </c>
      <c r="P15" s="20">
        <f t="shared" si="7"/>
        <v>0</v>
      </c>
      <c r="Q15" s="16">
        <f t="shared" ref="Q15:Q32" si="8">ROUNDDOWN(N15/(O15+P15),0)</f>
        <v>693</v>
      </c>
      <c r="R15" s="16"/>
      <c r="S15" s="21">
        <v>1.5075376884422099E-2</v>
      </c>
      <c r="T15" s="14">
        <v>0</v>
      </c>
      <c r="U15" s="22" t="s">
        <v>63</v>
      </c>
      <c r="V15" s="23" t="s">
        <v>63</v>
      </c>
      <c r="W15" s="14">
        <v>1</v>
      </c>
      <c r="X15" s="24">
        <f t="shared" ref="X15:X32" si="9">IFERROR(W15/D15,0)</f>
        <v>0.5</v>
      </c>
      <c r="Y15" s="25">
        <f t="shared" ref="Y15:Y26" si="10">IFERROR(G15/(W15+Z15)*-1,0)</f>
        <v>18.422499999999996</v>
      </c>
      <c r="Z15" s="14">
        <v>3</v>
      </c>
      <c r="AA15" s="14" t="s">
        <v>39</v>
      </c>
      <c r="AB15" s="27">
        <f t="shared" ref="AB15:AB32" si="11">IF(OR(AA15="UsLargeStandardSize",AA15="UsSmallStandardSize"),-0.69,-0.48)</f>
        <v>-0.69</v>
      </c>
      <c r="AC15" s="28">
        <v>0.17034951388888889</v>
      </c>
      <c r="AD15" s="25">
        <f t="shared" ref="AD15:AD32" si="12">IFERROR(AB15*AC15*D15*2,0)</f>
        <v>-0.47016465833333332</v>
      </c>
      <c r="AE15" s="25">
        <v>-5.8</v>
      </c>
      <c r="AF15" s="25">
        <v>-8.1519999999999992</v>
      </c>
      <c r="AG15" s="25">
        <v>0</v>
      </c>
    </row>
    <row r="16" spans="1:33" ht="15.75" customHeight="1" x14ac:dyDescent="0.2">
      <c r="A16" s="14" t="s">
        <v>60</v>
      </c>
      <c r="B16" s="14"/>
      <c r="C16" s="15">
        <f t="shared" si="1"/>
        <v>25.656666666666666</v>
      </c>
      <c r="D16" s="16">
        <v>3</v>
      </c>
      <c r="E16" s="16">
        <v>0</v>
      </c>
      <c r="F16" s="17">
        <v>76.97</v>
      </c>
      <c r="G16" s="29">
        <v>-30.23</v>
      </c>
      <c r="H16" s="18">
        <f t="shared" si="2"/>
        <v>0.39275042224243212</v>
      </c>
      <c r="I16" s="18">
        <f t="shared" si="3"/>
        <v>-9.5709328147330172E-2</v>
      </c>
      <c r="J16" s="17">
        <f t="shared" si="4"/>
        <v>-7.3667469875000036</v>
      </c>
      <c r="K16" s="17">
        <f t="shared" si="5"/>
        <v>-2.4555823291666679</v>
      </c>
      <c r="L16" s="16">
        <v>10</v>
      </c>
      <c r="M16" s="19">
        <f t="shared" si="6"/>
        <v>0.3</v>
      </c>
      <c r="N16" s="16">
        <v>195</v>
      </c>
      <c r="O16" s="20">
        <f t="shared" ref="O16:P16" si="13">D16/7</f>
        <v>0.42857142857142855</v>
      </c>
      <c r="P16" s="20">
        <f t="shared" si="13"/>
        <v>0</v>
      </c>
      <c r="Q16" s="16">
        <f t="shared" si="8"/>
        <v>455</v>
      </c>
      <c r="R16" s="16"/>
      <c r="S16" s="21">
        <v>7.69230769230769E-2</v>
      </c>
      <c r="T16" s="14">
        <v>0</v>
      </c>
      <c r="U16" s="22" t="s">
        <v>63</v>
      </c>
      <c r="V16" s="23" t="s">
        <v>63</v>
      </c>
      <c r="W16" s="14">
        <v>2</v>
      </c>
      <c r="X16" s="24">
        <f t="shared" si="9"/>
        <v>0.66666666666666663</v>
      </c>
      <c r="Y16" s="25">
        <f t="shared" si="10"/>
        <v>10.076666666666666</v>
      </c>
      <c r="Z16" s="14">
        <v>1</v>
      </c>
      <c r="AA16" s="14" t="s">
        <v>39</v>
      </c>
      <c r="AB16" s="27">
        <f t="shared" si="11"/>
        <v>-0.69</v>
      </c>
      <c r="AC16" s="28">
        <v>0.17034951388888889</v>
      </c>
      <c r="AD16" s="25">
        <f t="shared" si="12"/>
        <v>-0.70524698750000003</v>
      </c>
      <c r="AE16" s="25">
        <v>-5.8</v>
      </c>
      <c r="AF16" s="25">
        <v>-8.1519999999999992</v>
      </c>
      <c r="AG16" s="25">
        <v>0</v>
      </c>
    </row>
    <row r="17" spans="1:33" ht="15.75" customHeight="1" x14ac:dyDescent="0.2">
      <c r="A17" s="14" t="s">
        <v>62</v>
      </c>
      <c r="B17" s="14" t="s">
        <v>781</v>
      </c>
      <c r="C17" s="15">
        <f t="shared" si="1"/>
        <v>24.9</v>
      </c>
      <c r="D17" s="16">
        <v>2</v>
      </c>
      <c r="E17" s="16">
        <v>0</v>
      </c>
      <c r="F17" s="17">
        <v>49.8</v>
      </c>
      <c r="G17" s="29">
        <v>0</v>
      </c>
      <c r="H17" s="18">
        <f t="shared" si="2"/>
        <v>0</v>
      </c>
      <c r="I17" s="18">
        <f t="shared" si="3"/>
        <v>0.28023765746318607</v>
      </c>
      <c r="J17" s="17">
        <f t="shared" si="4"/>
        <v>13.955835341666667</v>
      </c>
      <c r="K17" s="17">
        <f t="shared" si="5"/>
        <v>6.9779176708333335</v>
      </c>
      <c r="L17" s="16">
        <v>9</v>
      </c>
      <c r="M17" s="19">
        <f t="shared" si="6"/>
        <v>0.22222222222222221</v>
      </c>
      <c r="N17" s="16">
        <v>193</v>
      </c>
      <c r="O17" s="20">
        <f t="shared" ref="O17:P17" si="14">D17/7</f>
        <v>0.2857142857142857</v>
      </c>
      <c r="P17" s="20">
        <f t="shared" si="14"/>
        <v>0</v>
      </c>
      <c r="Q17" s="16">
        <f t="shared" si="8"/>
        <v>675</v>
      </c>
      <c r="R17" s="16"/>
      <c r="S17" s="21">
        <v>7.69230769230769E-2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0.17034951388888889</v>
      </c>
      <c r="AD17" s="25">
        <f t="shared" si="12"/>
        <v>-0.47016465833333332</v>
      </c>
      <c r="AE17" s="25">
        <v>-5.8</v>
      </c>
      <c r="AF17" s="25">
        <v>-8.1519999999999992</v>
      </c>
      <c r="AG17" s="25">
        <v>0</v>
      </c>
    </row>
    <row r="18" spans="1:33" ht="15.75" customHeight="1" x14ac:dyDescent="0.2">
      <c r="A18" s="14" t="s">
        <v>64</v>
      </c>
      <c r="B18" s="14" t="s">
        <v>47</v>
      </c>
      <c r="C18" s="15">
        <f t="shared" si="1"/>
        <v>23.408888888888889</v>
      </c>
      <c r="D18" s="16">
        <v>9</v>
      </c>
      <c r="E18" s="16">
        <v>0</v>
      </c>
      <c r="F18" s="17">
        <v>210.68</v>
      </c>
      <c r="G18" s="29">
        <v>0</v>
      </c>
      <c r="H18" s="18">
        <f t="shared" si="2"/>
        <v>0</v>
      </c>
      <c r="I18" s="18">
        <f t="shared" si="3"/>
        <v>0.24394465083301695</v>
      </c>
      <c r="J18" s="17">
        <f t="shared" si="4"/>
        <v>51.394259037500014</v>
      </c>
      <c r="K18" s="17">
        <f t="shared" si="5"/>
        <v>5.7104732263888902</v>
      </c>
      <c r="L18" s="16">
        <v>16</v>
      </c>
      <c r="M18" s="19">
        <f t="shared" si="6"/>
        <v>0.5625</v>
      </c>
      <c r="N18" s="16">
        <v>185</v>
      </c>
      <c r="O18" s="20">
        <f t="shared" ref="O18:P18" si="15">D18/7</f>
        <v>1.2857142857142858</v>
      </c>
      <c r="P18" s="20">
        <f t="shared" si="15"/>
        <v>0</v>
      </c>
      <c r="Q18" s="16">
        <f t="shared" si="8"/>
        <v>143</v>
      </c>
      <c r="R18" s="16"/>
      <c r="S18" s="21">
        <v>0.100775193798449</v>
      </c>
      <c r="T18" s="14">
        <v>0</v>
      </c>
      <c r="U18" s="22">
        <v>0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0.17034951388888889</v>
      </c>
      <c r="AD18" s="25">
        <f t="shared" si="12"/>
        <v>-2.1157409624999999</v>
      </c>
      <c r="AE18" s="25">
        <v>-5.8</v>
      </c>
      <c r="AF18" s="25">
        <v>-8.1519999999999992</v>
      </c>
      <c r="AG18" s="25">
        <v>0</v>
      </c>
    </row>
    <row r="19" spans="1:33" ht="15.75" customHeight="1" x14ac:dyDescent="0.2">
      <c r="A19" s="14" t="s">
        <v>67</v>
      </c>
      <c r="B19" s="14" t="s">
        <v>782</v>
      </c>
      <c r="C19" s="15">
        <f t="shared" si="1"/>
        <v>22.145882352941179</v>
      </c>
      <c r="D19" s="16">
        <v>17</v>
      </c>
      <c r="E19" s="16">
        <v>0</v>
      </c>
      <c r="F19" s="17">
        <v>376.48</v>
      </c>
      <c r="G19" s="29">
        <v>0</v>
      </c>
      <c r="H19" s="18">
        <f t="shared" si="2"/>
        <v>0</v>
      </c>
      <c r="I19" s="18">
        <f t="shared" si="3"/>
        <v>0.19226678815386369</v>
      </c>
      <c r="J19" s="17">
        <f t="shared" si="4"/>
        <v>72.384600404166605</v>
      </c>
      <c r="K19" s="17">
        <f t="shared" si="5"/>
        <v>4.2579176708333293</v>
      </c>
      <c r="L19" s="16">
        <v>30</v>
      </c>
      <c r="M19" s="19">
        <f t="shared" si="6"/>
        <v>0.56666666666666665</v>
      </c>
      <c r="N19" s="16">
        <v>168</v>
      </c>
      <c r="O19" s="20">
        <f t="shared" ref="O19:P19" si="16">D19/7</f>
        <v>2.4285714285714284</v>
      </c>
      <c r="P19" s="20">
        <f t="shared" si="16"/>
        <v>0</v>
      </c>
      <c r="Q19" s="16">
        <f t="shared" si="8"/>
        <v>69</v>
      </c>
      <c r="R19" s="16"/>
      <c r="S19" s="21">
        <v>0.19148936170212699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0.17034951388888889</v>
      </c>
      <c r="AD19" s="25">
        <f t="shared" si="12"/>
        <v>-3.9963995958333332</v>
      </c>
      <c r="AE19" s="25">
        <v>-5.8</v>
      </c>
      <c r="AF19" s="25">
        <v>-8.5310000000000024</v>
      </c>
      <c r="AG19" s="25">
        <v>0</v>
      </c>
    </row>
    <row r="20" spans="1:33" ht="15.75" customHeight="1" x14ac:dyDescent="0.2">
      <c r="A20" s="14" t="s">
        <v>68</v>
      </c>
      <c r="B20" s="14" t="s">
        <v>47</v>
      </c>
      <c r="C20" s="15">
        <f t="shared" si="1"/>
        <v>23.675384615384612</v>
      </c>
      <c r="D20" s="16">
        <v>13</v>
      </c>
      <c r="E20" s="16">
        <v>0</v>
      </c>
      <c r="F20" s="17">
        <v>307.77999999999997</v>
      </c>
      <c r="G20" s="29">
        <v>0</v>
      </c>
      <c r="H20" s="18">
        <f t="shared" si="2"/>
        <v>0</v>
      </c>
      <c r="I20" s="18">
        <f t="shared" si="3"/>
        <v>0.23475836545855247</v>
      </c>
      <c r="J20" s="17">
        <f t="shared" si="4"/>
        <v>72.25392972083327</v>
      </c>
      <c r="K20" s="17">
        <f t="shared" si="5"/>
        <v>5.5579945939102515</v>
      </c>
      <c r="L20" s="16">
        <v>38</v>
      </c>
      <c r="M20" s="19">
        <f t="shared" si="6"/>
        <v>0.34210526315789475</v>
      </c>
      <c r="N20" s="16">
        <v>154</v>
      </c>
      <c r="O20" s="20">
        <f t="shared" ref="O20:P20" si="17">D20/7</f>
        <v>1.8571428571428572</v>
      </c>
      <c r="P20" s="20">
        <f t="shared" si="17"/>
        <v>0</v>
      </c>
      <c r="Q20" s="16">
        <f t="shared" si="8"/>
        <v>82</v>
      </c>
      <c r="R20" s="16"/>
      <c r="S20" s="21">
        <v>0.49858356940509901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0.17034951388888889</v>
      </c>
      <c r="AD20" s="25">
        <f t="shared" si="12"/>
        <v>-3.0560702791666667</v>
      </c>
      <c r="AE20" s="25">
        <v>-5.8</v>
      </c>
      <c r="AF20" s="25">
        <v>-8.5310000000000024</v>
      </c>
      <c r="AG20" s="25">
        <v>0</v>
      </c>
    </row>
    <row r="21" spans="1:33" ht="15.75" customHeight="1" x14ac:dyDescent="0.2">
      <c r="A21" s="14" t="s">
        <v>71</v>
      </c>
      <c r="B21" s="14" t="s">
        <v>47</v>
      </c>
      <c r="C21" s="15">
        <f t="shared" si="1"/>
        <v>24.682631578947365</v>
      </c>
      <c r="D21" s="16">
        <v>19</v>
      </c>
      <c r="E21" s="16">
        <v>1</v>
      </c>
      <c r="F21" s="17">
        <v>468.96999999999991</v>
      </c>
      <c r="G21" s="29">
        <v>0</v>
      </c>
      <c r="H21" s="18">
        <f t="shared" si="2"/>
        <v>0</v>
      </c>
      <c r="I21" s="18">
        <f t="shared" si="3"/>
        <v>0.25986509957104548</v>
      </c>
      <c r="J21" s="17">
        <f t="shared" si="4"/>
        <v>121.86893574583317</v>
      </c>
      <c r="K21" s="17">
        <f t="shared" si="5"/>
        <v>6.4141545129385875</v>
      </c>
      <c r="L21" s="16">
        <v>17</v>
      </c>
      <c r="M21" s="19">
        <f t="shared" si="6"/>
        <v>1.1176470588235294</v>
      </c>
      <c r="N21" s="16">
        <v>134</v>
      </c>
      <c r="O21" s="20">
        <f t="shared" ref="O21:P21" si="18">D21/7</f>
        <v>2.7142857142857144</v>
      </c>
      <c r="P21" s="20">
        <f t="shared" si="18"/>
        <v>0.14285714285714285</v>
      </c>
      <c r="Q21" s="16">
        <f t="shared" si="8"/>
        <v>46</v>
      </c>
      <c r="R21" s="16"/>
      <c r="S21" s="21">
        <v>0.78787878787878696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0.17034951388888889</v>
      </c>
      <c r="AD21" s="25">
        <f t="shared" si="12"/>
        <v>-4.4665642541666664</v>
      </c>
      <c r="AE21" s="25">
        <v>-5.8</v>
      </c>
      <c r="AF21" s="25">
        <v>-8.5310000000000024</v>
      </c>
      <c r="AG21" s="25">
        <v>0</v>
      </c>
    </row>
    <row r="22" spans="1:33" ht="15.75" customHeight="1" x14ac:dyDescent="0.2">
      <c r="A22" s="14" t="s">
        <v>74</v>
      </c>
      <c r="B22" s="14" t="s">
        <v>47</v>
      </c>
      <c r="C22" s="15">
        <f t="shared" si="1"/>
        <v>25.597692307692306</v>
      </c>
      <c r="D22" s="16">
        <v>13</v>
      </c>
      <c r="E22" s="16">
        <v>0</v>
      </c>
      <c r="F22" s="29">
        <v>332.77</v>
      </c>
      <c r="G22" s="29">
        <v>0</v>
      </c>
      <c r="H22" s="18">
        <f t="shared" si="2"/>
        <v>0</v>
      </c>
      <c r="I22" s="18">
        <f t="shared" si="3"/>
        <v>0.28096111344422064</v>
      </c>
      <c r="J22" s="17">
        <f t="shared" si="4"/>
        <v>93.4954297208333</v>
      </c>
      <c r="K22" s="17">
        <f t="shared" si="5"/>
        <v>7.191956132371792</v>
      </c>
      <c r="L22" s="16">
        <v>40</v>
      </c>
      <c r="M22" s="19">
        <f t="shared" si="6"/>
        <v>0.32500000000000001</v>
      </c>
      <c r="N22" s="16">
        <v>123</v>
      </c>
      <c r="O22" s="20">
        <f t="shared" ref="O22:P22" si="19">D22/7</f>
        <v>1.8571428571428572</v>
      </c>
      <c r="P22" s="20">
        <f t="shared" si="19"/>
        <v>0</v>
      </c>
      <c r="Q22" s="16">
        <f t="shared" si="8"/>
        <v>66</v>
      </c>
      <c r="R22" s="16"/>
      <c r="S22" s="21">
        <v>0.97777777777777697</v>
      </c>
      <c r="T22" s="14">
        <v>200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0.17034951388888889</v>
      </c>
      <c r="AD22" s="25">
        <f t="shared" si="12"/>
        <v>-3.0560702791666667</v>
      </c>
      <c r="AE22" s="25">
        <v>-5.8</v>
      </c>
      <c r="AF22" s="25">
        <v>-8.5310000000000024</v>
      </c>
      <c r="AG22" s="25">
        <v>0</v>
      </c>
    </row>
    <row r="23" spans="1:33" ht="15.75" customHeight="1" x14ac:dyDescent="0.2">
      <c r="A23" s="14" t="s">
        <v>76</v>
      </c>
      <c r="B23" s="14" t="s">
        <v>783</v>
      </c>
      <c r="C23" s="15">
        <f t="shared" si="1"/>
        <v>25.616666666666664</v>
      </c>
      <c r="D23" s="16">
        <v>3</v>
      </c>
      <c r="E23" s="16">
        <v>2</v>
      </c>
      <c r="F23" s="17">
        <v>76.849999999999994</v>
      </c>
      <c r="G23" s="29">
        <v>0</v>
      </c>
      <c r="H23" s="18">
        <f t="shared" si="2"/>
        <v>0</v>
      </c>
      <c r="I23" s="18">
        <f t="shared" si="3"/>
        <v>0.28138260263500314</v>
      </c>
      <c r="J23" s="17">
        <f t="shared" si="4"/>
        <v>21.624253012499988</v>
      </c>
      <c r="K23" s="17">
        <f t="shared" si="5"/>
        <v>7.2080843374999963</v>
      </c>
      <c r="L23" s="16">
        <v>22</v>
      </c>
      <c r="M23" s="19">
        <f t="shared" si="6"/>
        <v>0.13636363636363635</v>
      </c>
      <c r="N23" s="16">
        <v>117</v>
      </c>
      <c r="O23" s="20">
        <f t="shared" ref="O23:P23" si="20">D23/7</f>
        <v>0.42857142857142855</v>
      </c>
      <c r="P23" s="20">
        <f t="shared" si="20"/>
        <v>0.2857142857142857</v>
      </c>
      <c r="Q23" s="16">
        <f t="shared" si="8"/>
        <v>163</v>
      </c>
      <c r="R23" s="16"/>
      <c r="S23" s="21">
        <v>0.65191146881287698</v>
      </c>
      <c r="T23" s="14">
        <v>200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0.17034951388888889</v>
      </c>
      <c r="AD23" s="25">
        <f t="shared" si="12"/>
        <v>-0.70524698750000003</v>
      </c>
      <c r="AE23" s="25">
        <v>-5.8</v>
      </c>
      <c r="AF23" s="25">
        <v>-8.5310000000000024</v>
      </c>
      <c r="AG23" s="25">
        <v>0</v>
      </c>
    </row>
    <row r="24" spans="1:33" ht="15.75" customHeight="1" x14ac:dyDescent="0.2">
      <c r="A24" s="14" t="s">
        <v>78</v>
      </c>
      <c r="B24" s="14" t="s">
        <v>784</v>
      </c>
      <c r="C24" s="15">
        <f t="shared" si="1"/>
        <v>23.076000000000008</v>
      </c>
      <c r="D24" s="16">
        <v>15</v>
      </c>
      <c r="E24" s="16">
        <v>0</v>
      </c>
      <c r="F24" s="17">
        <v>346.1400000000001</v>
      </c>
      <c r="G24" s="17">
        <v>0</v>
      </c>
      <c r="H24" s="18">
        <f t="shared" si="2"/>
        <v>0</v>
      </c>
      <c r="I24" s="18">
        <f t="shared" si="3"/>
        <v>0.21877785018345181</v>
      </c>
      <c r="J24" s="17">
        <f t="shared" si="4"/>
        <v>75.727765062500026</v>
      </c>
      <c r="K24" s="17">
        <f t="shared" si="5"/>
        <v>5.048517670833335</v>
      </c>
      <c r="L24" s="16">
        <v>37</v>
      </c>
      <c r="M24" s="19">
        <f t="shared" si="6"/>
        <v>0.40540540540540543</v>
      </c>
      <c r="N24" s="16">
        <v>103</v>
      </c>
      <c r="O24" s="20">
        <f t="shared" ref="O24:P24" si="21">D24/7</f>
        <v>2.1428571428571428</v>
      </c>
      <c r="P24" s="20">
        <f t="shared" si="21"/>
        <v>0</v>
      </c>
      <c r="Q24" s="16">
        <f t="shared" si="8"/>
        <v>48</v>
      </c>
      <c r="R24" s="16"/>
      <c r="S24" s="21">
        <v>0.737945492662473</v>
      </c>
      <c r="T24" s="14">
        <v>200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0.17034951388888889</v>
      </c>
      <c r="AD24" s="25">
        <f t="shared" si="12"/>
        <v>-3.5262349374999999</v>
      </c>
      <c r="AE24" s="25">
        <v>-5.8</v>
      </c>
      <c r="AF24" s="25">
        <v>-8.5310000000000024</v>
      </c>
      <c r="AG24" s="25">
        <v>0</v>
      </c>
    </row>
    <row r="25" spans="1:33" ht="15.75" customHeight="1" x14ac:dyDescent="0.2">
      <c r="A25" s="14" t="s">
        <v>81</v>
      </c>
      <c r="B25" s="14" t="s">
        <v>784</v>
      </c>
      <c r="C25" s="15">
        <f t="shared" si="1"/>
        <v>23.118000000000002</v>
      </c>
      <c r="D25" s="16">
        <v>20</v>
      </c>
      <c r="E25" s="16">
        <v>0</v>
      </c>
      <c r="F25" s="17">
        <v>462.36</v>
      </c>
      <c r="G25" s="17">
        <v>0</v>
      </c>
      <c r="H25" s="18">
        <f t="shared" si="2"/>
        <v>0</v>
      </c>
      <c r="I25" s="18">
        <f t="shared" si="3"/>
        <v>0.21996788955936261</v>
      </c>
      <c r="J25" s="17">
        <f t="shared" si="4"/>
        <v>101.7043534166669</v>
      </c>
      <c r="K25" s="17">
        <f t="shared" si="5"/>
        <v>5.0852176708333454</v>
      </c>
      <c r="L25" s="16">
        <v>35</v>
      </c>
      <c r="M25" s="19">
        <f t="shared" si="6"/>
        <v>0.5714285714285714</v>
      </c>
      <c r="N25" s="16">
        <v>93</v>
      </c>
      <c r="O25" s="20">
        <f t="shared" ref="O25:P25" si="22">D25/7</f>
        <v>2.8571428571428572</v>
      </c>
      <c r="P25" s="20">
        <f t="shared" si="22"/>
        <v>0</v>
      </c>
      <c r="Q25" s="16">
        <f t="shared" si="8"/>
        <v>32</v>
      </c>
      <c r="R25" s="16"/>
      <c r="S25" s="21">
        <v>1.004651162790698</v>
      </c>
      <c r="T25" s="14">
        <v>200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0.17034951388888889</v>
      </c>
      <c r="AD25" s="25">
        <f t="shared" si="12"/>
        <v>-4.701646583333333</v>
      </c>
      <c r="AE25" s="25">
        <v>-5.8</v>
      </c>
      <c r="AF25" s="25">
        <v>-8.5299999999999905</v>
      </c>
      <c r="AG25" s="25">
        <v>0</v>
      </c>
    </row>
    <row r="26" spans="1:33" ht="15.75" customHeight="1" x14ac:dyDescent="0.2">
      <c r="A26" s="14" t="s">
        <v>82</v>
      </c>
      <c r="B26" s="14" t="s">
        <v>47</v>
      </c>
      <c r="C26" s="15">
        <f t="shared" si="1"/>
        <v>23.240000000000002</v>
      </c>
      <c r="D26" s="16">
        <v>14</v>
      </c>
      <c r="E26" s="16">
        <v>0</v>
      </c>
      <c r="F26" s="17">
        <v>325.36</v>
      </c>
      <c r="G26" s="17">
        <v>0</v>
      </c>
      <c r="H26" s="18">
        <f t="shared" si="2"/>
        <v>0</v>
      </c>
      <c r="I26" s="18">
        <f t="shared" si="3"/>
        <v>0.215486990999713</v>
      </c>
      <c r="J26" s="17">
        <f t="shared" si="4"/>
        <v>70.110847391666624</v>
      </c>
      <c r="K26" s="17">
        <f t="shared" si="5"/>
        <v>5.0079176708333302</v>
      </c>
      <c r="L26" s="16">
        <v>41</v>
      </c>
      <c r="M26" s="19">
        <f t="shared" si="6"/>
        <v>0.34146341463414637</v>
      </c>
      <c r="N26" s="16">
        <v>69</v>
      </c>
      <c r="O26" s="20">
        <f t="shared" ref="O26:P26" si="23">D26/7</f>
        <v>2</v>
      </c>
      <c r="P26" s="20">
        <f t="shared" si="23"/>
        <v>0</v>
      </c>
      <c r="Q26" s="16">
        <f t="shared" si="8"/>
        <v>34</v>
      </c>
      <c r="R26" s="16"/>
      <c r="S26" s="21">
        <v>1.2727272727272729</v>
      </c>
      <c r="T26" s="14">
        <v>200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0.17034951388888889</v>
      </c>
      <c r="AD26" s="25">
        <f t="shared" si="12"/>
        <v>-3.2911526083333333</v>
      </c>
      <c r="AE26" s="25">
        <v>-5.98</v>
      </c>
      <c r="AF26" s="25">
        <v>-8.5310000000000006</v>
      </c>
      <c r="AG26" s="25">
        <v>0</v>
      </c>
    </row>
    <row r="27" spans="1:33" ht="15.75" customHeight="1" x14ac:dyDescent="0.2">
      <c r="A27" s="14" t="s">
        <v>85</v>
      </c>
      <c r="B27" s="14" t="s">
        <v>436</v>
      </c>
      <c r="C27" s="15">
        <f t="shared" si="1"/>
        <v>23.067777777777778</v>
      </c>
      <c r="D27" s="16">
        <v>18</v>
      </c>
      <c r="E27" s="16">
        <v>0</v>
      </c>
      <c r="F27" s="17">
        <v>415.22</v>
      </c>
      <c r="G27" s="17">
        <v>0</v>
      </c>
      <c r="H27" s="18">
        <f t="shared" si="2"/>
        <v>0</v>
      </c>
      <c r="I27" s="18">
        <f t="shared" si="3"/>
        <v>0.20950994189827077</v>
      </c>
      <c r="J27" s="17">
        <f t="shared" si="4"/>
        <v>86.992718074999999</v>
      </c>
      <c r="K27" s="17">
        <f t="shared" si="5"/>
        <v>4.8329287819444442</v>
      </c>
      <c r="L27" s="16">
        <v>44</v>
      </c>
      <c r="M27" s="19">
        <f t="shared" si="6"/>
        <v>0.40909090909090912</v>
      </c>
      <c r="N27" s="16">
        <v>51</v>
      </c>
      <c r="O27" s="20">
        <f t="shared" ref="O27:P27" si="24">D27/7</f>
        <v>2.5714285714285716</v>
      </c>
      <c r="P27" s="20">
        <f t="shared" si="24"/>
        <v>0</v>
      </c>
      <c r="Q27" s="16">
        <f t="shared" si="8"/>
        <v>19</v>
      </c>
      <c r="R27" s="16"/>
      <c r="S27" s="21">
        <v>1.045045045045045</v>
      </c>
      <c r="T27" s="14">
        <v>200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0.17034951388888889</v>
      </c>
      <c r="AD27" s="25">
        <f t="shared" si="12"/>
        <v>-4.2314819249999998</v>
      </c>
      <c r="AE27" s="25">
        <v>-5.98</v>
      </c>
      <c r="AF27" s="25">
        <v>-8.5595999999999997</v>
      </c>
      <c r="AG27" s="25">
        <v>0</v>
      </c>
    </row>
    <row r="28" spans="1:33" ht="15.75" customHeight="1" x14ac:dyDescent="0.2">
      <c r="A28" s="14" t="s">
        <v>87</v>
      </c>
      <c r="B28" s="14"/>
      <c r="C28" s="15">
        <f t="shared" si="1"/>
        <v>23.554285714285715</v>
      </c>
      <c r="D28" s="16">
        <v>14</v>
      </c>
      <c r="E28" s="16">
        <v>1</v>
      </c>
      <c r="F28" s="17">
        <v>329.76</v>
      </c>
      <c r="G28" s="17">
        <v>0</v>
      </c>
      <c r="H28" s="18">
        <f t="shared" si="2"/>
        <v>0</v>
      </c>
      <c r="I28" s="18">
        <f t="shared" si="3"/>
        <v>0.22273910538472427</v>
      </c>
      <c r="J28" s="17">
        <f t="shared" si="4"/>
        <v>73.450447391666671</v>
      </c>
      <c r="K28" s="17">
        <f t="shared" si="5"/>
        <v>5.2464605279761907</v>
      </c>
      <c r="L28" s="16">
        <v>38</v>
      </c>
      <c r="M28" s="19">
        <f t="shared" si="6"/>
        <v>0.36842105263157893</v>
      </c>
      <c r="N28" s="16">
        <v>38</v>
      </c>
      <c r="O28" s="20">
        <f t="shared" ref="O28:P28" si="25">D28/7</f>
        <v>2</v>
      </c>
      <c r="P28" s="20">
        <f t="shared" si="25"/>
        <v>0.14285714285714285</v>
      </c>
      <c r="Q28" s="16">
        <f t="shared" si="8"/>
        <v>17</v>
      </c>
      <c r="R28" s="16"/>
      <c r="S28" s="21">
        <v>1.226666666666667</v>
      </c>
      <c r="T28" s="14">
        <v>200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6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0.17034951388888889</v>
      </c>
      <c r="AD28" s="25">
        <f t="shared" si="12"/>
        <v>-3.2911526083333333</v>
      </c>
      <c r="AE28" s="25">
        <v>-5.98</v>
      </c>
      <c r="AF28" s="25">
        <v>-8.5595999999999997</v>
      </c>
      <c r="AG28" s="25">
        <v>0</v>
      </c>
    </row>
    <row r="29" spans="1:33" ht="15.75" customHeight="1" x14ac:dyDescent="0.2">
      <c r="A29" s="14" t="s">
        <v>89</v>
      </c>
      <c r="B29" s="14" t="s">
        <v>47</v>
      </c>
      <c r="C29" s="15">
        <f t="shared" si="1"/>
        <v>24.305454545454548</v>
      </c>
      <c r="D29" s="16">
        <v>11</v>
      </c>
      <c r="E29" s="16">
        <v>0</v>
      </c>
      <c r="F29" s="17">
        <v>267.36</v>
      </c>
      <c r="G29" s="17">
        <v>0</v>
      </c>
      <c r="H29" s="18">
        <f t="shared" si="2"/>
        <v>0</v>
      </c>
      <c r="I29" s="18">
        <f t="shared" si="3"/>
        <v>0.24212482936552465</v>
      </c>
      <c r="J29" s="17">
        <f t="shared" si="4"/>
        <v>64.734494379166676</v>
      </c>
      <c r="K29" s="17">
        <f t="shared" si="5"/>
        <v>5.8849540344696978</v>
      </c>
      <c r="L29" s="16">
        <v>36</v>
      </c>
      <c r="M29" s="19">
        <f t="shared" si="6"/>
        <v>0.30555555555555558</v>
      </c>
      <c r="N29" s="16">
        <v>27</v>
      </c>
      <c r="O29" s="20">
        <f t="shared" ref="O29:P29" si="27">D29/7</f>
        <v>1.5714285714285714</v>
      </c>
      <c r="P29" s="20">
        <f t="shared" si="27"/>
        <v>0</v>
      </c>
      <c r="Q29" s="16">
        <f t="shared" si="8"/>
        <v>17</v>
      </c>
      <c r="R29" s="16"/>
      <c r="S29" s="21">
        <v>1.452229299363057</v>
      </c>
      <c r="T29" s="14">
        <v>200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6"/>
        <v>0</v>
      </c>
      <c r="Z29" s="14">
        <v>0</v>
      </c>
      <c r="AA29" s="14" t="s">
        <v>39</v>
      </c>
      <c r="AB29" s="27">
        <f t="shared" si="11"/>
        <v>-0.69</v>
      </c>
      <c r="AC29" s="28">
        <v>0.17034951388888889</v>
      </c>
      <c r="AD29" s="25">
        <f t="shared" si="12"/>
        <v>-2.5859056208333331</v>
      </c>
      <c r="AE29" s="25">
        <v>-5.98</v>
      </c>
      <c r="AF29" s="25">
        <v>-8.5595999999999997</v>
      </c>
      <c r="AG29" s="25">
        <v>0</v>
      </c>
    </row>
    <row r="30" spans="1:33" ht="15.75" customHeight="1" x14ac:dyDescent="0.2">
      <c r="A30" s="31" t="s">
        <v>90</v>
      </c>
      <c r="B30" s="31"/>
      <c r="C30" s="15">
        <f t="shared" si="1"/>
        <v>23.896428571428572</v>
      </c>
      <c r="D30" s="16">
        <v>14</v>
      </c>
      <c r="E30" s="16">
        <v>1</v>
      </c>
      <c r="F30" s="17">
        <v>334.55</v>
      </c>
      <c r="G30" s="17">
        <v>0</v>
      </c>
      <c r="H30" s="18">
        <f t="shared" si="2"/>
        <v>0</v>
      </c>
      <c r="I30" s="18">
        <f t="shared" si="3"/>
        <v>0.23704128444826386</v>
      </c>
      <c r="J30" s="17">
        <f t="shared" si="4"/>
        <v>79.302161712166679</v>
      </c>
      <c r="K30" s="17">
        <f t="shared" si="5"/>
        <v>5.66444012229762</v>
      </c>
      <c r="L30" s="16">
        <v>23</v>
      </c>
      <c r="M30" s="19">
        <f t="shared" si="6"/>
        <v>0.60869565217391308</v>
      </c>
      <c r="N30" s="16">
        <v>12</v>
      </c>
      <c r="O30" s="20">
        <f t="shared" ref="O30:P30" si="28">D30/7</f>
        <v>2</v>
      </c>
      <c r="P30" s="20">
        <f t="shared" si="28"/>
        <v>0.14285714285714285</v>
      </c>
      <c r="Q30" s="16">
        <f t="shared" si="8"/>
        <v>5</v>
      </c>
      <c r="R30" s="16"/>
      <c r="S30" s="21">
        <v>1.5590200445434299</v>
      </c>
      <c r="T30" s="14">
        <v>200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6"/>
        <v>0</v>
      </c>
      <c r="Z30" s="14">
        <v>0</v>
      </c>
      <c r="AA30" s="14" t="s">
        <v>39</v>
      </c>
      <c r="AB30" s="27">
        <f t="shared" si="11"/>
        <v>-0.69</v>
      </c>
      <c r="AC30" s="28">
        <v>0.17034951388888889</v>
      </c>
      <c r="AD30" s="25">
        <f t="shared" si="12"/>
        <v>-3.2911526083333333</v>
      </c>
      <c r="AE30" s="25">
        <v>-5.98</v>
      </c>
      <c r="AF30" s="25">
        <v>-8.4324418342499996</v>
      </c>
      <c r="AG30" s="25">
        <v>0</v>
      </c>
    </row>
    <row r="31" spans="1:33" ht="15.75" customHeight="1" x14ac:dyDescent="0.2">
      <c r="A31" s="31" t="s">
        <v>91</v>
      </c>
      <c r="B31" s="31" t="s">
        <v>785</v>
      </c>
      <c r="C31" s="15">
        <f t="shared" si="1"/>
        <v>24.174615384615386</v>
      </c>
      <c r="D31" s="16">
        <v>13</v>
      </c>
      <c r="E31" s="16">
        <v>0</v>
      </c>
      <c r="F31" s="17">
        <v>314.27000000000004</v>
      </c>
      <c r="G31" s="17">
        <v>0</v>
      </c>
      <c r="H31" s="18">
        <f t="shared" si="2"/>
        <v>0</v>
      </c>
      <c r="I31" s="18">
        <f t="shared" si="3"/>
        <v>0.24409484161893699</v>
      </c>
      <c r="J31" s="17">
        <f t="shared" si="4"/>
        <v>76.711685875583342</v>
      </c>
      <c r="K31" s="17">
        <f t="shared" si="5"/>
        <v>5.9008989135064107</v>
      </c>
      <c r="L31" s="16">
        <v>20</v>
      </c>
      <c r="M31" s="19">
        <f t="shared" si="6"/>
        <v>0.65</v>
      </c>
      <c r="N31" s="16">
        <v>1</v>
      </c>
      <c r="O31" s="20">
        <f t="shared" ref="O31:P32" si="29">D31/7</f>
        <v>1.8571428571428572</v>
      </c>
      <c r="P31" s="20">
        <f t="shared" si="29"/>
        <v>0</v>
      </c>
      <c r="Q31" s="16">
        <f t="shared" si="8"/>
        <v>0</v>
      </c>
      <c r="R31" s="16"/>
      <c r="S31" s="21">
        <v>1.9220779220779201</v>
      </c>
      <c r="T31" s="14">
        <v>200</v>
      </c>
      <c r="U31" s="22" t="s">
        <v>63</v>
      </c>
      <c r="V31" s="23" t="s">
        <v>1170</v>
      </c>
      <c r="W31" s="14">
        <v>0</v>
      </c>
      <c r="X31" s="24">
        <f t="shared" si="9"/>
        <v>0</v>
      </c>
      <c r="Y31" s="25">
        <f t="shared" si="26"/>
        <v>0</v>
      </c>
      <c r="Z31" s="14">
        <v>0</v>
      </c>
      <c r="AA31" s="14" t="s">
        <v>39</v>
      </c>
      <c r="AB31" s="27">
        <f t="shared" si="11"/>
        <v>-0.69</v>
      </c>
      <c r="AC31" s="28">
        <v>0.17034951388888889</v>
      </c>
      <c r="AD31" s="25">
        <f t="shared" si="12"/>
        <v>-3.0560702791666667</v>
      </c>
      <c r="AE31" s="25">
        <v>-5.98</v>
      </c>
      <c r="AF31" s="25">
        <v>-8.4324418342499996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9"/>
        <v>0</v>
      </c>
      <c r="P32" s="20">
        <f t="shared" si="29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6"/>
        <v>0</v>
      </c>
      <c r="Z32" s="14">
        <v>0</v>
      </c>
      <c r="AA32" s="14" t="s">
        <v>39</v>
      </c>
      <c r="AB32" s="27">
        <f t="shared" si="11"/>
        <v>-0.69</v>
      </c>
      <c r="AC32" s="28">
        <v>0.17034951388888889</v>
      </c>
      <c r="AD32" s="25">
        <f t="shared" si="12"/>
        <v>0</v>
      </c>
      <c r="AE32" s="25">
        <v>-5.98</v>
      </c>
      <c r="AF32" s="25">
        <v>-8.4324418342499996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">
        <v>786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Info!B1:BJ5000""),2,FALSE),"""")"),"B08PL51JZ5")</f>
        <v>B08PL51JZ5</v>
      </c>
      <c r="B2" s="3" t="s">
        <v>787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0.25" customHeight="1" x14ac:dyDescent="0.15">
      <c r="A3" s="67" t="s">
        <v>30</v>
      </c>
      <c r="B3" s="68"/>
      <c r="C3" s="42">
        <f>((AE32+AF32)/0.85)*-1</f>
        <v>40.914218391764706</v>
      </c>
      <c r="D3" s="5">
        <f>SUM(D4:D99765)</f>
        <v>31</v>
      </c>
      <c r="E3" s="5"/>
      <c r="F3" s="6">
        <f t="shared" ref="F3:G3" si="0">SUM(F4:F99765)</f>
        <v>1646.2200000000003</v>
      </c>
      <c r="G3" s="6">
        <f t="shared" si="0"/>
        <v>-336.03</v>
      </c>
      <c r="H3" s="7">
        <f>G3/F3*-1</f>
        <v>0.20412217079126721</v>
      </c>
      <c r="I3" s="8">
        <f>J3/F3</f>
        <v>6.3326114626977561E-3</v>
      </c>
      <c r="J3" s="6">
        <f>SUM(J4:J99765)</f>
        <v>10.424871642122302</v>
      </c>
      <c r="K3" s="6">
        <f>J3/D3</f>
        <v>0.33628618200394522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1.5 - May
0.5 - June
4.5 - July
1.5 - Aug
1.5 - Sept
1.5 - Oct
2 - Nov
2 - Dec
 - Jan
 - Feb")</f>
        <v xml:space="preserve"> - March
1 - April
1.5 - May
0.5 - June
4.5 - July
1.5 - Aug
1.5 - Sept
1.5 - Oct
2 -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13</v>
      </c>
      <c r="X3" s="7">
        <f>W3/D3</f>
        <v>0.41935483870967744</v>
      </c>
      <c r="Y3" s="6"/>
      <c r="Z3" s="5"/>
      <c r="AA3" s="5"/>
      <c r="AB3" s="5"/>
      <c r="AC3" s="5"/>
      <c r="AD3" s="6">
        <f>SUM(AD4:AD99765)</f>
        <v>-11.237303736666664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Info!B2:BZ7000""),37,FALSE)),"""")*-1"),-27.837085633)</f>
        <v>-27.837085633000001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 x14ac:dyDescent="0.2">
      <c r="A16" s="14" t="s">
        <v>60</v>
      </c>
      <c r="B16" s="14" t="s">
        <v>788</v>
      </c>
      <c r="C16" s="15">
        <f t="shared" ref="C16:C32" si="1">IFERROR(F16/D16," - ")</f>
        <v>53.989999999999995</v>
      </c>
      <c r="D16" s="16">
        <v>5</v>
      </c>
      <c r="E16" s="16">
        <v>0</v>
      </c>
      <c r="F16" s="17">
        <v>269.95</v>
      </c>
      <c r="G16" s="29">
        <v>-188.08999999999997</v>
      </c>
      <c r="H16" s="18">
        <f t="shared" ref="H16:H32" si="2">G16/F16*-1</f>
        <v>0.69675865901092793</v>
      </c>
      <c r="I16" s="18">
        <f t="shared" ref="I16:I32" si="3">J16/F16</f>
        <v>-0.46628983855970263</v>
      </c>
      <c r="J16" s="17">
        <f t="shared" ref="J16:J32" si="4">F16*0.85+G16+AF16*D16+D16*AE16+AG16+AD16</f>
        <v>-125.87494191919173</v>
      </c>
      <c r="K16" s="17">
        <f t="shared" ref="K16:K32" si="5">J16/D16</f>
        <v>-25.174988383838347</v>
      </c>
      <c r="L16" s="16">
        <v>47</v>
      </c>
      <c r="M16" s="19">
        <f t="shared" ref="M16:M32" si="6">IFERROR(D16/L16,"-")</f>
        <v>0.10638297872340426</v>
      </c>
      <c r="N16" s="16">
        <v>178</v>
      </c>
      <c r="O16" s="20">
        <f t="shared" ref="O16:P16" si="7">D16/7</f>
        <v>0.7142857142857143</v>
      </c>
      <c r="P16" s="20">
        <f t="shared" si="7"/>
        <v>0</v>
      </c>
      <c r="Q16" s="16">
        <f t="shared" ref="Q16:Q32" si="8">ROUNDDOWN(N16/(O16+P16),0)</f>
        <v>249</v>
      </c>
      <c r="R16" s="16"/>
      <c r="S16" s="21">
        <v>3.1578947368420998E-2</v>
      </c>
      <c r="T16" s="14" t="s">
        <v>63</v>
      </c>
      <c r="U16" s="22" t="s">
        <v>63</v>
      </c>
      <c r="V16" s="23" t="s">
        <v>63</v>
      </c>
      <c r="W16" s="14">
        <v>5</v>
      </c>
      <c r="X16" s="24">
        <f t="shared" ref="X16:X32" si="9">IFERROR(W16/D16,0)</f>
        <v>1</v>
      </c>
      <c r="Y16" s="25">
        <f t="shared" ref="Y16:Y26" si="10">IFERROR(G16/(W16+Z16)*-1,0)</f>
        <v>31.348333333333329</v>
      </c>
      <c r="Z16" s="14">
        <v>1</v>
      </c>
      <c r="AA16" s="14" t="s">
        <v>39</v>
      </c>
      <c r="AB16" s="27">
        <f t="shared" ref="AB16:AB32" si="11">IF(OR(AA16="UsLargeStandardSize",AA16="UsSmallStandardSize"),-0.69,-0.48)</f>
        <v>-0.69</v>
      </c>
      <c r="AC16" s="28">
        <v>0.14814814814814814</v>
      </c>
      <c r="AD16" s="25">
        <f t="shared" ref="AD16:AD32" si="12">IFERROR(AB16*AC16*D16*2,0)</f>
        <v>-1.0222222222222221</v>
      </c>
      <c r="AE16" s="25">
        <v>-5.8</v>
      </c>
      <c r="AF16" s="25">
        <v>-27.4440439393939</v>
      </c>
      <c r="AG16" s="25">
        <v>0</v>
      </c>
    </row>
    <row r="17" spans="1:33" ht="15.75" customHeight="1" x14ac:dyDescent="0.2">
      <c r="A17" s="14" t="s">
        <v>62</v>
      </c>
      <c r="B17" s="14" t="s">
        <v>88</v>
      </c>
      <c r="C17" s="15">
        <f t="shared" si="1"/>
        <v>52.536111111111119</v>
      </c>
      <c r="D17" s="16">
        <v>18</v>
      </c>
      <c r="E17" s="16">
        <v>0</v>
      </c>
      <c r="F17" s="17">
        <v>945.65000000000009</v>
      </c>
      <c r="G17" s="29">
        <v>-144.34</v>
      </c>
      <c r="H17" s="18">
        <f t="shared" si="2"/>
        <v>0.15263575318563949</v>
      </c>
      <c r="I17" s="18">
        <f t="shared" si="3"/>
        <v>4.9963231196436093E-2</v>
      </c>
      <c r="J17" s="17">
        <f t="shared" si="4"/>
        <v>47.247729580909798</v>
      </c>
      <c r="K17" s="17">
        <f t="shared" si="5"/>
        <v>2.6248738656060997</v>
      </c>
      <c r="L17" s="16">
        <v>62</v>
      </c>
      <c r="M17" s="19">
        <f t="shared" si="6"/>
        <v>0.29032258064516131</v>
      </c>
      <c r="N17" s="16">
        <v>108</v>
      </c>
      <c r="O17" s="20">
        <f t="shared" ref="O17:P17" si="13">D17/7</f>
        <v>2.5714285714285716</v>
      </c>
      <c r="P17" s="20">
        <f t="shared" si="13"/>
        <v>0</v>
      </c>
      <c r="Q17" s="16">
        <f t="shared" si="8"/>
        <v>42</v>
      </c>
      <c r="R17" s="16"/>
      <c r="S17" s="21">
        <v>0.29508196721311403</v>
      </c>
      <c r="T17" s="14" t="s">
        <v>63</v>
      </c>
      <c r="U17" s="22" t="s">
        <v>63</v>
      </c>
      <c r="V17" s="23" t="s">
        <v>63</v>
      </c>
      <c r="W17" s="14">
        <v>8</v>
      </c>
      <c r="X17" s="24">
        <f t="shared" si="9"/>
        <v>0.44444444444444442</v>
      </c>
      <c r="Y17" s="25">
        <f t="shared" si="10"/>
        <v>18.0425</v>
      </c>
      <c r="Z17" s="14">
        <v>0</v>
      </c>
      <c r="AA17" s="14" t="s">
        <v>39</v>
      </c>
      <c r="AB17" s="27">
        <f t="shared" si="11"/>
        <v>-0.69</v>
      </c>
      <c r="AC17" s="28">
        <v>0.28470126851851851</v>
      </c>
      <c r="AD17" s="25">
        <f t="shared" si="12"/>
        <v>-7.0719795099999994</v>
      </c>
      <c r="AE17" s="25">
        <v>-6.94</v>
      </c>
      <c r="AF17" s="25">
        <v>-26.6790439393939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1"/>
        <v>53.061428571428564</v>
      </c>
      <c r="D18" s="16">
        <v>7</v>
      </c>
      <c r="E18" s="16">
        <v>0</v>
      </c>
      <c r="F18" s="17">
        <v>371.42999999999995</v>
      </c>
      <c r="G18" s="29">
        <v>-3.6</v>
      </c>
      <c r="H18" s="18">
        <f t="shared" si="2"/>
        <v>9.6922704143445615E-3</v>
      </c>
      <c r="I18" s="18">
        <f t="shared" si="3"/>
        <v>0.19931609770442277</v>
      </c>
      <c r="J18" s="17">
        <f t="shared" si="4"/>
        <v>74.031978170353739</v>
      </c>
      <c r="K18" s="17">
        <f t="shared" si="5"/>
        <v>10.575996881479105</v>
      </c>
      <c r="L18" s="16">
        <v>25</v>
      </c>
      <c r="M18" s="19">
        <f t="shared" si="6"/>
        <v>0.28000000000000003</v>
      </c>
      <c r="N18" s="16">
        <v>69</v>
      </c>
      <c r="O18" s="20">
        <f t="shared" ref="O18:P18" si="14">D18/7</f>
        <v>1</v>
      </c>
      <c r="P18" s="20">
        <f t="shared" si="14"/>
        <v>0</v>
      </c>
      <c r="Q18" s="16">
        <f t="shared" si="8"/>
        <v>69</v>
      </c>
      <c r="R18" s="16"/>
      <c r="S18" s="21">
        <v>1.2</v>
      </c>
      <c r="T18" s="14" t="s">
        <v>63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0.28470126851851851</v>
      </c>
      <c r="AD18" s="25">
        <f t="shared" si="12"/>
        <v>-2.7502142538888887</v>
      </c>
      <c r="AE18" s="25">
        <v>-6.94</v>
      </c>
      <c r="AF18" s="25">
        <v>-26.6790439393939</v>
      </c>
      <c r="AG18" s="25">
        <v>0</v>
      </c>
    </row>
    <row r="19" spans="1:33" ht="15.75" customHeight="1" x14ac:dyDescent="0.2">
      <c r="A19" s="14" t="s">
        <v>67</v>
      </c>
      <c r="B19" s="14"/>
      <c r="C19" s="15">
        <f t="shared" si="1"/>
        <v>59.19</v>
      </c>
      <c r="D19" s="16">
        <v>1</v>
      </c>
      <c r="E19" s="16">
        <v>0</v>
      </c>
      <c r="F19" s="17">
        <v>59.19</v>
      </c>
      <c r="G19" s="29">
        <v>0</v>
      </c>
      <c r="H19" s="18">
        <f t="shared" si="2"/>
        <v>0</v>
      </c>
      <c r="I19" s="18">
        <f t="shared" si="3"/>
        <v>0.25376086855973135</v>
      </c>
      <c r="J19" s="17">
        <f t="shared" si="4"/>
        <v>15.020105810050499</v>
      </c>
      <c r="K19" s="17">
        <f t="shared" si="5"/>
        <v>15.020105810050499</v>
      </c>
      <c r="L19" s="16">
        <v>12</v>
      </c>
      <c r="M19" s="19">
        <f t="shared" si="6"/>
        <v>8.3333333333333329E-2</v>
      </c>
      <c r="N19" s="16">
        <v>48</v>
      </c>
      <c r="O19" s="20">
        <f t="shared" ref="O19:P19" si="15">D19/7</f>
        <v>0.14285714285714285</v>
      </c>
      <c r="P19" s="20">
        <f t="shared" si="15"/>
        <v>0</v>
      </c>
      <c r="Q19" s="16">
        <f t="shared" si="8"/>
        <v>336</v>
      </c>
      <c r="R19" s="16"/>
      <c r="S19" s="21">
        <v>1.69090909090909</v>
      </c>
      <c r="T19" s="14" t="s">
        <v>63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0.28470126851851851</v>
      </c>
      <c r="AD19" s="25">
        <f t="shared" si="12"/>
        <v>-0.39288775055555553</v>
      </c>
      <c r="AE19" s="25">
        <v>-6.94</v>
      </c>
      <c r="AF19" s="25">
        <v>-27.95850643939394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12</v>
      </c>
      <c r="O20" s="20">
        <f t="shared" ref="O20:P20" si="16">D20/7</f>
        <v>0</v>
      </c>
      <c r="P20" s="20">
        <f t="shared" si="16"/>
        <v>0</v>
      </c>
      <c r="Q20" s="16" t="e">
        <f t="shared" si="8"/>
        <v>#DIV/0!</v>
      </c>
      <c r="R20" s="16"/>
      <c r="S20" s="21">
        <v>0.59903381642511999</v>
      </c>
      <c r="T20" s="14" t="s">
        <v>63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0.28470126851851851</v>
      </c>
      <c r="AD20" s="25">
        <f t="shared" si="12"/>
        <v>0</v>
      </c>
      <c r="AE20" s="25">
        <v>-6.94</v>
      </c>
      <c r="AF20" s="25">
        <v>-27.95850643939394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1"/>
        <v xml:space="preserve"> - </v>
      </c>
      <c r="D21" s="16">
        <v>0</v>
      </c>
      <c r="E21" s="16">
        <v>4</v>
      </c>
      <c r="F21" s="17">
        <v>0</v>
      </c>
      <c r="G21" s="29">
        <v>0</v>
      </c>
      <c r="H21" s="18" t="e">
        <f t="shared" si="2"/>
        <v>#DIV/0!</v>
      </c>
      <c r="I21" s="18" t="e">
        <f t="shared" si="3"/>
        <v>#DIV/0!</v>
      </c>
      <c r="J21" s="17">
        <f t="shared" si="4"/>
        <v>0</v>
      </c>
      <c r="K21" s="17" t="e">
        <f t="shared" si="5"/>
        <v>#DIV/0!</v>
      </c>
      <c r="L21" s="16">
        <v>0</v>
      </c>
      <c r="M21" s="19" t="str">
        <f t="shared" si="6"/>
        <v>-</v>
      </c>
      <c r="N21" s="16">
        <v>11</v>
      </c>
      <c r="O21" s="20">
        <f t="shared" ref="O21:P21" si="17">D21/7</f>
        <v>0</v>
      </c>
      <c r="P21" s="20">
        <f t="shared" si="17"/>
        <v>0.5714285714285714</v>
      </c>
      <c r="Q21" s="16">
        <f t="shared" si="8"/>
        <v>19</v>
      </c>
      <c r="R21" s="16"/>
      <c r="S21" s="21">
        <v>0.77500000000000002</v>
      </c>
      <c r="T21" s="14" t="s">
        <v>63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0.28470126851851851</v>
      </c>
      <c r="AD21" s="25">
        <f t="shared" si="12"/>
        <v>0</v>
      </c>
      <c r="AE21" s="25">
        <v>-6.94</v>
      </c>
      <c r="AF21" s="25">
        <v>-27.95850643939394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1"/>
        <v xml:space="preserve"> - </v>
      </c>
      <c r="D22" s="16">
        <v>0</v>
      </c>
      <c r="E22" s="16">
        <v>2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3</v>
      </c>
      <c r="O22" s="20">
        <f t="shared" ref="O22:P22" si="18">D22/7</f>
        <v>0</v>
      </c>
      <c r="P22" s="20">
        <f t="shared" si="18"/>
        <v>0.2857142857142857</v>
      </c>
      <c r="Q22" s="16">
        <f t="shared" si="8"/>
        <v>10</v>
      </c>
      <c r="R22" s="16"/>
      <c r="S22" s="21">
        <v>1.56962025316455</v>
      </c>
      <c r="T22" s="14" t="s">
        <v>63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0.28470126851851851</v>
      </c>
      <c r="AD22" s="25">
        <f t="shared" si="12"/>
        <v>0</v>
      </c>
      <c r="AE22" s="25">
        <v>-6.94</v>
      </c>
      <c r="AF22" s="25">
        <v>-27.95850643939394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1"/>
        <v xml:space="preserve"> - </v>
      </c>
      <c r="D23" s="16">
        <v>0</v>
      </c>
      <c r="E23" s="16">
        <v>1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1</v>
      </c>
      <c r="O23" s="20">
        <f t="shared" ref="O23:P23" si="19">D23/7</f>
        <v>0</v>
      </c>
      <c r="P23" s="20">
        <f t="shared" si="19"/>
        <v>0.14285714285714285</v>
      </c>
      <c r="Q23" s="16">
        <f t="shared" si="8"/>
        <v>7</v>
      </c>
      <c r="R23" s="16"/>
      <c r="S23" s="21">
        <v>1.7971014492753601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0.28470126851851851</v>
      </c>
      <c r="AD23" s="25">
        <f t="shared" si="12"/>
        <v>0</v>
      </c>
      <c r="AE23" s="25">
        <v>-6.94</v>
      </c>
      <c r="AF23" s="25">
        <v>-27.95850643939394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20">D24/7</f>
        <v>0</v>
      </c>
      <c r="P24" s="20">
        <f t="shared" si="20"/>
        <v>0</v>
      </c>
      <c r="Q24" s="16" t="e">
        <f t="shared" si="8"/>
        <v>#DIV/0!</v>
      </c>
      <c r="R24" s="16"/>
      <c r="S24" s="21">
        <v>2.25454545454545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0.28470126851851851</v>
      </c>
      <c r="AD24" s="25">
        <f t="shared" si="12"/>
        <v>0</v>
      </c>
      <c r="AE24" s="25">
        <v>-6.94</v>
      </c>
      <c r="AF24" s="25">
        <v>-27.95850643939394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21">D25/7</f>
        <v>0</v>
      </c>
      <c r="P25" s="20">
        <f t="shared" si="21"/>
        <v>0</v>
      </c>
      <c r="Q25" s="16" t="e">
        <f t="shared" si="8"/>
        <v>#DIV/0!</v>
      </c>
      <c r="R25" s="16"/>
      <c r="S25" s="21">
        <v>0.66310160427807485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0.28470126851851851</v>
      </c>
      <c r="AD25" s="25">
        <f t="shared" si="12"/>
        <v>0</v>
      </c>
      <c r="AE25" s="25">
        <v>-6.94</v>
      </c>
      <c r="AF25" s="25">
        <v>-27.96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2">D26/7</f>
        <v>0</v>
      </c>
      <c r="P26" s="20">
        <f t="shared" si="22"/>
        <v>0</v>
      </c>
      <c r="Q26" s="16" t="e">
        <f t="shared" si="8"/>
        <v>#DIV/0!</v>
      </c>
      <c r="R26" s="16"/>
      <c r="S26" s="21">
        <v>0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0.28470126851851851</v>
      </c>
      <c r="AD26" s="25">
        <f t="shared" si="12"/>
        <v>0</v>
      </c>
      <c r="AE26" s="25">
        <v>-6.94</v>
      </c>
      <c r="AF26" s="25">
        <v>-27.958506439393901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3">D27/7</f>
        <v>0</v>
      </c>
      <c r="P27" s="20">
        <f t="shared" si="23"/>
        <v>0</v>
      </c>
      <c r="Q27" s="16" t="e">
        <f t="shared" si="8"/>
        <v>#DIV/0!</v>
      </c>
      <c r="R27" s="16"/>
      <c r="S27" s="21">
        <v>0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0.28470126851851851</v>
      </c>
      <c r="AD27" s="25">
        <f t="shared" si="12"/>
        <v>0</v>
      </c>
      <c r="AE27" s="25">
        <v>-6.94</v>
      </c>
      <c r="AF27" s="25">
        <v>-28.012996136363601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</v>
      </c>
      <c r="Q28" s="16" t="e">
        <f t="shared" si="8"/>
        <v>#DIV/0!</v>
      </c>
      <c r="R28" s="16"/>
      <c r="S28" s="21">
        <v>0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5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0.28470126851851851</v>
      </c>
      <c r="AD28" s="25">
        <f t="shared" si="12"/>
        <v>0</v>
      </c>
      <c r="AE28" s="25">
        <v>-6.94</v>
      </c>
      <c r="AF28" s="25">
        <v>-28.012996136363601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26">D29/7</f>
        <v>0</v>
      </c>
      <c r="P29" s="20">
        <f t="shared" si="26"/>
        <v>0</v>
      </c>
      <c r="Q29" s="16" t="e">
        <f t="shared" si="8"/>
        <v>#DIV/0!</v>
      </c>
      <c r="R29" s="16"/>
      <c r="S29" s="21">
        <v>0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5"/>
        <v>0</v>
      </c>
      <c r="Z29" s="14">
        <v>0</v>
      </c>
      <c r="AA29" s="14" t="s">
        <v>39</v>
      </c>
      <c r="AB29" s="27">
        <f t="shared" si="11"/>
        <v>-0.69</v>
      </c>
      <c r="AC29" s="28">
        <v>0.28470126851851851</v>
      </c>
      <c r="AD29" s="25">
        <f t="shared" si="12"/>
        <v>0</v>
      </c>
      <c r="AE29" s="25">
        <v>-6.94</v>
      </c>
      <c r="AF29" s="25">
        <v>-28.012996136363601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7">D30/7</f>
        <v>0</v>
      </c>
      <c r="P30" s="20">
        <f t="shared" si="27"/>
        <v>0</v>
      </c>
      <c r="Q30" s="16" t="e">
        <f t="shared" si="8"/>
        <v>#DIV/0!</v>
      </c>
      <c r="R30" s="16"/>
      <c r="S30" s="21">
        <v>0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5"/>
        <v>0</v>
      </c>
      <c r="Z30" s="14">
        <v>0</v>
      </c>
      <c r="AA30" s="14" t="s">
        <v>39</v>
      </c>
      <c r="AB30" s="27">
        <f t="shared" si="11"/>
        <v>-0.69</v>
      </c>
      <c r="AC30" s="28">
        <v>0.28470126851851851</v>
      </c>
      <c r="AD30" s="25">
        <f t="shared" si="12"/>
        <v>0</v>
      </c>
      <c r="AE30" s="25">
        <v>-6.94</v>
      </c>
      <c r="AF30" s="25">
        <v>-27.837085633000001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28">D31/7</f>
        <v>0</v>
      </c>
      <c r="P31" s="20">
        <f t="shared" si="28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5"/>
        <v>0</v>
      </c>
      <c r="Z31" s="14">
        <v>0</v>
      </c>
      <c r="AA31" s="14" t="s">
        <v>39</v>
      </c>
      <c r="AB31" s="27">
        <f t="shared" si="11"/>
        <v>-0.69</v>
      </c>
      <c r="AC31" s="28">
        <v>0.28470126851851851</v>
      </c>
      <c r="AD31" s="25">
        <f t="shared" si="12"/>
        <v>0</v>
      </c>
      <c r="AE31" s="25">
        <v>-6.94</v>
      </c>
      <c r="AF31" s="25">
        <v>-27.837085632999997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8"/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5"/>
        <v>0</v>
      </c>
      <c r="Z32" s="14">
        <v>0</v>
      </c>
      <c r="AA32" s="14" t="s">
        <v>39</v>
      </c>
      <c r="AB32" s="27">
        <f t="shared" si="11"/>
        <v>-0.69</v>
      </c>
      <c r="AC32" s="28">
        <v>0.28470126851851851</v>
      </c>
      <c r="AD32" s="25">
        <f t="shared" si="12"/>
        <v>0</v>
      </c>
      <c r="AE32" s="25">
        <v>-6.94</v>
      </c>
      <c r="AF32" s="25">
        <v>-27.837085633000001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Info!B1:BJ5000""),3,FALSE),"""")"),"Low Voltage Transformer for Landscape Lights, 120 Watt - Outdoor Lighting Transformer, 120V AC to 12V AC")</f>
        <v>Low Voltage Transformer for Landscape Lights, 120 Watt - Outdoor Lighting Transformer, 120V AC to 12V AC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Info!B1:BJ5000""),2,FALSE),"""")"),"B092RJRTT9")</f>
        <v>B092RJRTT9</v>
      </c>
      <c r="B2" s="3" t="s">
        <v>789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8.25" customHeight="1" x14ac:dyDescent="0.15">
      <c r="A3" s="67" t="s">
        <v>30</v>
      </c>
      <c r="B3" s="68"/>
      <c r="C3" s="42">
        <f>((AE32+AF32)/0.85)*-1</f>
        <v>40.490688980000002</v>
      </c>
      <c r="D3" s="5">
        <f>SUM(D4:D99765)</f>
        <v>69</v>
      </c>
      <c r="E3" s="5"/>
      <c r="F3" s="6">
        <f t="shared" ref="F3:G3" si="0">SUM(F4:F99765)</f>
        <v>3579.7200000000003</v>
      </c>
      <c r="G3" s="6">
        <f t="shared" si="0"/>
        <v>-13.84</v>
      </c>
      <c r="H3" s="7">
        <f>G3/F3*-1</f>
        <v>3.8662241739577394E-3</v>
      </c>
      <c r="I3" s="8" t="e">
        <f>J3/F3</f>
        <v>#N/A</v>
      </c>
      <c r="J3" s="6" t="e">
        <f>SUM(J4:J99765)</f>
        <v>#N/A</v>
      </c>
      <c r="K3" s="6" t="e">
        <f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</v>
      </c>
      <c r="X3" s="7">
        <f>W3/D3</f>
        <v>5.7971014492753624E-2</v>
      </c>
      <c r="Y3" s="6"/>
      <c r="Z3" s="5"/>
      <c r="AA3" s="5"/>
      <c r="AB3" s="5"/>
      <c r="AC3" s="5"/>
      <c r="AD3" s="6">
        <f>SUM(AD4:AD99765)</f>
        <v>-26.98864896000001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Info!B2:BZ7000""),37,FALSE)),"""")*-1"),-27.837085633)</f>
        <v>-27.837085633000001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/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/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 x14ac:dyDescent="0.2">
      <c r="A22" s="14"/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customHeight="1" x14ac:dyDescent="0.2">
      <c r="A23" s="14" t="s">
        <v>76</v>
      </c>
      <c r="B23" s="14" t="s">
        <v>790</v>
      </c>
      <c r="C23" s="15">
        <f t="shared" ref="C23:C32" si="1">IFERROR(F23/D23," - ")</f>
        <v>51.253157894736844</v>
      </c>
      <c r="D23" s="16">
        <v>19</v>
      </c>
      <c r="E23" s="16">
        <v>0</v>
      </c>
      <c r="F23" s="17">
        <v>973.81000000000006</v>
      </c>
      <c r="G23" s="29">
        <v>0</v>
      </c>
      <c r="H23" s="18">
        <f t="shared" ref="H23:H32" si="2">G23/F23*-1</f>
        <v>0</v>
      </c>
      <c r="I23" s="18" t="e">
        <f t="shared" ref="I23:I32" si="3">J23/F23</f>
        <v>#N/A</v>
      </c>
      <c r="J23" s="17" t="e">
        <f t="shared" ref="J23:J32" si="4">F23*0.85+G23+AF23*D23+D23*AE23+AG23+AD23</f>
        <v>#N/A</v>
      </c>
      <c r="K23" s="17" t="e">
        <f t="shared" ref="K23:K32" si="5">J23/D23</f>
        <v>#N/A</v>
      </c>
      <c r="L23" s="16">
        <v>0</v>
      </c>
      <c r="M23" s="19" t="str">
        <f t="shared" ref="M23:M32" si="6">IFERROR(D23/L23,"-")</f>
        <v>-</v>
      </c>
      <c r="N23" s="16">
        <v>0</v>
      </c>
      <c r="O23" s="20">
        <f t="shared" ref="O23:P23" si="7">D23/7</f>
        <v>2.7142857142857144</v>
      </c>
      <c r="P23" s="20">
        <f t="shared" si="7"/>
        <v>0</v>
      </c>
      <c r="Q23" s="16">
        <f t="shared" ref="Q23:Q32" si="8">ROUNDDOWN(N23/(O23+P23),0)</f>
        <v>0</v>
      </c>
      <c r="R23" s="16"/>
      <c r="S23" s="21">
        <v>0.16666666666666599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ref="X23:X32" si="9">IFERROR(W23/D23,0)</f>
        <v>0</v>
      </c>
      <c r="Y23" s="25">
        <f t="shared" ref="Y23:Y26" si="10">IFERROR(G23/(W23+Z23)*-1,0)</f>
        <v>0</v>
      </c>
      <c r="Z23" s="14">
        <v>0</v>
      </c>
      <c r="AA23" s="14" t="s">
        <v>39</v>
      </c>
      <c r="AB23" s="27">
        <f t="shared" ref="AB23:AB32" si="11">IF(OR(AA23="UsLargeStandardSize",AA23="UsSmallStandardSize"),-0.69,-0.48)</f>
        <v>-0.69</v>
      </c>
      <c r="AC23" s="28">
        <v>0.28343466666666672</v>
      </c>
      <c r="AD23" s="25">
        <f t="shared" ref="AD23:AD32" si="12">IFERROR(AB23*AC23*D23*2,0)</f>
        <v>-7.4316569600000015</v>
      </c>
      <c r="AE23" s="25">
        <v>-6.94</v>
      </c>
      <c r="AF23" s="25" t="e">
        <v>#N/A</v>
      </c>
      <c r="AG23" s="25">
        <v>0</v>
      </c>
    </row>
    <row r="24" spans="1:33" ht="15.75" customHeight="1" x14ac:dyDescent="0.2">
      <c r="A24" s="14" t="s">
        <v>78</v>
      </c>
      <c r="B24" s="14" t="s">
        <v>135</v>
      </c>
      <c r="C24" s="15">
        <f t="shared" si="1"/>
        <v>54.631538461538476</v>
      </c>
      <c r="D24" s="16">
        <v>13</v>
      </c>
      <c r="E24" s="16">
        <v>0</v>
      </c>
      <c r="F24" s="17">
        <v>710.21000000000015</v>
      </c>
      <c r="G24" s="17">
        <v>0</v>
      </c>
      <c r="H24" s="18">
        <f t="shared" si="2"/>
        <v>0</v>
      </c>
      <c r="I24" s="18" t="e">
        <f t="shared" si="3"/>
        <v>#N/A</v>
      </c>
      <c r="J24" s="17" t="e">
        <f t="shared" si="4"/>
        <v>#N/A</v>
      </c>
      <c r="K24" s="17" t="e">
        <f t="shared" si="5"/>
        <v>#N/A</v>
      </c>
      <c r="L24" s="16">
        <v>42</v>
      </c>
      <c r="M24" s="19">
        <f t="shared" si="6"/>
        <v>0.30952380952380953</v>
      </c>
      <c r="N24" s="16">
        <v>0</v>
      </c>
      <c r="O24" s="20">
        <f t="shared" ref="O24:P24" si="13">D24/7</f>
        <v>1.8571428571428572</v>
      </c>
      <c r="P24" s="20">
        <f t="shared" si="13"/>
        <v>0</v>
      </c>
      <c r="Q24" s="16">
        <f t="shared" si="8"/>
        <v>0</v>
      </c>
      <c r="R24" s="16"/>
      <c r="S24" s="21">
        <v>0.28749999999999998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0.28343466666666672</v>
      </c>
      <c r="AD24" s="25">
        <f t="shared" si="12"/>
        <v>-5.0848179200000008</v>
      </c>
      <c r="AE24" s="25">
        <v>-6.94</v>
      </c>
      <c r="AF24" s="25" t="e">
        <v>#N/A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40.298888888888889</v>
      </c>
      <c r="D25" s="16">
        <v>9</v>
      </c>
      <c r="E25" s="16">
        <v>0</v>
      </c>
      <c r="F25" s="17">
        <v>362.69</v>
      </c>
      <c r="G25" s="17">
        <v>0</v>
      </c>
      <c r="H25" s="18">
        <f t="shared" si="2"/>
        <v>0</v>
      </c>
      <c r="I25" s="18">
        <f t="shared" si="3"/>
        <v>-2.6975539882544364E-2</v>
      </c>
      <c r="J25" s="17">
        <f t="shared" si="4"/>
        <v>-9.783758560000015</v>
      </c>
      <c r="K25" s="17">
        <f t="shared" si="5"/>
        <v>-1.0870842844444462</v>
      </c>
      <c r="L25" s="16">
        <v>33</v>
      </c>
      <c r="M25" s="19">
        <f t="shared" si="6"/>
        <v>0.27272727272727271</v>
      </c>
      <c r="N25" s="16">
        <v>0</v>
      </c>
      <c r="O25" s="20">
        <f t="shared" ref="O25:P25" si="14">D25/7</f>
        <v>1.2857142857142858</v>
      </c>
      <c r="P25" s="20">
        <f t="shared" si="14"/>
        <v>0</v>
      </c>
      <c r="Q25" s="16">
        <f t="shared" si="8"/>
        <v>0</v>
      </c>
      <c r="R25" s="16"/>
      <c r="S25" s="21">
        <v>1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0.28343466666666672</v>
      </c>
      <c r="AD25" s="25">
        <f t="shared" si="12"/>
        <v>-3.5202585600000007</v>
      </c>
      <c r="AE25" s="25">
        <v>-6.94</v>
      </c>
      <c r="AF25" s="25">
        <v>-28.01</v>
      </c>
      <c r="AG25" s="25">
        <v>0</v>
      </c>
    </row>
    <row r="26" spans="1:33" ht="15.75" customHeight="1" x14ac:dyDescent="0.2">
      <c r="A26" s="14" t="s">
        <v>82</v>
      </c>
      <c r="B26" s="14" t="s">
        <v>38</v>
      </c>
      <c r="C26" s="15">
        <f t="shared" si="1"/>
        <v>48.04</v>
      </c>
      <c r="D26" s="16">
        <v>5</v>
      </c>
      <c r="E26" s="16">
        <v>0</v>
      </c>
      <c r="F26" s="17">
        <v>240.2</v>
      </c>
      <c r="G26" s="17">
        <v>0</v>
      </c>
      <c r="H26" s="18">
        <f t="shared" si="2"/>
        <v>0</v>
      </c>
      <c r="I26" s="18">
        <f t="shared" si="3"/>
        <v>0.12183305911740207</v>
      </c>
      <c r="J26" s="17">
        <f t="shared" si="4"/>
        <v>29.264300799999976</v>
      </c>
      <c r="K26" s="17">
        <f t="shared" si="5"/>
        <v>5.8528601599999952</v>
      </c>
      <c r="L26" s="16">
        <v>25</v>
      </c>
      <c r="M26" s="19">
        <f t="shared" si="6"/>
        <v>0.2</v>
      </c>
      <c r="N26" s="16">
        <v>59</v>
      </c>
      <c r="O26" s="20">
        <f t="shared" ref="O26:P26" si="15">D26/7</f>
        <v>0.7142857142857143</v>
      </c>
      <c r="P26" s="20">
        <f t="shared" si="15"/>
        <v>0</v>
      </c>
      <c r="Q26" s="16">
        <f t="shared" si="8"/>
        <v>82</v>
      </c>
      <c r="R26" s="16"/>
      <c r="S26" s="21">
        <v>0.72222222222222221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0.28343466666666672</v>
      </c>
      <c r="AD26" s="25">
        <f t="shared" si="12"/>
        <v>-1.9556992000000004</v>
      </c>
      <c r="AE26" s="25">
        <v>-6.58</v>
      </c>
      <c r="AF26" s="25">
        <v>-28.01</v>
      </c>
      <c r="AG26" s="25">
        <v>0</v>
      </c>
    </row>
    <row r="27" spans="1:33" ht="15.75" customHeight="1" x14ac:dyDescent="0.2">
      <c r="A27" s="14" t="s">
        <v>85</v>
      </c>
      <c r="B27" s="14" t="s">
        <v>791</v>
      </c>
      <c r="C27" s="15">
        <f t="shared" si="1"/>
        <v>59.95</v>
      </c>
      <c r="D27" s="16">
        <v>5</v>
      </c>
      <c r="E27" s="16">
        <v>1</v>
      </c>
      <c r="F27" s="17">
        <v>299.75</v>
      </c>
      <c r="G27" s="17">
        <v>0</v>
      </c>
      <c r="H27" s="18">
        <f t="shared" si="2"/>
        <v>0</v>
      </c>
      <c r="I27" s="18">
        <f t="shared" si="3"/>
        <v>0.24313361401167632</v>
      </c>
      <c r="J27" s="17">
        <f t="shared" si="4"/>
        <v>72.879300799999982</v>
      </c>
      <c r="K27" s="17">
        <f t="shared" si="5"/>
        <v>14.575860159999996</v>
      </c>
      <c r="L27" s="16">
        <v>15</v>
      </c>
      <c r="M27" s="19">
        <f t="shared" si="6"/>
        <v>0.33333333333333331</v>
      </c>
      <c r="N27" s="16">
        <v>53</v>
      </c>
      <c r="O27" s="20">
        <f t="shared" ref="O27:P27" si="16">D27/7</f>
        <v>0.7142857142857143</v>
      </c>
      <c r="P27" s="20">
        <f t="shared" si="16"/>
        <v>0.14285714285714285</v>
      </c>
      <c r="Q27" s="16">
        <f t="shared" si="8"/>
        <v>61</v>
      </c>
      <c r="R27" s="16"/>
      <c r="S27" s="21">
        <v>0.90384615384615385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0.28343466666666672</v>
      </c>
      <c r="AD27" s="25">
        <f t="shared" si="12"/>
        <v>-1.9556992000000004</v>
      </c>
      <c r="AE27" s="25">
        <v>-6.58</v>
      </c>
      <c r="AF27" s="25">
        <v>-29.410499999999999</v>
      </c>
      <c r="AG27" s="25">
        <v>0</v>
      </c>
    </row>
    <row r="28" spans="1:33" ht="15.75" customHeight="1" x14ac:dyDescent="0.2">
      <c r="A28" s="14" t="s">
        <v>87</v>
      </c>
      <c r="B28" s="14" t="s">
        <v>792</v>
      </c>
      <c r="C28" s="15">
        <f t="shared" si="1"/>
        <v>54.949999999999996</v>
      </c>
      <c r="D28" s="16">
        <v>3</v>
      </c>
      <c r="E28" s="16">
        <v>0</v>
      </c>
      <c r="F28" s="17">
        <v>164.85</v>
      </c>
      <c r="G28" s="17">
        <v>0</v>
      </c>
      <c r="H28" s="18">
        <f t="shared" si="2"/>
        <v>0</v>
      </c>
      <c r="I28" s="18">
        <f t="shared" si="3"/>
        <v>0.18791374267515926</v>
      </c>
      <c r="J28" s="17">
        <f t="shared" si="4"/>
        <v>30.977580480000004</v>
      </c>
      <c r="K28" s="17">
        <f t="shared" si="5"/>
        <v>10.325860160000001</v>
      </c>
      <c r="L28" s="16">
        <v>19</v>
      </c>
      <c r="M28" s="19">
        <f t="shared" si="6"/>
        <v>0.15789473684210525</v>
      </c>
      <c r="N28" s="16">
        <v>50</v>
      </c>
      <c r="O28" s="20">
        <f t="shared" ref="O28:P28" si="17">D28/7</f>
        <v>0.42857142857142855</v>
      </c>
      <c r="P28" s="20">
        <f t="shared" si="17"/>
        <v>0</v>
      </c>
      <c r="Q28" s="16">
        <f t="shared" si="8"/>
        <v>116</v>
      </c>
      <c r="R28" s="16"/>
      <c r="S28" s="21">
        <v>1.0204081632653059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18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0.28343466666666672</v>
      </c>
      <c r="AD28" s="25">
        <f t="shared" si="12"/>
        <v>-1.1734195200000002</v>
      </c>
      <c r="AE28" s="25">
        <v>-6.58</v>
      </c>
      <c r="AF28" s="25">
        <v>-29.410499999999999</v>
      </c>
      <c r="AG28" s="25">
        <v>0</v>
      </c>
    </row>
    <row r="29" spans="1:33" ht="15.75" customHeight="1" x14ac:dyDescent="0.2">
      <c r="A29" s="14" t="s">
        <v>89</v>
      </c>
      <c r="B29" s="14" t="s">
        <v>793</v>
      </c>
      <c r="C29" s="15">
        <f t="shared" si="1"/>
        <v>54.95</v>
      </c>
      <c r="D29" s="16">
        <v>1</v>
      </c>
      <c r="E29" s="16">
        <v>0</v>
      </c>
      <c r="F29" s="17">
        <v>54.95</v>
      </c>
      <c r="G29" s="17">
        <v>0</v>
      </c>
      <c r="H29" s="18">
        <f t="shared" si="2"/>
        <v>0</v>
      </c>
      <c r="I29" s="18">
        <f t="shared" si="3"/>
        <v>0.18791374267515931</v>
      </c>
      <c r="J29" s="17">
        <f t="shared" si="4"/>
        <v>10.325860160000005</v>
      </c>
      <c r="K29" s="17">
        <f t="shared" si="5"/>
        <v>10.325860160000005</v>
      </c>
      <c r="L29" s="16">
        <v>17</v>
      </c>
      <c r="M29" s="19">
        <f t="shared" si="6"/>
        <v>5.8823529411764705E-2</v>
      </c>
      <c r="N29" s="16">
        <v>48</v>
      </c>
      <c r="O29" s="20">
        <f t="shared" ref="O29:P29" si="19">D29/7</f>
        <v>0.14285714285714285</v>
      </c>
      <c r="P29" s="20">
        <f t="shared" si="19"/>
        <v>0</v>
      </c>
      <c r="Q29" s="16">
        <f t="shared" si="8"/>
        <v>336</v>
      </c>
      <c r="R29" s="16"/>
      <c r="S29" s="21">
        <v>0.85950413223140498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18"/>
        <v>0</v>
      </c>
      <c r="Z29" s="14">
        <v>0</v>
      </c>
      <c r="AA29" s="14" t="s">
        <v>39</v>
      </c>
      <c r="AB29" s="27">
        <f t="shared" si="11"/>
        <v>-0.69</v>
      </c>
      <c r="AC29" s="28">
        <v>0.28343466666666672</v>
      </c>
      <c r="AD29" s="25">
        <f t="shared" si="12"/>
        <v>-0.39113984000000007</v>
      </c>
      <c r="AE29" s="25">
        <v>-6.58</v>
      </c>
      <c r="AF29" s="25">
        <v>-29.410499999999999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56.958000000000006</v>
      </c>
      <c r="D30" s="16">
        <v>5</v>
      </c>
      <c r="E30" s="16">
        <v>0</v>
      </c>
      <c r="F30" s="17">
        <v>284.79000000000002</v>
      </c>
      <c r="G30" s="17">
        <v>-3.64</v>
      </c>
      <c r="H30" s="18">
        <f t="shared" si="2"/>
        <v>1.2781347659679062E-2</v>
      </c>
      <c r="I30" s="18">
        <f t="shared" si="3"/>
        <v>0.71482777063801406</v>
      </c>
      <c r="J30" s="17">
        <f t="shared" si="4"/>
        <v>203.57580080000002</v>
      </c>
      <c r="K30" s="17">
        <f t="shared" si="5"/>
        <v>40.715160160000003</v>
      </c>
      <c r="L30" s="16">
        <v>16</v>
      </c>
      <c r="M30" s="19">
        <f t="shared" si="6"/>
        <v>0.3125</v>
      </c>
      <c r="N30" s="16">
        <v>44</v>
      </c>
      <c r="O30" s="20">
        <f t="shared" ref="O30:P30" si="20">D30/7</f>
        <v>0.7142857142857143</v>
      </c>
      <c r="P30" s="20">
        <f t="shared" si="20"/>
        <v>0</v>
      </c>
      <c r="Q30" s="16">
        <f t="shared" si="8"/>
        <v>61</v>
      </c>
      <c r="R30" s="16"/>
      <c r="S30" s="21">
        <v>1.35</v>
      </c>
      <c r="T30" s="14" t="s">
        <v>63</v>
      </c>
      <c r="U30" s="22" t="s">
        <v>63</v>
      </c>
      <c r="V30" s="23" t="s">
        <v>63</v>
      </c>
      <c r="W30" s="14">
        <v>2</v>
      </c>
      <c r="X30" s="24">
        <f t="shared" si="9"/>
        <v>0.4</v>
      </c>
      <c r="Y30" s="25">
        <f t="shared" si="18"/>
        <v>1.82</v>
      </c>
      <c r="Z30" s="14">
        <v>0</v>
      </c>
      <c r="AA30" s="14" t="s">
        <v>39</v>
      </c>
      <c r="AB30" s="27">
        <f t="shared" si="11"/>
        <v>-0.69</v>
      </c>
      <c r="AC30" s="28">
        <v>0.28343466666666672</v>
      </c>
      <c r="AD30" s="25">
        <f t="shared" si="12"/>
        <v>-1.9556992000000004</v>
      </c>
      <c r="AE30" s="25">
        <v>-6.58</v>
      </c>
      <c r="AF30" s="25">
        <v>0</v>
      </c>
      <c r="AG30" s="25">
        <v>0</v>
      </c>
    </row>
    <row r="31" spans="1:33" ht="15.75" customHeight="1" x14ac:dyDescent="0.2">
      <c r="A31" s="31" t="s">
        <v>91</v>
      </c>
      <c r="B31" s="14" t="s">
        <v>794</v>
      </c>
      <c r="C31" s="15">
        <f t="shared" si="1"/>
        <v>55.584999999999994</v>
      </c>
      <c r="D31" s="16">
        <v>4</v>
      </c>
      <c r="E31" s="16">
        <v>0</v>
      </c>
      <c r="F31" s="17">
        <v>222.33999999999997</v>
      </c>
      <c r="G31" s="17">
        <v>-6.64</v>
      </c>
      <c r="H31" s="18">
        <f t="shared" si="2"/>
        <v>2.9864171988845913E-2</v>
      </c>
      <c r="I31" s="18">
        <f t="shared" si="3"/>
        <v>0.69472178033642173</v>
      </c>
      <c r="J31" s="17">
        <f t="shared" si="4"/>
        <v>154.46444063999999</v>
      </c>
      <c r="K31" s="17">
        <f t="shared" si="5"/>
        <v>38.616110159999998</v>
      </c>
      <c r="L31" s="16">
        <v>21</v>
      </c>
      <c r="M31" s="19">
        <f t="shared" si="6"/>
        <v>0.19047619047619047</v>
      </c>
      <c r="N31" s="16">
        <v>40</v>
      </c>
      <c r="O31" s="20">
        <f t="shared" ref="O31:P32" si="21">D31/7</f>
        <v>0.5714285714285714</v>
      </c>
      <c r="P31" s="20">
        <f t="shared" si="21"/>
        <v>0</v>
      </c>
      <c r="Q31" s="16">
        <f t="shared" si="8"/>
        <v>70</v>
      </c>
      <c r="R31" s="16"/>
      <c r="S31" s="21">
        <v>1.1346153846153799</v>
      </c>
      <c r="T31" s="14">
        <v>498</v>
      </c>
      <c r="U31" s="22">
        <v>102</v>
      </c>
      <c r="V31" s="23" t="s">
        <v>1168</v>
      </c>
      <c r="W31" s="14">
        <v>0</v>
      </c>
      <c r="X31" s="24">
        <f t="shared" si="9"/>
        <v>0</v>
      </c>
      <c r="Y31" s="25">
        <f t="shared" si="18"/>
        <v>0</v>
      </c>
      <c r="Z31" s="14">
        <v>0</v>
      </c>
      <c r="AA31" s="14" t="s">
        <v>39</v>
      </c>
      <c r="AB31" s="27">
        <f t="shared" si="11"/>
        <v>-0.69</v>
      </c>
      <c r="AC31" s="28">
        <v>0.28343466666666672</v>
      </c>
      <c r="AD31" s="25">
        <f t="shared" si="12"/>
        <v>-1.5645593600000003</v>
      </c>
      <c r="AE31" s="25">
        <v>-6.58</v>
      </c>
      <c r="AF31" s="25">
        <v>0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53.225999999999999</v>
      </c>
      <c r="D32" s="16">
        <v>5</v>
      </c>
      <c r="E32" s="16">
        <v>1</v>
      </c>
      <c r="F32" s="17">
        <v>266.13</v>
      </c>
      <c r="G32" s="17">
        <v>-3.56</v>
      </c>
      <c r="H32" s="18">
        <f t="shared" si="2"/>
        <v>1.3376921053620412E-2</v>
      </c>
      <c r="I32" s="18">
        <f t="shared" si="3"/>
        <v>0.18265273601247503</v>
      </c>
      <c r="J32" s="17">
        <f t="shared" si="4"/>
        <v>48.609372634999978</v>
      </c>
      <c r="K32" s="17">
        <f t="shared" si="5"/>
        <v>9.7218745269999953</v>
      </c>
      <c r="L32" s="16">
        <v>16</v>
      </c>
      <c r="M32" s="19">
        <f t="shared" si="6"/>
        <v>0.3125</v>
      </c>
      <c r="N32" s="16">
        <v>33</v>
      </c>
      <c r="O32" s="20">
        <f t="shared" si="21"/>
        <v>0.7142857142857143</v>
      </c>
      <c r="P32" s="20">
        <f t="shared" si="21"/>
        <v>0.14285714285714285</v>
      </c>
      <c r="Q32" s="16">
        <f t="shared" si="8"/>
        <v>38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1.392857142857143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2</v>
      </c>
      <c r="X32" s="24">
        <f t="shared" si="9"/>
        <v>0.4</v>
      </c>
      <c r="Y32" s="25">
        <f t="shared" si="18"/>
        <v>1.78</v>
      </c>
      <c r="Z32" s="14">
        <v>0</v>
      </c>
      <c r="AA32" s="14" t="s">
        <v>39</v>
      </c>
      <c r="AB32" s="27">
        <f t="shared" si="11"/>
        <v>-0.69</v>
      </c>
      <c r="AC32" s="28">
        <v>0.28343466666666672</v>
      </c>
      <c r="AD32" s="25">
        <f t="shared" si="12"/>
        <v>-1.9556992000000004</v>
      </c>
      <c r="AE32" s="25">
        <v>-6.58</v>
      </c>
      <c r="AF32" s="25">
        <v>-27.837085633000001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41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</row>
    <row r="223" spans="1:33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41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</row>
    <row r="224" spans="1:33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41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Info!B1:BJ5000""),3,FALSE),"""")"),"Low Voltage Transformer for Landscape Lights, 200 Watt - Outdoor Lighting Transformer, 120V AC to 12V AC")</f>
        <v>Low Voltage Transformer for Landscape Lights, 200 Watt - Outdoor Lighting Transformer, 120V AC to 12V AC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Info!B1:BJ5000""),2,FALSE),"""")"),"B08PL4K4LL")</f>
        <v>B08PL4K4LL</v>
      </c>
      <c r="B2" s="3" t="s">
        <v>795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8.25" customHeight="1" x14ac:dyDescent="0.15">
      <c r="A3" s="67" t="s">
        <v>30</v>
      </c>
      <c r="B3" s="68"/>
      <c r="C3" s="42">
        <f>((AE32+AF32)/0.85)*-1</f>
        <v>48.444231523161768</v>
      </c>
      <c r="D3" s="5">
        <f>SUM(D4:D99765)</f>
        <v>33</v>
      </c>
      <c r="E3" s="5"/>
      <c r="F3" s="6">
        <f t="shared" ref="F3:G3" si="0">SUM(F4:F99765)</f>
        <v>1844.5800000000002</v>
      </c>
      <c r="G3" s="6">
        <f t="shared" si="0"/>
        <v>-291.39999999999998</v>
      </c>
      <c r="H3" s="7">
        <f>G3/F3*-1</f>
        <v>0.15797634149779352</v>
      </c>
      <c r="I3" s="8">
        <f>J3/F3</f>
        <v>-3.4029242024026934E-2</v>
      </c>
      <c r="J3" s="6">
        <f>SUM(J4:J99765)</f>
        <v>-62.769659252679602</v>
      </c>
      <c r="K3" s="6">
        <f>J3/D3</f>
        <v>-1.9021108864448364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0.5 - June
2 - July
1 - Aug
1 - Sept
2 - Oct
2.5 - Nov
3 - Dec
 - Jan
 - Feb")</f>
        <v xml:space="preserve"> - March
0.5 - April
0.5 - May
0.5 - June
2 - July
1 - Aug
1 - Sept
2 - Oct
2.5 - Nov
3 -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15</v>
      </c>
      <c r="X3" s="7">
        <f>W3/D3</f>
        <v>0.45454545454545453</v>
      </c>
      <c r="Y3" s="6"/>
      <c r="Z3" s="5"/>
      <c r="AA3" s="5"/>
      <c r="AB3" s="5"/>
      <c r="AC3" s="5"/>
      <c r="AD3" s="6">
        <f>SUM(AD4:AD99765)</f>
        <v>-17.888815867083338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Info!B2:BZ7000""),37,FALSE)),"""")*-1"),-33.4775967946875)</f>
        <v>-33.4775967946875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 x14ac:dyDescent="0.2">
      <c r="A16" s="14" t="s">
        <v>60</v>
      </c>
      <c r="B16" s="14" t="s">
        <v>796</v>
      </c>
      <c r="C16" s="15">
        <f t="shared" ref="C16:C32" si="1">IFERROR(F16/D16," - ")</f>
        <v>69.989999999999995</v>
      </c>
      <c r="D16" s="16">
        <v>5</v>
      </c>
      <c r="E16" s="16">
        <v>0</v>
      </c>
      <c r="F16" s="17">
        <v>349.95</v>
      </c>
      <c r="G16" s="29">
        <v>-154.11000000000001</v>
      </c>
      <c r="H16" s="18">
        <f t="shared" ref="H16:H32" si="2">G16/F16*-1</f>
        <v>0.44037719674239184</v>
      </c>
      <c r="I16" s="18">
        <f t="shared" ref="I16:I32" si="3">J16/F16</f>
        <v>-0.18006752733814069</v>
      </c>
      <c r="J16" s="17">
        <f t="shared" ref="J16:J32" si="4">F16*0.85+G16+AF16*D16+D16*AE16+AG16+AD16</f>
        <v>-63.014631191982332</v>
      </c>
      <c r="K16" s="17">
        <f t="shared" ref="K16:K32" si="5">J16/D16</f>
        <v>-12.602926238396467</v>
      </c>
      <c r="L16" s="16">
        <v>49</v>
      </c>
      <c r="M16" s="19">
        <f t="shared" ref="M16:M32" si="6">IFERROR(D16/L16,"-")</f>
        <v>0.10204081632653061</v>
      </c>
      <c r="N16" s="16">
        <v>201</v>
      </c>
      <c r="O16" s="20">
        <f t="shared" ref="O16:P16" si="7">D16/7</f>
        <v>0.7142857142857143</v>
      </c>
      <c r="P16" s="20">
        <f t="shared" si="7"/>
        <v>0</v>
      </c>
      <c r="Q16" s="16">
        <f t="shared" ref="Q16:Q32" si="8">ROUNDDOWN(N16/(O16+P16),0)</f>
        <v>281</v>
      </c>
      <c r="R16" s="16"/>
      <c r="S16" s="21">
        <v>5.6872037914691899E-2</v>
      </c>
      <c r="T16" s="14" t="s">
        <v>63</v>
      </c>
      <c r="U16" s="22" t="s">
        <v>63</v>
      </c>
      <c r="V16" s="23" t="s">
        <v>63</v>
      </c>
      <c r="W16" s="14">
        <v>2</v>
      </c>
      <c r="X16" s="24">
        <f t="shared" ref="X16:X32" si="9">IFERROR(W16/D16,0)</f>
        <v>0.4</v>
      </c>
      <c r="Y16" s="25">
        <f t="shared" ref="Y16:Y26" si="10">IFERROR(G16/(W16+Z16)*-1,0)</f>
        <v>51.370000000000005</v>
      </c>
      <c r="Z16" s="14">
        <v>1</v>
      </c>
      <c r="AA16" s="14" t="s">
        <v>39</v>
      </c>
      <c r="AB16" s="27">
        <f t="shared" ref="AB16:AB32" si="11">IF(OR(AA16="UsLargeStandardSize",AA16="UsSmallStandardSize"),-0.69,-0.48)</f>
        <v>-0.69</v>
      </c>
      <c r="AC16" s="28">
        <v>0.39281545601851853</v>
      </c>
      <c r="AD16" s="25">
        <f t="shared" ref="AD16:AD32" si="12">IFERROR(AB16*AC16*D16*2,0)</f>
        <v>-2.7104266465277775</v>
      </c>
      <c r="AE16" s="25">
        <v>-7.7</v>
      </c>
      <c r="AF16" s="25">
        <v>-33.030340909090903</v>
      </c>
      <c r="AG16" s="25">
        <v>0</v>
      </c>
    </row>
    <row r="17" spans="1:33" ht="15.75" customHeight="1" x14ac:dyDescent="0.2">
      <c r="A17" s="14" t="s">
        <v>62</v>
      </c>
      <c r="B17" s="14" t="s">
        <v>797</v>
      </c>
      <c r="C17" s="15">
        <f t="shared" si="1"/>
        <v>56.780769230769238</v>
      </c>
      <c r="D17" s="16">
        <v>13</v>
      </c>
      <c r="E17" s="16">
        <v>0</v>
      </c>
      <c r="F17" s="17">
        <v>738.15000000000009</v>
      </c>
      <c r="G17" s="29">
        <v>-77.14</v>
      </c>
      <c r="H17" s="18">
        <f t="shared" si="2"/>
        <v>0.10450450450450449</v>
      </c>
      <c r="I17" s="18">
        <f t="shared" si="3"/>
        <v>3.4736786426669525E-2</v>
      </c>
      <c r="J17" s="17">
        <f t="shared" si="4"/>
        <v>25.640958900846115</v>
      </c>
      <c r="K17" s="17">
        <f t="shared" si="5"/>
        <v>1.9723814539112396</v>
      </c>
      <c r="L17" s="16">
        <v>44</v>
      </c>
      <c r="M17" s="19">
        <f t="shared" si="6"/>
        <v>0.29545454545454547</v>
      </c>
      <c r="N17" s="16">
        <v>192</v>
      </c>
      <c r="O17" s="20">
        <f t="shared" ref="O17:P17" si="13">D17/7</f>
        <v>1.8571428571428572</v>
      </c>
      <c r="P17" s="20">
        <f t="shared" si="13"/>
        <v>0</v>
      </c>
      <c r="Q17" s="16">
        <f t="shared" si="8"/>
        <v>103</v>
      </c>
      <c r="R17" s="16"/>
      <c r="S17" s="21">
        <v>0.15228426395938999</v>
      </c>
      <c r="T17" s="14" t="s">
        <v>63</v>
      </c>
      <c r="U17" s="22" t="s">
        <v>63</v>
      </c>
      <c r="V17" s="23" t="s">
        <v>63</v>
      </c>
      <c r="W17" s="14">
        <v>9</v>
      </c>
      <c r="X17" s="24">
        <f t="shared" si="9"/>
        <v>0.69230769230769229</v>
      </c>
      <c r="Y17" s="25">
        <f t="shared" si="10"/>
        <v>7.0127272727272727</v>
      </c>
      <c r="Z17" s="14">
        <v>2</v>
      </c>
      <c r="AA17" s="14" t="s">
        <v>39</v>
      </c>
      <c r="AB17" s="27">
        <f t="shared" si="11"/>
        <v>-0.69</v>
      </c>
      <c r="AC17" s="28">
        <v>0.39281545601851853</v>
      </c>
      <c r="AD17" s="25">
        <f t="shared" si="12"/>
        <v>-7.0471092809722222</v>
      </c>
      <c r="AE17" s="25">
        <v>-7.7</v>
      </c>
      <c r="AF17" s="25">
        <v>-32.115340909090897</v>
      </c>
      <c r="AG17" s="25">
        <v>0</v>
      </c>
    </row>
    <row r="18" spans="1:33" ht="15.75" customHeight="1" x14ac:dyDescent="0.2">
      <c r="A18" s="14" t="s">
        <v>64</v>
      </c>
      <c r="B18" s="14" t="s">
        <v>798</v>
      </c>
      <c r="C18" s="15">
        <f t="shared" si="1"/>
        <v>48.42230769230769</v>
      </c>
      <c r="D18" s="16">
        <v>13</v>
      </c>
      <c r="E18" s="16">
        <v>0</v>
      </c>
      <c r="F18" s="17">
        <v>629.49</v>
      </c>
      <c r="G18" s="29">
        <v>-60.149999999999991</v>
      </c>
      <c r="H18" s="18">
        <f t="shared" si="2"/>
        <v>9.5553543344612288E-2</v>
      </c>
      <c r="I18" s="18">
        <f t="shared" si="3"/>
        <v>-7.9000525980005828E-2</v>
      </c>
      <c r="J18" s="17">
        <f t="shared" si="4"/>
        <v>-49.730041099153866</v>
      </c>
      <c r="K18" s="17">
        <f t="shared" si="5"/>
        <v>-3.8253877768579896</v>
      </c>
      <c r="L18" s="16">
        <v>56</v>
      </c>
      <c r="M18" s="19">
        <f t="shared" si="6"/>
        <v>0.23214285714285715</v>
      </c>
      <c r="N18" s="16">
        <v>182</v>
      </c>
      <c r="O18" s="20">
        <f t="shared" ref="O18:P18" si="14">D18/7</f>
        <v>1.8571428571428572</v>
      </c>
      <c r="P18" s="20">
        <f t="shared" si="14"/>
        <v>0</v>
      </c>
      <c r="Q18" s="16">
        <f t="shared" si="8"/>
        <v>98</v>
      </c>
      <c r="R18" s="16"/>
      <c r="S18" s="21">
        <v>0.41711229946523998</v>
      </c>
      <c r="T18" s="14" t="s">
        <v>63</v>
      </c>
      <c r="U18" s="22" t="s">
        <v>63</v>
      </c>
      <c r="V18" s="23" t="s">
        <v>63</v>
      </c>
      <c r="W18" s="14">
        <v>4</v>
      </c>
      <c r="X18" s="24">
        <f t="shared" si="9"/>
        <v>0.30769230769230771</v>
      </c>
      <c r="Y18" s="25">
        <f t="shared" si="10"/>
        <v>12.029999999999998</v>
      </c>
      <c r="Z18" s="14">
        <v>1</v>
      </c>
      <c r="AA18" s="14" t="s">
        <v>39</v>
      </c>
      <c r="AB18" s="27">
        <f t="shared" si="11"/>
        <v>-0.69</v>
      </c>
      <c r="AC18" s="28">
        <v>0.39281545601851853</v>
      </c>
      <c r="AD18" s="25">
        <f t="shared" si="12"/>
        <v>-7.0471092809722222</v>
      </c>
      <c r="AE18" s="25">
        <v>-7.7</v>
      </c>
      <c r="AF18" s="25">
        <v>-32.115340909090897</v>
      </c>
      <c r="AG18" s="25">
        <v>0</v>
      </c>
    </row>
    <row r="19" spans="1:33" ht="15.75" customHeight="1" x14ac:dyDescent="0.2">
      <c r="A19" s="14" t="s">
        <v>67</v>
      </c>
      <c r="B19" s="14"/>
      <c r="C19" s="15">
        <f t="shared" si="1"/>
        <v>61.99</v>
      </c>
      <c r="D19" s="16">
        <v>1</v>
      </c>
      <c r="E19" s="16">
        <v>0</v>
      </c>
      <c r="F19" s="17">
        <v>61.99</v>
      </c>
      <c r="G19" s="29">
        <v>0</v>
      </c>
      <c r="H19" s="18">
        <f t="shared" si="2"/>
        <v>0</v>
      </c>
      <c r="I19" s="18">
        <f t="shared" si="3"/>
        <v>0.17428192065822773</v>
      </c>
      <c r="J19" s="17">
        <f t="shared" si="4"/>
        <v>10.803736261603538</v>
      </c>
      <c r="K19" s="17">
        <f t="shared" si="5"/>
        <v>10.803736261603538</v>
      </c>
      <c r="L19" s="16">
        <v>13</v>
      </c>
      <c r="M19" s="19">
        <f t="shared" si="6"/>
        <v>7.6923076923076927E-2</v>
      </c>
      <c r="N19" s="16">
        <v>161</v>
      </c>
      <c r="O19" s="20">
        <f t="shared" ref="O19:P19" si="15">D19/7</f>
        <v>0.14285714285714285</v>
      </c>
      <c r="P19" s="20">
        <f t="shared" si="15"/>
        <v>0</v>
      </c>
      <c r="Q19" s="16">
        <f t="shared" si="8"/>
        <v>1127</v>
      </c>
      <c r="R19" s="16"/>
      <c r="S19" s="21" t="e">
        <v>#N/A</v>
      </c>
      <c r="T19" s="14" t="s">
        <v>63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0.39281545601851853</v>
      </c>
      <c r="AD19" s="25">
        <f t="shared" si="12"/>
        <v>-0.54208532930555553</v>
      </c>
      <c r="AE19" s="25">
        <v>-7.7</v>
      </c>
      <c r="AF19" s="25">
        <v>-33.645678409090905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1"/>
        <v xml:space="preserve"> - </v>
      </c>
      <c r="D20" s="16">
        <v>0</v>
      </c>
      <c r="E20" s="16">
        <v>40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59</v>
      </c>
      <c r="O20" s="20">
        <f t="shared" ref="O20:P20" si="16">D20/7</f>
        <v>0</v>
      </c>
      <c r="P20" s="20">
        <f t="shared" si="16"/>
        <v>5.7142857142857144</v>
      </c>
      <c r="Q20" s="16">
        <f t="shared" si="8"/>
        <v>10</v>
      </c>
      <c r="R20" s="16"/>
      <c r="S20" s="21">
        <v>0.29242819843341999</v>
      </c>
      <c r="T20" s="14" t="s">
        <v>63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0.39281545601851853</v>
      </c>
      <c r="AD20" s="25">
        <f t="shared" si="12"/>
        <v>0</v>
      </c>
      <c r="AE20" s="25">
        <v>-7.7</v>
      </c>
      <c r="AF20" s="25">
        <v>-33.645678409090905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1"/>
        <v xml:space="preserve"> - </v>
      </c>
      <c r="D21" s="16">
        <v>0</v>
      </c>
      <c r="E21" s="16">
        <v>14</v>
      </c>
      <c r="F21" s="17">
        <v>0</v>
      </c>
      <c r="G21" s="29">
        <v>0</v>
      </c>
      <c r="H21" s="18" t="e">
        <f t="shared" si="2"/>
        <v>#DIV/0!</v>
      </c>
      <c r="I21" s="18" t="e">
        <f t="shared" si="3"/>
        <v>#DIV/0!</v>
      </c>
      <c r="J21" s="17">
        <f t="shared" si="4"/>
        <v>0</v>
      </c>
      <c r="K21" s="17" t="e">
        <f t="shared" si="5"/>
        <v>#DIV/0!</v>
      </c>
      <c r="L21" s="16">
        <v>0</v>
      </c>
      <c r="M21" s="19" t="str">
        <f t="shared" si="6"/>
        <v>-</v>
      </c>
      <c r="N21" s="16">
        <v>33</v>
      </c>
      <c r="O21" s="20">
        <f t="shared" ref="O21:P21" si="17">D21/7</f>
        <v>0</v>
      </c>
      <c r="P21" s="20">
        <f t="shared" si="17"/>
        <v>2</v>
      </c>
      <c r="Q21" s="16">
        <f t="shared" si="8"/>
        <v>16</v>
      </c>
      <c r="R21" s="16"/>
      <c r="S21" s="21">
        <v>0.370860927152317</v>
      </c>
      <c r="T21" s="14" t="s">
        <v>63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0.39281545601851853</v>
      </c>
      <c r="AD21" s="25">
        <f t="shared" si="12"/>
        <v>0</v>
      </c>
      <c r="AE21" s="25">
        <v>-7.7</v>
      </c>
      <c r="AF21" s="25">
        <v>-33.645678409090905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1"/>
        <v xml:space="preserve"> - </v>
      </c>
      <c r="D22" s="16">
        <v>0</v>
      </c>
      <c r="E22" s="16">
        <v>6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6</v>
      </c>
      <c r="O22" s="20">
        <f t="shared" ref="O22:P22" si="18">D22/7</f>
        <v>0</v>
      </c>
      <c r="P22" s="20">
        <f t="shared" si="18"/>
        <v>0.8571428571428571</v>
      </c>
      <c r="Q22" s="16">
        <f t="shared" si="8"/>
        <v>7</v>
      </c>
      <c r="R22" s="16"/>
      <c r="S22" s="21">
        <v>0.47659574468085097</v>
      </c>
      <c r="T22" s="14" t="s">
        <v>63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0.39281545601851853</v>
      </c>
      <c r="AD22" s="25">
        <f t="shared" si="12"/>
        <v>0</v>
      </c>
      <c r="AE22" s="25">
        <v>-7.7</v>
      </c>
      <c r="AF22" s="25">
        <v>-33.645678409090905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1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3</v>
      </c>
      <c r="O23" s="20">
        <f t="shared" ref="O23:P23" si="19">D23/7</f>
        <v>0</v>
      </c>
      <c r="P23" s="20">
        <f t="shared" si="19"/>
        <v>0</v>
      </c>
      <c r="Q23" s="16" t="e">
        <f t="shared" si="8"/>
        <v>#DIV/0!</v>
      </c>
      <c r="R23" s="16"/>
      <c r="S23" s="21">
        <v>0.511415525114155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0.39281545601851853</v>
      </c>
      <c r="AD23" s="25">
        <f t="shared" si="12"/>
        <v>0</v>
      </c>
      <c r="AE23" s="25">
        <v>-7.7</v>
      </c>
      <c r="AF23" s="25">
        <v>-33.645678409090905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1"/>
        <v xml:space="preserve"> - </v>
      </c>
      <c r="D24" s="16">
        <v>0</v>
      </c>
      <c r="E24" s="16">
        <v>1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3</v>
      </c>
      <c r="O24" s="20">
        <f t="shared" ref="O24:P24" si="20">D24/7</f>
        <v>0</v>
      </c>
      <c r="P24" s="20">
        <f t="shared" si="20"/>
        <v>0.14285714285714285</v>
      </c>
      <c r="Q24" s="16">
        <f t="shared" si="8"/>
        <v>21</v>
      </c>
      <c r="R24" s="16"/>
      <c r="S24" s="21">
        <v>0.57435897435897398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0.39281545601851853</v>
      </c>
      <c r="AD24" s="25">
        <f t="shared" si="12"/>
        <v>0</v>
      </c>
      <c r="AE24" s="25">
        <v>-7.7</v>
      </c>
      <c r="AF24" s="25">
        <v>-33.645678409090905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1"/>
        <v xml:space="preserve"> - </v>
      </c>
      <c r="D25" s="16">
        <v>0</v>
      </c>
      <c r="E25" s="16">
        <v>3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3</v>
      </c>
      <c r="O25" s="20">
        <f t="shared" ref="O25:P25" si="21">D25/7</f>
        <v>0</v>
      </c>
      <c r="P25" s="20">
        <f t="shared" si="21"/>
        <v>0.42857142857142855</v>
      </c>
      <c r="Q25" s="16">
        <f t="shared" si="8"/>
        <v>7</v>
      </c>
      <c r="R25" s="16"/>
      <c r="S25" s="21">
        <v>0.33136094674556221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0.39281545601851853</v>
      </c>
      <c r="AD25" s="25">
        <f t="shared" si="12"/>
        <v>0</v>
      </c>
      <c r="AE25" s="25">
        <v>-7.7</v>
      </c>
      <c r="AF25" s="25">
        <v>-33.65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22">D26/7</f>
        <v>0</v>
      </c>
      <c r="P26" s="20">
        <f t="shared" si="22"/>
        <v>0</v>
      </c>
      <c r="Q26" s="16" t="e">
        <f t="shared" si="8"/>
        <v>#DIV/0!</v>
      </c>
      <c r="R26" s="16"/>
      <c r="S26" s="21">
        <v>0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0.39281545601851853</v>
      </c>
      <c r="AD26" s="25">
        <f t="shared" si="12"/>
        <v>0</v>
      </c>
      <c r="AE26" s="25">
        <v>-7.7</v>
      </c>
      <c r="AF26" s="25">
        <v>-33.645678409090898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23">D27/7</f>
        <v>0</v>
      </c>
      <c r="P27" s="20">
        <f t="shared" si="23"/>
        <v>0</v>
      </c>
      <c r="Q27" s="16" t="e">
        <f t="shared" si="8"/>
        <v>#DIV/0!</v>
      </c>
      <c r="R27" s="16"/>
      <c r="S27" s="21">
        <v>0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0.39281545601851853</v>
      </c>
      <c r="AD27" s="25">
        <f t="shared" si="12"/>
        <v>0</v>
      </c>
      <c r="AE27" s="25">
        <v>-7.7</v>
      </c>
      <c r="AF27" s="25">
        <v>-33.721107954545403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</v>
      </c>
      <c r="Q28" s="16" t="e">
        <f t="shared" si="8"/>
        <v>#DIV/0!</v>
      </c>
      <c r="R28" s="16"/>
      <c r="S28" s="21">
        <v>0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5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0.39281545601851853</v>
      </c>
      <c r="AD28" s="25">
        <f t="shared" si="12"/>
        <v>0</v>
      </c>
      <c r="AE28" s="25">
        <v>-7.7</v>
      </c>
      <c r="AF28" s="25">
        <v>-33.721107954545403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1"/>
        <v xml:space="preserve"> - </v>
      </c>
      <c r="D29" s="16">
        <v>0</v>
      </c>
      <c r="E29" s="16">
        <v>3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3</v>
      </c>
      <c r="O29" s="20">
        <f t="shared" ref="O29:P29" si="26">D29/7</f>
        <v>0</v>
      </c>
      <c r="P29" s="20">
        <f t="shared" si="26"/>
        <v>0.42857142857142855</v>
      </c>
      <c r="Q29" s="16">
        <f t="shared" si="8"/>
        <v>7</v>
      </c>
      <c r="R29" s="16"/>
      <c r="S29" s="21">
        <v>0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5"/>
        <v>0</v>
      </c>
      <c r="Z29" s="14">
        <v>0</v>
      </c>
      <c r="AA29" s="14" t="s">
        <v>39</v>
      </c>
      <c r="AB29" s="27">
        <f t="shared" si="11"/>
        <v>-0.69</v>
      </c>
      <c r="AC29" s="28">
        <v>0.39281545601851853</v>
      </c>
      <c r="AD29" s="25">
        <f t="shared" si="12"/>
        <v>0</v>
      </c>
      <c r="AE29" s="25">
        <v>-7.7</v>
      </c>
      <c r="AF29" s="25">
        <v>-33.721107954545403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7">D30/7</f>
        <v>0</v>
      </c>
      <c r="P30" s="20">
        <f t="shared" si="27"/>
        <v>0</v>
      </c>
      <c r="Q30" s="16" t="e">
        <f t="shared" si="8"/>
        <v>#DIV/0!</v>
      </c>
      <c r="R30" s="16"/>
      <c r="S30" s="21">
        <v>0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5"/>
        <v>0</v>
      </c>
      <c r="Z30" s="14">
        <v>0</v>
      </c>
      <c r="AA30" s="14" t="s">
        <v>39</v>
      </c>
      <c r="AB30" s="27">
        <f t="shared" si="11"/>
        <v>-0.69</v>
      </c>
      <c r="AC30" s="28">
        <v>0.39281545601851853</v>
      </c>
      <c r="AD30" s="25">
        <f t="shared" si="12"/>
        <v>0</v>
      </c>
      <c r="AE30" s="25">
        <v>-7.7</v>
      </c>
      <c r="AF30" s="25">
        <v>-33.4775967946875</v>
      </c>
      <c r="AG30" s="25">
        <v>0</v>
      </c>
    </row>
    <row r="31" spans="1:33" ht="15.75" customHeight="1" x14ac:dyDescent="0.2">
      <c r="A31" s="31" t="s">
        <v>91</v>
      </c>
      <c r="B31" s="31"/>
      <c r="C31" s="15">
        <f t="shared" si="1"/>
        <v>65</v>
      </c>
      <c r="D31" s="16">
        <v>1</v>
      </c>
      <c r="E31" s="16">
        <v>0</v>
      </c>
      <c r="F31" s="17">
        <v>65</v>
      </c>
      <c r="G31" s="17">
        <v>0</v>
      </c>
      <c r="H31" s="18">
        <f t="shared" si="2"/>
        <v>0</v>
      </c>
      <c r="I31" s="18">
        <f t="shared" si="3"/>
        <v>0.20815873655395301</v>
      </c>
      <c r="J31" s="17">
        <f t="shared" si="4"/>
        <v>13.530317876006945</v>
      </c>
      <c r="K31" s="17">
        <f t="shared" si="5"/>
        <v>13.530317876006945</v>
      </c>
      <c r="L31" s="16">
        <v>4</v>
      </c>
      <c r="M31" s="19">
        <f t="shared" si="6"/>
        <v>0.25</v>
      </c>
      <c r="N31" s="16">
        <v>1</v>
      </c>
      <c r="O31" s="20">
        <f t="shared" ref="O31:P32" si="28">D31/7</f>
        <v>0.14285714285714285</v>
      </c>
      <c r="P31" s="20">
        <f t="shared" si="28"/>
        <v>0</v>
      </c>
      <c r="Q31" s="16">
        <f t="shared" si="8"/>
        <v>7</v>
      </c>
      <c r="R31" s="16"/>
      <c r="S31" s="21" t="e">
        <v>#N/A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5"/>
        <v>0</v>
      </c>
      <c r="Z31" s="14">
        <v>0</v>
      </c>
      <c r="AA31" s="14" t="s">
        <v>39</v>
      </c>
      <c r="AB31" s="27">
        <f t="shared" si="11"/>
        <v>-0.69</v>
      </c>
      <c r="AC31" s="28">
        <v>0.39281545601851853</v>
      </c>
      <c r="AD31" s="25">
        <f t="shared" si="12"/>
        <v>-0.54208532930555553</v>
      </c>
      <c r="AE31" s="25">
        <v>-7.7</v>
      </c>
      <c r="AF31" s="25">
        <v>-33.4775967946875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8"/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1.9512195121951219E-2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5"/>
        <v>0</v>
      </c>
      <c r="Z32" s="14">
        <v>0</v>
      </c>
      <c r="AA32" s="14" t="s">
        <v>39</v>
      </c>
      <c r="AB32" s="27">
        <f t="shared" si="11"/>
        <v>-0.69</v>
      </c>
      <c r="AC32" s="28">
        <v>0.39281545601851853</v>
      </c>
      <c r="AD32" s="25">
        <f t="shared" si="12"/>
        <v>0</v>
      </c>
      <c r="AE32" s="25">
        <v>-7.7</v>
      </c>
      <c r="AF32" s="25">
        <v>-33.4775967946875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Info!B1:BJ5000""),3,FALSE),"""")"),"Low Voltage Transformer for Landscape Lights, 200 Watt - Outdoor Lighting Transformer, 120V AC to 12V AC")</f>
        <v>Low Voltage Transformer for Landscape Lights, 200 Watt - Outdoor Lighting Transformer, 120V AC to 12V AC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Info!B1:BJ5000""),2,FALSE),"""")"),"B092RJH35K")</f>
        <v>B092RJH35K</v>
      </c>
      <c r="B2" s="3" t="s">
        <v>799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8.25" customHeight="1" x14ac:dyDescent="0.15">
      <c r="A3" s="67" t="s">
        <v>30</v>
      </c>
      <c r="B3" s="68"/>
      <c r="C3" s="42">
        <f>((AE32+AF32)/0.85)*-1</f>
        <v>48.185407993750005</v>
      </c>
      <c r="D3" s="5">
        <f>SUM(D4:D99765)</f>
        <v>116</v>
      </c>
      <c r="E3" s="5"/>
      <c r="F3" s="6">
        <f t="shared" ref="F3:G3" si="0">SUM(F4:F99765)</f>
        <v>7847.93</v>
      </c>
      <c r="G3" s="6">
        <f t="shared" si="0"/>
        <v>0</v>
      </c>
      <c r="H3" s="7">
        <f>G3/F3*-1</f>
        <v>0</v>
      </c>
      <c r="I3" s="8">
        <f>J3/F3</f>
        <v>0.28792773171517577</v>
      </c>
      <c r="J3" s="6">
        <f>SUM(J4:J99765)</f>
        <v>2259.6366835594795</v>
      </c>
      <c r="K3" s="6">
        <f>J3/D3</f>
        <v>19.479626582409306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-65.4442196458333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Info!B2:BZ7000""),37,FALSE)),"""")*-1"),-33.4775967946875)</f>
        <v>-33.4775967946875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/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/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customHeight="1" x14ac:dyDescent="0.2">
      <c r="A22" s="14" t="s">
        <v>74</v>
      </c>
      <c r="B22" s="14"/>
      <c r="C22" s="15">
        <f t="shared" ref="C22:C32" si="1">IFERROR(F22/D22," - ")</f>
        <v>62.99</v>
      </c>
      <c r="D22" s="16">
        <v>3</v>
      </c>
      <c r="E22" s="16">
        <v>0</v>
      </c>
      <c r="F22" s="29">
        <v>188.97</v>
      </c>
      <c r="G22" s="29">
        <v>0</v>
      </c>
      <c r="H22" s="18">
        <f t="shared" ref="H22:H32" si="2">G22/F22*-1</f>
        <v>0</v>
      </c>
      <c r="I22" s="18">
        <f t="shared" ref="I22:I32" si="3">J22/F22</f>
        <v>0.18347873777914478</v>
      </c>
      <c r="J22" s="17">
        <f t="shared" ref="J22:J32" si="4">F22*0.85+G22+AF22*D22+D22*AE22+AG22+AD22</f>
        <v>34.671977078124989</v>
      </c>
      <c r="K22" s="17">
        <f t="shared" ref="K22:K32" si="5">J22/D22</f>
        <v>11.55732569270833</v>
      </c>
      <c r="L22" s="16">
        <v>0</v>
      </c>
      <c r="M22" s="19" t="str">
        <f t="shared" ref="M22:M32" si="6">IFERROR(D22/L22,"-")</f>
        <v>-</v>
      </c>
      <c r="N22" s="16">
        <v>0</v>
      </c>
      <c r="O22" s="20">
        <f t="shared" ref="O22:P22" si="7">D22/7</f>
        <v>0.42857142857142855</v>
      </c>
      <c r="P22" s="20">
        <f t="shared" si="7"/>
        <v>0</v>
      </c>
      <c r="Q22" s="16">
        <f t="shared" ref="Q22:Q32" si="8">ROUNDDOWN(N22/(O22+P22),0)</f>
        <v>0</v>
      </c>
      <c r="R22" s="16"/>
      <c r="S22" s="21">
        <v>1.20481927710843E-2</v>
      </c>
      <c r="T22" s="14" t="s">
        <v>63</v>
      </c>
      <c r="U22" s="22" t="s">
        <v>63</v>
      </c>
      <c r="V22" s="23" t="s">
        <v>63</v>
      </c>
      <c r="W22" s="14">
        <v>0</v>
      </c>
      <c r="X22" s="24">
        <f t="shared" ref="X22:X32" si="9">IFERROR(W22/D22,0)</f>
        <v>0</v>
      </c>
      <c r="Y22" s="25">
        <f t="shared" ref="Y22:Y26" si="10">IFERROR(G22/(W22+Z22)*-1,0)</f>
        <v>0</v>
      </c>
      <c r="Z22" s="14">
        <v>0</v>
      </c>
      <c r="AA22" s="14" t="s">
        <v>39</v>
      </c>
      <c r="AB22" s="27">
        <f t="shared" ref="AB22:AB32" si="11">IF(OR(AA22="UsLargeStandardSize",AA22="UsSmallStandardSize"),-0.69,-0.48)</f>
        <v>-0.69</v>
      </c>
      <c r="AC22" s="28">
        <v>0.40882196180555547</v>
      </c>
      <c r="AD22" s="25">
        <f t="shared" ref="AD22:AD32" si="12">IFERROR(AB22*AC22*D22*2,0)</f>
        <v>-1.6925229218749995</v>
      </c>
      <c r="AE22" s="25">
        <v>-7.7</v>
      </c>
      <c r="AF22" s="25">
        <v>-33.72</v>
      </c>
      <c r="AG22" s="25">
        <v>0</v>
      </c>
    </row>
    <row r="23" spans="1:33" ht="15.75" customHeight="1" x14ac:dyDescent="0.2">
      <c r="A23" s="14" t="s">
        <v>76</v>
      </c>
      <c r="B23" s="14" t="s">
        <v>800</v>
      </c>
      <c r="C23" s="15">
        <f t="shared" si="1"/>
        <v>63.74</v>
      </c>
      <c r="D23" s="16">
        <v>4</v>
      </c>
      <c r="E23" s="16">
        <v>0</v>
      </c>
      <c r="F23" s="17">
        <v>254.96</v>
      </c>
      <c r="G23" s="29">
        <v>0</v>
      </c>
      <c r="H23" s="18">
        <f t="shared" si="2"/>
        <v>0</v>
      </c>
      <c r="I23" s="18">
        <f t="shared" si="3"/>
        <v>0.1913213946141879</v>
      </c>
      <c r="J23" s="17">
        <f t="shared" si="4"/>
        <v>48.779302770833347</v>
      </c>
      <c r="K23" s="17">
        <f t="shared" si="5"/>
        <v>12.194825692708337</v>
      </c>
      <c r="L23" s="16">
        <v>13</v>
      </c>
      <c r="M23" s="19">
        <f t="shared" si="6"/>
        <v>0.30769230769230771</v>
      </c>
      <c r="N23" s="16">
        <v>0</v>
      </c>
      <c r="O23" s="20">
        <f t="shared" ref="O23:P23" si="13">D23/7</f>
        <v>0.5714285714285714</v>
      </c>
      <c r="P23" s="20">
        <f t="shared" si="13"/>
        <v>0</v>
      </c>
      <c r="Q23" s="16">
        <f t="shared" si="8"/>
        <v>0</v>
      </c>
      <c r="R23" s="16"/>
      <c r="S23" s="21">
        <v>4.7619047619047603E-2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0.40882196180555547</v>
      </c>
      <c r="AD23" s="25">
        <f t="shared" si="12"/>
        <v>-2.256697229166666</v>
      </c>
      <c r="AE23" s="25">
        <v>-7.7</v>
      </c>
      <c r="AF23" s="25">
        <v>-33.72</v>
      </c>
      <c r="AG23" s="25">
        <v>0</v>
      </c>
    </row>
    <row r="24" spans="1:33" ht="15.75" customHeight="1" x14ac:dyDescent="0.2">
      <c r="A24" s="14" t="s">
        <v>78</v>
      </c>
      <c r="B24" s="14" t="s">
        <v>801</v>
      </c>
      <c r="C24" s="15">
        <f t="shared" si="1"/>
        <v>61.060526315789481</v>
      </c>
      <c r="D24" s="16">
        <v>19</v>
      </c>
      <c r="E24" s="16">
        <v>0</v>
      </c>
      <c r="F24" s="17">
        <v>1160.1500000000001</v>
      </c>
      <c r="G24" s="17">
        <v>0</v>
      </c>
      <c r="H24" s="18">
        <f t="shared" si="2"/>
        <v>0</v>
      </c>
      <c r="I24" s="18">
        <f t="shared" si="3"/>
        <v>0.16241709103258925</v>
      </c>
      <c r="J24" s="17">
        <f t="shared" si="4"/>
        <v>188.42818816145842</v>
      </c>
      <c r="K24" s="17">
        <f t="shared" si="5"/>
        <v>9.9172730611293911</v>
      </c>
      <c r="L24" s="16">
        <v>32</v>
      </c>
      <c r="M24" s="19">
        <f t="shared" si="6"/>
        <v>0.59375</v>
      </c>
      <c r="N24" s="16">
        <v>0</v>
      </c>
      <c r="O24" s="20">
        <f t="shared" ref="O24:P24" si="14">D24/7</f>
        <v>2.7142857142857144</v>
      </c>
      <c r="P24" s="20">
        <f t="shared" si="14"/>
        <v>0</v>
      </c>
      <c r="Q24" s="16">
        <f t="shared" si="8"/>
        <v>0</v>
      </c>
      <c r="R24" s="16"/>
      <c r="S24" s="21">
        <v>8.9430894308942993E-2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0.40882196180555547</v>
      </c>
      <c r="AD24" s="25">
        <f t="shared" si="12"/>
        <v>-10.719311838541664</v>
      </c>
      <c r="AE24" s="25">
        <v>-7.7</v>
      </c>
      <c r="AF24" s="25">
        <v>-33.72</v>
      </c>
      <c r="AG24" s="25">
        <v>0</v>
      </c>
    </row>
    <row r="25" spans="1:33" ht="15.75" customHeight="1" x14ac:dyDescent="0.2">
      <c r="A25" s="14" t="s">
        <v>81</v>
      </c>
      <c r="B25" s="30" t="s">
        <v>802</v>
      </c>
      <c r="C25" s="15">
        <f t="shared" si="1"/>
        <v>67.467500000000001</v>
      </c>
      <c r="D25" s="16">
        <v>20</v>
      </c>
      <c r="E25" s="16">
        <v>0</v>
      </c>
      <c r="F25" s="17">
        <v>1349.35</v>
      </c>
      <c r="G25" s="17">
        <v>0</v>
      </c>
      <c r="H25" s="18">
        <f t="shared" si="2"/>
        <v>0</v>
      </c>
      <c r="I25" s="18">
        <f t="shared" si="3"/>
        <v>0.22771261263139048</v>
      </c>
      <c r="J25" s="17">
        <f t="shared" si="4"/>
        <v>307.26401385416671</v>
      </c>
      <c r="K25" s="17">
        <f t="shared" si="5"/>
        <v>15.363200692708336</v>
      </c>
      <c r="L25" s="16">
        <v>86</v>
      </c>
      <c r="M25" s="19">
        <f t="shared" si="6"/>
        <v>0.23255813953488372</v>
      </c>
      <c r="N25" s="16">
        <v>0</v>
      </c>
      <c r="O25" s="20">
        <f t="shared" ref="O25:P25" si="15">D25/7</f>
        <v>2.8571428571428572</v>
      </c>
      <c r="P25" s="20">
        <f t="shared" si="15"/>
        <v>0</v>
      </c>
      <c r="Q25" s="16">
        <f t="shared" si="8"/>
        <v>0</v>
      </c>
      <c r="R25" s="16"/>
      <c r="S25" s="21">
        <v>0.91304347826086951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0.40882196180555547</v>
      </c>
      <c r="AD25" s="25">
        <f t="shared" si="12"/>
        <v>-11.283486145833329</v>
      </c>
      <c r="AE25" s="25">
        <v>-7.7</v>
      </c>
      <c r="AF25" s="25">
        <v>-33.72</v>
      </c>
      <c r="AG25" s="25">
        <v>0</v>
      </c>
    </row>
    <row r="26" spans="1:33" ht="15.75" customHeight="1" x14ac:dyDescent="0.2">
      <c r="A26" s="14" t="s">
        <v>82</v>
      </c>
      <c r="B26" s="14" t="s">
        <v>803</v>
      </c>
      <c r="C26" s="15">
        <f t="shared" si="1"/>
        <v>72.244117647058829</v>
      </c>
      <c r="D26" s="16">
        <v>17</v>
      </c>
      <c r="E26" s="16">
        <v>0</v>
      </c>
      <c r="F26" s="17">
        <v>1228.1500000000001</v>
      </c>
      <c r="G26" s="17">
        <v>0</v>
      </c>
      <c r="H26" s="18">
        <f t="shared" si="2"/>
        <v>0</v>
      </c>
      <c r="I26" s="18">
        <f t="shared" si="3"/>
        <v>0.27190207773972364</v>
      </c>
      <c r="J26" s="17">
        <f t="shared" si="4"/>
        <v>333.93653677604163</v>
      </c>
      <c r="K26" s="17">
        <f t="shared" si="5"/>
        <v>19.643325692708331</v>
      </c>
      <c r="L26" s="16">
        <v>49</v>
      </c>
      <c r="M26" s="19">
        <f t="shared" si="6"/>
        <v>0.34693877551020408</v>
      </c>
      <c r="N26" s="16">
        <v>70</v>
      </c>
      <c r="O26" s="20">
        <f t="shared" ref="O26:P26" si="16">D26/7</f>
        <v>2.4285714285714284</v>
      </c>
      <c r="P26" s="20">
        <f t="shared" si="16"/>
        <v>0</v>
      </c>
      <c r="Q26" s="16">
        <f t="shared" si="8"/>
        <v>28</v>
      </c>
      <c r="R26" s="16"/>
      <c r="S26" s="21">
        <v>1.191011235955056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0.40882196180555547</v>
      </c>
      <c r="AD26" s="25">
        <f t="shared" si="12"/>
        <v>-9.5909632239583313</v>
      </c>
      <c r="AE26" s="25">
        <v>-7.48</v>
      </c>
      <c r="AF26" s="25">
        <v>-33.72</v>
      </c>
      <c r="AG26" s="25">
        <v>0</v>
      </c>
    </row>
    <row r="27" spans="1:33" ht="15.75" customHeight="1" x14ac:dyDescent="0.2">
      <c r="A27" s="14" t="s">
        <v>85</v>
      </c>
      <c r="B27" s="14" t="s">
        <v>804</v>
      </c>
      <c r="C27" s="15">
        <f t="shared" si="1"/>
        <v>77.28</v>
      </c>
      <c r="D27" s="16">
        <v>2</v>
      </c>
      <c r="E27" s="16">
        <v>1</v>
      </c>
      <c r="F27" s="17">
        <v>154.56</v>
      </c>
      <c r="G27" s="17">
        <v>0</v>
      </c>
      <c r="H27" s="18">
        <f t="shared" si="2"/>
        <v>0</v>
      </c>
      <c r="I27" s="18">
        <f t="shared" si="3"/>
        <v>0.28775654364270625</v>
      </c>
      <c r="J27" s="17">
        <f t="shared" si="4"/>
        <v>44.475651385416676</v>
      </c>
      <c r="K27" s="17">
        <f t="shared" si="5"/>
        <v>22.237825692708338</v>
      </c>
      <c r="L27" s="16">
        <v>34</v>
      </c>
      <c r="M27" s="19">
        <f t="shared" si="6"/>
        <v>5.8823529411764705E-2</v>
      </c>
      <c r="N27" s="16">
        <v>68</v>
      </c>
      <c r="O27" s="20">
        <f t="shared" ref="O27:P27" si="17">D27/7</f>
        <v>0.2857142857142857</v>
      </c>
      <c r="P27" s="20">
        <f t="shared" si="17"/>
        <v>0.14285714285714285</v>
      </c>
      <c r="Q27" s="16">
        <f t="shared" si="8"/>
        <v>158</v>
      </c>
      <c r="R27" s="16"/>
      <c r="S27" s="21">
        <v>0.84967320261437906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0.40882196180555547</v>
      </c>
      <c r="AD27" s="25">
        <f t="shared" si="12"/>
        <v>-1.128348614583333</v>
      </c>
      <c r="AE27" s="25">
        <v>-7.48</v>
      </c>
      <c r="AF27" s="25">
        <v>-35.405999999999999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67.263333333333335</v>
      </c>
      <c r="D28" s="16">
        <v>9</v>
      </c>
      <c r="E28" s="16">
        <v>0</v>
      </c>
      <c r="F28" s="17">
        <v>605.37</v>
      </c>
      <c r="G28" s="17">
        <v>0</v>
      </c>
      <c r="H28" s="18">
        <f t="shared" si="2"/>
        <v>0</v>
      </c>
      <c r="I28" s="18">
        <f t="shared" si="3"/>
        <v>0.2040288273855245</v>
      </c>
      <c r="J28" s="17">
        <f t="shared" si="4"/>
        <v>123.51293123437496</v>
      </c>
      <c r="K28" s="17">
        <f t="shared" si="5"/>
        <v>13.723659026041663</v>
      </c>
      <c r="L28" s="16">
        <v>49</v>
      </c>
      <c r="M28" s="19">
        <f t="shared" si="6"/>
        <v>0.18367346938775511</v>
      </c>
      <c r="N28" s="16">
        <v>58</v>
      </c>
      <c r="O28" s="20">
        <f t="shared" ref="O28:P28" si="18">D28/7</f>
        <v>1.2857142857142858</v>
      </c>
      <c r="P28" s="20">
        <f t="shared" si="18"/>
        <v>0</v>
      </c>
      <c r="Q28" s="16">
        <f t="shared" si="8"/>
        <v>45</v>
      </c>
      <c r="R28" s="16"/>
      <c r="S28" s="21">
        <v>0.93150684931506844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19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0.40882196180555547</v>
      </c>
      <c r="AD28" s="25">
        <f t="shared" si="12"/>
        <v>-5.0775687656249984</v>
      </c>
      <c r="AE28" s="25">
        <v>-7.48</v>
      </c>
      <c r="AF28" s="25">
        <v>-35.405999999999999</v>
      </c>
      <c r="AG28" s="25">
        <v>0</v>
      </c>
    </row>
    <row r="29" spans="1:33" ht="15.75" customHeight="1" x14ac:dyDescent="0.2">
      <c r="A29" s="14" t="s">
        <v>89</v>
      </c>
      <c r="B29" s="14" t="s">
        <v>805</v>
      </c>
      <c r="C29" s="15">
        <f t="shared" si="1"/>
        <v>67.120769230769241</v>
      </c>
      <c r="D29" s="16">
        <v>26</v>
      </c>
      <c r="E29" s="16">
        <v>2</v>
      </c>
      <c r="F29" s="17">
        <v>1745.14</v>
      </c>
      <c r="G29" s="17">
        <v>0</v>
      </c>
      <c r="H29" s="18">
        <f t="shared" si="2"/>
        <v>0</v>
      </c>
      <c r="I29" s="18">
        <f t="shared" si="3"/>
        <v>0.2026567885730754</v>
      </c>
      <c r="J29" s="17">
        <f t="shared" si="4"/>
        <v>353.66446801041684</v>
      </c>
      <c r="K29" s="17">
        <f t="shared" si="5"/>
        <v>13.602479538862186</v>
      </c>
      <c r="L29" s="16">
        <v>72</v>
      </c>
      <c r="M29" s="19">
        <f t="shared" si="6"/>
        <v>0.3611111111111111</v>
      </c>
      <c r="N29" s="16">
        <v>32</v>
      </c>
      <c r="O29" s="20">
        <f t="shared" ref="O29:P29" si="20">D29/7</f>
        <v>3.7142857142857144</v>
      </c>
      <c r="P29" s="20">
        <f t="shared" si="20"/>
        <v>0.2857142857142857</v>
      </c>
      <c r="Q29" s="16">
        <f t="shared" si="8"/>
        <v>8</v>
      </c>
      <c r="R29" s="16"/>
      <c r="S29" s="21">
        <v>1.53125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19"/>
        <v>0</v>
      </c>
      <c r="Z29" s="14">
        <v>0</v>
      </c>
      <c r="AA29" s="14" t="s">
        <v>39</v>
      </c>
      <c r="AB29" s="27">
        <f t="shared" si="11"/>
        <v>-0.69</v>
      </c>
      <c r="AC29" s="28">
        <v>0.40882196180555547</v>
      </c>
      <c r="AD29" s="25">
        <f t="shared" si="12"/>
        <v>-14.668531989583329</v>
      </c>
      <c r="AE29" s="25">
        <v>-7.48</v>
      </c>
      <c r="AF29" s="25">
        <v>-35.405999999999999</v>
      </c>
      <c r="AG29" s="25">
        <v>0</v>
      </c>
    </row>
    <row r="30" spans="1:33" ht="15.75" customHeight="1" x14ac:dyDescent="0.2">
      <c r="A30" s="31" t="s">
        <v>90</v>
      </c>
      <c r="B30" s="31" t="s">
        <v>806</v>
      </c>
      <c r="C30" s="15">
        <f t="shared" si="1"/>
        <v>67.308888888888887</v>
      </c>
      <c r="D30" s="16">
        <v>9</v>
      </c>
      <c r="E30" s="16">
        <v>2</v>
      </c>
      <c r="F30" s="17">
        <v>605.78</v>
      </c>
      <c r="G30" s="17">
        <v>0</v>
      </c>
      <c r="H30" s="18">
        <f t="shared" si="2"/>
        <v>0</v>
      </c>
      <c r="I30" s="18">
        <f t="shared" si="3"/>
        <v>0.73048867779453763</v>
      </c>
      <c r="J30" s="17">
        <f t="shared" si="4"/>
        <v>442.515431234375</v>
      </c>
      <c r="K30" s="17">
        <f t="shared" si="5"/>
        <v>49.168381248263891</v>
      </c>
      <c r="L30" s="16">
        <v>52</v>
      </c>
      <c r="M30" s="19">
        <f t="shared" si="6"/>
        <v>0.17307692307692307</v>
      </c>
      <c r="N30" s="16">
        <v>17</v>
      </c>
      <c r="O30" s="20">
        <f t="shared" ref="O30:P30" si="21">D30/7</f>
        <v>1.2857142857142858</v>
      </c>
      <c r="P30" s="20">
        <f t="shared" si="21"/>
        <v>0.2857142857142857</v>
      </c>
      <c r="Q30" s="16">
        <f t="shared" si="8"/>
        <v>10</v>
      </c>
      <c r="R30" s="16"/>
      <c r="S30" s="21">
        <v>2.8928571428571428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19"/>
        <v>0</v>
      </c>
      <c r="Z30" s="14">
        <v>0</v>
      </c>
      <c r="AA30" s="14" t="s">
        <v>39</v>
      </c>
      <c r="AB30" s="27">
        <f t="shared" si="11"/>
        <v>-0.69</v>
      </c>
      <c r="AC30" s="28">
        <v>0.40882196180555547</v>
      </c>
      <c r="AD30" s="25">
        <f t="shared" si="12"/>
        <v>-5.0775687656249984</v>
      </c>
      <c r="AE30" s="25">
        <v>-7.48</v>
      </c>
      <c r="AF30" s="25">
        <v>0</v>
      </c>
      <c r="AG30" s="25">
        <v>0</v>
      </c>
    </row>
    <row r="31" spans="1:33" ht="15.75" customHeight="1" x14ac:dyDescent="0.2">
      <c r="A31" s="31" t="s">
        <v>91</v>
      </c>
      <c r="B31" s="31" t="s">
        <v>807</v>
      </c>
      <c r="C31" s="15">
        <f t="shared" si="1"/>
        <v>77.92</v>
      </c>
      <c r="D31" s="16">
        <v>6</v>
      </c>
      <c r="E31" s="16">
        <v>3</v>
      </c>
      <c r="F31" s="17">
        <v>467.52</v>
      </c>
      <c r="G31" s="17">
        <v>0</v>
      </c>
      <c r="H31" s="18">
        <f t="shared" si="2"/>
        <v>0</v>
      </c>
      <c r="I31" s="18">
        <f t="shared" si="3"/>
        <v>0.74676367675447042</v>
      </c>
      <c r="J31" s="17">
        <f t="shared" si="4"/>
        <v>349.12695415625001</v>
      </c>
      <c r="K31" s="17">
        <f t="shared" si="5"/>
        <v>58.187825692708337</v>
      </c>
      <c r="L31" s="16">
        <v>55</v>
      </c>
      <c r="M31" s="19">
        <f t="shared" si="6"/>
        <v>0.10909090909090909</v>
      </c>
      <c r="N31" s="16">
        <v>9</v>
      </c>
      <c r="O31" s="20">
        <f t="shared" ref="O31:P32" si="22">D31/7</f>
        <v>0.8571428571428571</v>
      </c>
      <c r="P31" s="20">
        <f t="shared" si="22"/>
        <v>0.42857142857142855</v>
      </c>
      <c r="Q31" s="16">
        <f t="shared" si="8"/>
        <v>7</v>
      </c>
      <c r="R31" s="16"/>
      <c r="S31" s="21">
        <v>2.2173913043478199</v>
      </c>
      <c r="T31" s="14">
        <v>500</v>
      </c>
      <c r="U31" s="22">
        <v>100</v>
      </c>
      <c r="V31" s="23" t="s">
        <v>1169</v>
      </c>
      <c r="W31" s="14">
        <v>0</v>
      </c>
      <c r="X31" s="24">
        <f t="shared" si="9"/>
        <v>0</v>
      </c>
      <c r="Y31" s="25">
        <f t="shared" si="19"/>
        <v>0</v>
      </c>
      <c r="Z31" s="14">
        <v>0</v>
      </c>
      <c r="AA31" s="14" t="s">
        <v>39</v>
      </c>
      <c r="AB31" s="27">
        <f t="shared" si="11"/>
        <v>-0.69</v>
      </c>
      <c r="AC31" s="28">
        <v>0.40882196180555547</v>
      </c>
      <c r="AD31" s="25">
        <f t="shared" si="12"/>
        <v>-3.3850458437499991</v>
      </c>
      <c r="AE31" s="25">
        <v>-7.48</v>
      </c>
      <c r="AF31" s="25">
        <v>0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87.98</v>
      </c>
      <c r="D32" s="16">
        <v>1</v>
      </c>
      <c r="E32" s="16">
        <v>2</v>
      </c>
      <c r="F32" s="17">
        <v>87.98</v>
      </c>
      <c r="G32" s="17">
        <v>0</v>
      </c>
      <c r="H32" s="18">
        <f t="shared" si="2"/>
        <v>0</v>
      </c>
      <c r="I32" s="18">
        <f t="shared" si="3"/>
        <v>0.37805443166652458</v>
      </c>
      <c r="J32" s="17">
        <f t="shared" si="4"/>
        <v>33.261228898020832</v>
      </c>
      <c r="K32" s="17">
        <f t="shared" si="5"/>
        <v>33.261228898020832</v>
      </c>
      <c r="L32" s="16">
        <v>12</v>
      </c>
      <c r="M32" s="19">
        <f t="shared" si="6"/>
        <v>8.3333333333333329E-2</v>
      </c>
      <c r="N32" s="16">
        <v>7</v>
      </c>
      <c r="O32" s="20">
        <f t="shared" si="22"/>
        <v>0.14285714285714285</v>
      </c>
      <c r="P32" s="20">
        <f t="shared" si="22"/>
        <v>0.2857142857142857</v>
      </c>
      <c r="Q32" s="16">
        <f t="shared" si="8"/>
        <v>16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2.369426751592357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19"/>
        <v>0</v>
      </c>
      <c r="Z32" s="14">
        <v>0</v>
      </c>
      <c r="AA32" s="14" t="s">
        <v>39</v>
      </c>
      <c r="AB32" s="27">
        <f t="shared" si="11"/>
        <v>-0.69</v>
      </c>
      <c r="AC32" s="28">
        <v>0.40882196180555547</v>
      </c>
      <c r="AD32" s="25">
        <f t="shared" si="12"/>
        <v>-0.56417430729166651</v>
      </c>
      <c r="AE32" s="25">
        <v>-7.48</v>
      </c>
      <c r="AF32" s="25">
        <v>-33.4775967946875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41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</row>
    <row r="223" spans="1:33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41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Info!B1:BJ5000""),3,FALSE),"""")"),"Low Voltage Transformer for Landscape Lights, 300 Watt - Outdoor Lighting Transformer, 120V AC to 12V AC or 14V AC")</f>
        <v>Low Voltage Transformer for Landscape Lights, 300 Watt - Outdoor Lighting Transformer, 120V AC to 12V AC or 14V AC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Info!B1:BJ5000""),2,FALSE),"""")"),"B08PL6DMBX")</f>
        <v>B08PL6DMBX</v>
      </c>
      <c r="B2" s="3" t="s">
        <v>808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37.25" customHeight="1" x14ac:dyDescent="0.15">
      <c r="A3" s="67" t="s">
        <v>30</v>
      </c>
      <c r="B3" s="68"/>
      <c r="C3" s="42">
        <f>((AE32+AF32)/0.85)*-1</f>
        <v>56.4307070507353</v>
      </c>
      <c r="D3" s="5">
        <f>SUM(D4:D99765)</f>
        <v>39</v>
      </c>
      <c r="E3" s="5"/>
      <c r="F3" s="6">
        <f t="shared" ref="F3:G3" si="0">SUM(F4:F99765)</f>
        <v>2627.85</v>
      </c>
      <c r="G3" s="6">
        <f t="shared" si="0"/>
        <v>-453.43999999999994</v>
      </c>
      <c r="H3" s="7">
        <f>G3/F3*-1</f>
        <v>0.17255170576707193</v>
      </c>
      <c r="I3" s="8">
        <f>J3/F3</f>
        <v>-3.2103717347276586E-2</v>
      </c>
      <c r="J3" s="6">
        <f>SUM(J4:J99765)</f>
        <v>-84.363753631040765</v>
      </c>
      <c r="K3" s="6">
        <f>J3/D3</f>
        <v>-2.1631731700266861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0.5 - June
2 - July
1 - Aug
1 - Sept
2 - Oct
2.5 - Nov
3 - Dec
 - Jan
 - Feb")</f>
        <v xml:space="preserve"> - March
0.5 - April
0.5 - May
0.5 - June
2 - July
1 - Aug
1 - Sept
2 - Oct
2.5 - Nov
3 -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15</v>
      </c>
      <c r="X3" s="7">
        <f>W3/D3</f>
        <v>0.38461538461538464</v>
      </c>
      <c r="Y3" s="6"/>
      <c r="Z3" s="5"/>
      <c r="AA3" s="5"/>
      <c r="AB3" s="5"/>
      <c r="AC3" s="5"/>
      <c r="AD3" s="6">
        <f>SUM(AD4:AD99765)</f>
        <v>-21.419853631041661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Info!B2:BZ7000""),37,FALSE)),"""")*-1"),-40.266100993125)</f>
        <v>-40.266100993125001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49.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customHeight="1" x14ac:dyDescent="0.2">
      <c r="A16" s="14" t="s">
        <v>60</v>
      </c>
      <c r="B16" s="14" t="s">
        <v>809</v>
      </c>
      <c r="C16" s="15">
        <f t="shared" ref="C16:C32" si="1">IFERROR(F16/D16," - ")</f>
        <v>85.741249999999994</v>
      </c>
      <c r="D16" s="16">
        <v>8</v>
      </c>
      <c r="E16" s="16">
        <v>0</v>
      </c>
      <c r="F16" s="17">
        <v>685.93</v>
      </c>
      <c r="G16" s="29">
        <v>-212.64000000000001</v>
      </c>
      <c r="H16" s="18">
        <f t="shared" ref="H16:H32" si="2">G16/F16*-1</f>
        <v>0.31000247838700745</v>
      </c>
      <c r="I16" s="18">
        <f t="shared" ref="I16:I32" si="3">J16/F16</f>
        <v>-2.568189581460335E-2</v>
      </c>
      <c r="J16" s="17">
        <f t="shared" ref="J16:J32" si="4">F16*0.85+G16+AF16*D16+D16*AE16+AG16+AD16</f>
        <v>-17.615982796110874</v>
      </c>
      <c r="K16" s="17">
        <f t="shared" ref="K16:K32" si="5">J16/D16</f>
        <v>-2.2019978495138592</v>
      </c>
      <c r="L16" s="16">
        <v>55</v>
      </c>
      <c r="M16" s="19">
        <f t="shared" ref="M16:M32" si="6">IFERROR(D16/L16,"-")</f>
        <v>0.14545454545454545</v>
      </c>
      <c r="N16" s="16">
        <v>207</v>
      </c>
      <c r="O16" s="20">
        <f t="shared" ref="O16:P16" si="7">D16/7</f>
        <v>1.1428571428571428</v>
      </c>
      <c r="P16" s="20">
        <f t="shared" si="7"/>
        <v>0</v>
      </c>
      <c r="Q16" s="16">
        <f t="shared" ref="Q16:Q32" si="8">ROUNDDOWN(N16/(O16+P16),0)</f>
        <v>181</v>
      </c>
      <c r="R16" s="16"/>
      <c r="S16" s="21">
        <v>5.5299539170506902E-2</v>
      </c>
      <c r="T16" s="14" t="s">
        <v>63</v>
      </c>
      <c r="U16" s="22" t="s">
        <v>63</v>
      </c>
      <c r="V16" s="23" t="s">
        <v>63</v>
      </c>
      <c r="W16" s="14">
        <v>6</v>
      </c>
      <c r="X16" s="24">
        <f t="shared" ref="X16:X32" si="9">IFERROR(W16/D16,0)</f>
        <v>0.75</v>
      </c>
      <c r="Y16" s="25">
        <f t="shared" ref="Y16:Y26" si="10">IFERROR(G16/(W16+Z16)*-1,0)</f>
        <v>30.377142857142861</v>
      </c>
      <c r="Z16" s="14">
        <v>1</v>
      </c>
      <c r="AA16" s="14" t="s">
        <v>39</v>
      </c>
      <c r="AB16" s="27">
        <f t="shared" ref="AB16:AB32" si="11">IF(OR(AA16="UsLargeStandardSize",AA16="UsSmallStandardSize"),-0.69,-0.48)</f>
        <v>-0.69</v>
      </c>
      <c r="AC16" s="28">
        <v>0.39799059143518511</v>
      </c>
      <c r="AD16" s="25">
        <f t="shared" ref="AD16:AD32" si="12">IFERROR(AB16*AC16*D16*2,0)</f>
        <v>-4.3938161294444429</v>
      </c>
      <c r="AE16" s="25">
        <v>-7.7</v>
      </c>
      <c r="AF16" s="25">
        <v>-40.252833333333299</v>
      </c>
      <c r="AG16" s="25">
        <v>0</v>
      </c>
    </row>
    <row r="17" spans="1:33" ht="15.75" customHeight="1" x14ac:dyDescent="0.2">
      <c r="A17" s="14" t="s">
        <v>62</v>
      </c>
      <c r="B17" s="14" t="s">
        <v>810</v>
      </c>
      <c r="C17" s="15">
        <f t="shared" si="1"/>
        <v>71.174444444444433</v>
      </c>
      <c r="D17" s="16">
        <v>18</v>
      </c>
      <c r="E17" s="16">
        <v>0</v>
      </c>
      <c r="F17" s="17">
        <v>1281.1399999999999</v>
      </c>
      <c r="G17" s="29">
        <v>-226.91999999999996</v>
      </c>
      <c r="H17" s="18">
        <f t="shared" si="2"/>
        <v>0.17712349938336167</v>
      </c>
      <c r="I17" s="18">
        <f t="shared" si="3"/>
        <v>7.0186815716864791E-3</v>
      </c>
      <c r="J17" s="17">
        <f t="shared" si="4"/>
        <v>8.9919137087504151</v>
      </c>
      <c r="K17" s="17">
        <f t="shared" si="5"/>
        <v>0.49955076159724526</v>
      </c>
      <c r="L17" s="16">
        <v>77</v>
      </c>
      <c r="M17" s="19">
        <f t="shared" si="6"/>
        <v>0.23376623376623376</v>
      </c>
      <c r="N17" s="16">
        <v>185</v>
      </c>
      <c r="O17" s="20">
        <f t="shared" ref="O17:P17" si="13">D17/7</f>
        <v>2.5714285714285716</v>
      </c>
      <c r="P17" s="20">
        <f t="shared" si="13"/>
        <v>0</v>
      </c>
      <c r="Q17" s="16">
        <f t="shared" si="8"/>
        <v>71</v>
      </c>
      <c r="R17" s="16"/>
      <c r="S17" s="21">
        <v>0.20588235294117599</v>
      </c>
      <c r="T17" s="14" t="s">
        <v>63</v>
      </c>
      <c r="U17" s="22" t="s">
        <v>63</v>
      </c>
      <c r="V17" s="23" t="s">
        <v>63</v>
      </c>
      <c r="W17" s="14">
        <v>8</v>
      </c>
      <c r="X17" s="24">
        <f t="shared" si="9"/>
        <v>0.44444444444444442</v>
      </c>
      <c r="Y17" s="25">
        <f t="shared" si="10"/>
        <v>22.691999999999997</v>
      </c>
      <c r="Z17" s="14">
        <v>2</v>
      </c>
      <c r="AA17" s="14" t="s">
        <v>39</v>
      </c>
      <c r="AB17" s="27">
        <f t="shared" si="11"/>
        <v>-0.69</v>
      </c>
      <c r="AC17" s="28">
        <v>0.39799059143518511</v>
      </c>
      <c r="AD17" s="25">
        <f t="shared" si="12"/>
        <v>-9.8860862912499972</v>
      </c>
      <c r="AE17" s="25">
        <v>-7.7</v>
      </c>
      <c r="AF17" s="25">
        <v>-39.1428333333333</v>
      </c>
      <c r="AG17" s="25">
        <v>0</v>
      </c>
    </row>
    <row r="18" spans="1:33" ht="15.75" customHeight="1" x14ac:dyDescent="0.2">
      <c r="A18" s="14" t="s">
        <v>64</v>
      </c>
      <c r="B18" s="14" t="s">
        <v>811</v>
      </c>
      <c r="C18" s="15">
        <f t="shared" si="1"/>
        <v>45.2</v>
      </c>
      <c r="D18" s="16">
        <v>9</v>
      </c>
      <c r="E18" s="16">
        <v>0</v>
      </c>
      <c r="F18" s="17">
        <v>406.8</v>
      </c>
      <c r="G18" s="29">
        <v>-13.879999999999999</v>
      </c>
      <c r="H18" s="18">
        <f t="shared" si="2"/>
        <v>3.411996066863323E-2</v>
      </c>
      <c r="I18" s="18">
        <f t="shared" si="3"/>
        <v>-0.23261687105610801</v>
      </c>
      <c r="J18" s="17">
        <f t="shared" si="4"/>
        <v>-94.628543145624747</v>
      </c>
      <c r="K18" s="17">
        <f t="shared" si="5"/>
        <v>-10.514282571736082</v>
      </c>
      <c r="L18" s="16">
        <v>30</v>
      </c>
      <c r="M18" s="19">
        <f t="shared" si="6"/>
        <v>0.3</v>
      </c>
      <c r="N18" s="16">
        <v>175</v>
      </c>
      <c r="O18" s="20">
        <f t="shared" ref="O18:P18" si="14">D18/7</f>
        <v>1.2857142857142858</v>
      </c>
      <c r="P18" s="20">
        <f t="shared" si="14"/>
        <v>0</v>
      </c>
      <c r="Q18" s="16">
        <f t="shared" si="8"/>
        <v>136</v>
      </c>
      <c r="R18" s="16"/>
      <c r="S18" s="21">
        <v>0.46022727272727199</v>
      </c>
      <c r="T18" s="14" t="s">
        <v>63</v>
      </c>
      <c r="U18" s="22" t="s">
        <v>63</v>
      </c>
      <c r="V18" s="23" t="s">
        <v>63</v>
      </c>
      <c r="W18" s="14">
        <v>1</v>
      </c>
      <c r="X18" s="24">
        <f t="shared" si="9"/>
        <v>0.1111111111111111</v>
      </c>
      <c r="Y18" s="25">
        <f t="shared" si="10"/>
        <v>13.879999999999999</v>
      </c>
      <c r="Z18" s="14">
        <v>0</v>
      </c>
      <c r="AA18" s="14" t="s">
        <v>39</v>
      </c>
      <c r="AB18" s="27">
        <f t="shared" si="11"/>
        <v>-0.69</v>
      </c>
      <c r="AC18" s="28">
        <v>0.39799059143518511</v>
      </c>
      <c r="AD18" s="25">
        <f t="shared" si="12"/>
        <v>-4.9430431456249986</v>
      </c>
      <c r="AE18" s="25">
        <v>-7.7</v>
      </c>
      <c r="AF18" s="25">
        <v>-39.1428333333333</v>
      </c>
      <c r="AG18" s="25">
        <v>0</v>
      </c>
    </row>
    <row r="19" spans="1:33" ht="15.75" customHeight="1" x14ac:dyDescent="0.2">
      <c r="A19" s="14" t="s">
        <v>67</v>
      </c>
      <c r="B19" s="14"/>
      <c r="C19" s="15">
        <f t="shared" si="1"/>
        <v>63.495000000000005</v>
      </c>
      <c r="D19" s="16">
        <v>4</v>
      </c>
      <c r="E19" s="16">
        <v>2</v>
      </c>
      <c r="F19" s="17">
        <v>253.98000000000002</v>
      </c>
      <c r="G19" s="29">
        <v>0</v>
      </c>
      <c r="H19" s="18">
        <f t="shared" si="2"/>
        <v>0</v>
      </c>
      <c r="I19" s="18">
        <f t="shared" si="3"/>
        <v>7.4371441066006891E-2</v>
      </c>
      <c r="J19" s="17">
        <f t="shared" si="4"/>
        <v>18.888858601944431</v>
      </c>
      <c r="K19" s="17">
        <f t="shared" si="5"/>
        <v>4.7222146504861078</v>
      </c>
      <c r="L19" s="16">
        <v>6</v>
      </c>
      <c r="M19" s="19">
        <f t="shared" si="6"/>
        <v>0.66666666666666663</v>
      </c>
      <c r="N19" s="16">
        <v>149</v>
      </c>
      <c r="O19" s="20">
        <f t="shared" ref="O19:P19" si="15">D19/7</f>
        <v>0.5714285714285714</v>
      </c>
      <c r="P19" s="20">
        <f t="shared" si="15"/>
        <v>0.2857142857142857</v>
      </c>
      <c r="Q19" s="16">
        <f t="shared" si="8"/>
        <v>173</v>
      </c>
      <c r="R19" s="16"/>
      <c r="S19" s="21" t="e">
        <v>#N/A</v>
      </c>
      <c r="T19" s="14" t="s">
        <v>63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0.39799059143518511</v>
      </c>
      <c r="AD19" s="25">
        <f t="shared" si="12"/>
        <v>-2.1969080647222214</v>
      </c>
      <c r="AE19" s="25">
        <v>-7.7</v>
      </c>
      <c r="AF19" s="25">
        <v>-40.999308333333339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10</v>
      </c>
      <c r="O20" s="20">
        <f t="shared" ref="O20:P20" si="16">D20/7</f>
        <v>0</v>
      </c>
      <c r="P20" s="20">
        <f t="shared" si="16"/>
        <v>0</v>
      </c>
      <c r="Q20" s="16" t="e">
        <f t="shared" si="8"/>
        <v>#DIV/0!</v>
      </c>
      <c r="R20" s="16"/>
      <c r="S20" s="21">
        <v>0.53448275862068895</v>
      </c>
      <c r="T20" s="14" t="s">
        <v>63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0.39799059143518511</v>
      </c>
      <c r="AD20" s="25">
        <f t="shared" si="12"/>
        <v>0</v>
      </c>
      <c r="AE20" s="25">
        <v>-7.7</v>
      </c>
      <c r="AF20" s="25">
        <v>-40.999308333333339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1"/>
        <v xml:space="preserve"> - </v>
      </c>
      <c r="D21" s="16">
        <v>0</v>
      </c>
      <c r="E21" s="16">
        <v>2</v>
      </c>
      <c r="F21" s="17">
        <v>0</v>
      </c>
      <c r="G21" s="29">
        <v>0</v>
      </c>
      <c r="H21" s="18" t="e">
        <f t="shared" si="2"/>
        <v>#DIV/0!</v>
      </c>
      <c r="I21" s="18" t="e">
        <f t="shared" si="3"/>
        <v>#DIV/0!</v>
      </c>
      <c r="J21" s="17">
        <f t="shared" si="4"/>
        <v>0</v>
      </c>
      <c r="K21" s="17" t="e">
        <f t="shared" si="5"/>
        <v>#DIV/0!</v>
      </c>
      <c r="L21" s="16">
        <v>0</v>
      </c>
      <c r="M21" s="19" t="str">
        <f t="shared" si="6"/>
        <v>-</v>
      </c>
      <c r="N21" s="16">
        <v>9</v>
      </c>
      <c r="O21" s="20">
        <f t="shared" ref="O21:P21" si="17">D21/7</f>
        <v>0</v>
      </c>
      <c r="P21" s="20">
        <f t="shared" si="17"/>
        <v>0.2857142857142857</v>
      </c>
      <c r="Q21" s="16">
        <f t="shared" si="8"/>
        <v>31</v>
      </c>
      <c r="R21" s="16"/>
      <c r="S21" s="21">
        <v>0.53448275862068895</v>
      </c>
      <c r="T21" s="14" t="s">
        <v>63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0.39799059143518511</v>
      </c>
      <c r="AD21" s="25">
        <f t="shared" si="12"/>
        <v>0</v>
      </c>
      <c r="AE21" s="25">
        <v>-7.7</v>
      </c>
      <c r="AF21" s="25">
        <v>-40.999308333333339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1"/>
        <v xml:space="preserve"> - </v>
      </c>
      <c r="D22" s="16">
        <v>0</v>
      </c>
      <c r="E22" s="16">
        <v>3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6</v>
      </c>
      <c r="O22" s="20">
        <f t="shared" ref="O22:P22" si="18">D22/7</f>
        <v>0</v>
      </c>
      <c r="P22" s="20">
        <f t="shared" si="18"/>
        <v>0.42857142857142855</v>
      </c>
      <c r="Q22" s="16">
        <f t="shared" si="8"/>
        <v>14</v>
      </c>
      <c r="R22" s="16"/>
      <c r="S22" s="21">
        <v>0.72093023255813904</v>
      </c>
      <c r="T22" s="14" t="s">
        <v>63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0.39799059143518511</v>
      </c>
      <c r="AD22" s="25">
        <f t="shared" si="12"/>
        <v>0</v>
      </c>
      <c r="AE22" s="25">
        <v>-7.7</v>
      </c>
      <c r="AF22" s="25">
        <v>-40.999308333333339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1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2"/>
        <v>#DIV/0!</v>
      </c>
      <c r="I23" s="18" t="e">
        <f t="shared" si="3"/>
        <v>#DIV/0!</v>
      </c>
      <c r="J23" s="17">
        <f t="shared" si="4"/>
        <v>0</v>
      </c>
      <c r="K23" s="17" t="e">
        <f t="shared" si="5"/>
        <v>#DIV/0!</v>
      </c>
      <c r="L23" s="16">
        <v>0</v>
      </c>
      <c r="M23" s="19" t="str">
        <f t="shared" si="6"/>
        <v>-</v>
      </c>
      <c r="N23" s="16">
        <v>2</v>
      </c>
      <c r="O23" s="20">
        <f t="shared" ref="O23:P23" si="19">D23/7</f>
        <v>0</v>
      </c>
      <c r="P23" s="20">
        <f t="shared" si="19"/>
        <v>0</v>
      </c>
      <c r="Q23" s="16" t="e">
        <f t="shared" si="8"/>
        <v>#DIV/0!</v>
      </c>
      <c r="R23" s="16"/>
      <c r="S23" s="21">
        <v>0.712643678160919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0.39799059143518511</v>
      </c>
      <c r="AD23" s="25">
        <f t="shared" si="12"/>
        <v>0</v>
      </c>
      <c r="AE23" s="25">
        <v>-7.7</v>
      </c>
      <c r="AF23" s="25">
        <v>-40.999308333333339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1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2"/>
        <v>#DIV/0!</v>
      </c>
      <c r="I24" s="18" t="e">
        <f t="shared" si="3"/>
        <v>#DIV/0!</v>
      </c>
      <c r="J24" s="17">
        <f t="shared" si="4"/>
        <v>0</v>
      </c>
      <c r="K24" s="17" t="e">
        <f t="shared" si="5"/>
        <v>#DIV/0!</v>
      </c>
      <c r="L24" s="16">
        <v>0</v>
      </c>
      <c r="M24" s="19" t="str">
        <f t="shared" si="6"/>
        <v>-</v>
      </c>
      <c r="N24" s="16">
        <v>2</v>
      </c>
      <c r="O24" s="20">
        <f t="shared" ref="O24:P24" si="20">D24/7</f>
        <v>0</v>
      </c>
      <c r="P24" s="20">
        <f t="shared" si="20"/>
        <v>0</v>
      </c>
      <c r="Q24" s="16" t="e">
        <f t="shared" si="8"/>
        <v>#DIV/0!</v>
      </c>
      <c r="R24" s="16"/>
      <c r="S24" s="21">
        <v>0.86713286713286697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0.39799059143518511</v>
      </c>
      <c r="AD24" s="25">
        <f t="shared" si="12"/>
        <v>0</v>
      </c>
      <c r="AE24" s="25">
        <v>-7.7</v>
      </c>
      <c r="AF24" s="25">
        <v>-40.999308333333339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1"/>
        <v xml:space="preserve"> - </v>
      </c>
      <c r="D25" s="16">
        <v>0</v>
      </c>
      <c r="E25" s="16">
        <v>2</v>
      </c>
      <c r="F25" s="17">
        <v>0</v>
      </c>
      <c r="G25" s="17">
        <v>0</v>
      </c>
      <c r="H25" s="18" t="e">
        <f t="shared" si="2"/>
        <v>#DIV/0!</v>
      </c>
      <c r="I25" s="18" t="e">
        <f t="shared" si="3"/>
        <v>#DIV/0!</v>
      </c>
      <c r="J25" s="17">
        <f t="shared" si="4"/>
        <v>0</v>
      </c>
      <c r="K25" s="17" t="e">
        <f t="shared" si="5"/>
        <v>#DIV/0!</v>
      </c>
      <c r="L25" s="16">
        <v>0</v>
      </c>
      <c r="M25" s="19" t="str">
        <f t="shared" si="6"/>
        <v>-</v>
      </c>
      <c r="N25" s="16">
        <v>2</v>
      </c>
      <c r="O25" s="20">
        <f t="shared" ref="O25:P25" si="21">D25/7</f>
        <v>0</v>
      </c>
      <c r="P25" s="20">
        <f t="shared" si="21"/>
        <v>0.2857142857142857</v>
      </c>
      <c r="Q25" s="16">
        <f t="shared" si="8"/>
        <v>7</v>
      </c>
      <c r="R25" s="16"/>
      <c r="S25" s="21">
        <v>0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0.39799059143518511</v>
      </c>
      <c r="AD25" s="25">
        <f t="shared" si="12"/>
        <v>0</v>
      </c>
      <c r="AE25" s="25">
        <v>-7.7</v>
      </c>
      <c r="AF25" s="25">
        <v>-41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2"/>
        <v>#DIV/0!</v>
      </c>
      <c r="I26" s="18" t="e">
        <f t="shared" si="3"/>
        <v>#DIV/0!</v>
      </c>
      <c r="J26" s="17">
        <f t="shared" si="4"/>
        <v>0</v>
      </c>
      <c r="K26" s="17" t="e">
        <f t="shared" si="5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22">D26/7</f>
        <v>0</v>
      </c>
      <c r="P26" s="20">
        <f t="shared" si="22"/>
        <v>0</v>
      </c>
      <c r="Q26" s="16" t="e">
        <f t="shared" si="8"/>
        <v>#DIV/0!</v>
      </c>
      <c r="R26" s="16"/>
      <c r="S26" s="21">
        <v>0.64583333333333337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0.39799059143518511</v>
      </c>
      <c r="AD26" s="25">
        <f t="shared" si="12"/>
        <v>0</v>
      </c>
      <c r="AE26" s="25">
        <v>-7.7</v>
      </c>
      <c r="AF26" s="25">
        <v>-40.999308333333303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2"/>
        <v>#DIV/0!</v>
      </c>
      <c r="I27" s="18" t="e">
        <f t="shared" si="3"/>
        <v>#DIV/0!</v>
      </c>
      <c r="J27" s="17">
        <f t="shared" si="4"/>
        <v>0</v>
      </c>
      <c r="K27" s="17" t="e">
        <f t="shared" si="5"/>
        <v>#DIV/0!</v>
      </c>
      <c r="L27" s="16">
        <v>0</v>
      </c>
      <c r="M27" s="19" t="str">
        <f t="shared" si="6"/>
        <v>-</v>
      </c>
      <c r="N27" s="16">
        <v>1</v>
      </c>
      <c r="O27" s="20">
        <f t="shared" ref="O27:P27" si="23">D27/7</f>
        <v>0</v>
      </c>
      <c r="P27" s="20">
        <f t="shared" si="23"/>
        <v>0</v>
      </c>
      <c r="Q27" s="16" t="e">
        <f t="shared" si="8"/>
        <v>#DIV/0!</v>
      </c>
      <c r="R27" s="16"/>
      <c r="S27" s="21">
        <v>0.6966292134831461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0.39799059143518511</v>
      </c>
      <c r="AD27" s="25">
        <f t="shared" si="12"/>
        <v>0</v>
      </c>
      <c r="AE27" s="25">
        <v>-7.7</v>
      </c>
      <c r="AF27" s="25">
        <v>-41.099975000000001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1"/>
        <v xml:space="preserve"> - </v>
      </c>
      <c r="D28" s="16">
        <v>0</v>
      </c>
      <c r="E28" s="16">
        <v>1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24">D28/7</f>
        <v>0</v>
      </c>
      <c r="P28" s="20">
        <f t="shared" si="24"/>
        <v>0.14285714285714285</v>
      </c>
      <c r="Q28" s="16">
        <f t="shared" si="8"/>
        <v>0</v>
      </c>
      <c r="R28" s="16"/>
      <c r="S28" s="21">
        <v>0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5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0.39799059143518511</v>
      </c>
      <c r="AD28" s="25">
        <f t="shared" si="12"/>
        <v>0</v>
      </c>
      <c r="AE28" s="25">
        <v>-7.7</v>
      </c>
      <c r="AF28" s="25">
        <v>-41.099975000000001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26">D29/7</f>
        <v>0</v>
      </c>
      <c r="P29" s="20">
        <f t="shared" si="26"/>
        <v>0</v>
      </c>
      <c r="Q29" s="16" t="e">
        <f t="shared" si="8"/>
        <v>#DIV/0!</v>
      </c>
      <c r="R29" s="16"/>
      <c r="S29" s="21">
        <v>0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5"/>
        <v>0</v>
      </c>
      <c r="Z29" s="14">
        <v>0</v>
      </c>
      <c r="AA29" s="14" t="s">
        <v>39</v>
      </c>
      <c r="AB29" s="27">
        <f t="shared" si="11"/>
        <v>-0.69</v>
      </c>
      <c r="AC29" s="28">
        <v>0.39799059143518511</v>
      </c>
      <c r="AD29" s="25">
        <f t="shared" si="12"/>
        <v>0</v>
      </c>
      <c r="AE29" s="25">
        <v>-7.7</v>
      </c>
      <c r="AF29" s="25">
        <v>-41.099975000000001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1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27">D30/7</f>
        <v>0</v>
      </c>
      <c r="P30" s="20">
        <f t="shared" si="27"/>
        <v>0.14285714285714285</v>
      </c>
      <c r="Q30" s="16">
        <f t="shared" si="8"/>
        <v>7</v>
      </c>
      <c r="R30" s="16"/>
      <c r="S30" s="21">
        <v>0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5"/>
        <v>0</v>
      </c>
      <c r="Z30" s="14">
        <v>0</v>
      </c>
      <c r="AA30" s="14" t="s">
        <v>39</v>
      </c>
      <c r="AB30" s="27">
        <f t="shared" si="11"/>
        <v>-0.69</v>
      </c>
      <c r="AC30" s="28">
        <v>0.39799059143518511</v>
      </c>
      <c r="AD30" s="25">
        <f t="shared" si="12"/>
        <v>0</v>
      </c>
      <c r="AE30" s="25">
        <v>-7.7</v>
      </c>
      <c r="AF30" s="25">
        <v>-40.266100993125001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28">D31/7</f>
        <v>0</v>
      </c>
      <c r="P31" s="20">
        <f t="shared" si="28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25"/>
        <v>0</v>
      </c>
      <c r="Z31" s="14">
        <v>0</v>
      </c>
      <c r="AA31" s="14" t="s">
        <v>39</v>
      </c>
      <c r="AB31" s="27">
        <f t="shared" si="11"/>
        <v>-0.69</v>
      </c>
      <c r="AC31" s="28">
        <v>0.39799059143518511</v>
      </c>
      <c r="AD31" s="25">
        <f t="shared" si="12"/>
        <v>0</v>
      </c>
      <c r="AE31" s="25">
        <v>-7.7</v>
      </c>
      <c r="AF31" s="25">
        <v>-40.266100993125001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8"/>
        <v>0</v>
      </c>
      <c r="P32" s="20">
        <f t="shared" si="28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5"/>
        <v>0</v>
      </c>
      <c r="Z32" s="14">
        <v>0</v>
      </c>
      <c r="AA32" s="14" t="s">
        <v>39</v>
      </c>
      <c r="AB32" s="27">
        <f t="shared" si="11"/>
        <v>-0.69</v>
      </c>
      <c r="AC32" s="28">
        <v>0.39799059143518511</v>
      </c>
      <c r="AD32" s="25">
        <f t="shared" si="12"/>
        <v>0</v>
      </c>
      <c r="AE32" s="25">
        <v>-7.7</v>
      </c>
      <c r="AF32" s="25">
        <v>-40.266100993125001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9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16406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8.83203125" customWidth="1"/>
    <col min="22" max="22" width="6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Info!B1:BJ5000""),3,FALSE),"""")"),"Low Voltage Transformer for Landscape Lights, 300 Watt - Outdoor Lighting Transformer, 120V AC to 12V AC or 14V AC")</f>
        <v>Low Voltage Transformer for Landscape Lights, 300 Watt - Outdoor Lighting Transformer, 120V AC to 12V AC or 14V AC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Info!B1:BJ5000""),2,FALSE),"""")"),"B092RHSZBD")</f>
        <v>B092RHSZBD</v>
      </c>
      <c r="B2" s="3" t="s">
        <v>812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8.25" customHeight="1" x14ac:dyDescent="0.15">
      <c r="A3" s="67" t="s">
        <v>30</v>
      </c>
      <c r="B3" s="68"/>
      <c r="C3" s="42">
        <f>((AE32+AF32)/0.85)*-1</f>
        <v>57.771883521323531</v>
      </c>
      <c r="D3" s="5">
        <f>SUM(D4:D99765)</f>
        <v>62</v>
      </c>
      <c r="E3" s="5"/>
      <c r="F3" s="6">
        <f t="shared" ref="F3:G3" si="0">SUM(F4:F99765)</f>
        <v>5611.3799999999983</v>
      </c>
      <c r="G3" s="6">
        <f t="shared" si="0"/>
        <v>0</v>
      </c>
      <c r="H3" s="7">
        <f>G3/F3*-1</f>
        <v>0</v>
      </c>
      <c r="I3" s="8" t="e">
        <f>J3/F3</f>
        <v>#N/A</v>
      </c>
      <c r="J3" s="6" t="e">
        <f>SUM(J4:J99765)</f>
        <v>#N/A</v>
      </c>
      <c r="K3" s="6" t="e">
        <f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-33.903224270833334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Info!B2:BZ7000""),37,FALSE)),"""")*-1"),-40.266100993125)</f>
        <v>-40.266100993125001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hidden="1" customHeight="1" x14ac:dyDescent="0.2">
      <c r="A20" s="14"/>
      <c r="B20" s="14"/>
      <c r="C20" s="15"/>
      <c r="D20" s="16"/>
      <c r="E20" s="16"/>
      <c r="F20" s="17"/>
      <c r="G20" s="29"/>
      <c r="H20" s="18"/>
      <c r="I20" s="18"/>
      <c r="J20" s="17"/>
      <c r="K20" s="17"/>
      <c r="L20" s="16"/>
      <c r="M20" s="19"/>
      <c r="N20" s="16"/>
      <c r="O20" s="20"/>
      <c r="P20" s="20"/>
      <c r="Q20" s="16"/>
      <c r="R20" s="16"/>
      <c r="S20" s="21"/>
      <c r="T20" s="14"/>
      <c r="U20" s="22"/>
      <c r="V20" s="23"/>
      <c r="W20" s="14"/>
      <c r="X20" s="24"/>
      <c r="Y20" s="25"/>
      <c r="Z20" s="14"/>
      <c r="AA20" s="14"/>
      <c r="AB20" s="27"/>
      <c r="AC20" s="28"/>
      <c r="AD20" s="25"/>
      <c r="AE20" s="25"/>
      <c r="AF20" s="25"/>
      <c r="AG20" s="25"/>
    </row>
    <row r="21" spans="1:33" ht="15.75" hidden="1" customHeight="1" x14ac:dyDescent="0.2">
      <c r="A21" s="14"/>
      <c r="B21" s="14"/>
      <c r="C21" s="15"/>
      <c r="D21" s="16"/>
      <c r="E21" s="16"/>
      <c r="F21" s="17"/>
      <c r="G21" s="29"/>
      <c r="H21" s="18"/>
      <c r="I21" s="18"/>
      <c r="J21" s="17"/>
      <c r="K21" s="17"/>
      <c r="L21" s="16"/>
      <c r="M21" s="19"/>
      <c r="N21" s="16"/>
      <c r="O21" s="20"/>
      <c r="P21" s="20"/>
      <c r="Q21" s="16"/>
      <c r="R21" s="16"/>
      <c r="S21" s="21"/>
      <c r="T21" s="14"/>
      <c r="U21" s="22"/>
      <c r="V21" s="23"/>
      <c r="W21" s="14"/>
      <c r="X21" s="24"/>
      <c r="Y21" s="25"/>
      <c r="Z21" s="14"/>
      <c r="AA21" s="14"/>
      <c r="AB21" s="27"/>
      <c r="AC21" s="28"/>
      <c r="AD21" s="25"/>
      <c r="AE21" s="25"/>
      <c r="AF21" s="25"/>
      <c r="AG21" s="25"/>
    </row>
    <row r="22" spans="1:33" ht="15.75" hidden="1" customHeight="1" x14ac:dyDescent="0.2">
      <c r="A22" s="14"/>
      <c r="B22" s="14"/>
      <c r="C22" s="15"/>
      <c r="D22" s="16"/>
      <c r="E22" s="16"/>
      <c r="F22" s="29"/>
      <c r="G22" s="29"/>
      <c r="H22" s="18"/>
      <c r="I22" s="18"/>
      <c r="J22" s="17"/>
      <c r="K22" s="17"/>
      <c r="L22" s="16"/>
      <c r="M22" s="19"/>
      <c r="N22" s="16"/>
      <c r="O22" s="20"/>
      <c r="P22" s="20"/>
      <c r="Q22" s="16"/>
      <c r="R22" s="16"/>
      <c r="S22" s="21"/>
      <c r="T22" s="14"/>
      <c r="U22" s="22"/>
      <c r="V22" s="23"/>
      <c r="W22" s="14"/>
      <c r="X22" s="24"/>
      <c r="Y22" s="25"/>
      <c r="Z22" s="14"/>
      <c r="AA22" s="14"/>
      <c r="AB22" s="27"/>
      <c r="AC22" s="28"/>
      <c r="AD22" s="25"/>
      <c r="AE22" s="25"/>
      <c r="AF22" s="25"/>
      <c r="AG22" s="25"/>
    </row>
    <row r="23" spans="1:33" ht="15.75" customHeight="1" x14ac:dyDescent="0.2">
      <c r="A23" s="14" t="s">
        <v>76</v>
      </c>
      <c r="B23" s="14" t="s">
        <v>813</v>
      </c>
      <c r="C23" s="15">
        <f t="shared" ref="C23:C32" si="1">IFERROR(F23/D23," - ")</f>
        <v>73.989999999999995</v>
      </c>
      <c r="D23" s="16">
        <v>10</v>
      </c>
      <c r="E23" s="16">
        <v>0</v>
      </c>
      <c r="F23" s="17">
        <v>739.9</v>
      </c>
      <c r="G23" s="29">
        <v>0</v>
      </c>
      <c r="H23" s="18">
        <f t="shared" ref="H23:H32" si="2">G23/F23*-1</f>
        <v>0</v>
      </c>
      <c r="I23" s="18" t="e">
        <f t="shared" ref="I23:I32" si="3">J23/F23</f>
        <v>#N/A</v>
      </c>
      <c r="J23" s="17" t="e">
        <f t="shared" ref="J23:J32" si="4">F23*0.85+G23+AF23*D23+D23*AE23+AG23+AD23</f>
        <v>#N/A</v>
      </c>
      <c r="K23" s="17" t="e">
        <f t="shared" ref="K23:K32" si="5">J23/D23</f>
        <v>#N/A</v>
      </c>
      <c r="L23" s="16">
        <v>0</v>
      </c>
      <c r="M23" s="19" t="str">
        <f t="shared" ref="M23:M32" si="6">IFERROR(D23/L23,"-")</f>
        <v>-</v>
      </c>
      <c r="N23" s="16">
        <v>0</v>
      </c>
      <c r="O23" s="20">
        <f t="shared" ref="O23:P23" si="7">D23/7</f>
        <v>1.4285714285714286</v>
      </c>
      <c r="P23" s="20">
        <f t="shared" si="7"/>
        <v>0</v>
      </c>
      <c r="Q23" s="16">
        <f t="shared" ref="Q23:Q32" si="8">ROUNDDOWN(N23/(O23+P23),0)</f>
        <v>0</v>
      </c>
      <c r="R23" s="16"/>
      <c r="S23" s="21">
        <v>0</v>
      </c>
      <c r="T23" s="14" t="s">
        <v>63</v>
      </c>
      <c r="U23" s="22" t="s">
        <v>63</v>
      </c>
      <c r="V23" s="23" t="s">
        <v>63</v>
      </c>
      <c r="W23" s="14">
        <v>0</v>
      </c>
      <c r="X23" s="24">
        <f t="shared" ref="X23:X32" si="9">IFERROR(W23/D23,0)</f>
        <v>0</v>
      </c>
      <c r="Y23" s="25">
        <f t="shared" ref="Y23:Y26" si="10">IFERROR(G23/(W23+Z23)*-1,0)</f>
        <v>0</v>
      </c>
      <c r="Z23" s="14">
        <v>0</v>
      </c>
      <c r="AA23" s="14" t="s">
        <v>39</v>
      </c>
      <c r="AB23" s="27">
        <f t="shared" ref="AB23:AB32" si="11">IF(OR(AA23="UsLargeStandardSize",AA23="UsSmallStandardSize"),-0.69,-0.48)</f>
        <v>-0.69</v>
      </c>
      <c r="AC23" s="28">
        <v>0.39625086805555559</v>
      </c>
      <c r="AD23" s="25">
        <f t="shared" ref="AD23:AD32" si="12">IFERROR(AB23*AC23*D23*2,0)</f>
        <v>-5.468261979166666</v>
      </c>
      <c r="AE23" s="25">
        <v>-8.84</v>
      </c>
      <c r="AF23" s="25" t="e">
        <v>#N/A</v>
      </c>
      <c r="AG23" s="25">
        <v>0</v>
      </c>
    </row>
    <row r="24" spans="1:33" ht="15.75" customHeight="1" x14ac:dyDescent="0.2">
      <c r="A24" s="14" t="s">
        <v>78</v>
      </c>
      <c r="B24" s="14" t="s">
        <v>814</v>
      </c>
      <c r="C24" s="15">
        <f t="shared" si="1"/>
        <v>89.589999999999961</v>
      </c>
      <c r="D24" s="16">
        <v>30</v>
      </c>
      <c r="E24" s="16">
        <v>0</v>
      </c>
      <c r="F24" s="17">
        <v>2687.6999999999989</v>
      </c>
      <c r="G24" s="17">
        <v>0</v>
      </c>
      <c r="H24" s="18">
        <f t="shared" si="2"/>
        <v>0</v>
      </c>
      <c r="I24" s="18" t="e">
        <f t="shared" si="3"/>
        <v>#N/A</v>
      </c>
      <c r="J24" s="17" t="e">
        <f t="shared" si="4"/>
        <v>#N/A</v>
      </c>
      <c r="K24" s="17" t="e">
        <f t="shared" si="5"/>
        <v>#N/A</v>
      </c>
      <c r="L24" s="16">
        <v>58</v>
      </c>
      <c r="M24" s="19">
        <f t="shared" si="6"/>
        <v>0.51724137931034486</v>
      </c>
      <c r="N24" s="16">
        <v>0</v>
      </c>
      <c r="O24" s="20">
        <f t="shared" ref="O24:P24" si="13">D24/7</f>
        <v>4.2857142857142856</v>
      </c>
      <c r="P24" s="20">
        <f t="shared" si="13"/>
        <v>0</v>
      </c>
      <c r="Q24" s="16">
        <f t="shared" si="8"/>
        <v>0</v>
      </c>
      <c r="R24" s="16"/>
      <c r="S24" s="21">
        <v>0.57499999999999996</v>
      </c>
      <c r="T24" s="14" t="s">
        <v>63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0.39625086805555559</v>
      </c>
      <c r="AD24" s="25">
        <f t="shared" si="12"/>
        <v>-16.404785937499998</v>
      </c>
      <c r="AE24" s="25">
        <v>-8.84</v>
      </c>
      <c r="AF24" s="25" t="e">
        <v>#N/A</v>
      </c>
      <c r="AG24" s="25">
        <v>0</v>
      </c>
    </row>
    <row r="25" spans="1:33" ht="15.75" customHeight="1" x14ac:dyDescent="0.2">
      <c r="A25" s="14" t="s">
        <v>81</v>
      </c>
      <c r="B25" s="30" t="s">
        <v>105</v>
      </c>
      <c r="C25" s="15">
        <f t="shared" si="1"/>
        <v>99.048823529411763</v>
      </c>
      <c r="D25" s="16">
        <v>17</v>
      </c>
      <c r="E25" s="16">
        <v>0</v>
      </c>
      <c r="F25" s="17">
        <v>1683.83</v>
      </c>
      <c r="G25" s="17">
        <v>0</v>
      </c>
      <c r="H25" s="18">
        <f t="shared" si="2"/>
        <v>0</v>
      </c>
      <c r="I25" s="18">
        <f t="shared" si="3"/>
        <v>0.34028343397814309</v>
      </c>
      <c r="J25" s="17">
        <f t="shared" si="4"/>
        <v>572.97945463541669</v>
      </c>
      <c r="K25" s="17">
        <f t="shared" si="5"/>
        <v>33.704673802083335</v>
      </c>
      <c r="L25" s="16">
        <v>47</v>
      </c>
      <c r="M25" s="19">
        <f t="shared" si="6"/>
        <v>0.36170212765957449</v>
      </c>
      <c r="N25" s="16">
        <v>0</v>
      </c>
      <c r="O25" s="20">
        <f t="shared" ref="O25:P25" si="14">D25/7</f>
        <v>2.4285714285714284</v>
      </c>
      <c r="P25" s="20">
        <f t="shared" si="14"/>
        <v>0</v>
      </c>
      <c r="Q25" s="16">
        <f t="shared" si="8"/>
        <v>0</v>
      </c>
      <c r="R25" s="16"/>
      <c r="S25" s="21">
        <v>10.6</v>
      </c>
      <c r="T25" s="14" t="s">
        <v>63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0.39625086805555559</v>
      </c>
      <c r="AD25" s="25">
        <f t="shared" si="12"/>
        <v>-9.2960453645833336</v>
      </c>
      <c r="AE25" s="25">
        <v>-8.84</v>
      </c>
      <c r="AF25" s="25">
        <v>-41.1</v>
      </c>
      <c r="AG25" s="25">
        <v>0</v>
      </c>
    </row>
    <row r="26" spans="1:33" ht="15.75" customHeight="1" x14ac:dyDescent="0.2">
      <c r="A26" s="14" t="s">
        <v>82</v>
      </c>
      <c r="B26" s="14" t="s">
        <v>105</v>
      </c>
      <c r="C26" s="15">
        <f t="shared" si="1"/>
        <v>99.99</v>
      </c>
      <c r="D26" s="16">
        <v>4</v>
      </c>
      <c r="E26" s="16">
        <v>0</v>
      </c>
      <c r="F26" s="17">
        <v>399.96</v>
      </c>
      <c r="G26" s="17">
        <v>0</v>
      </c>
      <c r="H26" s="18">
        <f t="shared" si="2"/>
        <v>0</v>
      </c>
      <c r="I26" s="18">
        <f t="shared" si="3"/>
        <v>0.34508124614544783</v>
      </c>
      <c r="J26" s="17">
        <f t="shared" si="4"/>
        <v>138.0186952083333</v>
      </c>
      <c r="K26" s="17">
        <f t="shared" si="5"/>
        <v>34.504673802083325</v>
      </c>
      <c r="L26" s="16">
        <v>15</v>
      </c>
      <c r="M26" s="19">
        <f t="shared" si="6"/>
        <v>0.26666666666666666</v>
      </c>
      <c r="N26" s="16">
        <v>0</v>
      </c>
      <c r="O26" s="20">
        <f t="shared" ref="O26:P26" si="15">D26/7</f>
        <v>0.5714285714285714</v>
      </c>
      <c r="P26" s="20">
        <f t="shared" si="15"/>
        <v>0</v>
      </c>
      <c r="Q26" s="16">
        <f t="shared" si="8"/>
        <v>0</v>
      </c>
      <c r="R26" s="16"/>
      <c r="S26" s="21">
        <v>29.5</v>
      </c>
      <c r="T26" s="14" t="s">
        <v>63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0.39625086805555559</v>
      </c>
      <c r="AD26" s="25">
        <f t="shared" si="12"/>
        <v>-2.1873047916666666</v>
      </c>
      <c r="AE26" s="25">
        <v>-8.84</v>
      </c>
      <c r="AF26" s="25">
        <v>-41.1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>
        <f t="shared" si="1"/>
        <v>99.99</v>
      </c>
      <c r="D27" s="16">
        <v>1</v>
      </c>
      <c r="E27" s="16">
        <v>0</v>
      </c>
      <c r="F27" s="17">
        <v>99.99</v>
      </c>
      <c r="G27" s="17">
        <v>0</v>
      </c>
      <c r="H27" s="18">
        <f t="shared" si="2"/>
        <v>0</v>
      </c>
      <c r="I27" s="18">
        <f t="shared" si="3"/>
        <v>0.32452919093992721</v>
      </c>
      <c r="J27" s="17">
        <f t="shared" si="4"/>
        <v>32.449673802083318</v>
      </c>
      <c r="K27" s="17">
        <f t="shared" si="5"/>
        <v>32.449673802083318</v>
      </c>
      <c r="L27" s="16">
        <v>7</v>
      </c>
      <c r="M27" s="19">
        <f t="shared" si="6"/>
        <v>0.14285714285714285</v>
      </c>
      <c r="N27" s="16">
        <v>0</v>
      </c>
      <c r="O27" s="20">
        <f t="shared" ref="O27:P27" si="16">D27/7</f>
        <v>0.14285714285714285</v>
      </c>
      <c r="P27" s="20">
        <f t="shared" si="16"/>
        <v>0</v>
      </c>
      <c r="Q27" s="16">
        <f t="shared" si="8"/>
        <v>0</v>
      </c>
      <c r="R27" s="16"/>
      <c r="S27" s="21">
        <v>2.5306122448979589</v>
      </c>
      <c r="T27" s="14" t="s">
        <v>63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0.39625086805555559</v>
      </c>
      <c r="AD27" s="25">
        <f t="shared" si="12"/>
        <v>-0.54682619791666665</v>
      </c>
      <c r="AE27" s="25">
        <v>-8.84</v>
      </c>
      <c r="AF27" s="25">
        <v>-43.155000000000001</v>
      </c>
      <c r="AG27" s="25">
        <v>0</v>
      </c>
    </row>
    <row r="28" spans="1:33" ht="15.75" customHeight="1" x14ac:dyDescent="0.2">
      <c r="A28" s="14" t="s">
        <v>87</v>
      </c>
      <c r="B28" s="14" t="s">
        <v>105</v>
      </c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2"/>
        <v>#DIV/0!</v>
      </c>
      <c r="I28" s="18" t="e">
        <f t="shared" si="3"/>
        <v>#DIV/0!</v>
      </c>
      <c r="J28" s="17">
        <f t="shared" si="4"/>
        <v>0</v>
      </c>
      <c r="K28" s="17" t="e">
        <f t="shared" si="5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17">D28/7</f>
        <v>0</v>
      </c>
      <c r="P28" s="20">
        <f t="shared" si="17"/>
        <v>0</v>
      </c>
      <c r="Q28" s="16" t="e">
        <f t="shared" si="8"/>
        <v>#DIV/0!</v>
      </c>
      <c r="R28" s="16"/>
      <c r="S28" s="21">
        <v>0</v>
      </c>
      <c r="T28" s="14" t="s">
        <v>63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18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0.39625086805555559</v>
      </c>
      <c r="AD28" s="25">
        <f t="shared" si="12"/>
        <v>0</v>
      </c>
      <c r="AE28" s="25">
        <v>-8.84</v>
      </c>
      <c r="AF28" s="25">
        <v>-43.155000000000001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2"/>
        <v>#DIV/0!</v>
      </c>
      <c r="I29" s="18" t="e">
        <f t="shared" si="3"/>
        <v>#DIV/0!</v>
      </c>
      <c r="J29" s="17">
        <f t="shared" si="4"/>
        <v>0</v>
      </c>
      <c r="K29" s="17" t="e">
        <f t="shared" si="5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19">D29/7</f>
        <v>0</v>
      </c>
      <c r="P29" s="20">
        <f t="shared" si="19"/>
        <v>0</v>
      </c>
      <c r="Q29" s="16" t="e">
        <f t="shared" si="8"/>
        <v>#DIV/0!</v>
      </c>
      <c r="R29" s="16"/>
      <c r="S29" s="21">
        <v>0</v>
      </c>
      <c r="T29" s="14" t="s">
        <v>63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18"/>
        <v>0</v>
      </c>
      <c r="Z29" s="14">
        <v>0</v>
      </c>
      <c r="AA29" s="14" t="s">
        <v>39</v>
      </c>
      <c r="AB29" s="27">
        <f t="shared" si="11"/>
        <v>-0.69</v>
      </c>
      <c r="AC29" s="28">
        <v>0.39625086805555559</v>
      </c>
      <c r="AD29" s="25">
        <f t="shared" si="12"/>
        <v>0</v>
      </c>
      <c r="AE29" s="25">
        <v>-8.84</v>
      </c>
      <c r="AF29" s="25">
        <v>-43.155000000000001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0">D30/7</f>
        <v>0</v>
      </c>
      <c r="P30" s="20">
        <f t="shared" si="20"/>
        <v>0</v>
      </c>
      <c r="Q30" s="16" t="e">
        <f t="shared" si="8"/>
        <v>#DIV/0!</v>
      </c>
      <c r="R30" s="16"/>
      <c r="S30" s="21">
        <v>0</v>
      </c>
      <c r="T30" s="14" t="s">
        <v>63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18"/>
        <v>0</v>
      </c>
      <c r="Z30" s="14">
        <v>0</v>
      </c>
      <c r="AA30" s="14" t="s">
        <v>39</v>
      </c>
      <c r="AB30" s="27">
        <f t="shared" si="11"/>
        <v>-0.69</v>
      </c>
      <c r="AC30" s="28">
        <v>0.39625086805555559</v>
      </c>
      <c r="AD30" s="25">
        <f t="shared" si="12"/>
        <v>0</v>
      </c>
      <c r="AE30" s="25">
        <v>-8.84</v>
      </c>
      <c r="AF30" s="25">
        <v>0</v>
      </c>
      <c r="AG30" s="25">
        <v>0</v>
      </c>
    </row>
    <row r="31" spans="1:33" ht="15.75" customHeight="1" x14ac:dyDescent="0.2">
      <c r="A31" s="31" t="s">
        <v>91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21">D31/7</f>
        <v>0</v>
      </c>
      <c r="P31" s="20">
        <f t="shared" si="21"/>
        <v>0</v>
      </c>
      <c r="Q31" s="16" t="e">
        <f t="shared" si="8"/>
        <v>#DIV/0!</v>
      </c>
      <c r="R31" s="16"/>
      <c r="S31" s="21" t="e">
        <v>#N/A</v>
      </c>
      <c r="T31" s="14">
        <v>498</v>
      </c>
      <c r="U31" s="22">
        <v>102</v>
      </c>
      <c r="V31" s="23" t="s">
        <v>1168</v>
      </c>
      <c r="W31" s="14">
        <v>0</v>
      </c>
      <c r="X31" s="24">
        <f t="shared" si="9"/>
        <v>0</v>
      </c>
      <c r="Y31" s="25">
        <f t="shared" si="18"/>
        <v>0</v>
      </c>
      <c r="Z31" s="14">
        <v>0</v>
      </c>
      <c r="AA31" s="14" t="s">
        <v>39</v>
      </c>
      <c r="AB31" s="27">
        <f t="shared" si="11"/>
        <v>-0.69</v>
      </c>
      <c r="AC31" s="28">
        <v>0.39625086805555559</v>
      </c>
      <c r="AD31" s="25">
        <f t="shared" si="12"/>
        <v>0</v>
      </c>
      <c r="AE31" s="25">
        <v>-8.84</v>
      </c>
      <c r="AF31" s="25">
        <v>0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1"/>
        <v>0</v>
      </c>
      <c r="P32" s="20">
        <f t="shared" si="21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18"/>
        <v>0</v>
      </c>
      <c r="Z32" s="14">
        <v>0</v>
      </c>
      <c r="AA32" s="14" t="s">
        <v>39</v>
      </c>
      <c r="AB32" s="27">
        <f t="shared" si="11"/>
        <v>-0.69</v>
      </c>
      <c r="AC32" s="28">
        <v>0.39625086805555559</v>
      </c>
      <c r="AD32" s="25">
        <f t="shared" si="12"/>
        <v>0</v>
      </c>
      <c r="AE32" s="25">
        <v>-8.84</v>
      </c>
      <c r="AF32" s="25">
        <v>-40.266100993125001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14"/>
      <c r="B141" s="14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41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</row>
    <row r="223" spans="1:33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41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</row>
    <row r="224" spans="1:33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41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21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- 50 Foot Orange Power Squid - 12/3 Outdoor Outlet &amp; Plug Splitter Cable")</f>
        <v>1 to 3 Extension Cord Splitter - 50 Foot Orange Power Squid - 12/3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Info!B1:BJ5000""),2,FALSE),"""")"),"B08LLGTL9T")</f>
        <v>B08LLGTL9T</v>
      </c>
      <c r="B2" s="3" t="s">
        <v>815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74.75" customHeight="1" x14ac:dyDescent="0.15">
      <c r="A3" s="67" t="s">
        <v>30</v>
      </c>
      <c r="B3" s="68"/>
      <c r="C3" s="42">
        <f>((AE32+AF32)/0.85)*-1</f>
        <v>46.618768821911765</v>
      </c>
      <c r="D3" s="5">
        <f>SUM(D4:D99765)</f>
        <v>130</v>
      </c>
      <c r="E3" s="5"/>
      <c r="F3" s="6">
        <f t="shared" ref="F3:G3" si="0">SUM(F4:F99765)</f>
        <v>3923.1600000000003</v>
      </c>
      <c r="G3" s="6">
        <f t="shared" si="0"/>
        <v>-152.55000000000001</v>
      </c>
      <c r="H3" s="7">
        <f>G3/F3*-1</f>
        <v>3.8884470681797324E-2</v>
      </c>
      <c r="I3" s="8">
        <f>J3/F3</f>
        <v>-0.54506831171465309</v>
      </c>
      <c r="J3" s="6">
        <f>SUM(J4:J99765)</f>
        <v>-2138.3901977864584</v>
      </c>
      <c r="K3" s="6">
        <f>J3/D3</f>
        <v>-16.449155367588141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6</v>
      </c>
      <c r="X3" s="7">
        <f>W3/D3</f>
        <v>4.6153846153846156E-2</v>
      </c>
      <c r="Y3" s="6"/>
      <c r="Z3" s="5"/>
      <c r="AA3" s="5"/>
      <c r="AB3" s="5"/>
      <c r="AC3" s="5"/>
      <c r="AD3" s="6">
        <f>SUM(AD4:AD99765)</f>
        <v>-68.634457070833307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Info!B2:BZ7000""),37,FALSE)),"""")*-1"),-31.845953498625)</f>
        <v>-31.845953498625001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816</v>
      </c>
      <c r="C17" s="15">
        <f t="shared" ref="C17:C32" si="1">IFERROR(F17/D17," - ")</f>
        <v>36.99</v>
      </c>
      <c r="D17" s="16">
        <v>2</v>
      </c>
      <c r="E17" s="16">
        <v>0</v>
      </c>
      <c r="F17" s="17">
        <v>73.98</v>
      </c>
      <c r="G17" s="29">
        <v>-39.92</v>
      </c>
      <c r="H17" s="18">
        <f t="shared" ref="H17:H32" si="2">G17/F17*-1</f>
        <v>0.53960529872938634</v>
      </c>
      <c r="I17" s="18">
        <f t="shared" ref="I17:I32" si="3">J17/F17</f>
        <v>-0.7659411290100927</v>
      </c>
      <c r="J17" s="17">
        <f t="shared" ref="J17:J32" si="4">F17*0.85+G17+AF17*D17+D17*AE17+AG17+AD17</f>
        <v>-56.664324724166661</v>
      </c>
      <c r="K17" s="17">
        <f t="shared" ref="K17:K32" si="5">J17/D17</f>
        <v>-28.332162362083331</v>
      </c>
      <c r="L17" s="16">
        <v>13</v>
      </c>
      <c r="M17" s="19">
        <f t="shared" ref="M17:M32" si="6">IFERROR(D17/L17,"-")</f>
        <v>0.15384615384615385</v>
      </c>
      <c r="N17" s="16">
        <v>101</v>
      </c>
      <c r="O17" s="20">
        <f t="shared" ref="O17:P17" si="7">D17/7</f>
        <v>0.2857142857142857</v>
      </c>
      <c r="P17" s="20">
        <f t="shared" si="7"/>
        <v>0</v>
      </c>
      <c r="Q17" s="16">
        <f t="shared" ref="Q17:Q32" si="8">ROUNDDOWN(N17/(O17+P17),0)</f>
        <v>353</v>
      </c>
      <c r="R17" s="16"/>
      <c r="S17" s="21">
        <v>0</v>
      </c>
      <c r="T17" s="14">
        <v>0</v>
      </c>
      <c r="U17" s="22" t="s">
        <v>63</v>
      </c>
      <c r="V17" s="23" t="s">
        <v>63</v>
      </c>
      <c r="W17" s="14">
        <v>1</v>
      </c>
      <c r="X17" s="24">
        <f t="shared" ref="X17:X32" si="9">IFERROR(W17/D17,0)</f>
        <v>0.5</v>
      </c>
      <c r="Y17" s="25">
        <f t="shared" ref="Y17:Y26" si="10">IFERROR(G17/(W17+Z17)*-1,0)</f>
        <v>19.96</v>
      </c>
      <c r="Z17" s="14">
        <v>1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0.38257779861111108</v>
      </c>
      <c r="AD17" s="25">
        <f t="shared" ref="AD17:AD32" si="12">IFERROR(AB17*AC17*D17*2,0)</f>
        <v>-1.0559147241666664</v>
      </c>
      <c r="AE17" s="25">
        <v>-8.08</v>
      </c>
      <c r="AF17" s="25">
        <v>-31.205704999999998</v>
      </c>
      <c r="AG17" s="25">
        <v>0</v>
      </c>
    </row>
    <row r="18" spans="1:33" ht="15.75" customHeight="1" x14ac:dyDescent="0.2">
      <c r="A18" s="14" t="s">
        <v>64</v>
      </c>
      <c r="B18" s="14" t="s">
        <v>797</v>
      </c>
      <c r="C18" s="15">
        <f t="shared" si="1"/>
        <v>49.99</v>
      </c>
      <c r="D18" s="16">
        <v>1</v>
      </c>
      <c r="E18" s="16">
        <v>0</v>
      </c>
      <c r="F18" s="17">
        <v>49.99</v>
      </c>
      <c r="G18" s="29">
        <v>-18.5</v>
      </c>
      <c r="H18" s="18">
        <f t="shared" si="2"/>
        <v>0.37007401480296059</v>
      </c>
      <c r="I18" s="18">
        <f t="shared" si="3"/>
        <v>-0.31650654855137683</v>
      </c>
      <c r="J18" s="17">
        <f t="shared" si="4"/>
        <v>-15.822162362083329</v>
      </c>
      <c r="K18" s="17">
        <f t="shared" si="5"/>
        <v>-15.822162362083329</v>
      </c>
      <c r="L18" s="16">
        <v>16</v>
      </c>
      <c r="M18" s="19">
        <f t="shared" si="6"/>
        <v>6.25E-2</v>
      </c>
      <c r="N18" s="16">
        <v>84</v>
      </c>
      <c r="O18" s="20">
        <f t="shared" ref="O18:P18" si="13">D18/7</f>
        <v>0.14285714285714285</v>
      </c>
      <c r="P18" s="20">
        <f t="shared" si="13"/>
        <v>0</v>
      </c>
      <c r="Q18" s="16">
        <f t="shared" si="8"/>
        <v>588</v>
      </c>
      <c r="R18" s="16"/>
      <c r="S18" s="21">
        <v>0.09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0.38257779861111108</v>
      </c>
      <c r="AD18" s="25">
        <f t="shared" si="12"/>
        <v>-0.52795736208333321</v>
      </c>
      <c r="AE18" s="25">
        <v>-8.08</v>
      </c>
      <c r="AF18" s="25">
        <v>-31.205704999999998</v>
      </c>
      <c r="AG18" s="25">
        <v>0</v>
      </c>
    </row>
    <row r="19" spans="1:33" ht="15.75" customHeight="1" x14ac:dyDescent="0.2">
      <c r="A19" s="14" t="s">
        <v>67</v>
      </c>
      <c r="B19" s="14" t="s">
        <v>88</v>
      </c>
      <c r="C19" s="15">
        <f t="shared" si="1"/>
        <v>49.99</v>
      </c>
      <c r="D19" s="16">
        <v>7</v>
      </c>
      <c r="E19" s="16">
        <v>0</v>
      </c>
      <c r="F19" s="17">
        <v>349.93</v>
      </c>
      <c r="G19" s="29">
        <v>-15.71</v>
      </c>
      <c r="H19" s="18">
        <f t="shared" si="2"/>
        <v>4.4894693224359156E-2</v>
      </c>
      <c r="I19" s="18">
        <f t="shared" si="3"/>
        <v>-2.0748816290639075E-2</v>
      </c>
      <c r="J19" s="17">
        <f t="shared" si="4"/>
        <v>-7.2606332845833315</v>
      </c>
      <c r="K19" s="17">
        <f t="shared" si="5"/>
        <v>-1.0372333263690474</v>
      </c>
      <c r="L19" s="16">
        <v>11</v>
      </c>
      <c r="M19" s="19">
        <f t="shared" si="6"/>
        <v>0.63636363636363635</v>
      </c>
      <c r="N19" s="16">
        <v>131</v>
      </c>
      <c r="O19" s="20">
        <f t="shared" ref="O19:P19" si="14">D19/7</f>
        <v>1</v>
      </c>
      <c r="P19" s="20">
        <f t="shared" si="14"/>
        <v>0</v>
      </c>
      <c r="Q19" s="16">
        <f t="shared" si="8"/>
        <v>131</v>
      </c>
      <c r="R19" s="16"/>
      <c r="S19" s="21">
        <v>0.15126050420168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15.71</v>
      </c>
      <c r="Z19" s="14">
        <v>1</v>
      </c>
      <c r="AA19" s="14" t="s">
        <v>39</v>
      </c>
      <c r="AB19" s="27">
        <f t="shared" si="11"/>
        <v>-0.69</v>
      </c>
      <c r="AC19" s="28">
        <v>0.38257779861111108</v>
      </c>
      <c r="AD19" s="25">
        <f t="shared" si="12"/>
        <v>-3.6957015345833324</v>
      </c>
      <c r="AE19" s="25">
        <v>-8.08</v>
      </c>
      <c r="AF19" s="25">
        <v>-32.676490250000001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1"/>
        <v>49.99</v>
      </c>
      <c r="D20" s="16">
        <v>1</v>
      </c>
      <c r="E20" s="16">
        <v>0</v>
      </c>
      <c r="F20" s="17">
        <v>49.99</v>
      </c>
      <c r="G20" s="29">
        <v>-0.73</v>
      </c>
      <c r="H20" s="18">
        <f t="shared" si="2"/>
        <v>1.4602920584116823E-2</v>
      </c>
      <c r="I20" s="18">
        <f t="shared" si="3"/>
        <v>9.542956349603348E-3</v>
      </c>
      <c r="J20" s="17">
        <f t="shared" si="4"/>
        <v>0.47705238791667137</v>
      </c>
      <c r="K20" s="17">
        <f t="shared" si="5"/>
        <v>0.47705238791667137</v>
      </c>
      <c r="L20" s="16">
        <v>0</v>
      </c>
      <c r="M20" s="19" t="str">
        <f t="shared" si="6"/>
        <v>-</v>
      </c>
      <c r="N20" s="16">
        <v>128</v>
      </c>
      <c r="O20" s="20">
        <f t="shared" ref="O20:P20" si="15">D20/7</f>
        <v>0.14285714285714285</v>
      </c>
      <c r="P20" s="20">
        <f t="shared" si="15"/>
        <v>0</v>
      </c>
      <c r="Q20" s="16">
        <f t="shared" si="8"/>
        <v>896</v>
      </c>
      <c r="R20" s="16"/>
      <c r="S20" s="21">
        <v>0.234375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0.38257779861111108</v>
      </c>
      <c r="AD20" s="25">
        <f t="shared" si="12"/>
        <v>-0.52795736208333321</v>
      </c>
      <c r="AE20" s="25">
        <v>-8.08</v>
      </c>
      <c r="AF20" s="25">
        <v>-32.676490250000001</v>
      </c>
      <c r="AG20" s="25">
        <v>0</v>
      </c>
    </row>
    <row r="21" spans="1:33" ht="15.75" customHeight="1" x14ac:dyDescent="0.2">
      <c r="A21" s="14" t="s">
        <v>71</v>
      </c>
      <c r="B21" s="14" t="s">
        <v>817</v>
      </c>
      <c r="C21" s="15">
        <f t="shared" si="1"/>
        <v>49.99</v>
      </c>
      <c r="D21" s="16">
        <v>4</v>
      </c>
      <c r="E21" s="16">
        <v>0</v>
      </c>
      <c r="F21" s="17">
        <v>199.96</v>
      </c>
      <c r="G21" s="29">
        <v>-4.3099999999999996</v>
      </c>
      <c r="H21" s="18">
        <f t="shared" si="2"/>
        <v>2.1554310862172431E-2</v>
      </c>
      <c r="I21" s="18">
        <f t="shared" si="3"/>
        <v>2.5915660715476628E-3</v>
      </c>
      <c r="J21" s="17">
        <f t="shared" si="4"/>
        <v>0.51820955166667071</v>
      </c>
      <c r="K21" s="17">
        <f t="shared" si="5"/>
        <v>0.12955238791666768</v>
      </c>
      <c r="L21" s="16">
        <v>11</v>
      </c>
      <c r="M21" s="19">
        <f t="shared" si="6"/>
        <v>0.36363636363636365</v>
      </c>
      <c r="N21" s="16">
        <v>150</v>
      </c>
      <c r="O21" s="20">
        <f t="shared" ref="O21:P21" si="16">D21/7</f>
        <v>0.5714285714285714</v>
      </c>
      <c r="P21" s="20">
        <f t="shared" si="16"/>
        <v>0</v>
      </c>
      <c r="Q21" s="16">
        <f t="shared" si="8"/>
        <v>262</v>
      </c>
      <c r="R21" s="16"/>
      <c r="S21" s="21">
        <v>0.22134387351778601</v>
      </c>
      <c r="T21" s="14">
        <v>100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0.38257779861111108</v>
      </c>
      <c r="AD21" s="25">
        <f t="shared" si="12"/>
        <v>-2.1118294483333329</v>
      </c>
      <c r="AE21" s="25">
        <v>-8.08</v>
      </c>
      <c r="AF21" s="25">
        <v>-32.676490250000001</v>
      </c>
      <c r="AG21" s="25">
        <v>0</v>
      </c>
    </row>
    <row r="22" spans="1:33" ht="15.75" customHeight="1" x14ac:dyDescent="0.2">
      <c r="A22" s="14" t="s">
        <v>74</v>
      </c>
      <c r="B22" s="14" t="s">
        <v>124</v>
      </c>
      <c r="C22" s="15">
        <f t="shared" si="1"/>
        <v>47.99</v>
      </c>
      <c r="D22" s="16">
        <v>2</v>
      </c>
      <c r="E22" s="16">
        <v>0</v>
      </c>
      <c r="F22" s="29">
        <v>95.98</v>
      </c>
      <c r="G22" s="29">
        <v>-3.29</v>
      </c>
      <c r="H22" s="18">
        <f t="shared" si="2"/>
        <v>3.4277974578037093E-2</v>
      </c>
      <c r="I22" s="18">
        <f t="shared" si="3"/>
        <v>-4.4549856471834501E-2</v>
      </c>
      <c r="J22" s="17">
        <f t="shared" si="4"/>
        <v>-4.2758952241666757</v>
      </c>
      <c r="K22" s="17">
        <f t="shared" si="5"/>
        <v>-2.1379476120833378</v>
      </c>
      <c r="L22" s="16">
        <v>14</v>
      </c>
      <c r="M22" s="19">
        <f t="shared" si="6"/>
        <v>0.14285714285714285</v>
      </c>
      <c r="N22" s="16">
        <v>145</v>
      </c>
      <c r="O22" s="20">
        <f t="shared" ref="O22:P22" si="17">D22/7</f>
        <v>0.2857142857142857</v>
      </c>
      <c r="P22" s="20">
        <f t="shared" si="17"/>
        <v>0</v>
      </c>
      <c r="Q22" s="16">
        <f t="shared" si="8"/>
        <v>507</v>
      </c>
      <c r="R22" s="16"/>
      <c r="S22" s="21">
        <v>0.25910931174089002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0.38257779861111108</v>
      </c>
      <c r="AD22" s="25">
        <f t="shared" si="12"/>
        <v>-1.0559147241666664</v>
      </c>
      <c r="AE22" s="25">
        <v>-8.08</v>
      </c>
      <c r="AF22" s="25">
        <v>-32.676490250000001</v>
      </c>
      <c r="AG22" s="25">
        <v>0</v>
      </c>
    </row>
    <row r="23" spans="1:33" ht="15.75" customHeight="1" x14ac:dyDescent="0.2">
      <c r="A23" s="14" t="s">
        <v>76</v>
      </c>
      <c r="B23" s="14" t="s">
        <v>818</v>
      </c>
      <c r="C23" s="15">
        <f t="shared" si="1"/>
        <v>47.99</v>
      </c>
      <c r="D23" s="16">
        <v>1</v>
      </c>
      <c r="E23" s="16">
        <v>0</v>
      </c>
      <c r="F23" s="17">
        <v>47.99</v>
      </c>
      <c r="G23" s="29">
        <v>-26.93</v>
      </c>
      <c r="H23" s="18">
        <f t="shared" si="2"/>
        <v>0.56115857470306307</v>
      </c>
      <c r="I23" s="18">
        <f t="shared" si="3"/>
        <v>-0.57143045659686043</v>
      </c>
      <c r="J23" s="17">
        <f t="shared" si="4"/>
        <v>-27.422947612083334</v>
      </c>
      <c r="K23" s="17">
        <f t="shared" si="5"/>
        <v>-27.422947612083334</v>
      </c>
      <c r="L23" s="16">
        <v>21</v>
      </c>
      <c r="M23" s="19">
        <f t="shared" si="6"/>
        <v>4.7619047619047616E-2</v>
      </c>
      <c r="N23" s="16">
        <v>156</v>
      </c>
      <c r="O23" s="20">
        <f t="shared" ref="O23:P23" si="18">D23/7</f>
        <v>0.14285714285714285</v>
      </c>
      <c r="P23" s="20">
        <f t="shared" si="18"/>
        <v>0</v>
      </c>
      <c r="Q23" s="16">
        <f t="shared" si="8"/>
        <v>1092</v>
      </c>
      <c r="R23" s="16"/>
      <c r="S23" s="21">
        <v>0.296296296296296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0.38257779861111108</v>
      </c>
      <c r="AD23" s="25">
        <f t="shared" si="12"/>
        <v>-0.52795736208333321</v>
      </c>
      <c r="AE23" s="25">
        <v>-8.08</v>
      </c>
      <c r="AF23" s="25">
        <v>-32.676490250000001</v>
      </c>
      <c r="AG23" s="25">
        <v>0</v>
      </c>
    </row>
    <row r="24" spans="1:33" ht="15.75" customHeight="1" x14ac:dyDescent="0.2">
      <c r="A24" s="14" t="s">
        <v>78</v>
      </c>
      <c r="B24" s="14" t="s">
        <v>819</v>
      </c>
      <c r="C24" s="15">
        <f t="shared" si="1"/>
        <v>39.53</v>
      </c>
      <c r="D24" s="16">
        <v>1</v>
      </c>
      <c r="E24" s="16">
        <v>0</v>
      </c>
      <c r="F24" s="17">
        <v>39.53</v>
      </c>
      <c r="G24" s="17">
        <v>-7.17</v>
      </c>
      <c r="H24" s="18">
        <f t="shared" si="2"/>
        <v>0.18138122944599039</v>
      </c>
      <c r="I24" s="18">
        <f t="shared" si="3"/>
        <v>-0.37576391631882972</v>
      </c>
      <c r="J24" s="17">
        <f t="shared" si="4"/>
        <v>-14.853947612083338</v>
      </c>
      <c r="K24" s="17">
        <f t="shared" si="5"/>
        <v>-14.853947612083338</v>
      </c>
      <c r="L24" s="16">
        <v>13</v>
      </c>
      <c r="M24" s="19">
        <f t="shared" si="6"/>
        <v>7.6923076923076927E-2</v>
      </c>
      <c r="N24" s="16">
        <v>154</v>
      </c>
      <c r="O24" s="20">
        <f t="shared" ref="O24:P24" si="19">D24/7</f>
        <v>0.14285714285714285</v>
      </c>
      <c r="P24" s="20">
        <f t="shared" si="19"/>
        <v>0</v>
      </c>
      <c r="Q24" s="16">
        <f t="shared" si="8"/>
        <v>1078</v>
      </c>
      <c r="R24" s="16"/>
      <c r="S24" s="21">
        <v>0.256227758007117</v>
      </c>
      <c r="T24" s="14">
        <v>100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0.38257779861111108</v>
      </c>
      <c r="AD24" s="25">
        <f t="shared" si="12"/>
        <v>-0.52795736208333321</v>
      </c>
      <c r="AE24" s="25">
        <v>-8.08</v>
      </c>
      <c r="AF24" s="25">
        <v>-32.676490250000001</v>
      </c>
      <c r="AG24" s="25">
        <v>0</v>
      </c>
    </row>
    <row r="25" spans="1:33" ht="15.75" customHeight="1" x14ac:dyDescent="0.2">
      <c r="A25" s="14" t="s">
        <v>81</v>
      </c>
      <c r="B25" s="30" t="s">
        <v>820</v>
      </c>
      <c r="C25" s="15">
        <f t="shared" si="1"/>
        <v>20.524482758620685</v>
      </c>
      <c r="D25" s="16">
        <v>29</v>
      </c>
      <c r="E25" s="16">
        <v>0</v>
      </c>
      <c r="F25" s="17">
        <v>595.20999999999992</v>
      </c>
      <c r="G25" s="17">
        <v>-10.1</v>
      </c>
      <c r="H25" s="18">
        <f t="shared" si="2"/>
        <v>1.6968800927403774E-2</v>
      </c>
      <c r="I25" s="18">
        <f t="shared" si="3"/>
        <v>-1.1786130332158682</v>
      </c>
      <c r="J25" s="17">
        <f t="shared" si="4"/>
        <v>-701.52226350041678</v>
      </c>
      <c r="K25" s="17">
        <f t="shared" si="5"/>
        <v>-24.190422879324718</v>
      </c>
      <c r="L25" s="16">
        <v>45</v>
      </c>
      <c r="M25" s="19">
        <f t="shared" si="6"/>
        <v>0.64444444444444449</v>
      </c>
      <c r="N25" s="16">
        <v>126</v>
      </c>
      <c r="O25" s="20">
        <f t="shared" ref="O25:P25" si="20">D25/7</f>
        <v>4.1428571428571432</v>
      </c>
      <c r="P25" s="20">
        <f t="shared" si="20"/>
        <v>0</v>
      </c>
      <c r="Q25" s="16">
        <f t="shared" si="8"/>
        <v>30</v>
      </c>
      <c r="R25" s="16"/>
      <c r="S25" s="21">
        <v>0.25552825552825548</v>
      </c>
      <c r="T25" s="14">
        <v>100</v>
      </c>
      <c r="U25" s="22" t="s">
        <v>63</v>
      </c>
      <c r="V25" s="23" t="s">
        <v>63</v>
      </c>
      <c r="W25" s="14">
        <v>4</v>
      </c>
      <c r="X25" s="24">
        <f t="shared" si="9"/>
        <v>0.13793103448275862</v>
      </c>
      <c r="Y25" s="25">
        <f t="shared" si="10"/>
        <v>2.02</v>
      </c>
      <c r="Z25" s="22">
        <v>1</v>
      </c>
      <c r="AA25" s="14" t="s">
        <v>39</v>
      </c>
      <c r="AB25" s="27">
        <f t="shared" si="11"/>
        <v>-0.69</v>
      </c>
      <c r="AC25" s="28">
        <v>0.38257779861111108</v>
      </c>
      <c r="AD25" s="25">
        <f t="shared" si="12"/>
        <v>-15.310763500416662</v>
      </c>
      <c r="AE25" s="25">
        <v>-8.08</v>
      </c>
      <c r="AF25" s="25">
        <v>-32.68</v>
      </c>
      <c r="AG25" s="25">
        <v>0</v>
      </c>
    </row>
    <row r="26" spans="1:33" ht="15.75" customHeight="1" x14ac:dyDescent="0.2">
      <c r="A26" s="14" t="s">
        <v>82</v>
      </c>
      <c r="B26" s="14" t="s">
        <v>88</v>
      </c>
      <c r="C26" s="15">
        <f t="shared" si="1"/>
        <v>26.384761904761906</v>
      </c>
      <c r="D26" s="16">
        <v>21</v>
      </c>
      <c r="E26" s="16">
        <v>5</v>
      </c>
      <c r="F26" s="17">
        <v>554.08000000000004</v>
      </c>
      <c r="G26" s="17">
        <v>-24.65</v>
      </c>
      <c r="H26" s="18">
        <f t="shared" si="2"/>
        <v>4.4488160554432568E-2</v>
      </c>
      <c r="I26" s="18">
        <f t="shared" si="3"/>
        <v>-0.74782594544785941</v>
      </c>
      <c r="J26" s="17">
        <f t="shared" si="4"/>
        <v>-414.35539985374999</v>
      </c>
      <c r="K26" s="17">
        <f t="shared" si="5"/>
        <v>-19.731209516845237</v>
      </c>
      <c r="L26" s="16">
        <v>62</v>
      </c>
      <c r="M26" s="19">
        <f t="shared" si="6"/>
        <v>0.33870967741935482</v>
      </c>
      <c r="N26" s="16">
        <v>100</v>
      </c>
      <c r="O26" s="20">
        <f t="shared" ref="O26:P26" si="21">D26/7</f>
        <v>3</v>
      </c>
      <c r="P26" s="20">
        <f t="shared" si="21"/>
        <v>0.7142857142857143</v>
      </c>
      <c r="Q26" s="16">
        <f t="shared" si="8"/>
        <v>26</v>
      </c>
      <c r="R26" s="16"/>
      <c r="S26" s="21">
        <v>0.7039106145251397</v>
      </c>
      <c r="T26" s="14">
        <v>100</v>
      </c>
      <c r="U26" s="22" t="s">
        <v>63</v>
      </c>
      <c r="V26" s="23" t="s">
        <v>63</v>
      </c>
      <c r="W26" s="14">
        <v>1</v>
      </c>
      <c r="X26" s="24">
        <f t="shared" si="9"/>
        <v>4.7619047619047616E-2</v>
      </c>
      <c r="Y26" s="25">
        <f t="shared" si="10"/>
        <v>24.65</v>
      </c>
      <c r="Z26" s="14">
        <v>0</v>
      </c>
      <c r="AA26" s="14" t="s">
        <v>39</v>
      </c>
      <c r="AB26" s="27">
        <f t="shared" si="11"/>
        <v>-0.69</v>
      </c>
      <c r="AC26" s="28">
        <v>0.38257779861111108</v>
      </c>
      <c r="AD26" s="25">
        <f t="shared" si="12"/>
        <v>-11.087104603749998</v>
      </c>
      <c r="AE26" s="25">
        <v>-7.78</v>
      </c>
      <c r="AF26" s="25">
        <v>-32.676490250000001</v>
      </c>
      <c r="AG26" s="25">
        <v>0</v>
      </c>
    </row>
    <row r="27" spans="1:33" ht="15.75" customHeight="1" x14ac:dyDescent="0.2">
      <c r="A27" s="14" t="s">
        <v>85</v>
      </c>
      <c r="B27" s="14" t="s">
        <v>821</v>
      </c>
      <c r="C27" s="15">
        <f t="shared" si="1"/>
        <v>30.186250000000001</v>
      </c>
      <c r="D27" s="16">
        <v>8</v>
      </c>
      <c r="E27" s="16">
        <v>0</v>
      </c>
      <c r="F27" s="17">
        <v>241.49</v>
      </c>
      <c r="G27" s="17">
        <v>-0.9</v>
      </c>
      <c r="H27" s="18">
        <f t="shared" si="2"/>
        <v>3.7268623959584245E-3</v>
      </c>
      <c r="I27" s="18">
        <f t="shared" si="3"/>
        <v>-0.51441086958742255</v>
      </c>
      <c r="J27" s="17">
        <f t="shared" si="4"/>
        <v>-124.22508089666668</v>
      </c>
      <c r="K27" s="17">
        <f t="shared" si="5"/>
        <v>-15.528135112083335</v>
      </c>
      <c r="L27" s="16">
        <v>36</v>
      </c>
      <c r="M27" s="19">
        <f t="shared" si="6"/>
        <v>0.22222222222222221</v>
      </c>
      <c r="N27" s="16">
        <v>91</v>
      </c>
      <c r="O27" s="20">
        <f t="shared" ref="O27:P27" si="22">D27/7</f>
        <v>1.1428571428571428</v>
      </c>
      <c r="P27" s="20">
        <f t="shared" si="22"/>
        <v>0</v>
      </c>
      <c r="Q27" s="16">
        <f t="shared" si="8"/>
        <v>79</v>
      </c>
      <c r="R27" s="16"/>
      <c r="S27" s="21">
        <v>0.89675516224188789</v>
      </c>
      <c r="T27" s="14">
        <v>100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0.38257779861111108</v>
      </c>
      <c r="AD27" s="25">
        <f t="shared" si="12"/>
        <v>-4.2236588966666657</v>
      </c>
      <c r="AE27" s="25">
        <v>-7.78</v>
      </c>
      <c r="AF27" s="25">
        <v>-32.765990250000002</v>
      </c>
      <c r="AG27" s="25">
        <v>0</v>
      </c>
    </row>
    <row r="28" spans="1:33" ht="15.75" customHeight="1" x14ac:dyDescent="0.2">
      <c r="A28" s="14" t="s">
        <v>87</v>
      </c>
      <c r="B28" s="14" t="s">
        <v>822</v>
      </c>
      <c r="C28" s="15">
        <f t="shared" si="1"/>
        <v>29.950000000000003</v>
      </c>
      <c r="D28" s="16">
        <v>13</v>
      </c>
      <c r="E28" s="16">
        <v>2</v>
      </c>
      <c r="F28" s="17">
        <v>389.35</v>
      </c>
      <c r="G28" s="17">
        <v>-0.03</v>
      </c>
      <c r="H28" s="18">
        <f t="shared" si="2"/>
        <v>7.7051496083215608E-5</v>
      </c>
      <c r="I28" s="18">
        <f t="shared" si="3"/>
        <v>-0.5214943340364282</v>
      </c>
      <c r="J28" s="17">
        <f t="shared" si="4"/>
        <v>-203.04381895708335</v>
      </c>
      <c r="K28" s="17">
        <f t="shared" si="5"/>
        <v>-15.618755304391026</v>
      </c>
      <c r="L28" s="16">
        <v>37</v>
      </c>
      <c r="M28" s="19">
        <f t="shared" si="6"/>
        <v>0.35135135135135137</v>
      </c>
      <c r="N28" s="16">
        <v>79</v>
      </c>
      <c r="O28" s="20">
        <f t="shared" ref="O28:P28" si="23">D28/7</f>
        <v>1.8571428571428572</v>
      </c>
      <c r="P28" s="20">
        <f t="shared" si="23"/>
        <v>0.2857142857142857</v>
      </c>
      <c r="Q28" s="16">
        <f t="shared" si="8"/>
        <v>36</v>
      </c>
      <c r="R28" s="16"/>
      <c r="S28" s="21">
        <v>0.97267759562841527</v>
      </c>
      <c r="T28" s="14">
        <v>100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0.38257779861111108</v>
      </c>
      <c r="AD28" s="25">
        <f t="shared" si="12"/>
        <v>-6.8634457070833319</v>
      </c>
      <c r="AE28" s="25">
        <v>-7.78</v>
      </c>
      <c r="AF28" s="25">
        <v>-32.765990250000002</v>
      </c>
      <c r="AG28" s="25">
        <v>0</v>
      </c>
    </row>
    <row r="29" spans="1:33" ht="15.75" customHeight="1" x14ac:dyDescent="0.2">
      <c r="A29" s="14" t="s">
        <v>89</v>
      </c>
      <c r="B29" s="14" t="s">
        <v>823</v>
      </c>
      <c r="C29" s="15">
        <f t="shared" si="1"/>
        <v>29.18933333333333</v>
      </c>
      <c r="D29" s="16">
        <v>15</v>
      </c>
      <c r="E29" s="16">
        <v>0</v>
      </c>
      <c r="F29" s="17">
        <v>437.84</v>
      </c>
      <c r="G29" s="17">
        <v>-0.16</v>
      </c>
      <c r="H29" s="18">
        <f t="shared" si="2"/>
        <v>3.6543029417138682E-4</v>
      </c>
      <c r="I29" s="18">
        <f t="shared" si="3"/>
        <v>-0.55752150141889745</v>
      </c>
      <c r="J29" s="17">
        <f t="shared" si="4"/>
        <v>-244.10521418125003</v>
      </c>
      <c r="K29" s="17">
        <f t="shared" si="5"/>
        <v>-16.273680945416668</v>
      </c>
      <c r="L29" s="16">
        <v>42</v>
      </c>
      <c r="M29" s="19">
        <f t="shared" si="6"/>
        <v>0.35714285714285715</v>
      </c>
      <c r="N29" s="16">
        <v>70</v>
      </c>
      <c r="O29" s="20">
        <f t="shared" ref="O29:P29" si="25">D29/7</f>
        <v>2.1428571428571428</v>
      </c>
      <c r="P29" s="20">
        <f t="shared" si="25"/>
        <v>0</v>
      </c>
      <c r="Q29" s="16">
        <f t="shared" si="8"/>
        <v>32</v>
      </c>
      <c r="R29" s="16"/>
      <c r="S29" s="21">
        <v>0.84925690021231426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0.38257779861111108</v>
      </c>
      <c r="AD29" s="25">
        <f t="shared" si="12"/>
        <v>-7.9193604312499986</v>
      </c>
      <c r="AE29" s="25">
        <v>-7.78</v>
      </c>
      <c r="AF29" s="25">
        <v>-32.765990250000002</v>
      </c>
      <c r="AG29" s="25">
        <v>0</v>
      </c>
    </row>
    <row r="30" spans="1:33" ht="15.75" customHeight="1" x14ac:dyDescent="0.2">
      <c r="A30" s="31" t="s">
        <v>90</v>
      </c>
      <c r="B30" s="31" t="s">
        <v>38</v>
      </c>
      <c r="C30" s="15">
        <f t="shared" si="1"/>
        <v>30.772727272727277</v>
      </c>
      <c r="D30" s="16">
        <v>11</v>
      </c>
      <c r="E30" s="16">
        <v>0</v>
      </c>
      <c r="F30" s="17">
        <v>338.50000000000006</v>
      </c>
      <c r="G30" s="17">
        <v>-0.15</v>
      </c>
      <c r="H30" s="18">
        <f t="shared" si="2"/>
        <v>4.4313146233382561E-4</v>
      </c>
      <c r="I30" s="18">
        <f t="shared" si="3"/>
        <v>-0.45529695559170336</v>
      </c>
      <c r="J30" s="17">
        <f t="shared" si="4"/>
        <v>-154.11801946779161</v>
      </c>
      <c r="K30" s="17">
        <f t="shared" si="5"/>
        <v>-14.01072904252651</v>
      </c>
      <c r="L30" s="16">
        <v>29</v>
      </c>
      <c r="M30" s="19">
        <f t="shared" si="6"/>
        <v>0.37931034482758619</v>
      </c>
      <c r="N30" s="16">
        <v>54</v>
      </c>
      <c r="O30" s="20">
        <f t="shared" ref="O30:P30" si="26">D30/7</f>
        <v>1.5714285714285714</v>
      </c>
      <c r="P30" s="20">
        <f t="shared" si="26"/>
        <v>0</v>
      </c>
      <c r="Q30" s="16">
        <f t="shared" si="8"/>
        <v>34</v>
      </c>
      <c r="R30" s="16"/>
      <c r="S30" s="21">
        <v>1.068493150684932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0.38257779861111108</v>
      </c>
      <c r="AD30" s="25">
        <f t="shared" si="12"/>
        <v>-5.8075309829166653</v>
      </c>
      <c r="AE30" s="25">
        <v>-7.78</v>
      </c>
      <c r="AF30" s="25">
        <v>-31.845953498625001</v>
      </c>
      <c r="AG30" s="25">
        <v>0</v>
      </c>
    </row>
    <row r="31" spans="1:33" ht="15.75" customHeight="1" x14ac:dyDescent="0.2">
      <c r="A31" s="31" t="s">
        <v>91</v>
      </c>
      <c r="B31" s="31" t="s">
        <v>824</v>
      </c>
      <c r="C31" s="15">
        <f t="shared" si="1"/>
        <v>32.81</v>
      </c>
      <c r="D31" s="16">
        <v>8</v>
      </c>
      <c r="E31" s="16">
        <v>0</v>
      </c>
      <c r="F31" s="17">
        <v>262.48</v>
      </c>
      <c r="G31" s="17">
        <v>0</v>
      </c>
      <c r="H31" s="18">
        <f t="shared" si="2"/>
        <v>0</v>
      </c>
      <c r="I31" s="18">
        <f t="shared" si="3"/>
        <v>-0.37383148005816313</v>
      </c>
      <c r="J31" s="17">
        <f t="shared" si="4"/>
        <v>-98.123286885666673</v>
      </c>
      <c r="K31" s="17">
        <f t="shared" si="5"/>
        <v>-12.265410860708334</v>
      </c>
      <c r="L31" s="16">
        <v>22</v>
      </c>
      <c r="M31" s="19">
        <f t="shared" si="6"/>
        <v>0.36363636363636365</v>
      </c>
      <c r="N31" s="16">
        <v>45</v>
      </c>
      <c r="O31" s="20">
        <f t="shared" ref="O31:P32" si="27">D31/7</f>
        <v>1.1428571428571428</v>
      </c>
      <c r="P31" s="20">
        <f t="shared" si="27"/>
        <v>0</v>
      </c>
      <c r="Q31" s="16">
        <f t="shared" si="8"/>
        <v>39</v>
      </c>
      <c r="R31" s="16"/>
      <c r="S31" s="21">
        <v>1.2717948717948699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0.38257779861111108</v>
      </c>
      <c r="AD31" s="25">
        <f t="shared" si="12"/>
        <v>-4.2236588966666657</v>
      </c>
      <c r="AE31" s="25">
        <v>-7.78</v>
      </c>
      <c r="AF31" s="25">
        <v>-31.845953498625001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32.81</v>
      </c>
      <c r="D32" s="16">
        <v>6</v>
      </c>
      <c r="E32" s="16">
        <v>0</v>
      </c>
      <c r="F32" s="17">
        <v>196.86</v>
      </c>
      <c r="G32" s="17">
        <v>0</v>
      </c>
      <c r="H32" s="18">
        <f t="shared" si="2"/>
        <v>0</v>
      </c>
      <c r="I32" s="18">
        <f t="shared" si="3"/>
        <v>-0.37383148005816313</v>
      </c>
      <c r="J32" s="17">
        <f t="shared" si="4"/>
        <v>-73.592465164250001</v>
      </c>
      <c r="K32" s="17">
        <f t="shared" si="5"/>
        <v>-12.265410860708334</v>
      </c>
      <c r="L32" s="16">
        <v>22</v>
      </c>
      <c r="M32" s="19">
        <f t="shared" si="6"/>
        <v>0.27272727272727271</v>
      </c>
      <c r="N32" s="16">
        <v>40</v>
      </c>
      <c r="O32" s="20">
        <f t="shared" si="27"/>
        <v>0.8571428571428571</v>
      </c>
      <c r="P32" s="20">
        <f t="shared" si="27"/>
        <v>0</v>
      </c>
      <c r="Q32" s="16">
        <f t="shared" si="8"/>
        <v>46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1.25242718446602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0.38257779861111108</v>
      </c>
      <c r="AD32" s="25">
        <f t="shared" si="12"/>
        <v>-3.1677441724999991</v>
      </c>
      <c r="AE32" s="25">
        <v>-7.78</v>
      </c>
      <c r="AF32" s="25">
        <v>-31.845953498625001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21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- 50 Foot Yellow Power Squid - 12/3 Lighted Outdoor Outlet &amp; Plug Splitter Cable")</f>
        <v>1 to 3 Extension Cord Splitter - 50 Foot Yellow Power Squid - 12/3 Lighted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Info!B1:BJ5000""),2,FALSE),"""")"),"B08LLFCHQR")</f>
        <v>B08LLFCHQR</v>
      </c>
      <c r="B2" s="3" t="s">
        <v>825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5" customHeight="1" x14ac:dyDescent="0.15">
      <c r="A3" s="67" t="s">
        <v>30</v>
      </c>
      <c r="B3" s="68"/>
      <c r="C3" s="42">
        <f>((AE32+AF32)/0.85)*-1</f>
        <v>52.818002758823525</v>
      </c>
      <c r="D3" s="5">
        <f>SUM(D4:D99765)</f>
        <v>132</v>
      </c>
      <c r="E3" s="5"/>
      <c r="F3" s="6">
        <f t="shared" ref="F3:G3" si="0">SUM(F4:F99765)</f>
        <v>4736.83</v>
      </c>
      <c r="G3" s="6">
        <f t="shared" si="0"/>
        <v>-214.67</v>
      </c>
      <c r="H3" s="7">
        <f>G3/F3*-1</f>
        <v>4.5319338038308316E-2</v>
      </c>
      <c r="I3" s="8">
        <f>J3/F3</f>
        <v>-0.45464839078912828</v>
      </c>
      <c r="J3" s="6">
        <f>SUM(J4:J99765)</f>
        <v>-2153.5921369416665</v>
      </c>
      <c r="K3" s="6">
        <f>J3/D3</f>
        <v>-16.315091946527776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0 - Sept
0 - Oct
0 - Nov
0 - Dec
0 - Jan
0 - Feb")</f>
        <v>0 - March
0 - April
0 - May
0 - June
0 - July
0 -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16</v>
      </c>
      <c r="X3" s="7">
        <f>W3/D3</f>
        <v>0.12121212121212122</v>
      </c>
      <c r="Y3" s="6"/>
      <c r="Z3" s="5"/>
      <c r="AA3" s="5"/>
      <c r="AB3" s="5"/>
      <c r="AC3" s="5"/>
      <c r="AD3" s="6">
        <f>SUM(AD4:AD99765)</f>
        <v>-60.426041866666665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Info!B2:BZ7000""),37,FALSE)),"""")*-1"),-32.815302345)</f>
        <v>-32.815302344999999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826</v>
      </c>
      <c r="C17" s="15">
        <f t="shared" ref="C17:C32" si="1">IFERROR(F17/D17," - ")</f>
        <v>36.99</v>
      </c>
      <c r="D17" s="16">
        <v>2</v>
      </c>
      <c r="E17" s="16">
        <v>0</v>
      </c>
      <c r="F17" s="17">
        <v>73.98</v>
      </c>
      <c r="G17" s="29">
        <v>-7.66</v>
      </c>
      <c r="H17" s="18">
        <f t="shared" ref="H17:H32" si="2">G17/F17*-1</f>
        <v>0.10354149770208164</v>
      </c>
      <c r="I17" s="18">
        <f t="shared" ref="I17:I32" si="3">J17/F17</f>
        <v>-0.42530354269922793</v>
      </c>
      <c r="J17" s="17">
        <f t="shared" ref="J17:J32" si="4">F17*0.85+G17+AF17*D17+D17*AE17+AG17+AD17</f>
        <v>-31.463956088888885</v>
      </c>
      <c r="K17" s="17">
        <f t="shared" ref="K17:K32" si="5">J17/D17</f>
        <v>-15.731978044444443</v>
      </c>
      <c r="L17" s="16">
        <v>10</v>
      </c>
      <c r="M17" s="19">
        <f t="shared" ref="M17:M32" si="6">IFERROR(D17/L17,"-")</f>
        <v>0.2</v>
      </c>
      <c r="N17" s="16">
        <v>22</v>
      </c>
      <c r="O17" s="20">
        <f t="shared" ref="O17:P17" si="7">D17/7</f>
        <v>0.2857142857142857</v>
      </c>
      <c r="P17" s="20">
        <f t="shared" si="7"/>
        <v>0</v>
      </c>
      <c r="Q17" s="16">
        <f t="shared" ref="Q17:Q32" si="8">ROUNDDOWN(N17/(O17+P17),0)</f>
        <v>77</v>
      </c>
      <c r="R17" s="16"/>
      <c r="S17" s="21">
        <v>0.13043478260869501</v>
      </c>
      <c r="T17" s="14">
        <v>0</v>
      </c>
      <c r="U17" s="22" t="s">
        <v>63</v>
      </c>
      <c r="V17" s="23" t="s">
        <v>63</v>
      </c>
      <c r="W17" s="14">
        <v>2</v>
      </c>
      <c r="X17" s="24">
        <f t="shared" ref="X17:X32" si="9">IFERROR(W17/D17,0)</f>
        <v>1</v>
      </c>
      <c r="Y17" s="25">
        <f t="shared" ref="Y17:Y26" si="10">IFERROR(G17/(W17+Z17)*-1,0)</f>
        <v>2.5533333333333332</v>
      </c>
      <c r="Z17" s="14">
        <v>1</v>
      </c>
      <c r="AA17" s="14" t="s">
        <v>122</v>
      </c>
      <c r="AB17" s="27">
        <f t="shared" ref="AB17:AB32" si="11">IF(OR(AA17="UsLargeStandardSize",AA17="UsSmallStandardSize"),-0.69,-0.48)</f>
        <v>-0.48</v>
      </c>
      <c r="AC17" s="28">
        <v>0.4768469212962963</v>
      </c>
      <c r="AD17" s="25">
        <f t="shared" ref="AD17:AD32" si="12">IFERROR(AB17*AC17*D17*2,0)</f>
        <v>-0.91554608888888889</v>
      </c>
      <c r="AE17" s="25">
        <v>-11.68</v>
      </c>
      <c r="AF17" s="25">
        <v>-31.205704999999998</v>
      </c>
      <c r="AG17" s="25">
        <v>0</v>
      </c>
    </row>
    <row r="18" spans="1:33" ht="15.75" customHeight="1" x14ac:dyDescent="0.2">
      <c r="A18" s="14" t="s">
        <v>64</v>
      </c>
      <c r="B18" s="14" t="s">
        <v>827</v>
      </c>
      <c r="C18" s="15" t="str">
        <f t="shared" si="1"/>
        <v xml:space="preserve"> - </v>
      </c>
      <c r="D18" s="16">
        <v>0</v>
      </c>
      <c r="E18" s="16">
        <v>0</v>
      </c>
      <c r="F18" s="17">
        <v>0</v>
      </c>
      <c r="G18" s="29">
        <v>-12.93</v>
      </c>
      <c r="H18" s="18" t="e">
        <f t="shared" si="2"/>
        <v>#DIV/0!</v>
      </c>
      <c r="I18" s="18" t="e">
        <f t="shared" si="3"/>
        <v>#DIV/0!</v>
      </c>
      <c r="J18" s="17">
        <f t="shared" si="4"/>
        <v>-12.93</v>
      </c>
      <c r="K18" s="17" t="e">
        <f t="shared" si="5"/>
        <v>#DIV/0!</v>
      </c>
      <c r="L18" s="16">
        <v>0</v>
      </c>
      <c r="M18" s="19" t="str">
        <f t="shared" si="6"/>
        <v>-</v>
      </c>
      <c r="N18" s="16">
        <v>22</v>
      </c>
      <c r="O18" s="20">
        <f t="shared" ref="O18:P18" si="13">D18/7</f>
        <v>0</v>
      </c>
      <c r="P18" s="20">
        <f t="shared" si="13"/>
        <v>0</v>
      </c>
      <c r="Q18" s="16" t="e">
        <f t="shared" si="8"/>
        <v>#DIV/0!</v>
      </c>
      <c r="R18" s="16"/>
      <c r="S18" s="21">
        <v>0.27272727272727199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122</v>
      </c>
      <c r="AB18" s="27">
        <f t="shared" si="11"/>
        <v>-0.48</v>
      </c>
      <c r="AC18" s="28">
        <v>0.4768469212962963</v>
      </c>
      <c r="AD18" s="25">
        <f t="shared" si="12"/>
        <v>0</v>
      </c>
      <c r="AE18" s="25">
        <v>-11.68</v>
      </c>
      <c r="AF18" s="25">
        <v>-31.205704999999998</v>
      </c>
      <c r="AG18" s="25">
        <v>0</v>
      </c>
    </row>
    <row r="19" spans="1:33" ht="15.75" customHeight="1" x14ac:dyDescent="0.2">
      <c r="A19" s="14" t="s">
        <v>67</v>
      </c>
      <c r="B19" s="14" t="s">
        <v>828</v>
      </c>
      <c r="C19" s="15">
        <f t="shared" si="1"/>
        <v>52.386666666666677</v>
      </c>
      <c r="D19" s="16">
        <v>3</v>
      </c>
      <c r="E19" s="16">
        <v>0</v>
      </c>
      <c r="F19" s="17">
        <v>157.16000000000003</v>
      </c>
      <c r="G19" s="29">
        <v>-8.1999999999999993</v>
      </c>
      <c r="H19" s="18">
        <f t="shared" si="2"/>
        <v>5.2176126240773724E-2</v>
      </c>
      <c r="I19" s="18">
        <f t="shared" si="3"/>
        <v>-5.762783076694656E-2</v>
      </c>
      <c r="J19" s="17">
        <f t="shared" si="4"/>
        <v>-9.0567898833333231</v>
      </c>
      <c r="K19" s="17">
        <f t="shared" si="5"/>
        <v>-3.0189299611111076</v>
      </c>
      <c r="L19" s="16">
        <v>11</v>
      </c>
      <c r="M19" s="19">
        <f t="shared" si="6"/>
        <v>0.27272727272727271</v>
      </c>
      <c r="N19" s="16">
        <v>155</v>
      </c>
      <c r="O19" s="20">
        <f t="shared" ref="O19:P19" si="14">D19/7</f>
        <v>0.42857142857142855</v>
      </c>
      <c r="P19" s="20">
        <f t="shared" si="14"/>
        <v>0</v>
      </c>
      <c r="Q19" s="16">
        <f t="shared" si="8"/>
        <v>361</v>
      </c>
      <c r="R19" s="16"/>
      <c r="S19" s="21">
        <v>8.5714285714285701E-2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122</v>
      </c>
      <c r="AB19" s="27">
        <f t="shared" si="11"/>
        <v>-0.48</v>
      </c>
      <c r="AC19" s="28">
        <v>0.4768469212962963</v>
      </c>
      <c r="AD19" s="25">
        <f t="shared" si="12"/>
        <v>-1.3733191333333332</v>
      </c>
      <c r="AE19" s="25">
        <v>-11.68</v>
      </c>
      <c r="AF19" s="25">
        <v>-32.676490250000001</v>
      </c>
      <c r="AG19" s="25">
        <v>0</v>
      </c>
    </row>
    <row r="20" spans="1:33" ht="15.75" customHeight="1" x14ac:dyDescent="0.2">
      <c r="A20" s="14" t="s">
        <v>68</v>
      </c>
      <c r="B20" s="14" t="s">
        <v>829</v>
      </c>
      <c r="C20" s="15">
        <f t="shared" si="1"/>
        <v>50.283333333333339</v>
      </c>
      <c r="D20" s="16">
        <v>3</v>
      </c>
      <c r="E20" s="16">
        <v>0</v>
      </c>
      <c r="F20" s="17">
        <v>150.85000000000002</v>
      </c>
      <c r="G20" s="29">
        <v>-13.14</v>
      </c>
      <c r="H20" s="18">
        <f t="shared" si="2"/>
        <v>8.7106397083195217E-2</v>
      </c>
      <c r="I20" s="18">
        <f t="shared" si="3"/>
        <v>-0.12834133167605771</v>
      </c>
      <c r="J20" s="17">
        <f t="shared" si="4"/>
        <v>-19.360289883333309</v>
      </c>
      <c r="K20" s="17">
        <f t="shared" si="5"/>
        <v>-6.4534299611111026</v>
      </c>
      <c r="L20" s="16">
        <v>10</v>
      </c>
      <c r="M20" s="19">
        <f t="shared" si="6"/>
        <v>0.3</v>
      </c>
      <c r="N20" s="16">
        <v>162</v>
      </c>
      <c r="O20" s="20">
        <f t="shared" ref="O20:P20" si="15">D20/7</f>
        <v>0.42857142857142855</v>
      </c>
      <c r="P20" s="20">
        <f t="shared" si="15"/>
        <v>0</v>
      </c>
      <c r="Q20" s="16">
        <f t="shared" si="8"/>
        <v>378</v>
      </c>
      <c r="R20" s="16"/>
      <c r="S20" s="21">
        <v>0.11111111111111099</v>
      </c>
      <c r="T20" s="14">
        <v>0</v>
      </c>
      <c r="U20" s="22" t="s">
        <v>63</v>
      </c>
      <c r="V20" s="23" t="s">
        <v>63</v>
      </c>
      <c r="W20" s="14">
        <v>2</v>
      </c>
      <c r="X20" s="24">
        <f t="shared" si="9"/>
        <v>0.66666666666666663</v>
      </c>
      <c r="Y20" s="25">
        <f t="shared" si="10"/>
        <v>6.57</v>
      </c>
      <c r="Z20" s="14">
        <v>0</v>
      </c>
      <c r="AA20" s="14" t="s">
        <v>122</v>
      </c>
      <c r="AB20" s="27">
        <f t="shared" si="11"/>
        <v>-0.48</v>
      </c>
      <c r="AC20" s="28">
        <v>0.4768469212962963</v>
      </c>
      <c r="AD20" s="25">
        <f t="shared" si="12"/>
        <v>-1.3733191333333332</v>
      </c>
      <c r="AE20" s="25">
        <v>-11.68</v>
      </c>
      <c r="AF20" s="25">
        <v>-32.676490250000001</v>
      </c>
      <c r="AG20" s="25">
        <v>0</v>
      </c>
    </row>
    <row r="21" spans="1:33" ht="15.75" customHeight="1" x14ac:dyDescent="0.2">
      <c r="A21" s="14" t="s">
        <v>71</v>
      </c>
      <c r="B21" s="14" t="s">
        <v>830</v>
      </c>
      <c r="C21" s="15">
        <f t="shared" si="1"/>
        <v>49.95</v>
      </c>
      <c r="D21" s="16">
        <v>1</v>
      </c>
      <c r="E21" s="16">
        <v>0</v>
      </c>
      <c r="F21" s="17">
        <v>49.95</v>
      </c>
      <c r="G21" s="29">
        <v>-39.770000000000003</v>
      </c>
      <c r="H21" s="18">
        <f t="shared" si="2"/>
        <v>0.79619619619619619</v>
      </c>
      <c r="I21" s="18">
        <f t="shared" si="3"/>
        <v>-0.84337864453342226</v>
      </c>
      <c r="J21" s="17">
        <f t="shared" si="4"/>
        <v>-42.126763294444444</v>
      </c>
      <c r="K21" s="17">
        <f t="shared" si="5"/>
        <v>-42.126763294444444</v>
      </c>
      <c r="L21" s="16">
        <v>7</v>
      </c>
      <c r="M21" s="19">
        <f t="shared" si="6"/>
        <v>0.14285714285714285</v>
      </c>
      <c r="N21" s="16">
        <v>167</v>
      </c>
      <c r="O21" s="20">
        <f t="shared" ref="O21:P21" si="16">D21/7</f>
        <v>0.14285714285714285</v>
      </c>
      <c r="P21" s="20">
        <f t="shared" si="16"/>
        <v>0</v>
      </c>
      <c r="Q21" s="16">
        <f t="shared" si="8"/>
        <v>1169</v>
      </c>
      <c r="R21" s="16"/>
      <c r="S21" s="21">
        <v>0.18848167539267</v>
      </c>
      <c r="T21" s="14">
        <v>0</v>
      </c>
      <c r="U21" s="22" t="s">
        <v>63</v>
      </c>
      <c r="V21" s="23" t="s">
        <v>63</v>
      </c>
      <c r="W21" s="14">
        <v>1</v>
      </c>
      <c r="X21" s="24">
        <f t="shared" si="9"/>
        <v>1</v>
      </c>
      <c r="Y21" s="25">
        <f t="shared" si="10"/>
        <v>39.770000000000003</v>
      </c>
      <c r="Z21" s="14">
        <v>0</v>
      </c>
      <c r="AA21" s="14" t="s">
        <v>122</v>
      </c>
      <c r="AB21" s="27">
        <f t="shared" si="11"/>
        <v>-0.48</v>
      </c>
      <c r="AC21" s="28">
        <v>0.4768469212962963</v>
      </c>
      <c r="AD21" s="25">
        <f t="shared" si="12"/>
        <v>-0.45777304444444444</v>
      </c>
      <c r="AE21" s="25">
        <v>-11.68</v>
      </c>
      <c r="AF21" s="25">
        <v>-32.676490250000001</v>
      </c>
      <c r="AG21" s="25">
        <v>0</v>
      </c>
    </row>
    <row r="22" spans="1:33" ht="15.75" customHeight="1" x14ac:dyDescent="0.2">
      <c r="A22" s="14" t="s">
        <v>74</v>
      </c>
      <c r="B22" s="14" t="s">
        <v>50</v>
      </c>
      <c r="C22" s="15">
        <f t="shared" si="1"/>
        <v>42.49</v>
      </c>
      <c r="D22" s="16">
        <v>4</v>
      </c>
      <c r="E22" s="16">
        <v>0</v>
      </c>
      <c r="F22" s="29">
        <v>169.96</v>
      </c>
      <c r="G22" s="29">
        <v>-13.07</v>
      </c>
      <c r="H22" s="18">
        <f t="shared" si="2"/>
        <v>7.6900447164038599E-2</v>
      </c>
      <c r="I22" s="18">
        <f t="shared" si="3"/>
        <v>-0.28160186619073757</v>
      </c>
      <c r="J22" s="17">
        <f t="shared" si="4"/>
        <v>-47.861053177777762</v>
      </c>
      <c r="K22" s="17">
        <f t="shared" si="5"/>
        <v>-11.965263294444441</v>
      </c>
      <c r="L22" s="16">
        <v>9</v>
      </c>
      <c r="M22" s="19">
        <f t="shared" si="6"/>
        <v>0.44444444444444442</v>
      </c>
      <c r="N22" s="16">
        <v>164</v>
      </c>
      <c r="O22" s="20">
        <f t="shared" ref="O22:P22" si="17">D22/7</f>
        <v>0.5714285714285714</v>
      </c>
      <c r="P22" s="20">
        <f t="shared" si="17"/>
        <v>0</v>
      </c>
      <c r="Q22" s="16">
        <f t="shared" si="8"/>
        <v>287</v>
      </c>
      <c r="R22" s="16"/>
      <c r="S22" s="21">
        <v>0.23529411764705799</v>
      </c>
      <c r="T22" s="14">
        <v>0</v>
      </c>
      <c r="U22" s="22" t="s">
        <v>63</v>
      </c>
      <c r="V22" s="23" t="s">
        <v>63</v>
      </c>
      <c r="W22" s="14">
        <v>1</v>
      </c>
      <c r="X22" s="24">
        <f t="shared" si="9"/>
        <v>0.25</v>
      </c>
      <c r="Y22" s="25">
        <f t="shared" si="10"/>
        <v>13.07</v>
      </c>
      <c r="Z22" s="14">
        <v>0</v>
      </c>
      <c r="AA22" s="14" t="s">
        <v>122</v>
      </c>
      <c r="AB22" s="27">
        <f t="shared" si="11"/>
        <v>-0.48</v>
      </c>
      <c r="AC22" s="28">
        <v>0.4768469212962963</v>
      </c>
      <c r="AD22" s="25">
        <f t="shared" si="12"/>
        <v>-1.8310921777777778</v>
      </c>
      <c r="AE22" s="25">
        <v>-11.68</v>
      </c>
      <c r="AF22" s="25">
        <v>-32.676490250000001</v>
      </c>
      <c r="AG22" s="25">
        <v>0</v>
      </c>
    </row>
    <row r="23" spans="1:33" ht="15.75" customHeight="1" x14ac:dyDescent="0.2">
      <c r="A23" s="14" t="s">
        <v>76</v>
      </c>
      <c r="B23" s="14" t="s">
        <v>831</v>
      </c>
      <c r="C23" s="15">
        <f t="shared" si="1"/>
        <v>39.99</v>
      </c>
      <c r="D23" s="16">
        <v>4</v>
      </c>
      <c r="E23" s="16">
        <v>0</v>
      </c>
      <c r="F23" s="17">
        <v>159.96</v>
      </c>
      <c r="G23" s="29">
        <v>-20.810000000000002</v>
      </c>
      <c r="H23" s="18">
        <f t="shared" si="2"/>
        <v>0.13009502375593898</v>
      </c>
      <c r="I23" s="18">
        <f t="shared" si="3"/>
        <v>-0.40073176530243665</v>
      </c>
      <c r="J23" s="17">
        <f t="shared" si="4"/>
        <v>-64.101053177777771</v>
      </c>
      <c r="K23" s="17">
        <f t="shared" si="5"/>
        <v>-16.025263294444443</v>
      </c>
      <c r="L23" s="16">
        <v>8</v>
      </c>
      <c r="M23" s="19">
        <f t="shared" si="6"/>
        <v>0.5</v>
      </c>
      <c r="N23" s="16">
        <v>159</v>
      </c>
      <c r="O23" s="20">
        <f t="shared" ref="O23:P23" si="18">D23/7</f>
        <v>0.5714285714285714</v>
      </c>
      <c r="P23" s="20">
        <f t="shared" si="18"/>
        <v>0</v>
      </c>
      <c r="Q23" s="16">
        <f t="shared" si="8"/>
        <v>278</v>
      </c>
      <c r="R23" s="16"/>
      <c r="S23" s="21">
        <v>0.28571428571428498</v>
      </c>
      <c r="T23" s="14">
        <v>0</v>
      </c>
      <c r="U23" s="22" t="s">
        <v>63</v>
      </c>
      <c r="V23" s="23" t="s">
        <v>63</v>
      </c>
      <c r="W23" s="14">
        <v>2</v>
      </c>
      <c r="X23" s="24">
        <f t="shared" si="9"/>
        <v>0.5</v>
      </c>
      <c r="Y23" s="25">
        <f t="shared" si="10"/>
        <v>10.405000000000001</v>
      </c>
      <c r="Z23" s="14">
        <v>0</v>
      </c>
      <c r="AA23" s="14" t="s">
        <v>122</v>
      </c>
      <c r="AB23" s="27">
        <f t="shared" si="11"/>
        <v>-0.48</v>
      </c>
      <c r="AC23" s="28">
        <v>0.4768469212962963</v>
      </c>
      <c r="AD23" s="25">
        <f t="shared" si="12"/>
        <v>-1.8310921777777778</v>
      </c>
      <c r="AE23" s="25">
        <v>-11.68</v>
      </c>
      <c r="AF23" s="25">
        <v>-32.676490250000001</v>
      </c>
      <c r="AG23" s="25">
        <v>0</v>
      </c>
    </row>
    <row r="24" spans="1:33" ht="15.75" customHeight="1" x14ac:dyDescent="0.2">
      <c r="A24" s="14" t="s">
        <v>78</v>
      </c>
      <c r="B24" s="14" t="s">
        <v>832</v>
      </c>
      <c r="C24" s="15">
        <f t="shared" si="1"/>
        <v>39.99</v>
      </c>
      <c r="D24" s="16">
        <v>7</v>
      </c>
      <c r="E24" s="16">
        <v>0</v>
      </c>
      <c r="F24" s="17">
        <v>279.93</v>
      </c>
      <c r="G24" s="17">
        <v>-14.59</v>
      </c>
      <c r="H24" s="18">
        <f t="shared" si="2"/>
        <v>5.2120172900367946E-2</v>
      </c>
      <c r="I24" s="18">
        <f t="shared" si="3"/>
        <v>-0.32275691444686572</v>
      </c>
      <c r="J24" s="17">
        <f t="shared" si="4"/>
        <v>-90.349343061111128</v>
      </c>
      <c r="K24" s="17">
        <f t="shared" si="5"/>
        <v>-12.90704900873016</v>
      </c>
      <c r="L24" s="16">
        <v>17</v>
      </c>
      <c r="M24" s="19">
        <f t="shared" si="6"/>
        <v>0.41176470588235292</v>
      </c>
      <c r="N24" s="16">
        <v>153</v>
      </c>
      <c r="O24" s="20">
        <f t="shared" ref="O24:P24" si="19">D24/7</f>
        <v>1</v>
      </c>
      <c r="P24" s="20">
        <f t="shared" si="19"/>
        <v>0</v>
      </c>
      <c r="Q24" s="16">
        <f t="shared" si="8"/>
        <v>153</v>
      </c>
      <c r="R24" s="16"/>
      <c r="S24" s="21">
        <v>0.25806451612903197</v>
      </c>
      <c r="T24" s="14">
        <v>0</v>
      </c>
      <c r="U24" s="22" t="s">
        <v>63</v>
      </c>
      <c r="V24" s="23" t="s">
        <v>63</v>
      </c>
      <c r="W24" s="14">
        <v>1</v>
      </c>
      <c r="X24" s="24">
        <f t="shared" si="9"/>
        <v>0.14285714285714285</v>
      </c>
      <c r="Y24" s="25">
        <f t="shared" si="10"/>
        <v>14.59</v>
      </c>
      <c r="Z24" s="14">
        <v>0</v>
      </c>
      <c r="AA24" s="14" t="s">
        <v>122</v>
      </c>
      <c r="AB24" s="27">
        <f t="shared" si="11"/>
        <v>-0.48</v>
      </c>
      <c r="AC24" s="28">
        <v>0.4768469212962963</v>
      </c>
      <c r="AD24" s="25">
        <f t="shared" si="12"/>
        <v>-3.204411311111111</v>
      </c>
      <c r="AE24" s="25">
        <v>-11.68</v>
      </c>
      <c r="AF24" s="25">
        <v>-32.676490250000001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36.93</v>
      </c>
      <c r="D25" s="16">
        <v>3</v>
      </c>
      <c r="E25" s="16">
        <v>0</v>
      </c>
      <c r="F25" s="17">
        <v>110.79</v>
      </c>
      <c r="G25" s="17">
        <v>-44.599999999999987</v>
      </c>
      <c r="H25" s="18">
        <f t="shared" si="2"/>
        <v>0.40256340824984188</v>
      </c>
      <c r="I25" s="18">
        <f t="shared" si="3"/>
        <v>-0.76615054728164367</v>
      </c>
      <c r="J25" s="17">
        <f t="shared" si="4"/>
        <v>-84.881819133333309</v>
      </c>
      <c r="K25" s="17">
        <f t="shared" si="5"/>
        <v>-28.293939711111104</v>
      </c>
      <c r="L25" s="16">
        <v>28</v>
      </c>
      <c r="M25" s="19">
        <f t="shared" si="6"/>
        <v>0.10714285714285714</v>
      </c>
      <c r="N25" s="16">
        <v>149</v>
      </c>
      <c r="O25" s="20">
        <f t="shared" ref="O25:P25" si="20">D25/7</f>
        <v>0.42857142857142855</v>
      </c>
      <c r="P25" s="20">
        <f t="shared" si="20"/>
        <v>0</v>
      </c>
      <c r="Q25" s="16">
        <f t="shared" si="8"/>
        <v>347</v>
      </c>
      <c r="R25" s="16"/>
      <c r="S25" s="21">
        <v>0.29239766081871338</v>
      </c>
      <c r="T25" s="14">
        <v>0</v>
      </c>
      <c r="U25" s="22" t="s">
        <v>63</v>
      </c>
      <c r="V25" s="23" t="s">
        <v>63</v>
      </c>
      <c r="W25" s="14">
        <v>2</v>
      </c>
      <c r="X25" s="24">
        <f t="shared" si="9"/>
        <v>0.66666666666666663</v>
      </c>
      <c r="Y25" s="25">
        <f t="shared" si="10"/>
        <v>5.5749999999999984</v>
      </c>
      <c r="Z25" s="22">
        <v>6</v>
      </c>
      <c r="AA25" s="14" t="s">
        <v>122</v>
      </c>
      <c r="AB25" s="27">
        <f t="shared" si="11"/>
        <v>-0.48</v>
      </c>
      <c r="AC25" s="28">
        <v>0.4768469212962963</v>
      </c>
      <c r="AD25" s="25">
        <f t="shared" si="12"/>
        <v>-1.3733191333333332</v>
      </c>
      <c r="AE25" s="25">
        <v>-11.68</v>
      </c>
      <c r="AF25" s="25">
        <v>-32.68</v>
      </c>
      <c r="AG25" s="25">
        <v>0</v>
      </c>
    </row>
    <row r="26" spans="1:33" ht="15.75" customHeight="1" x14ac:dyDescent="0.2">
      <c r="A26" s="14" t="s">
        <v>82</v>
      </c>
      <c r="B26" s="14" t="s">
        <v>833</v>
      </c>
      <c r="C26" s="15">
        <f t="shared" si="1"/>
        <v>28.689999999999998</v>
      </c>
      <c r="D26" s="16">
        <v>5</v>
      </c>
      <c r="E26" s="16">
        <v>0</v>
      </c>
      <c r="F26" s="17">
        <v>143.44999999999999</v>
      </c>
      <c r="G26" s="17">
        <v>-38.92</v>
      </c>
      <c r="H26" s="18">
        <f t="shared" si="2"/>
        <v>0.27131404670616943</v>
      </c>
      <c r="I26" s="18">
        <f t="shared" si="3"/>
        <v>-0.99727303222183517</v>
      </c>
      <c r="J26" s="17">
        <f t="shared" si="4"/>
        <v>-143.05881647222225</v>
      </c>
      <c r="K26" s="17">
        <f t="shared" si="5"/>
        <v>-28.611763294444451</v>
      </c>
      <c r="L26" s="16">
        <v>28</v>
      </c>
      <c r="M26" s="19">
        <f t="shared" si="6"/>
        <v>0.17857142857142858</v>
      </c>
      <c r="N26" s="16">
        <v>144</v>
      </c>
      <c r="O26" s="20">
        <f t="shared" ref="O26:P26" si="21">D26/7</f>
        <v>0.7142857142857143</v>
      </c>
      <c r="P26" s="20">
        <f t="shared" si="21"/>
        <v>0</v>
      </c>
      <c r="Q26" s="16">
        <f t="shared" si="8"/>
        <v>201</v>
      </c>
      <c r="R26" s="16"/>
      <c r="S26" s="21">
        <v>0.33333333333333331</v>
      </c>
      <c r="T26" s="14">
        <v>0</v>
      </c>
      <c r="U26" s="22" t="s">
        <v>63</v>
      </c>
      <c r="V26" s="23" t="s">
        <v>63</v>
      </c>
      <c r="W26" s="14">
        <v>3</v>
      </c>
      <c r="X26" s="24">
        <f t="shared" si="9"/>
        <v>0.6</v>
      </c>
      <c r="Y26" s="25">
        <f t="shared" si="10"/>
        <v>9.73</v>
      </c>
      <c r="Z26" s="14">
        <v>1</v>
      </c>
      <c r="AA26" s="14" t="s">
        <v>122</v>
      </c>
      <c r="AB26" s="27">
        <f t="shared" si="11"/>
        <v>-0.48</v>
      </c>
      <c r="AC26" s="28">
        <v>0.4768469212962963</v>
      </c>
      <c r="AD26" s="25">
        <f t="shared" si="12"/>
        <v>-2.2888652222222223</v>
      </c>
      <c r="AE26" s="25">
        <v>-12.08</v>
      </c>
      <c r="AF26" s="25">
        <v>-32.676490250000001</v>
      </c>
      <c r="AG26" s="25">
        <v>0</v>
      </c>
    </row>
    <row r="27" spans="1:33" ht="15.75" customHeight="1" x14ac:dyDescent="0.2">
      <c r="A27" s="14" t="s">
        <v>85</v>
      </c>
      <c r="B27" s="14" t="s">
        <v>834</v>
      </c>
      <c r="C27" s="15">
        <f t="shared" si="1"/>
        <v>25.843200000000003</v>
      </c>
      <c r="D27" s="16">
        <v>25</v>
      </c>
      <c r="E27" s="16">
        <v>8</v>
      </c>
      <c r="F27" s="17">
        <v>646.08000000000004</v>
      </c>
      <c r="G27" s="17">
        <v>-0.98</v>
      </c>
      <c r="H27" s="18">
        <f t="shared" si="2"/>
        <v>1.5168400198117878E-3</v>
      </c>
      <c r="I27" s="18">
        <f t="shared" si="3"/>
        <v>-0.90454136076199709</v>
      </c>
      <c r="J27" s="17">
        <f t="shared" si="4"/>
        <v>-584.40608236111109</v>
      </c>
      <c r="K27" s="17">
        <f t="shared" si="5"/>
        <v>-23.376243294444443</v>
      </c>
      <c r="L27" s="16">
        <v>63</v>
      </c>
      <c r="M27" s="19">
        <f t="shared" si="6"/>
        <v>0.3968253968253968</v>
      </c>
      <c r="N27" s="16">
        <v>140</v>
      </c>
      <c r="O27" s="20">
        <f t="shared" ref="O27:P27" si="22">D27/7</f>
        <v>3.5714285714285716</v>
      </c>
      <c r="P27" s="20">
        <f t="shared" si="22"/>
        <v>1.1428571428571428</v>
      </c>
      <c r="Q27" s="16">
        <f t="shared" si="8"/>
        <v>29</v>
      </c>
      <c r="R27" s="16"/>
      <c r="S27" s="21">
        <v>0.5835866261398176</v>
      </c>
      <c r="T27" s="14">
        <v>0</v>
      </c>
      <c r="U27" s="22" t="s">
        <v>63</v>
      </c>
      <c r="V27" s="23" t="s">
        <v>63</v>
      </c>
      <c r="W27" s="14">
        <v>2</v>
      </c>
      <c r="X27" s="24">
        <f t="shared" si="9"/>
        <v>0.08</v>
      </c>
      <c r="Y27" s="25">
        <f>IFERROR(G27/(W27+#REF!)*-1,0)</f>
        <v>0</v>
      </c>
      <c r="Z27" s="14">
        <v>0</v>
      </c>
      <c r="AA27" s="14" t="s">
        <v>122</v>
      </c>
      <c r="AB27" s="27">
        <f t="shared" si="11"/>
        <v>-0.48</v>
      </c>
      <c r="AC27" s="28">
        <v>0.4768469212962963</v>
      </c>
      <c r="AD27" s="25">
        <f t="shared" si="12"/>
        <v>-11.444326111111112</v>
      </c>
      <c r="AE27" s="25">
        <v>-12.08</v>
      </c>
      <c r="AF27" s="25">
        <v>-32.765990250000002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33.158888888888889</v>
      </c>
      <c r="D28" s="16">
        <v>18</v>
      </c>
      <c r="E28" s="16">
        <v>3</v>
      </c>
      <c r="F28" s="17">
        <v>596.86</v>
      </c>
      <c r="G28" s="17">
        <v>0</v>
      </c>
      <c r="H28" s="18">
        <f t="shared" si="2"/>
        <v>0</v>
      </c>
      <c r="I28" s="18">
        <f t="shared" si="3"/>
        <v>-0.51626300857822616</v>
      </c>
      <c r="J28" s="17">
        <f t="shared" si="4"/>
        <v>-308.13673930000004</v>
      </c>
      <c r="K28" s="17">
        <f t="shared" si="5"/>
        <v>-17.11870773888889</v>
      </c>
      <c r="L28" s="16">
        <v>77</v>
      </c>
      <c r="M28" s="19">
        <f t="shared" si="6"/>
        <v>0.23376623376623376</v>
      </c>
      <c r="N28" s="16">
        <v>125</v>
      </c>
      <c r="O28" s="20">
        <f t="shared" ref="O28:P28" si="23">D28/7</f>
        <v>2.5714285714285716</v>
      </c>
      <c r="P28" s="20">
        <f t="shared" si="23"/>
        <v>0.42857142857142855</v>
      </c>
      <c r="Q28" s="16">
        <f t="shared" si="8"/>
        <v>41</v>
      </c>
      <c r="R28" s="16"/>
      <c r="S28" s="21">
        <v>0.68027210884353739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0.4768469212962963</v>
      </c>
      <c r="AD28" s="25">
        <f t="shared" si="12"/>
        <v>-8.2399147999999993</v>
      </c>
      <c r="AE28" s="25">
        <v>-12.08</v>
      </c>
      <c r="AF28" s="25">
        <v>-32.765990250000002</v>
      </c>
      <c r="AG28" s="25">
        <v>0</v>
      </c>
    </row>
    <row r="29" spans="1:33" ht="15.75" customHeight="1" x14ac:dyDescent="0.2">
      <c r="A29" s="14" t="s">
        <v>89</v>
      </c>
      <c r="B29" s="14" t="s">
        <v>835</v>
      </c>
      <c r="C29" s="15">
        <f t="shared" si="1"/>
        <v>37.165909090909089</v>
      </c>
      <c r="D29" s="16">
        <v>22</v>
      </c>
      <c r="E29" s="16">
        <v>0</v>
      </c>
      <c r="F29" s="17">
        <v>817.65</v>
      </c>
      <c r="G29" s="17">
        <v>0</v>
      </c>
      <c r="H29" s="18">
        <f t="shared" si="2"/>
        <v>0</v>
      </c>
      <c r="I29" s="18">
        <f t="shared" si="3"/>
        <v>-0.36896018159087363</v>
      </c>
      <c r="J29" s="17">
        <f t="shared" si="4"/>
        <v>-301.68029247777781</v>
      </c>
      <c r="K29" s="17">
        <f t="shared" si="5"/>
        <v>-13.71274056717172</v>
      </c>
      <c r="L29" s="16">
        <v>71</v>
      </c>
      <c r="M29" s="19">
        <f t="shared" si="6"/>
        <v>0.30985915492957744</v>
      </c>
      <c r="N29" s="16">
        <v>105</v>
      </c>
      <c r="O29" s="20">
        <f t="shared" ref="O29:P29" si="25">D29/7</f>
        <v>3.1428571428571428</v>
      </c>
      <c r="P29" s="20">
        <f t="shared" si="25"/>
        <v>0</v>
      </c>
      <c r="Q29" s="16">
        <f t="shared" si="8"/>
        <v>33</v>
      </c>
      <c r="R29" s="16"/>
      <c r="S29" s="21">
        <v>0.85011185682326618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122</v>
      </c>
      <c r="AB29" s="27">
        <f t="shared" si="11"/>
        <v>-0.48</v>
      </c>
      <c r="AC29" s="28">
        <v>0.4768469212962963</v>
      </c>
      <c r="AD29" s="25">
        <f t="shared" si="12"/>
        <v>-10.071006977777778</v>
      </c>
      <c r="AE29" s="25">
        <v>-12.08</v>
      </c>
      <c r="AF29" s="25">
        <v>-32.765990250000002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36.03</v>
      </c>
      <c r="D30" s="16">
        <v>12</v>
      </c>
      <c r="E30" s="16">
        <v>0</v>
      </c>
      <c r="F30" s="17">
        <v>432.36</v>
      </c>
      <c r="G30" s="17">
        <v>0</v>
      </c>
      <c r="H30" s="18">
        <f t="shared" si="2"/>
        <v>0</v>
      </c>
      <c r="I30" s="18">
        <f t="shared" si="3"/>
        <v>-0.40875868413667621</v>
      </c>
      <c r="J30" s="17">
        <f t="shared" si="4"/>
        <v>-176.73090467333333</v>
      </c>
      <c r="K30" s="17">
        <f t="shared" si="5"/>
        <v>-14.727575389444445</v>
      </c>
      <c r="L30" s="16">
        <v>48</v>
      </c>
      <c r="M30" s="19">
        <f t="shared" si="6"/>
        <v>0.25</v>
      </c>
      <c r="N30" s="16">
        <v>91</v>
      </c>
      <c r="O30" s="20">
        <f t="shared" ref="O30:P30" si="26">D30/7</f>
        <v>1.7142857142857142</v>
      </c>
      <c r="P30" s="20">
        <f t="shared" si="26"/>
        <v>0</v>
      </c>
      <c r="Q30" s="16">
        <f t="shared" si="8"/>
        <v>53</v>
      </c>
      <c r="R30" s="16"/>
      <c r="S30" s="21">
        <v>1.0136986301369859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122</v>
      </c>
      <c r="AB30" s="27">
        <f t="shared" si="11"/>
        <v>-0.48</v>
      </c>
      <c r="AC30" s="28">
        <v>0.4768469212962963</v>
      </c>
      <c r="AD30" s="25">
        <f t="shared" si="12"/>
        <v>-5.4932765333333329</v>
      </c>
      <c r="AE30" s="25">
        <v>-12.08</v>
      </c>
      <c r="AF30" s="25">
        <v>-32.815302344999999</v>
      </c>
      <c r="AG30" s="25">
        <v>0</v>
      </c>
    </row>
    <row r="31" spans="1:33" ht="15.75" customHeight="1" x14ac:dyDescent="0.2">
      <c r="A31" s="31" t="s">
        <v>91</v>
      </c>
      <c r="B31" s="14" t="s">
        <v>836</v>
      </c>
      <c r="C31" s="15">
        <f t="shared" si="1"/>
        <v>37.949999999999996</v>
      </c>
      <c r="D31" s="16">
        <v>11</v>
      </c>
      <c r="E31" s="16">
        <v>0</v>
      </c>
      <c r="F31" s="17">
        <v>417.44999999999993</v>
      </c>
      <c r="G31" s="17">
        <v>0</v>
      </c>
      <c r="H31" s="18">
        <f t="shared" si="2"/>
        <v>0</v>
      </c>
      <c r="I31" s="18">
        <f t="shared" si="3"/>
        <v>-0.34507445031474182</v>
      </c>
      <c r="J31" s="17">
        <f t="shared" si="4"/>
        <v>-144.05132928388895</v>
      </c>
      <c r="K31" s="17">
        <f t="shared" si="5"/>
        <v>-13.09557538944445</v>
      </c>
      <c r="L31" s="16">
        <v>59</v>
      </c>
      <c r="M31" s="19">
        <f t="shared" si="6"/>
        <v>0.1864406779661017</v>
      </c>
      <c r="N31" s="16">
        <v>76</v>
      </c>
      <c r="O31" s="20">
        <f t="shared" ref="O31:P32" si="27">D31/7</f>
        <v>1.5714285714285714</v>
      </c>
      <c r="P31" s="20">
        <f t="shared" si="27"/>
        <v>0</v>
      </c>
      <c r="Q31" s="16">
        <f t="shared" si="8"/>
        <v>48</v>
      </c>
      <c r="R31" s="16"/>
      <c r="S31" s="21">
        <v>1.1873479318734701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122</v>
      </c>
      <c r="AB31" s="27">
        <f t="shared" si="11"/>
        <v>-0.48</v>
      </c>
      <c r="AC31" s="28">
        <v>0.4768469212962963</v>
      </c>
      <c r="AD31" s="25">
        <f t="shared" si="12"/>
        <v>-5.0355034888888888</v>
      </c>
      <c r="AE31" s="25">
        <v>-12.08</v>
      </c>
      <c r="AF31" s="25">
        <v>-32.815302344999999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44.20000000000001</v>
      </c>
      <c r="D32" s="16">
        <v>12</v>
      </c>
      <c r="E32" s="16">
        <v>0</v>
      </c>
      <c r="F32" s="17">
        <v>530.40000000000009</v>
      </c>
      <c r="G32" s="17">
        <v>0</v>
      </c>
      <c r="H32" s="18">
        <f t="shared" si="2"/>
        <v>0</v>
      </c>
      <c r="I32" s="18">
        <f t="shared" si="3"/>
        <v>-0.17608767849421805</v>
      </c>
      <c r="J32" s="17">
        <f t="shared" si="4"/>
        <v>-93.396904673333268</v>
      </c>
      <c r="K32" s="17">
        <f t="shared" si="5"/>
        <v>-7.7830753894444387</v>
      </c>
      <c r="L32" s="16">
        <v>58</v>
      </c>
      <c r="M32" s="19">
        <f t="shared" si="6"/>
        <v>0.20689655172413793</v>
      </c>
      <c r="N32" s="16">
        <v>64</v>
      </c>
      <c r="O32" s="20">
        <f t="shared" si="27"/>
        <v>1.7142857142857142</v>
      </c>
      <c r="P32" s="20">
        <f t="shared" si="27"/>
        <v>0</v>
      </c>
      <c r="Q32" s="16">
        <f t="shared" si="8"/>
        <v>37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1.0448343079922029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122</v>
      </c>
      <c r="AB32" s="27">
        <f t="shared" si="11"/>
        <v>-0.48</v>
      </c>
      <c r="AC32" s="28">
        <v>0.4768469212962963</v>
      </c>
      <c r="AD32" s="25">
        <f t="shared" si="12"/>
        <v>-5.4932765333333329</v>
      </c>
      <c r="AE32" s="25">
        <v>-12.08</v>
      </c>
      <c r="AF32" s="25">
        <v>-32.815302344999999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21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- 6 Foot Green Power Squid - 16/3 SJTW Outdoor Outlet &amp; Plug Splitter Cable")</f>
        <v>1 to 3 Extension Cord Splitter - 6 Foot Green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Info!B1:BJ5000""),2,FALSE),"""")"),"B0861BTK2J")</f>
        <v>B0861BTK2J</v>
      </c>
      <c r="B2" s="3" t="s">
        <v>837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9" customHeight="1" x14ac:dyDescent="0.15">
      <c r="A3" s="67" t="s">
        <v>30</v>
      </c>
      <c r="B3" s="68"/>
      <c r="C3" s="42">
        <f>((AE32+AF32)/0.85)*-1</f>
        <v>12.770801473235295</v>
      </c>
      <c r="D3" s="5">
        <f>SUM(D4:D99765)</f>
        <v>844</v>
      </c>
      <c r="E3" s="5"/>
      <c r="F3" s="6">
        <f t="shared" ref="F3:G3" si="0">SUM(F4:F99765)</f>
        <v>11070.820000000002</v>
      </c>
      <c r="G3" s="6">
        <f t="shared" si="0"/>
        <v>-611.2700000000001</v>
      </c>
      <c r="H3" s="7">
        <f t="shared" ref="H3:H32" si="1">G3/F3*-1</f>
        <v>5.5214518888393092E-2</v>
      </c>
      <c r="I3" s="8">
        <f t="shared" ref="I3:I32" si="2">J3/F3</f>
        <v>-4.4964727138404124E-2</v>
      </c>
      <c r="J3" s="6">
        <f>SUM(J4:J99765)</f>
        <v>-497.79640049838724</v>
      </c>
      <c r="K3" s="6">
        <f t="shared" ref="K3:K32" si="3">J3/D3</f>
        <v>-0.58980616172794698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3.5 - Oct
36.5 - Nov
9 - Dec
0 - Jan
1 - Feb")</f>
        <v>1 - March
1 - April
1 - May
1 - June
1 - July
1 - Aug
1 - Sept
3.5 - Oct
36.5 - Nov
9 - Dec
0 -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QTY-29")</f>
        <v>Del QTY-29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QTY-430")</f>
        <v>US QTY-430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100</v>
      </c>
      <c r="X3" s="7">
        <f>W3/D3</f>
        <v>0.11848341232227488</v>
      </c>
      <c r="Y3" s="6"/>
      <c r="Z3" s="5"/>
      <c r="AA3" s="5"/>
      <c r="AB3" s="5"/>
      <c r="AC3" s="5"/>
      <c r="AD3" s="6">
        <f>SUM(AD4:AD99765)</f>
        <v>-118.30120951600303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Info!B2:BZ7000""),37,FALSE)),"""")*-1"),-5.90518125225)</f>
        <v>-5.9051812522500002</v>
      </c>
      <c r="AG3" s="6">
        <f>SUM(AG4:AG99765)</f>
        <v>-80</v>
      </c>
    </row>
    <row r="4" spans="1:33" ht="15.75" customHeight="1" x14ac:dyDescent="0.2">
      <c r="A4" s="14" t="s">
        <v>31</v>
      </c>
      <c r="B4" s="14" t="s">
        <v>838</v>
      </c>
      <c r="C4" s="15">
        <f t="shared" ref="C4:C32" si="4">IFERROR(F4/D4," - ")</f>
        <v>16.746415094339618</v>
      </c>
      <c r="D4" s="16">
        <v>53</v>
      </c>
      <c r="E4" s="16">
        <v>0</v>
      </c>
      <c r="F4" s="17">
        <v>887.55999999999972</v>
      </c>
      <c r="G4" s="17">
        <v>-0.13</v>
      </c>
      <c r="H4" s="18">
        <f t="shared" si="1"/>
        <v>1.4646897111181222E-4</v>
      </c>
      <c r="I4" s="18">
        <f t="shared" si="2"/>
        <v>0.20597318792050209</v>
      </c>
      <c r="J4" s="17">
        <f t="shared" ref="J4:J32" si="5">F4*0.85+G4+AF4*D4+D4*AE4+AG4+AD4</f>
        <v>182.81356267072078</v>
      </c>
      <c r="K4" s="17">
        <f t="shared" si="3"/>
        <v>3.4493125032211469</v>
      </c>
      <c r="L4" s="16">
        <v>88</v>
      </c>
      <c r="M4" s="19">
        <f t="shared" ref="M4:M32" si="6">IFERROR(D4/L4,"-")</f>
        <v>0.60227272727272729</v>
      </c>
      <c r="N4" s="16">
        <v>910</v>
      </c>
      <c r="O4" s="20">
        <f t="shared" ref="O4:P4" si="7">D4/7</f>
        <v>7.5714285714285712</v>
      </c>
      <c r="P4" s="20">
        <f t="shared" si="7"/>
        <v>0</v>
      </c>
      <c r="Q4" s="16">
        <f t="shared" ref="Q4:Q32" si="8">ROUNDDOWN(N4/(O4+P4),0)</f>
        <v>120</v>
      </c>
      <c r="R4" s="16"/>
      <c r="S4" s="21">
        <v>4.76280834914611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0.10156423958333333</v>
      </c>
      <c r="AD4" s="25">
        <f t="shared" ref="AD4:AD32" si="12">IFERROR(AB4*AC4*D4*2,0)</f>
        <v>-7.4284084831249997</v>
      </c>
      <c r="AE4" s="25">
        <v>-4.9000000000000004</v>
      </c>
      <c r="AF4" s="25">
        <v>-5.7425288461538466</v>
      </c>
      <c r="AG4" s="25">
        <v>0</v>
      </c>
    </row>
    <row r="5" spans="1:33" ht="15.75" customHeight="1" x14ac:dyDescent="0.2">
      <c r="A5" s="14" t="s">
        <v>34</v>
      </c>
      <c r="B5" s="14" t="s">
        <v>88</v>
      </c>
      <c r="C5" s="15">
        <f t="shared" si="4"/>
        <v>16.984000000000002</v>
      </c>
      <c r="D5" s="16">
        <v>45</v>
      </c>
      <c r="E5" s="16">
        <v>0</v>
      </c>
      <c r="F5" s="29">
        <v>764.28000000000009</v>
      </c>
      <c r="G5" s="29">
        <v>-55.929999999999978</v>
      </c>
      <c r="H5" s="18">
        <f t="shared" si="1"/>
        <v>7.3179986392421584E-2</v>
      </c>
      <c r="I5" s="18">
        <f t="shared" si="2"/>
        <v>0.1419371882771352</v>
      </c>
      <c r="J5" s="17">
        <f t="shared" si="5"/>
        <v>108.4797542564489</v>
      </c>
      <c r="K5" s="17">
        <f t="shared" si="3"/>
        <v>2.4106612056988643</v>
      </c>
      <c r="L5" s="16">
        <v>109</v>
      </c>
      <c r="M5" s="19">
        <f t="shared" si="6"/>
        <v>0.41284403669724773</v>
      </c>
      <c r="N5" s="16">
        <v>886</v>
      </c>
      <c r="O5" s="20">
        <f t="shared" ref="O5:P5" si="13">D5/7</f>
        <v>6.4285714285714288</v>
      </c>
      <c r="P5" s="20">
        <f t="shared" si="13"/>
        <v>0</v>
      </c>
      <c r="Q5" s="16">
        <f t="shared" si="8"/>
        <v>137</v>
      </c>
      <c r="R5" s="16"/>
      <c r="S5" s="21">
        <v>5.24703344120819</v>
      </c>
      <c r="T5" s="14">
        <v>0</v>
      </c>
      <c r="U5" s="22" t="s">
        <v>63</v>
      </c>
      <c r="V5" s="23" t="s">
        <v>63</v>
      </c>
      <c r="W5" s="14">
        <v>6</v>
      </c>
      <c r="X5" s="24">
        <f t="shared" si="9"/>
        <v>0.13333333333333333</v>
      </c>
      <c r="Y5" s="25">
        <f t="shared" si="10"/>
        <v>5.0845454545454523</v>
      </c>
      <c r="Z5" s="14">
        <v>5</v>
      </c>
      <c r="AA5" s="14" t="s">
        <v>39</v>
      </c>
      <c r="AB5" s="27">
        <f t="shared" si="11"/>
        <v>-0.69</v>
      </c>
      <c r="AC5" s="28">
        <v>0.10168192699884125</v>
      </c>
      <c r="AD5" s="25">
        <f t="shared" si="12"/>
        <v>-6.3144476666280411</v>
      </c>
      <c r="AE5" s="25">
        <v>-4.9000000000000004</v>
      </c>
      <c r="AF5" s="25">
        <v>-5.7425288461538466</v>
      </c>
      <c r="AG5" s="25">
        <v>0</v>
      </c>
    </row>
    <row r="6" spans="1:33" ht="15.75" customHeight="1" x14ac:dyDescent="0.2">
      <c r="A6" s="14" t="s">
        <v>35</v>
      </c>
      <c r="B6" s="14" t="s">
        <v>839</v>
      </c>
      <c r="C6" s="15">
        <f t="shared" si="4"/>
        <v>16.9765625</v>
      </c>
      <c r="D6" s="16">
        <v>32</v>
      </c>
      <c r="E6" s="16">
        <v>0</v>
      </c>
      <c r="F6" s="29">
        <v>543.25</v>
      </c>
      <c r="G6" s="29">
        <v>-11.28</v>
      </c>
      <c r="H6" s="18">
        <f t="shared" si="1"/>
        <v>2.0763920846755636E-2</v>
      </c>
      <c r="I6" s="18">
        <f t="shared" si="2"/>
        <v>0.19408467575347793</v>
      </c>
      <c r="J6" s="17">
        <f t="shared" si="5"/>
        <v>105.43650010307688</v>
      </c>
      <c r="K6" s="17">
        <f t="shared" si="3"/>
        <v>3.2948906282211525</v>
      </c>
      <c r="L6" s="16">
        <v>86</v>
      </c>
      <c r="M6" s="19">
        <f t="shared" si="6"/>
        <v>0.37209302325581395</v>
      </c>
      <c r="N6" s="16">
        <v>856</v>
      </c>
      <c r="O6" s="20">
        <f t="shared" ref="O6:P6" si="14">D6/7</f>
        <v>4.5714285714285712</v>
      </c>
      <c r="P6" s="20">
        <f t="shared" si="14"/>
        <v>0</v>
      </c>
      <c r="Q6" s="16">
        <f t="shared" si="8"/>
        <v>187</v>
      </c>
      <c r="R6" s="16"/>
      <c r="S6" s="21">
        <v>1.7190658766120599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0.10156423958333333</v>
      </c>
      <c r="AD6" s="25">
        <f t="shared" si="12"/>
        <v>-4.4850768199999997</v>
      </c>
      <c r="AE6" s="25">
        <v>-4.9000000000000004</v>
      </c>
      <c r="AF6" s="25">
        <v>-5.7425288461538466</v>
      </c>
      <c r="AG6" s="25">
        <v>0</v>
      </c>
    </row>
    <row r="7" spans="1:33" ht="15.75" customHeight="1" x14ac:dyDescent="0.2">
      <c r="A7" s="14" t="s">
        <v>37</v>
      </c>
      <c r="B7" s="14" t="s">
        <v>840</v>
      </c>
      <c r="C7" s="15">
        <f t="shared" si="4"/>
        <v>16.949999999999992</v>
      </c>
      <c r="D7" s="16">
        <v>24</v>
      </c>
      <c r="E7" s="16">
        <v>1</v>
      </c>
      <c r="F7" s="29">
        <v>406.79999999999984</v>
      </c>
      <c r="G7" s="29">
        <v>-38.199999999999996</v>
      </c>
      <c r="H7" s="18">
        <f t="shared" si="1"/>
        <v>9.3903638151425786E-2</v>
      </c>
      <c r="I7" s="18">
        <f t="shared" si="2"/>
        <v>0.11994960687637059</v>
      </c>
      <c r="J7" s="17">
        <f t="shared" si="5"/>
        <v>48.795500077307537</v>
      </c>
      <c r="K7" s="17">
        <f t="shared" si="3"/>
        <v>2.0331458365544806</v>
      </c>
      <c r="L7" s="16">
        <v>79</v>
      </c>
      <c r="M7" s="19">
        <f t="shared" si="6"/>
        <v>0.30379746835443039</v>
      </c>
      <c r="N7" s="16">
        <v>833</v>
      </c>
      <c r="O7" s="20">
        <f t="shared" ref="O7:P7" si="15">D7/7</f>
        <v>3.4285714285714284</v>
      </c>
      <c r="P7" s="20">
        <f t="shared" si="15"/>
        <v>0.14285714285714285</v>
      </c>
      <c r="Q7" s="16">
        <f t="shared" si="8"/>
        <v>233</v>
      </c>
      <c r="R7" s="16"/>
      <c r="S7" s="21">
        <v>2.09666666666666</v>
      </c>
      <c r="T7" s="14">
        <v>0</v>
      </c>
      <c r="U7" s="22" t="s">
        <v>63</v>
      </c>
      <c r="V7" s="23" t="s">
        <v>95</v>
      </c>
      <c r="W7" s="14">
        <v>7</v>
      </c>
      <c r="X7" s="24">
        <f t="shared" si="9"/>
        <v>0.29166666666666669</v>
      </c>
      <c r="Y7" s="25">
        <f t="shared" si="10"/>
        <v>3.4727272727272722</v>
      </c>
      <c r="Z7" s="14">
        <v>4</v>
      </c>
      <c r="AA7" s="14" t="s">
        <v>39</v>
      </c>
      <c r="AB7" s="27">
        <f t="shared" si="11"/>
        <v>-0.69</v>
      </c>
      <c r="AC7" s="28">
        <v>0.10156423958333333</v>
      </c>
      <c r="AD7" s="25">
        <f t="shared" si="12"/>
        <v>-3.3638076149999998</v>
      </c>
      <c r="AE7" s="25">
        <v>-4.9000000000000004</v>
      </c>
      <c r="AF7" s="25">
        <v>-5.7425288461538466</v>
      </c>
      <c r="AG7" s="25">
        <v>0</v>
      </c>
    </row>
    <row r="8" spans="1:33" ht="15.75" customHeight="1" x14ac:dyDescent="0.2">
      <c r="A8" s="14" t="s">
        <v>40</v>
      </c>
      <c r="B8" s="14" t="s">
        <v>841</v>
      </c>
      <c r="C8" s="15">
        <f t="shared" si="4"/>
        <v>15.131212121212117</v>
      </c>
      <c r="D8" s="16">
        <v>33</v>
      </c>
      <c r="E8" s="16">
        <v>0</v>
      </c>
      <c r="F8" s="29">
        <v>499.32999999999987</v>
      </c>
      <c r="G8" s="29">
        <v>-107.89000000000001</v>
      </c>
      <c r="H8" s="18">
        <f t="shared" si="1"/>
        <v>0.21606953317445385</v>
      </c>
      <c r="I8" s="18">
        <f t="shared" si="2"/>
        <v>-7.85146806132722E-2</v>
      </c>
      <c r="J8" s="17">
        <f t="shared" si="5"/>
        <v>-39.204735470625195</v>
      </c>
      <c r="K8" s="17">
        <f t="shared" si="3"/>
        <v>-1.1880222869886423</v>
      </c>
      <c r="L8" s="16">
        <v>81</v>
      </c>
      <c r="M8" s="19">
        <f t="shared" si="6"/>
        <v>0.40740740740740738</v>
      </c>
      <c r="N8" s="16">
        <v>804</v>
      </c>
      <c r="O8" s="20">
        <f t="shared" ref="O8:P8" si="16">D8/7</f>
        <v>4.7142857142857144</v>
      </c>
      <c r="P8" s="20">
        <f t="shared" si="16"/>
        <v>0</v>
      </c>
      <c r="Q8" s="16">
        <f t="shared" si="8"/>
        <v>170</v>
      </c>
      <c r="R8" s="16"/>
      <c r="S8" s="21">
        <v>2.9324247586598502</v>
      </c>
      <c r="T8" s="14">
        <v>0</v>
      </c>
      <c r="U8" s="22" t="s">
        <v>63</v>
      </c>
      <c r="V8" s="23" t="s">
        <v>63</v>
      </c>
      <c r="W8" s="14">
        <v>12</v>
      </c>
      <c r="X8" s="24">
        <f t="shared" si="9"/>
        <v>0.36363636363636365</v>
      </c>
      <c r="Y8" s="25">
        <f t="shared" si="10"/>
        <v>7.1926666666666677</v>
      </c>
      <c r="Z8" s="14">
        <v>3</v>
      </c>
      <c r="AA8" s="14" t="s">
        <v>39</v>
      </c>
      <c r="AB8" s="27">
        <f t="shared" si="11"/>
        <v>-0.69</v>
      </c>
      <c r="AC8" s="28">
        <v>0.10156423958333333</v>
      </c>
      <c r="AD8" s="25">
        <f t="shared" si="12"/>
        <v>-4.6252354706249994</v>
      </c>
      <c r="AE8" s="25">
        <v>-4.9000000000000004</v>
      </c>
      <c r="AF8" s="25">
        <v>-5.74</v>
      </c>
      <c r="AG8" s="25">
        <v>0</v>
      </c>
    </row>
    <row r="9" spans="1:33" ht="15.75" customHeight="1" x14ac:dyDescent="0.2">
      <c r="A9" s="14" t="s">
        <v>42</v>
      </c>
      <c r="B9" s="14" t="s">
        <v>842</v>
      </c>
      <c r="C9" s="15">
        <f t="shared" si="4"/>
        <v>14.948620689655176</v>
      </c>
      <c r="D9" s="16">
        <v>29</v>
      </c>
      <c r="E9" s="16">
        <v>3</v>
      </c>
      <c r="F9" s="29">
        <v>433.5100000000001</v>
      </c>
      <c r="G9" s="29">
        <v>-71.61999999999999</v>
      </c>
      <c r="H9" s="18">
        <f t="shared" si="1"/>
        <v>0.16520956840672643</v>
      </c>
      <c r="I9" s="18">
        <f t="shared" si="2"/>
        <v>-4.1121345135436901E-2</v>
      </c>
      <c r="J9" s="17">
        <f t="shared" si="5"/>
        <v>-17.826514329663254</v>
      </c>
      <c r="K9" s="17">
        <f t="shared" si="3"/>
        <v>-0.61470739067804325</v>
      </c>
      <c r="L9" s="16">
        <v>77</v>
      </c>
      <c r="M9" s="19">
        <f t="shared" si="6"/>
        <v>0.37662337662337664</v>
      </c>
      <c r="N9" s="16">
        <v>772</v>
      </c>
      <c r="O9" s="20">
        <f t="shared" ref="O9:P9" si="17">D9/7</f>
        <v>4.1428571428571432</v>
      </c>
      <c r="P9" s="20">
        <f t="shared" si="17"/>
        <v>0.42857142857142855</v>
      </c>
      <c r="Q9" s="16">
        <f t="shared" si="8"/>
        <v>168</v>
      </c>
      <c r="R9" s="16"/>
      <c r="S9" s="21">
        <v>3.08464681844716</v>
      </c>
      <c r="T9" s="14">
        <v>0</v>
      </c>
      <c r="U9" s="22" t="s">
        <v>63</v>
      </c>
      <c r="V9" s="23" t="s">
        <v>63</v>
      </c>
      <c r="W9" s="14">
        <v>9</v>
      </c>
      <c r="X9" s="24">
        <f t="shared" si="9"/>
        <v>0.31034482758620691</v>
      </c>
      <c r="Y9" s="25">
        <f t="shared" si="10"/>
        <v>4.7746666666666657</v>
      </c>
      <c r="Z9" s="14">
        <v>6</v>
      </c>
      <c r="AA9" s="14" t="s">
        <v>39</v>
      </c>
      <c r="AB9" s="27">
        <f t="shared" si="11"/>
        <v>-0.69</v>
      </c>
      <c r="AC9" s="28">
        <v>0.10156423958333333</v>
      </c>
      <c r="AD9" s="25">
        <f t="shared" si="12"/>
        <v>-4.0646008681249999</v>
      </c>
      <c r="AE9" s="25">
        <v>-4.9000000000000004</v>
      </c>
      <c r="AF9" s="25">
        <v>-5.8112211538461498</v>
      </c>
      <c r="AG9" s="25">
        <v>0</v>
      </c>
    </row>
    <row r="10" spans="1:33" ht="15.75" customHeight="1" x14ac:dyDescent="0.2">
      <c r="A10" s="14" t="s">
        <v>45</v>
      </c>
      <c r="B10" s="14" t="s">
        <v>47</v>
      </c>
      <c r="C10" s="15">
        <f t="shared" si="4"/>
        <v>13.185151515151519</v>
      </c>
      <c r="D10" s="16">
        <v>33</v>
      </c>
      <c r="E10" s="16">
        <v>1</v>
      </c>
      <c r="F10" s="29">
        <v>435.11000000000013</v>
      </c>
      <c r="G10" s="29">
        <v>-9.51</v>
      </c>
      <c r="H10" s="18">
        <f t="shared" si="1"/>
        <v>2.1856542023856028E-2</v>
      </c>
      <c r="I10" s="18">
        <f t="shared" si="2"/>
        <v>5.1434498229232977E-3</v>
      </c>
      <c r="J10" s="17">
        <f t="shared" si="5"/>
        <v>2.2379664524521568</v>
      </c>
      <c r="K10" s="17">
        <f t="shared" si="3"/>
        <v>6.7817165225822928E-2</v>
      </c>
      <c r="L10" s="16">
        <v>67</v>
      </c>
      <c r="M10" s="19">
        <f t="shared" si="6"/>
        <v>0.4925373134328358</v>
      </c>
      <c r="N10" s="16">
        <v>739</v>
      </c>
      <c r="O10" s="20">
        <f t="shared" ref="O10:P10" si="18">D10/7</f>
        <v>4.7142857142857144</v>
      </c>
      <c r="P10" s="20">
        <f t="shared" si="18"/>
        <v>0.14285714285714285</v>
      </c>
      <c r="Q10" s="16">
        <f t="shared" si="8"/>
        <v>152</v>
      </c>
      <c r="R10" s="16"/>
      <c r="S10" s="21">
        <v>1.7482337829158601</v>
      </c>
      <c r="T10" s="14">
        <v>0</v>
      </c>
      <c r="U10" s="22" t="s">
        <v>63</v>
      </c>
      <c r="V10" s="23" t="s">
        <v>63</v>
      </c>
      <c r="W10" s="14">
        <v>2</v>
      </c>
      <c r="X10" s="24">
        <f t="shared" si="9"/>
        <v>6.0606060606060608E-2</v>
      </c>
      <c r="Y10" s="25">
        <f t="shared" si="10"/>
        <v>4.7549999999999999</v>
      </c>
      <c r="Z10" s="14">
        <v>0</v>
      </c>
      <c r="AA10" s="14" t="s">
        <v>39</v>
      </c>
      <c r="AB10" s="27">
        <f t="shared" si="11"/>
        <v>-0.69</v>
      </c>
      <c r="AC10" s="28">
        <v>0.10156423958333333</v>
      </c>
      <c r="AD10" s="25">
        <f t="shared" si="12"/>
        <v>-4.6252354706249994</v>
      </c>
      <c r="AE10" s="25">
        <v>-4.9000000000000004</v>
      </c>
      <c r="AF10" s="25">
        <v>-5.8112211538461498</v>
      </c>
      <c r="AG10" s="25">
        <v>0</v>
      </c>
    </row>
    <row r="11" spans="1:33" ht="15.75" customHeight="1" x14ac:dyDescent="0.2">
      <c r="A11" s="14" t="s">
        <v>46</v>
      </c>
      <c r="B11" s="14" t="s">
        <v>47</v>
      </c>
      <c r="C11" s="15">
        <f t="shared" si="4"/>
        <v>12.990000000000004</v>
      </c>
      <c r="D11" s="16">
        <v>34</v>
      </c>
      <c r="E11" s="16">
        <v>1</v>
      </c>
      <c r="F11" s="29">
        <v>441.66000000000014</v>
      </c>
      <c r="G11" s="29">
        <v>0</v>
      </c>
      <c r="H11" s="18">
        <f t="shared" si="1"/>
        <v>0</v>
      </c>
      <c r="I11" s="18">
        <f t="shared" si="2"/>
        <v>1.4635888801297381E-2</v>
      </c>
      <c r="J11" s="17">
        <f t="shared" si="5"/>
        <v>6.4640866479810031</v>
      </c>
      <c r="K11" s="17">
        <f t="shared" si="3"/>
        <v>0.19012019552885304</v>
      </c>
      <c r="L11" s="16">
        <v>48</v>
      </c>
      <c r="M11" s="19">
        <f t="shared" si="6"/>
        <v>0.70833333333333337</v>
      </c>
      <c r="N11" s="16">
        <v>703</v>
      </c>
      <c r="O11" s="20">
        <f t="shared" ref="O11:P11" si="19">D11/7</f>
        <v>4.8571428571428568</v>
      </c>
      <c r="P11" s="20">
        <f t="shared" si="19"/>
        <v>0.14285714285714285</v>
      </c>
      <c r="Q11" s="16">
        <f t="shared" si="8"/>
        <v>140</v>
      </c>
      <c r="R11" s="16"/>
      <c r="S11" s="21">
        <v>1.50061349693251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0.10156423958333333</v>
      </c>
      <c r="AD11" s="25">
        <f t="shared" si="12"/>
        <v>-4.7653941212499999</v>
      </c>
      <c r="AE11" s="25">
        <v>-4.9000000000000004</v>
      </c>
      <c r="AF11" s="25">
        <v>-5.8112211538461498</v>
      </c>
      <c r="AG11" s="25">
        <v>0</v>
      </c>
    </row>
    <row r="12" spans="1:33" ht="15.75" customHeight="1" x14ac:dyDescent="0.2">
      <c r="A12" s="14" t="s">
        <v>49</v>
      </c>
      <c r="B12" s="14" t="s">
        <v>47</v>
      </c>
      <c r="C12" s="15">
        <f t="shared" si="4"/>
        <v>12.990000000000004</v>
      </c>
      <c r="D12" s="16">
        <v>23</v>
      </c>
      <c r="E12" s="16">
        <v>1</v>
      </c>
      <c r="F12" s="29">
        <v>298.7700000000001</v>
      </c>
      <c r="G12" s="29">
        <v>0</v>
      </c>
      <c r="H12" s="18">
        <f t="shared" si="1"/>
        <v>0</v>
      </c>
      <c r="I12" s="18">
        <f t="shared" si="2"/>
        <v>1.4635888801297419E-2</v>
      </c>
      <c r="J12" s="17">
        <f t="shared" si="5"/>
        <v>4.3727644971636312</v>
      </c>
      <c r="K12" s="17">
        <f t="shared" si="3"/>
        <v>0.19012019552885354</v>
      </c>
      <c r="L12" s="16">
        <v>48</v>
      </c>
      <c r="M12" s="19">
        <f t="shared" si="6"/>
        <v>0.47916666666666669</v>
      </c>
      <c r="N12" s="16">
        <v>686</v>
      </c>
      <c r="O12" s="20">
        <f t="shared" ref="O12:P12" si="20">D12/7</f>
        <v>3.2857142857142856</v>
      </c>
      <c r="P12" s="20">
        <f t="shared" si="20"/>
        <v>0.14285714285714285</v>
      </c>
      <c r="Q12" s="16">
        <f t="shared" si="8"/>
        <v>200</v>
      </c>
      <c r="R12" s="16"/>
      <c r="S12" s="21">
        <v>1.1173708920187699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0.10156423958333333</v>
      </c>
      <c r="AD12" s="25">
        <f t="shared" si="12"/>
        <v>-3.2236489643749997</v>
      </c>
      <c r="AE12" s="25">
        <v>-4.9000000000000004</v>
      </c>
      <c r="AF12" s="25">
        <v>-5.8112211538461498</v>
      </c>
      <c r="AG12" s="25">
        <v>0</v>
      </c>
    </row>
    <row r="13" spans="1:33" ht="15.75" customHeight="1" x14ac:dyDescent="0.2">
      <c r="A13" s="14" t="s">
        <v>52</v>
      </c>
      <c r="B13" s="14" t="s">
        <v>843</v>
      </c>
      <c r="C13" s="15">
        <f t="shared" si="4"/>
        <v>12.990000000000002</v>
      </c>
      <c r="D13" s="16">
        <v>22</v>
      </c>
      <c r="E13" s="16">
        <v>0</v>
      </c>
      <c r="F13" s="17">
        <v>285.78000000000003</v>
      </c>
      <c r="G13" s="29">
        <v>-0.08</v>
      </c>
      <c r="H13" s="18">
        <f t="shared" si="1"/>
        <v>2.7993561480859399E-4</v>
      </c>
      <c r="I13" s="18">
        <f t="shared" si="2"/>
        <v>1.1572747170025785E-2</v>
      </c>
      <c r="J13" s="17">
        <f t="shared" si="5"/>
        <v>3.307259686249969</v>
      </c>
      <c r="K13" s="17">
        <f t="shared" si="3"/>
        <v>0.15032998573863496</v>
      </c>
      <c r="L13" s="16">
        <v>27</v>
      </c>
      <c r="M13" s="19">
        <f t="shared" si="6"/>
        <v>0.81481481481481477</v>
      </c>
      <c r="N13" s="16">
        <v>658</v>
      </c>
      <c r="O13" s="20">
        <f t="shared" ref="O13:P13" si="21">D13/7</f>
        <v>3.1428571428571428</v>
      </c>
      <c r="P13" s="20">
        <f t="shared" si="21"/>
        <v>0</v>
      </c>
      <c r="Q13" s="16">
        <f t="shared" si="8"/>
        <v>209</v>
      </c>
      <c r="R13" s="16"/>
      <c r="S13" s="21">
        <v>1.09135399673735</v>
      </c>
      <c r="T13" s="14">
        <v>0</v>
      </c>
      <c r="U13" s="22" t="s">
        <v>63</v>
      </c>
      <c r="V13" s="23" t="s">
        <v>63</v>
      </c>
      <c r="W13" s="14">
        <v>1</v>
      </c>
      <c r="X13" s="24">
        <f t="shared" si="9"/>
        <v>4.5454545454545456E-2</v>
      </c>
      <c r="Y13" s="25">
        <f t="shared" si="10"/>
        <v>0.08</v>
      </c>
      <c r="Z13" s="14">
        <v>0</v>
      </c>
      <c r="AA13" s="14" t="s">
        <v>39</v>
      </c>
      <c r="AB13" s="27">
        <f t="shared" si="11"/>
        <v>-0.69</v>
      </c>
      <c r="AC13" s="28">
        <v>0.10156423958333333</v>
      </c>
      <c r="AD13" s="25">
        <f t="shared" si="12"/>
        <v>-3.0834903137499996</v>
      </c>
      <c r="AE13" s="25">
        <v>-4.9000000000000004</v>
      </c>
      <c r="AF13" s="25">
        <v>-5.8473750000000004</v>
      </c>
      <c r="AG13" s="25">
        <v>0</v>
      </c>
    </row>
    <row r="14" spans="1:33" ht="15.75" customHeight="1" x14ac:dyDescent="0.2">
      <c r="A14" s="14" t="s">
        <v>55</v>
      </c>
      <c r="B14" s="14" t="s">
        <v>844</v>
      </c>
      <c r="C14" s="15">
        <f t="shared" si="4"/>
        <v>12.99</v>
      </c>
      <c r="D14" s="16">
        <v>27</v>
      </c>
      <c r="E14" s="16">
        <v>0</v>
      </c>
      <c r="F14" s="17">
        <v>350.73</v>
      </c>
      <c r="G14" s="29">
        <v>-1.8399999999999999</v>
      </c>
      <c r="H14" s="18">
        <f t="shared" si="1"/>
        <v>5.2462007812277243E-3</v>
      </c>
      <c r="I14" s="18">
        <f t="shared" si="2"/>
        <v>6.6064820036067359E-3</v>
      </c>
      <c r="J14" s="17">
        <f t="shared" si="5"/>
        <v>2.3170914331249906</v>
      </c>
      <c r="K14" s="17">
        <f t="shared" si="3"/>
        <v>8.5818201226851507E-2</v>
      </c>
      <c r="L14" s="16">
        <v>46</v>
      </c>
      <c r="M14" s="19">
        <f t="shared" si="6"/>
        <v>0.58695652173913049</v>
      </c>
      <c r="N14" s="16">
        <v>634</v>
      </c>
      <c r="O14" s="20">
        <f t="shared" ref="O14:P14" si="22">D14/7</f>
        <v>3.8571428571428572</v>
      </c>
      <c r="P14" s="20">
        <f t="shared" si="22"/>
        <v>0</v>
      </c>
      <c r="Q14" s="16">
        <f t="shared" si="8"/>
        <v>164</v>
      </c>
      <c r="R14" s="16"/>
      <c r="S14" s="21">
        <v>0.75097929490766602</v>
      </c>
      <c r="T14" s="14">
        <v>0</v>
      </c>
      <c r="U14" s="22" t="s">
        <v>63</v>
      </c>
      <c r="V14" s="23" t="s">
        <v>63</v>
      </c>
      <c r="W14" s="14">
        <v>2</v>
      </c>
      <c r="X14" s="24">
        <f t="shared" si="9"/>
        <v>7.407407407407407E-2</v>
      </c>
      <c r="Y14" s="25">
        <f t="shared" si="10"/>
        <v>0.91999999999999993</v>
      </c>
      <c r="Z14" s="14">
        <v>0</v>
      </c>
      <c r="AA14" s="14" t="s">
        <v>39</v>
      </c>
      <c r="AB14" s="27">
        <f t="shared" si="11"/>
        <v>-0.69</v>
      </c>
      <c r="AC14" s="28">
        <v>0.10156423958333333</v>
      </c>
      <c r="AD14" s="25">
        <f t="shared" si="12"/>
        <v>-3.7842835668749997</v>
      </c>
      <c r="AE14" s="25">
        <v>-4.9000000000000004</v>
      </c>
      <c r="AF14" s="25">
        <v>-5.8473750000000004</v>
      </c>
      <c r="AG14" s="25">
        <v>0</v>
      </c>
    </row>
    <row r="15" spans="1:33" ht="15.75" customHeight="1" x14ac:dyDescent="0.2">
      <c r="A15" s="14" t="s">
        <v>57</v>
      </c>
      <c r="B15" s="14" t="s">
        <v>845</v>
      </c>
      <c r="C15" s="15">
        <f t="shared" si="4"/>
        <v>12.990000000000006</v>
      </c>
      <c r="D15" s="16">
        <v>34</v>
      </c>
      <c r="E15" s="16">
        <v>0</v>
      </c>
      <c r="F15" s="17">
        <v>441.6600000000002</v>
      </c>
      <c r="G15" s="29">
        <v>-6.7399999999999984</v>
      </c>
      <c r="H15" s="18">
        <f t="shared" si="1"/>
        <v>1.5260607707286137E-2</v>
      </c>
      <c r="I15" s="18">
        <f t="shared" si="2"/>
        <v>-3.4079249224513702E-3</v>
      </c>
      <c r="J15" s="17">
        <f t="shared" si="5"/>
        <v>-1.5051441212498728</v>
      </c>
      <c r="K15" s="17">
        <f t="shared" si="3"/>
        <v>-4.4268944742643319E-2</v>
      </c>
      <c r="L15" s="16">
        <v>43</v>
      </c>
      <c r="M15" s="19">
        <f t="shared" si="6"/>
        <v>0.79069767441860461</v>
      </c>
      <c r="N15" s="16">
        <v>600</v>
      </c>
      <c r="O15" s="20">
        <f t="shared" ref="O15:P15" si="23">D15/7</f>
        <v>4.8571428571428568</v>
      </c>
      <c r="P15" s="20">
        <f t="shared" si="23"/>
        <v>0</v>
      </c>
      <c r="Q15" s="16">
        <f t="shared" si="8"/>
        <v>123</v>
      </c>
      <c r="R15" s="16"/>
      <c r="S15" s="21">
        <v>0.65495683239059199</v>
      </c>
      <c r="T15" s="14">
        <v>0</v>
      </c>
      <c r="U15" s="22" t="s">
        <v>63</v>
      </c>
      <c r="V15" s="23" t="s">
        <v>63</v>
      </c>
      <c r="W15" s="14">
        <v>4</v>
      </c>
      <c r="X15" s="24">
        <f t="shared" si="9"/>
        <v>0.11764705882352941</v>
      </c>
      <c r="Y15" s="25">
        <f t="shared" si="10"/>
        <v>1.6849999999999996</v>
      </c>
      <c r="Z15" s="14">
        <v>0</v>
      </c>
      <c r="AA15" s="14" t="s">
        <v>39</v>
      </c>
      <c r="AB15" s="27">
        <f t="shared" si="11"/>
        <v>-0.69</v>
      </c>
      <c r="AC15" s="28">
        <v>0.10156423958333333</v>
      </c>
      <c r="AD15" s="25">
        <f t="shared" si="12"/>
        <v>-4.7653941212499999</v>
      </c>
      <c r="AE15" s="25">
        <v>-4.9000000000000004</v>
      </c>
      <c r="AF15" s="25">
        <v>-5.8473750000000004</v>
      </c>
      <c r="AG15" s="25">
        <v>0</v>
      </c>
    </row>
    <row r="16" spans="1:33" ht="15.75" customHeight="1" x14ac:dyDescent="0.2">
      <c r="A16" s="14" t="s">
        <v>60</v>
      </c>
      <c r="B16" s="14" t="s">
        <v>846</v>
      </c>
      <c r="C16" s="15">
        <f t="shared" si="4"/>
        <v>12.990000000000002</v>
      </c>
      <c r="D16" s="16">
        <v>15</v>
      </c>
      <c r="E16" s="16">
        <v>1</v>
      </c>
      <c r="F16" s="17">
        <v>194.85000000000002</v>
      </c>
      <c r="G16" s="29">
        <v>-4.79</v>
      </c>
      <c r="H16" s="18">
        <f t="shared" si="1"/>
        <v>2.4583012573774696E-2</v>
      </c>
      <c r="I16" s="18">
        <f t="shared" si="2"/>
        <v>-1.2730329788940193E-2</v>
      </c>
      <c r="J16" s="17">
        <f t="shared" si="5"/>
        <v>-2.4805047593749969</v>
      </c>
      <c r="K16" s="17">
        <f t="shared" si="3"/>
        <v>-0.16536698395833313</v>
      </c>
      <c r="L16" s="16">
        <v>58</v>
      </c>
      <c r="M16" s="19">
        <f t="shared" si="6"/>
        <v>0.25862068965517243</v>
      </c>
      <c r="N16" s="16">
        <v>585</v>
      </c>
      <c r="O16" s="20">
        <f t="shared" ref="O16:P16" si="24">D16/7</f>
        <v>2.1428571428571428</v>
      </c>
      <c r="P16" s="20">
        <f t="shared" si="24"/>
        <v>0.14285714285714285</v>
      </c>
      <c r="Q16" s="16">
        <f t="shared" si="8"/>
        <v>255</v>
      </c>
      <c r="R16" s="16"/>
      <c r="S16" s="21">
        <v>0.55573505654281097</v>
      </c>
      <c r="T16" s="14">
        <v>0</v>
      </c>
      <c r="U16" s="22" t="s">
        <v>63</v>
      </c>
      <c r="V16" s="23" t="s">
        <v>63</v>
      </c>
      <c r="W16" s="14">
        <v>2</v>
      </c>
      <c r="X16" s="24">
        <f t="shared" si="9"/>
        <v>0.13333333333333333</v>
      </c>
      <c r="Y16" s="25">
        <f t="shared" si="10"/>
        <v>1.5966666666666667</v>
      </c>
      <c r="Z16" s="14">
        <v>1</v>
      </c>
      <c r="AA16" s="14" t="s">
        <v>39</v>
      </c>
      <c r="AB16" s="27">
        <f t="shared" si="11"/>
        <v>-0.69</v>
      </c>
      <c r="AC16" s="28">
        <v>0.10156423958333333</v>
      </c>
      <c r="AD16" s="25">
        <f t="shared" si="12"/>
        <v>-2.1023797593749998</v>
      </c>
      <c r="AE16" s="25">
        <v>-4.9000000000000004</v>
      </c>
      <c r="AF16" s="25">
        <v>-5.8473750000000004</v>
      </c>
      <c r="AG16" s="25">
        <v>0</v>
      </c>
    </row>
    <row r="17" spans="1:33" ht="15.75" customHeight="1" x14ac:dyDescent="0.2">
      <c r="A17" s="14" t="s">
        <v>62</v>
      </c>
      <c r="B17" s="14" t="s">
        <v>847</v>
      </c>
      <c r="C17" s="15">
        <f t="shared" si="4"/>
        <v>12.990000000000006</v>
      </c>
      <c r="D17" s="16">
        <v>33</v>
      </c>
      <c r="E17" s="16">
        <v>0</v>
      </c>
      <c r="F17" s="17">
        <v>428.67000000000019</v>
      </c>
      <c r="G17" s="29">
        <v>-8.76</v>
      </c>
      <c r="H17" s="18">
        <f t="shared" si="1"/>
        <v>2.0435299881027356E-2</v>
      </c>
      <c r="I17" s="18">
        <f t="shared" si="2"/>
        <v>1.2326253980337305E-3</v>
      </c>
      <c r="J17" s="17">
        <f t="shared" si="5"/>
        <v>0.52838952937511952</v>
      </c>
      <c r="K17" s="17">
        <f t="shared" si="3"/>
        <v>1.6011803920458166E-2</v>
      </c>
      <c r="L17" s="16">
        <v>46</v>
      </c>
      <c r="M17" s="19">
        <f t="shared" si="6"/>
        <v>0.71739130434782605</v>
      </c>
      <c r="N17" s="16">
        <v>553</v>
      </c>
      <c r="O17" s="20">
        <f t="shared" ref="O17:P17" si="25">D17/7</f>
        <v>4.7142857142857144</v>
      </c>
      <c r="P17" s="20">
        <f t="shared" si="25"/>
        <v>0</v>
      </c>
      <c r="Q17" s="16">
        <f t="shared" si="8"/>
        <v>117</v>
      </c>
      <c r="R17" s="16"/>
      <c r="S17" s="21">
        <v>0.52950983661220397</v>
      </c>
      <c r="T17" s="14">
        <v>0</v>
      </c>
      <c r="U17" s="22" t="s">
        <v>63</v>
      </c>
      <c r="V17" s="23" t="s">
        <v>63</v>
      </c>
      <c r="W17" s="14">
        <v>4</v>
      </c>
      <c r="X17" s="24">
        <f t="shared" si="9"/>
        <v>0.12121212121212122</v>
      </c>
      <c r="Y17" s="25">
        <f t="shared" si="10"/>
        <v>2.19</v>
      </c>
      <c r="Z17" s="14">
        <v>0</v>
      </c>
      <c r="AA17" s="14" t="s">
        <v>39</v>
      </c>
      <c r="AB17" s="27">
        <f t="shared" si="11"/>
        <v>-0.69</v>
      </c>
      <c r="AC17" s="28">
        <v>0.10156423958333333</v>
      </c>
      <c r="AD17" s="25">
        <f t="shared" si="12"/>
        <v>-4.6252354706249994</v>
      </c>
      <c r="AE17" s="25">
        <v>-4.9000000000000004</v>
      </c>
      <c r="AF17" s="25">
        <v>-5.719875</v>
      </c>
      <c r="AG17" s="25">
        <v>0</v>
      </c>
    </row>
    <row r="18" spans="1:33" ht="15.75" customHeight="1" x14ac:dyDescent="0.2">
      <c r="A18" s="14" t="s">
        <v>64</v>
      </c>
      <c r="B18" s="14" t="s">
        <v>848</v>
      </c>
      <c r="C18" s="15">
        <f t="shared" si="4"/>
        <v>12.990000000000002</v>
      </c>
      <c r="D18" s="16">
        <v>27</v>
      </c>
      <c r="E18" s="16">
        <v>3</v>
      </c>
      <c r="F18" s="17">
        <v>350.73000000000008</v>
      </c>
      <c r="G18" s="29">
        <v>-20.860000000000003</v>
      </c>
      <c r="H18" s="18">
        <f t="shared" si="1"/>
        <v>5.9475950161092576E-2</v>
      </c>
      <c r="I18" s="18">
        <f t="shared" si="2"/>
        <v>-3.7808024882031666E-2</v>
      </c>
      <c r="J18" s="17">
        <f t="shared" si="5"/>
        <v>-13.260408566874968</v>
      </c>
      <c r="K18" s="17">
        <f t="shared" si="3"/>
        <v>-0.49112624321759141</v>
      </c>
      <c r="L18" s="16">
        <v>49</v>
      </c>
      <c r="M18" s="19">
        <f t="shared" si="6"/>
        <v>0.55102040816326525</v>
      </c>
      <c r="N18" s="16">
        <v>524</v>
      </c>
      <c r="O18" s="20">
        <f t="shared" ref="O18:P18" si="26">D18/7</f>
        <v>3.8571428571428572</v>
      </c>
      <c r="P18" s="20">
        <f t="shared" si="26"/>
        <v>0.42857142857142855</v>
      </c>
      <c r="Q18" s="16">
        <f t="shared" si="8"/>
        <v>122</v>
      </c>
      <c r="R18" s="16"/>
      <c r="S18" s="21">
        <v>0.51967955416231204</v>
      </c>
      <c r="T18" s="14">
        <v>0</v>
      </c>
      <c r="U18" s="22" t="s">
        <v>63</v>
      </c>
      <c r="V18" s="23" t="s">
        <v>63</v>
      </c>
      <c r="W18" s="14">
        <v>3</v>
      </c>
      <c r="X18" s="24">
        <f t="shared" si="9"/>
        <v>0.1111111111111111</v>
      </c>
      <c r="Y18" s="25">
        <f t="shared" si="10"/>
        <v>6.953333333333334</v>
      </c>
      <c r="Z18" s="14">
        <v>0</v>
      </c>
      <c r="AA18" s="14" t="s">
        <v>39</v>
      </c>
      <c r="AB18" s="27">
        <f t="shared" si="11"/>
        <v>-0.69</v>
      </c>
      <c r="AC18" s="28">
        <v>0.10156423958333333</v>
      </c>
      <c r="AD18" s="25">
        <f t="shared" si="12"/>
        <v>-3.7842835668749997</v>
      </c>
      <c r="AE18" s="25">
        <v>-4.9000000000000004</v>
      </c>
      <c r="AF18" s="25">
        <v>-5.719875</v>
      </c>
      <c r="AG18" s="25">
        <v>0</v>
      </c>
    </row>
    <row r="19" spans="1:33" ht="15.75" customHeight="1" x14ac:dyDescent="0.2">
      <c r="A19" s="14" t="s">
        <v>67</v>
      </c>
      <c r="B19" s="14" t="s">
        <v>47</v>
      </c>
      <c r="C19" s="15">
        <f t="shared" si="4"/>
        <v>12.992777777777782</v>
      </c>
      <c r="D19" s="16">
        <v>36</v>
      </c>
      <c r="E19" s="16">
        <v>1</v>
      </c>
      <c r="F19" s="17">
        <v>467.74000000000018</v>
      </c>
      <c r="G19" s="29">
        <v>-14.93</v>
      </c>
      <c r="H19" s="18">
        <f t="shared" si="1"/>
        <v>3.1919442425278985E-2</v>
      </c>
      <c r="I19" s="18">
        <f t="shared" si="2"/>
        <v>-3.1000954424466348E-2</v>
      </c>
      <c r="J19" s="17">
        <f t="shared" si="5"/>
        <v>-14.500386422499895</v>
      </c>
      <c r="K19" s="17">
        <f t="shared" si="3"/>
        <v>-0.40278851173610819</v>
      </c>
      <c r="L19" s="16">
        <v>70</v>
      </c>
      <c r="M19" s="19">
        <f t="shared" si="6"/>
        <v>0.51428571428571423</v>
      </c>
      <c r="N19" s="16">
        <v>490</v>
      </c>
      <c r="O19" s="20">
        <f t="shared" ref="O19:P19" si="27">D19/7</f>
        <v>5.1428571428571432</v>
      </c>
      <c r="P19" s="20">
        <f t="shared" si="27"/>
        <v>0.14285714285714285</v>
      </c>
      <c r="Q19" s="16">
        <f t="shared" si="8"/>
        <v>92</v>
      </c>
      <c r="R19" s="16"/>
      <c r="S19" s="21">
        <v>0.52392947103274501</v>
      </c>
      <c r="T19" s="14">
        <v>0</v>
      </c>
      <c r="U19" s="22" t="s">
        <v>63</v>
      </c>
      <c r="V19" s="23" t="s">
        <v>63</v>
      </c>
      <c r="W19" s="14">
        <v>5</v>
      </c>
      <c r="X19" s="24">
        <f t="shared" si="9"/>
        <v>0.1388888888888889</v>
      </c>
      <c r="Y19" s="25">
        <f t="shared" si="10"/>
        <v>2.9859999999999998</v>
      </c>
      <c r="Z19" s="14">
        <v>0</v>
      </c>
      <c r="AA19" s="14" t="s">
        <v>39</v>
      </c>
      <c r="AB19" s="27">
        <f t="shared" si="11"/>
        <v>-0.69</v>
      </c>
      <c r="AC19" s="28">
        <v>0.10156423958333333</v>
      </c>
      <c r="AD19" s="25">
        <f t="shared" si="12"/>
        <v>-5.0457114225000002</v>
      </c>
      <c r="AE19" s="25">
        <v>-4.9000000000000004</v>
      </c>
      <c r="AF19" s="25">
        <v>-5.9917687500000003</v>
      </c>
      <c r="AG19" s="25">
        <v>0</v>
      </c>
    </row>
    <row r="20" spans="1:33" ht="15.75" customHeight="1" x14ac:dyDescent="0.2">
      <c r="A20" s="14" t="s">
        <v>68</v>
      </c>
      <c r="B20" s="14" t="s">
        <v>124</v>
      </c>
      <c r="C20" s="15">
        <f t="shared" si="4"/>
        <v>12.992608695652176</v>
      </c>
      <c r="D20" s="16">
        <v>23</v>
      </c>
      <c r="E20" s="16">
        <v>1</v>
      </c>
      <c r="F20" s="17">
        <v>298.83000000000004</v>
      </c>
      <c r="G20" s="29">
        <v>-11.679999999999998</v>
      </c>
      <c r="H20" s="18">
        <f t="shared" si="1"/>
        <v>3.9085767827861981E-2</v>
      </c>
      <c r="I20" s="18">
        <f t="shared" si="2"/>
        <v>-3.8178329533095683E-2</v>
      </c>
      <c r="J20" s="17">
        <f t="shared" si="5"/>
        <v>-11.408830214374985</v>
      </c>
      <c r="K20" s="17">
        <f t="shared" si="3"/>
        <v>-0.49603609627717327</v>
      </c>
      <c r="L20" s="16">
        <v>58</v>
      </c>
      <c r="M20" s="19">
        <f t="shared" si="6"/>
        <v>0.39655172413793105</v>
      </c>
      <c r="N20" s="16">
        <v>467</v>
      </c>
      <c r="O20" s="20">
        <f t="shared" ref="O20:P20" si="28">D20/7</f>
        <v>3.2857142857142856</v>
      </c>
      <c r="P20" s="20">
        <f t="shared" si="28"/>
        <v>0.14285714285714285</v>
      </c>
      <c r="Q20" s="16">
        <f t="shared" si="8"/>
        <v>136</v>
      </c>
      <c r="R20" s="16"/>
      <c r="S20" s="21">
        <v>0.56755739555890095</v>
      </c>
      <c r="T20" s="14">
        <v>0</v>
      </c>
      <c r="U20" s="22" t="s">
        <v>63</v>
      </c>
      <c r="V20" s="23" t="s">
        <v>63</v>
      </c>
      <c r="W20" s="14">
        <v>3</v>
      </c>
      <c r="X20" s="24">
        <f t="shared" si="9"/>
        <v>0.13043478260869565</v>
      </c>
      <c r="Y20" s="25">
        <f t="shared" si="10"/>
        <v>1.6685714285714284</v>
      </c>
      <c r="Z20" s="14">
        <v>4</v>
      </c>
      <c r="AA20" s="14" t="s">
        <v>39</v>
      </c>
      <c r="AB20" s="27">
        <f t="shared" si="11"/>
        <v>-0.69</v>
      </c>
      <c r="AC20" s="28">
        <v>0.10156423958333333</v>
      </c>
      <c r="AD20" s="25">
        <f t="shared" si="12"/>
        <v>-3.2236489643749997</v>
      </c>
      <c r="AE20" s="25">
        <v>-4.9000000000000004</v>
      </c>
      <c r="AF20" s="25">
        <v>-5.9917687500000003</v>
      </c>
      <c r="AG20" s="25">
        <v>0</v>
      </c>
    </row>
    <row r="21" spans="1:33" ht="15.75" customHeight="1" x14ac:dyDescent="0.2">
      <c r="A21" s="14" t="s">
        <v>71</v>
      </c>
      <c r="B21" s="14" t="s">
        <v>155</v>
      </c>
      <c r="C21" s="15">
        <f t="shared" si="4"/>
        <v>12.990000000000006</v>
      </c>
      <c r="D21" s="16">
        <v>34</v>
      </c>
      <c r="E21" s="16">
        <v>0</v>
      </c>
      <c r="F21" s="17">
        <v>441.6600000000002</v>
      </c>
      <c r="G21" s="29">
        <v>-30.729999999999997</v>
      </c>
      <c r="H21" s="18">
        <f t="shared" si="1"/>
        <v>6.9578408730697788E-2</v>
      </c>
      <c r="I21" s="18">
        <f t="shared" si="2"/>
        <v>-6.8841488070574372E-2</v>
      </c>
      <c r="J21" s="17">
        <f t="shared" si="5"/>
        <v>-30.404531621249891</v>
      </c>
      <c r="K21" s="17">
        <f t="shared" si="3"/>
        <v>-0.89425093003676148</v>
      </c>
      <c r="L21" s="16">
        <v>34</v>
      </c>
      <c r="M21" s="19">
        <f t="shared" si="6"/>
        <v>1</v>
      </c>
      <c r="N21" s="16">
        <v>435</v>
      </c>
      <c r="O21" s="20">
        <f t="shared" ref="O21:P21" si="29">D21/7</f>
        <v>4.8571428571428568</v>
      </c>
      <c r="P21" s="20">
        <f t="shared" si="29"/>
        <v>0</v>
      </c>
      <c r="Q21" s="16">
        <f t="shared" si="8"/>
        <v>89</v>
      </c>
      <c r="R21" s="16"/>
      <c r="S21" s="21">
        <v>0.59358923624851601</v>
      </c>
      <c r="T21" s="14">
        <v>1260</v>
      </c>
      <c r="U21" s="22" t="s">
        <v>63</v>
      </c>
      <c r="V21" s="23" t="s">
        <v>63</v>
      </c>
      <c r="W21" s="14">
        <v>5</v>
      </c>
      <c r="X21" s="24">
        <f t="shared" si="9"/>
        <v>0.14705882352941177</v>
      </c>
      <c r="Y21" s="25">
        <f t="shared" si="10"/>
        <v>5.1216666666666661</v>
      </c>
      <c r="Z21" s="14">
        <v>1</v>
      </c>
      <c r="AA21" s="14" t="s">
        <v>39</v>
      </c>
      <c r="AB21" s="27">
        <f t="shared" si="11"/>
        <v>-0.69</v>
      </c>
      <c r="AC21" s="28">
        <v>0.10156423958333333</v>
      </c>
      <c r="AD21" s="25">
        <f t="shared" si="12"/>
        <v>-4.7653941212499999</v>
      </c>
      <c r="AE21" s="25">
        <v>-4.9000000000000004</v>
      </c>
      <c r="AF21" s="25">
        <v>-5.9917687500000003</v>
      </c>
      <c r="AG21" s="25">
        <v>0</v>
      </c>
    </row>
    <row r="22" spans="1:33" ht="15.75" customHeight="1" x14ac:dyDescent="0.2">
      <c r="A22" s="14" t="s">
        <v>74</v>
      </c>
      <c r="B22" s="14" t="s">
        <v>849</v>
      </c>
      <c r="C22" s="15">
        <f t="shared" si="4"/>
        <v>12.990000000000002</v>
      </c>
      <c r="D22" s="16">
        <v>25</v>
      </c>
      <c r="E22" s="16">
        <v>2</v>
      </c>
      <c r="F22" s="29">
        <v>324.75000000000006</v>
      </c>
      <c r="G22" s="29">
        <v>-24.43</v>
      </c>
      <c r="H22" s="18">
        <f t="shared" si="1"/>
        <v>7.5227097767513462E-2</v>
      </c>
      <c r="I22" s="18">
        <f t="shared" si="2"/>
        <v>-7.4490177107390282E-2</v>
      </c>
      <c r="J22" s="17">
        <f t="shared" si="5"/>
        <v>-24.190685015624997</v>
      </c>
      <c r="K22" s="17">
        <f t="shared" si="3"/>
        <v>-0.96762740062499986</v>
      </c>
      <c r="L22" s="16">
        <v>62</v>
      </c>
      <c r="M22" s="19">
        <f t="shared" si="6"/>
        <v>0.40322580645161288</v>
      </c>
      <c r="N22" s="16">
        <v>411</v>
      </c>
      <c r="O22" s="20">
        <f t="shared" ref="O22:P22" si="30">D22/7</f>
        <v>3.5714285714285716</v>
      </c>
      <c r="P22" s="20">
        <f t="shared" si="30"/>
        <v>0.2857142857142857</v>
      </c>
      <c r="Q22" s="16">
        <f t="shared" si="8"/>
        <v>106</v>
      </c>
      <c r="R22" s="16"/>
      <c r="S22" s="21">
        <v>0.61894911046752099</v>
      </c>
      <c r="T22" s="14">
        <v>1260</v>
      </c>
      <c r="U22" s="22" t="s">
        <v>63</v>
      </c>
      <c r="V22" s="23" t="s">
        <v>63</v>
      </c>
      <c r="W22" s="14">
        <v>6</v>
      </c>
      <c r="X22" s="24">
        <f t="shared" si="9"/>
        <v>0.24</v>
      </c>
      <c r="Y22" s="25">
        <f t="shared" si="10"/>
        <v>2.4430000000000001</v>
      </c>
      <c r="Z22" s="14">
        <v>4</v>
      </c>
      <c r="AA22" s="14" t="s">
        <v>39</v>
      </c>
      <c r="AB22" s="27">
        <f t="shared" si="11"/>
        <v>-0.69</v>
      </c>
      <c r="AC22" s="28">
        <v>0.10156423958333333</v>
      </c>
      <c r="AD22" s="25">
        <f t="shared" si="12"/>
        <v>-3.5039662656249999</v>
      </c>
      <c r="AE22" s="25">
        <v>-4.9000000000000004</v>
      </c>
      <c r="AF22" s="25">
        <v>-5.9917687500000003</v>
      </c>
      <c r="AG22" s="25">
        <v>0</v>
      </c>
    </row>
    <row r="23" spans="1:33" ht="15.75" customHeight="1" x14ac:dyDescent="0.2">
      <c r="A23" s="14" t="s">
        <v>76</v>
      </c>
      <c r="B23" s="14" t="s">
        <v>850</v>
      </c>
      <c r="C23" s="15">
        <f t="shared" si="4"/>
        <v>12.990000000000004</v>
      </c>
      <c r="D23" s="16">
        <v>31</v>
      </c>
      <c r="E23" s="16">
        <v>0</v>
      </c>
      <c r="F23" s="17">
        <v>402.69000000000011</v>
      </c>
      <c r="G23" s="29">
        <v>-26.79</v>
      </c>
      <c r="H23" s="18">
        <f t="shared" si="1"/>
        <v>6.6527601877374637E-2</v>
      </c>
      <c r="I23" s="18">
        <f t="shared" si="2"/>
        <v>-0.12538987662811321</v>
      </c>
      <c r="J23" s="17">
        <f t="shared" si="5"/>
        <v>-50.493249419374926</v>
      </c>
      <c r="K23" s="17">
        <f t="shared" si="3"/>
        <v>-1.6288144973991912</v>
      </c>
      <c r="L23" s="16">
        <v>45</v>
      </c>
      <c r="M23" s="19">
        <f t="shared" si="6"/>
        <v>0.68888888888888888</v>
      </c>
      <c r="N23" s="16">
        <v>375</v>
      </c>
      <c r="O23" s="20">
        <f t="shared" ref="O23:P23" si="31">D23/7</f>
        <v>4.4285714285714288</v>
      </c>
      <c r="P23" s="20">
        <f t="shared" si="31"/>
        <v>0</v>
      </c>
      <c r="Q23" s="16">
        <f t="shared" si="8"/>
        <v>84</v>
      </c>
      <c r="R23" s="16"/>
      <c r="S23" s="21">
        <v>0.62456747404844204</v>
      </c>
      <c r="T23" s="14">
        <v>0</v>
      </c>
      <c r="U23" s="22" t="s">
        <v>63</v>
      </c>
      <c r="V23" s="23" t="s">
        <v>63</v>
      </c>
      <c r="W23" s="14">
        <v>3</v>
      </c>
      <c r="X23" s="24">
        <f t="shared" si="9"/>
        <v>9.6774193548387094E-2</v>
      </c>
      <c r="Y23" s="25">
        <f t="shared" si="10"/>
        <v>2.0607692307692309</v>
      </c>
      <c r="Z23" s="14">
        <v>10</v>
      </c>
      <c r="AA23" s="14" t="s">
        <v>39</v>
      </c>
      <c r="AB23" s="27">
        <f t="shared" si="11"/>
        <v>-0.69</v>
      </c>
      <c r="AC23" s="28">
        <v>0.10156423958333333</v>
      </c>
      <c r="AD23" s="25">
        <f t="shared" si="12"/>
        <v>-4.3449181693750001</v>
      </c>
      <c r="AE23" s="25">
        <v>-4.9000000000000004</v>
      </c>
      <c r="AF23" s="25">
        <v>-5.9917687500000003</v>
      </c>
      <c r="AG23" s="25">
        <v>-24</v>
      </c>
    </row>
    <row r="24" spans="1:33" ht="15.75" customHeight="1" x14ac:dyDescent="0.2">
      <c r="A24" s="14" t="s">
        <v>78</v>
      </c>
      <c r="B24" s="14" t="s">
        <v>851</v>
      </c>
      <c r="C24" s="15">
        <f t="shared" si="4"/>
        <v>10.972222222222221</v>
      </c>
      <c r="D24" s="16">
        <v>45</v>
      </c>
      <c r="E24" s="16">
        <v>0</v>
      </c>
      <c r="F24" s="17">
        <v>493.75</v>
      </c>
      <c r="G24" s="17">
        <v>-20.830000000000002</v>
      </c>
      <c r="H24" s="18">
        <f t="shared" si="1"/>
        <v>4.2187341772151901E-2</v>
      </c>
      <c r="I24" s="18">
        <f t="shared" si="2"/>
        <v>-0.27054021879113932</v>
      </c>
      <c r="J24" s="17">
        <f t="shared" si="5"/>
        <v>-133.57923302812503</v>
      </c>
      <c r="K24" s="17">
        <f t="shared" si="3"/>
        <v>-2.9684274006250009</v>
      </c>
      <c r="L24" s="16">
        <v>67</v>
      </c>
      <c r="M24" s="19">
        <f t="shared" si="6"/>
        <v>0.67164179104477617</v>
      </c>
      <c r="N24" s="16">
        <v>339</v>
      </c>
      <c r="O24" s="20">
        <f t="shared" ref="O24:P24" si="32">D24/7</f>
        <v>6.4285714285714288</v>
      </c>
      <c r="P24" s="20">
        <f t="shared" si="32"/>
        <v>0</v>
      </c>
      <c r="Q24" s="16">
        <f t="shared" si="8"/>
        <v>52</v>
      </c>
      <c r="R24" s="16"/>
      <c r="S24" s="21">
        <v>0.68217054263565802</v>
      </c>
      <c r="T24" s="14">
        <v>0</v>
      </c>
      <c r="U24" s="22" t="s">
        <v>63</v>
      </c>
      <c r="V24" s="23" t="s">
        <v>63</v>
      </c>
      <c r="W24" s="14">
        <v>3</v>
      </c>
      <c r="X24" s="24">
        <f t="shared" si="9"/>
        <v>6.6666666666666666E-2</v>
      </c>
      <c r="Y24" s="25">
        <f t="shared" si="10"/>
        <v>2.975714285714286</v>
      </c>
      <c r="Z24" s="14">
        <v>4</v>
      </c>
      <c r="AA24" s="14" t="s">
        <v>39</v>
      </c>
      <c r="AB24" s="27">
        <f t="shared" si="11"/>
        <v>-0.69</v>
      </c>
      <c r="AC24" s="28">
        <v>0.10156423958333333</v>
      </c>
      <c r="AD24" s="25">
        <f t="shared" si="12"/>
        <v>-6.3071392781249997</v>
      </c>
      <c r="AE24" s="25">
        <v>-4.9000000000000004</v>
      </c>
      <c r="AF24" s="25">
        <v>-5.9917687500000003</v>
      </c>
      <c r="AG24" s="25">
        <v>-36</v>
      </c>
    </row>
    <row r="25" spans="1:33" ht="15.75" customHeight="1" x14ac:dyDescent="0.2">
      <c r="A25" s="14" t="s">
        <v>81</v>
      </c>
      <c r="B25" s="30"/>
      <c r="C25" s="15">
        <f t="shared" si="4"/>
        <v>10.037241379310345</v>
      </c>
      <c r="D25" s="16">
        <v>29</v>
      </c>
      <c r="E25" s="16">
        <v>1</v>
      </c>
      <c r="F25" s="17">
        <v>291.08</v>
      </c>
      <c r="G25" s="17">
        <v>-18.600000000000001</v>
      </c>
      <c r="H25" s="18">
        <f t="shared" si="1"/>
        <v>6.3899958774220153E-2</v>
      </c>
      <c r="I25" s="18">
        <f t="shared" si="2"/>
        <v>-0.31282328180611879</v>
      </c>
      <c r="J25" s="17">
        <f t="shared" si="5"/>
        <v>-91.056600868125045</v>
      </c>
      <c r="K25" s="17">
        <f t="shared" si="3"/>
        <v>-3.1398827885560361</v>
      </c>
      <c r="L25" s="16">
        <v>74</v>
      </c>
      <c r="M25" s="19">
        <f t="shared" si="6"/>
        <v>0.39189189189189189</v>
      </c>
      <c r="N25" s="16">
        <v>304</v>
      </c>
      <c r="O25" s="20">
        <f t="shared" ref="O25:P25" si="33">D25/7</f>
        <v>4.1428571428571432</v>
      </c>
      <c r="P25" s="20">
        <f t="shared" si="33"/>
        <v>0.14285714285714285</v>
      </c>
      <c r="Q25" s="16">
        <f t="shared" si="8"/>
        <v>70</v>
      </c>
      <c r="R25" s="16"/>
      <c r="S25" s="21">
        <v>0.75060768108896447</v>
      </c>
      <c r="T25" s="14">
        <v>0</v>
      </c>
      <c r="U25" s="22" t="s">
        <v>63</v>
      </c>
      <c r="V25" s="23" t="s">
        <v>63</v>
      </c>
      <c r="W25" s="14">
        <v>5</v>
      </c>
      <c r="X25" s="24">
        <f t="shared" si="9"/>
        <v>0.17241379310344829</v>
      </c>
      <c r="Y25" s="25">
        <f t="shared" si="10"/>
        <v>1.6909090909090911</v>
      </c>
      <c r="Z25" s="22">
        <v>6</v>
      </c>
      <c r="AA25" s="14" t="s">
        <v>39</v>
      </c>
      <c r="AB25" s="27">
        <f t="shared" si="11"/>
        <v>-0.69</v>
      </c>
      <c r="AC25" s="28">
        <v>0.10156423958333333</v>
      </c>
      <c r="AD25" s="25">
        <f t="shared" si="12"/>
        <v>-4.0646008681249999</v>
      </c>
      <c r="AE25" s="25">
        <v>-4.9000000000000004</v>
      </c>
      <c r="AF25" s="25">
        <v>-5.99</v>
      </c>
      <c r="AG25" s="25">
        <v>0</v>
      </c>
    </row>
    <row r="26" spans="1:33" ht="15.75" customHeight="1" x14ac:dyDescent="0.2">
      <c r="A26" s="14" t="s">
        <v>82</v>
      </c>
      <c r="B26" s="14" t="s">
        <v>252</v>
      </c>
      <c r="C26" s="15">
        <f t="shared" si="4"/>
        <v>9.99</v>
      </c>
      <c r="D26" s="16">
        <v>26</v>
      </c>
      <c r="E26" s="16">
        <v>1</v>
      </c>
      <c r="F26" s="17">
        <v>259.74</v>
      </c>
      <c r="G26" s="17">
        <v>-18.350000000000001</v>
      </c>
      <c r="H26" s="18">
        <f t="shared" si="1"/>
        <v>7.0647570647570657E-2</v>
      </c>
      <c r="I26" s="18">
        <f t="shared" si="2"/>
        <v>-0.32994961275217533</v>
      </c>
      <c r="J26" s="17">
        <f t="shared" si="5"/>
        <v>-85.701112416250027</v>
      </c>
      <c r="K26" s="17">
        <f t="shared" si="3"/>
        <v>-3.2961966313942317</v>
      </c>
      <c r="L26" s="16">
        <v>55</v>
      </c>
      <c r="M26" s="19">
        <f t="shared" si="6"/>
        <v>0.47272727272727272</v>
      </c>
      <c r="N26" s="16">
        <v>279</v>
      </c>
      <c r="O26" s="20">
        <f t="shared" ref="O26:P26" si="34">D26/7</f>
        <v>3.7142857142857144</v>
      </c>
      <c r="P26" s="20">
        <f t="shared" si="34"/>
        <v>0.14285714285714285</v>
      </c>
      <c r="Q26" s="16">
        <f t="shared" si="8"/>
        <v>72</v>
      </c>
      <c r="R26" s="16"/>
      <c r="S26" s="21">
        <v>0.81599179907739616</v>
      </c>
      <c r="T26" s="14">
        <v>0</v>
      </c>
      <c r="U26" s="22" t="s">
        <v>63</v>
      </c>
      <c r="V26" s="23" t="s">
        <v>63</v>
      </c>
      <c r="W26" s="14">
        <v>2</v>
      </c>
      <c r="X26" s="24">
        <f t="shared" si="9"/>
        <v>7.6923076923076927E-2</v>
      </c>
      <c r="Y26" s="25">
        <f t="shared" si="10"/>
        <v>1.8350000000000002</v>
      </c>
      <c r="Z26" s="14">
        <v>8</v>
      </c>
      <c r="AA26" s="14" t="s">
        <v>39</v>
      </c>
      <c r="AB26" s="27">
        <f t="shared" si="11"/>
        <v>-0.69</v>
      </c>
      <c r="AC26" s="28">
        <v>0.10156423958333333</v>
      </c>
      <c r="AD26" s="25">
        <f t="shared" si="12"/>
        <v>-3.64412491625</v>
      </c>
      <c r="AE26" s="25">
        <v>-4.95</v>
      </c>
      <c r="AF26" s="25">
        <v>-5.9917687500000003</v>
      </c>
      <c r="AG26" s="25">
        <v>0</v>
      </c>
    </row>
    <row r="27" spans="1:33" ht="15.75" customHeight="1" x14ac:dyDescent="0.2">
      <c r="A27" s="14" t="s">
        <v>85</v>
      </c>
      <c r="B27" s="14" t="s">
        <v>852</v>
      </c>
      <c r="C27" s="15">
        <f t="shared" si="4"/>
        <v>9.99</v>
      </c>
      <c r="D27" s="16">
        <v>12</v>
      </c>
      <c r="E27" s="16">
        <v>0</v>
      </c>
      <c r="F27" s="17">
        <v>119.88</v>
      </c>
      <c r="G27" s="17">
        <v>-15.73</v>
      </c>
      <c r="H27" s="18">
        <f t="shared" si="1"/>
        <v>0.13121454788121456</v>
      </c>
      <c r="I27" s="18">
        <f t="shared" si="2"/>
        <v>-0.39192800139723066</v>
      </c>
      <c r="J27" s="17">
        <f t="shared" si="5"/>
        <v>-46.984328807500013</v>
      </c>
      <c r="K27" s="17">
        <f t="shared" si="3"/>
        <v>-3.9153607339583343</v>
      </c>
      <c r="L27" s="16">
        <v>41</v>
      </c>
      <c r="M27" s="19">
        <f t="shared" si="6"/>
        <v>0.29268292682926828</v>
      </c>
      <c r="N27" s="16">
        <v>269</v>
      </c>
      <c r="O27" s="20">
        <f t="shared" ref="O27:P27" si="35">D27/7</f>
        <v>1.7142857142857142</v>
      </c>
      <c r="P27" s="20">
        <f t="shared" si="35"/>
        <v>0</v>
      </c>
      <c r="Q27" s="16">
        <f t="shared" si="8"/>
        <v>156</v>
      </c>
      <c r="R27" s="16"/>
      <c r="S27" s="21">
        <v>0.82480957562568014</v>
      </c>
      <c r="T27" s="14">
        <v>0</v>
      </c>
      <c r="U27" s="22" t="s">
        <v>63</v>
      </c>
      <c r="V27" s="23" t="s">
        <v>63</v>
      </c>
      <c r="W27" s="14">
        <v>1</v>
      </c>
      <c r="X27" s="24">
        <f t="shared" si="9"/>
        <v>8.3333333333333329E-2</v>
      </c>
      <c r="Y27" s="25">
        <f>IFERROR(G27/(W27+#REF!)*-1,0)</f>
        <v>0</v>
      </c>
      <c r="Z27" s="14">
        <v>3</v>
      </c>
      <c r="AA27" s="14" t="s">
        <v>39</v>
      </c>
      <c r="AB27" s="27">
        <f t="shared" si="11"/>
        <v>-0.69</v>
      </c>
      <c r="AC27" s="28">
        <v>0.10156423958333333</v>
      </c>
      <c r="AD27" s="25">
        <f t="shared" si="12"/>
        <v>-1.6819038074999999</v>
      </c>
      <c r="AE27" s="25">
        <v>-4.95</v>
      </c>
      <c r="AF27" s="25">
        <v>-6.0058687500000003</v>
      </c>
      <c r="AG27" s="25">
        <v>0</v>
      </c>
    </row>
    <row r="28" spans="1:33" ht="15.75" customHeight="1" x14ac:dyDescent="0.2">
      <c r="A28" s="14" t="s">
        <v>87</v>
      </c>
      <c r="B28" s="14" t="s">
        <v>853</v>
      </c>
      <c r="C28" s="15">
        <f t="shared" si="4"/>
        <v>9.99</v>
      </c>
      <c r="D28" s="16">
        <v>24</v>
      </c>
      <c r="E28" s="16">
        <v>3</v>
      </c>
      <c r="F28" s="17">
        <v>239.76</v>
      </c>
      <c r="G28" s="17">
        <v>-19.940000000000001</v>
      </c>
      <c r="H28" s="18">
        <f t="shared" si="1"/>
        <v>8.3166499833166513E-2</v>
      </c>
      <c r="I28" s="18">
        <f t="shared" si="2"/>
        <v>-0.34387995334918259</v>
      </c>
      <c r="J28" s="17">
        <f t="shared" si="5"/>
        <v>-82.448657615000016</v>
      </c>
      <c r="K28" s="17">
        <f t="shared" si="3"/>
        <v>-3.4353607339583339</v>
      </c>
      <c r="L28" s="16">
        <v>37</v>
      </c>
      <c r="M28" s="19">
        <f t="shared" si="6"/>
        <v>0.64864864864864868</v>
      </c>
      <c r="N28" s="16">
        <v>249</v>
      </c>
      <c r="O28" s="20">
        <f t="shared" ref="O28:P28" si="36">D28/7</f>
        <v>3.4285714285714284</v>
      </c>
      <c r="P28" s="20">
        <f t="shared" si="36"/>
        <v>0.42857142857142855</v>
      </c>
      <c r="Q28" s="16">
        <f t="shared" si="8"/>
        <v>64</v>
      </c>
      <c r="R28" s="16"/>
      <c r="S28" s="21">
        <v>0.84513529073114568</v>
      </c>
      <c r="T28" s="14">
        <v>0</v>
      </c>
      <c r="U28" s="22" t="s">
        <v>63</v>
      </c>
      <c r="V28" s="23" t="s">
        <v>63</v>
      </c>
      <c r="W28" s="14">
        <v>2</v>
      </c>
      <c r="X28" s="24">
        <f t="shared" si="9"/>
        <v>8.3333333333333329E-2</v>
      </c>
      <c r="Y28" s="25">
        <f t="shared" ref="Y28:Y32" si="37">IFERROR(G28/(W28+Z28)*-1,0)</f>
        <v>2.4925000000000002</v>
      </c>
      <c r="Z28" s="14">
        <v>6</v>
      </c>
      <c r="AA28" s="14" t="s">
        <v>39</v>
      </c>
      <c r="AB28" s="27">
        <f t="shared" si="11"/>
        <v>-0.69</v>
      </c>
      <c r="AC28" s="28">
        <v>0.10156423958333333</v>
      </c>
      <c r="AD28" s="25">
        <f t="shared" si="12"/>
        <v>-3.3638076149999998</v>
      </c>
      <c r="AE28" s="25">
        <v>-4.95</v>
      </c>
      <c r="AF28" s="25">
        <v>-6.0058687500000003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4"/>
        <v>9.99</v>
      </c>
      <c r="D29" s="16">
        <v>43</v>
      </c>
      <c r="E29" s="16">
        <v>4</v>
      </c>
      <c r="F29" s="17">
        <v>429.57</v>
      </c>
      <c r="G29" s="17">
        <v>-26.36</v>
      </c>
      <c r="H29" s="18">
        <f t="shared" si="1"/>
        <v>6.1363689270666016E-2</v>
      </c>
      <c r="I29" s="18">
        <f t="shared" si="2"/>
        <v>-0.32207714278668204</v>
      </c>
      <c r="J29" s="17">
        <f t="shared" si="5"/>
        <v>-138.354678226875</v>
      </c>
      <c r="K29" s="17">
        <f t="shared" si="3"/>
        <v>-3.2175506564389535</v>
      </c>
      <c r="L29" s="16">
        <v>59</v>
      </c>
      <c r="M29" s="19">
        <f t="shared" si="6"/>
        <v>0.72881355932203384</v>
      </c>
      <c r="N29" s="16">
        <v>201</v>
      </c>
      <c r="O29" s="20">
        <f t="shared" ref="O29:P29" si="38">D29/7</f>
        <v>6.1428571428571432</v>
      </c>
      <c r="P29" s="20">
        <f t="shared" si="38"/>
        <v>0.5714285714285714</v>
      </c>
      <c r="Q29" s="16">
        <f t="shared" si="8"/>
        <v>29</v>
      </c>
      <c r="R29" s="16"/>
      <c r="S29" s="21">
        <v>0.98694841516469856</v>
      </c>
      <c r="T29" s="14">
        <v>800</v>
      </c>
      <c r="U29" s="22" t="s">
        <v>63</v>
      </c>
      <c r="V29" s="23" t="s">
        <v>63</v>
      </c>
      <c r="W29" s="14">
        <v>6</v>
      </c>
      <c r="X29" s="24">
        <f t="shared" si="9"/>
        <v>0.13953488372093023</v>
      </c>
      <c r="Y29" s="25">
        <f t="shared" si="37"/>
        <v>2.9288888888888889</v>
      </c>
      <c r="Z29" s="14">
        <v>3</v>
      </c>
      <c r="AA29" s="14" t="s">
        <v>39</v>
      </c>
      <c r="AB29" s="27">
        <f t="shared" si="11"/>
        <v>-0.69</v>
      </c>
      <c r="AC29" s="28">
        <v>0.10156423958333333</v>
      </c>
      <c r="AD29" s="25">
        <f t="shared" si="12"/>
        <v>-6.0268219768749995</v>
      </c>
      <c r="AE29" s="25">
        <v>-4.95</v>
      </c>
      <c r="AF29" s="25">
        <v>-6.0058687500000003</v>
      </c>
      <c r="AG29" s="25">
        <v>0</v>
      </c>
    </row>
    <row r="30" spans="1:33" ht="15.75" customHeight="1" x14ac:dyDescent="0.2">
      <c r="A30" s="31" t="s">
        <v>90</v>
      </c>
      <c r="B30" s="31" t="s">
        <v>849</v>
      </c>
      <c r="C30" s="15">
        <f t="shared" si="4"/>
        <v>9.9686666666666675</v>
      </c>
      <c r="D30" s="16">
        <v>15</v>
      </c>
      <c r="E30" s="16">
        <v>0</v>
      </c>
      <c r="F30" s="17">
        <v>149.53</v>
      </c>
      <c r="G30" s="17">
        <v>-14.22</v>
      </c>
      <c r="H30" s="18">
        <f t="shared" si="1"/>
        <v>9.5097973650772424E-2</v>
      </c>
      <c r="I30" s="18">
        <f t="shared" si="2"/>
        <v>-0.34808799935213669</v>
      </c>
      <c r="J30" s="17">
        <f t="shared" si="5"/>
        <v>-52.049598543125001</v>
      </c>
      <c r="K30" s="17">
        <f t="shared" si="3"/>
        <v>-3.4699732362083333</v>
      </c>
      <c r="L30" s="16">
        <v>36</v>
      </c>
      <c r="M30" s="19">
        <f t="shared" si="6"/>
        <v>0.41666666666666669</v>
      </c>
      <c r="N30" s="16">
        <v>185</v>
      </c>
      <c r="O30" s="20">
        <f t="shared" ref="O30:P30" si="39">D30/7</f>
        <v>2.1428571428571428</v>
      </c>
      <c r="P30" s="20">
        <f t="shared" si="39"/>
        <v>0</v>
      </c>
      <c r="Q30" s="16">
        <f t="shared" si="8"/>
        <v>86</v>
      </c>
      <c r="R30" s="16"/>
      <c r="S30" s="21">
        <v>1.019659239842726</v>
      </c>
      <c r="T30" s="14">
        <v>800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2.8440000000000003</v>
      </c>
      <c r="Z30" s="14">
        <v>5</v>
      </c>
      <c r="AA30" s="14" t="s">
        <v>39</v>
      </c>
      <c r="AB30" s="27">
        <f t="shared" si="11"/>
        <v>-0.69</v>
      </c>
      <c r="AC30" s="28">
        <v>0.10156423958333333</v>
      </c>
      <c r="AD30" s="25">
        <f t="shared" si="12"/>
        <v>-2.1023797593749998</v>
      </c>
      <c r="AE30" s="25">
        <v>-4.95</v>
      </c>
      <c r="AF30" s="25">
        <v>-5.9051812522500002</v>
      </c>
      <c r="AG30" s="25">
        <v>0</v>
      </c>
    </row>
    <row r="31" spans="1:33" ht="15.75" customHeight="1" x14ac:dyDescent="0.2">
      <c r="A31" s="31" t="s">
        <v>91</v>
      </c>
      <c r="B31" s="31" t="s">
        <v>854</v>
      </c>
      <c r="C31" s="15">
        <f t="shared" si="4"/>
        <v>9.9499999999999957</v>
      </c>
      <c r="D31" s="16">
        <v>23</v>
      </c>
      <c r="E31" s="16">
        <v>0</v>
      </c>
      <c r="F31" s="17">
        <v>228.84999999999991</v>
      </c>
      <c r="G31" s="17">
        <v>-22.869999999999994</v>
      </c>
      <c r="H31" s="18">
        <f t="shared" si="1"/>
        <v>9.9934454883111215E-2</v>
      </c>
      <c r="I31" s="18">
        <f t="shared" si="2"/>
        <v>-0.41616918403375636</v>
      </c>
      <c r="J31" s="17">
        <f t="shared" si="5"/>
        <v>-95.240317766125102</v>
      </c>
      <c r="K31" s="17">
        <f t="shared" si="3"/>
        <v>-4.1408833811358736</v>
      </c>
      <c r="L31" s="16">
        <v>42</v>
      </c>
      <c r="M31" s="19">
        <f t="shared" si="6"/>
        <v>0.54761904761904767</v>
      </c>
      <c r="N31" s="16">
        <v>167</v>
      </c>
      <c r="O31" s="20">
        <f t="shared" ref="O31:P32" si="40">D31/7</f>
        <v>3.2857142857142856</v>
      </c>
      <c r="P31" s="20">
        <f t="shared" si="40"/>
        <v>0</v>
      </c>
      <c r="Q31" s="16">
        <f t="shared" si="8"/>
        <v>50</v>
      </c>
      <c r="R31" s="16"/>
      <c r="S31" s="21">
        <v>1.0451977401129899</v>
      </c>
      <c r="T31" s="14" t="s">
        <v>63</v>
      </c>
      <c r="U31" s="22" t="s">
        <v>63</v>
      </c>
      <c r="V31" s="23" t="s">
        <v>1167</v>
      </c>
      <c r="W31" s="14">
        <v>6</v>
      </c>
      <c r="X31" s="24">
        <f t="shared" si="9"/>
        <v>0.2608695652173913</v>
      </c>
      <c r="Y31" s="25">
        <f t="shared" si="37"/>
        <v>2.2869999999999995</v>
      </c>
      <c r="Z31" s="14">
        <v>4</v>
      </c>
      <c r="AA31" s="14" t="s">
        <v>39</v>
      </c>
      <c r="AB31" s="27">
        <f t="shared" si="11"/>
        <v>-0.69</v>
      </c>
      <c r="AC31" s="28">
        <v>0.10156423958333333</v>
      </c>
      <c r="AD31" s="25">
        <f t="shared" si="12"/>
        <v>-3.2236489643749997</v>
      </c>
      <c r="AE31" s="25">
        <v>-4.95</v>
      </c>
      <c r="AF31" s="25">
        <v>-5.9051812522500002</v>
      </c>
      <c r="AG31" s="25">
        <v>-14</v>
      </c>
    </row>
    <row r="32" spans="1:33" ht="15.75" customHeight="1" x14ac:dyDescent="0.2">
      <c r="A32" s="31" t="s">
        <v>1149</v>
      </c>
      <c r="B32" s="31"/>
      <c r="C32" s="15">
        <f t="shared" si="4"/>
        <v>11.450000000000001</v>
      </c>
      <c r="D32" s="16">
        <v>14</v>
      </c>
      <c r="E32" s="16">
        <v>0</v>
      </c>
      <c r="F32" s="17">
        <v>160.30000000000001</v>
      </c>
      <c r="G32" s="17">
        <v>-8.18</v>
      </c>
      <c r="H32" s="18">
        <f t="shared" si="1"/>
        <v>5.1029320024953209E-2</v>
      </c>
      <c r="I32" s="18">
        <f t="shared" si="2"/>
        <v>-0.1987508336883968</v>
      </c>
      <c r="J32" s="17">
        <f t="shared" si="5"/>
        <v>-31.859758640250007</v>
      </c>
      <c r="K32" s="17">
        <f t="shared" si="3"/>
        <v>-2.2756970457321435</v>
      </c>
      <c r="L32" s="16">
        <v>42</v>
      </c>
      <c r="M32" s="19">
        <f t="shared" si="6"/>
        <v>0.33333333333333331</v>
      </c>
      <c r="N32" s="16">
        <v>153</v>
      </c>
      <c r="O32" s="20">
        <f t="shared" si="40"/>
        <v>2</v>
      </c>
      <c r="P32" s="20">
        <f t="shared" si="40"/>
        <v>0</v>
      </c>
      <c r="Q32" s="16">
        <f t="shared" si="8"/>
        <v>76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1.1160645657186781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7.1428571428571425E-2</v>
      </c>
      <c r="Y32" s="25">
        <f t="shared" si="37"/>
        <v>1.6359999999999999</v>
      </c>
      <c r="Z32" s="14">
        <v>4</v>
      </c>
      <c r="AA32" s="14" t="s">
        <v>39</v>
      </c>
      <c r="AB32" s="27">
        <f t="shared" si="11"/>
        <v>-0.69</v>
      </c>
      <c r="AC32" s="28">
        <v>0.10156423958333333</v>
      </c>
      <c r="AD32" s="25">
        <f t="shared" si="12"/>
        <v>-1.9622211087499999</v>
      </c>
      <c r="AE32" s="25">
        <v>-4.95</v>
      </c>
      <c r="AF32" s="25">
        <v>-5.9051812522500002</v>
      </c>
      <c r="AG32" s="25">
        <v>-6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4">
        <v>3000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Info!B1:BJ5000""),2,FALSE),"""")"),"B07WJVRHZ1")</f>
        <v>B07WJVRHZ1</v>
      </c>
      <c r="B2" s="3" t="s">
        <v>855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7" customHeight="1" x14ac:dyDescent="0.15">
      <c r="A3" s="67" t="s">
        <v>30</v>
      </c>
      <c r="B3" s="68"/>
      <c r="C3" s="42">
        <f>((AE32+AF32)/0.85)*-1</f>
        <v>16.959670813419116</v>
      </c>
      <c r="D3" s="5">
        <f>SUM(D4:D99765)</f>
        <v>51</v>
      </c>
      <c r="E3" s="5"/>
      <c r="F3" s="6">
        <f t="shared" ref="F3:G3" si="0">SUM(F4:F99765)</f>
        <v>1729.1300000000003</v>
      </c>
      <c r="G3" s="6">
        <f t="shared" si="0"/>
        <v>-0.42</v>
      </c>
      <c r="H3" s="7">
        <f t="shared" ref="H3:H32" si="1">G3/F3*-1</f>
        <v>2.4289671684604391E-4</v>
      </c>
      <c r="I3" s="8">
        <f t="shared" ref="I3:I32" si="2">J3/F3</f>
        <v>0.42857963074936201</v>
      </c>
      <c r="J3" s="6">
        <f>SUM(J4:J99765)</f>
        <v>741.06989691764443</v>
      </c>
      <c r="K3" s="6">
        <f t="shared" ref="K3:K32" si="3">J3/D3</f>
        <v>14.530782292502831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27 - Oct
68.5 - Nov
37 - Dec
0.5 - Jan
2.5 - Feb")</f>
        <v>2.5 - March
2.5 - April
2.5 - May
2.5 - June
2.5 - July
2.5 - Aug
2.5 - Sept
27 - Oct
68.5 - Nov
37 - Dec
0.5 -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</v>
      </c>
      <c r="X3" s="7">
        <f>W3/D3</f>
        <v>1.9607843137254902E-2</v>
      </c>
      <c r="Y3" s="6"/>
      <c r="Z3" s="5"/>
      <c r="AA3" s="5"/>
      <c r="AB3" s="5"/>
      <c r="AC3" s="5"/>
      <c r="AD3" s="6">
        <f>SUM(AD4:AD99765)</f>
        <v>-15.705303109375004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Info!B2:BZ7000""),37,FALSE)),"""")*-1"),-8.73572019140625)</f>
        <v>-8.7357201914062497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105</v>
      </c>
      <c r="C4" s="15">
        <f t="shared" ref="C4:C32" si="4">IFERROR(F4/D4," - ")</f>
        <v>29.971666666666668</v>
      </c>
      <c r="D4" s="16">
        <v>6</v>
      </c>
      <c r="E4" s="16">
        <v>0</v>
      </c>
      <c r="F4" s="17">
        <v>179.83</v>
      </c>
      <c r="G4" s="17">
        <v>-0.37</v>
      </c>
      <c r="H4" s="18">
        <f t="shared" si="1"/>
        <v>2.0574987488183281E-3</v>
      </c>
      <c r="I4" s="18">
        <f t="shared" si="2"/>
        <v>0.38626710468273462</v>
      </c>
      <c r="J4" s="17">
        <f t="shared" ref="J4:J32" si="5">F4*0.85+G4+AF4*D4+D4*AE4+AG4+AD4</f>
        <v>69.462413435096167</v>
      </c>
      <c r="K4" s="17">
        <f t="shared" si="3"/>
        <v>11.577068905849361</v>
      </c>
      <c r="L4" s="16">
        <v>62</v>
      </c>
      <c r="M4" s="19">
        <f t="shared" ref="M4:M32" si="6">IFERROR(D4/L4,"-")</f>
        <v>9.6774193548387094E-2</v>
      </c>
      <c r="N4" s="16">
        <v>7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8</v>
      </c>
      <c r="R4" s="16"/>
      <c r="S4" s="21">
        <v>10.037668161434899</v>
      </c>
      <c r="T4" s="14">
        <v>0</v>
      </c>
      <c r="U4" s="22" t="s">
        <v>63</v>
      </c>
      <c r="V4" s="23" t="s">
        <v>63</v>
      </c>
      <c r="W4" s="14">
        <v>1</v>
      </c>
      <c r="X4" s="24">
        <f t="shared" ref="X4:X32" si="9">IFERROR(W4/D4,0)</f>
        <v>0.16666666666666666</v>
      </c>
      <c r="Y4" s="25">
        <f t="shared" ref="Y4:Y26" si="10">IFERROR(G4/(W4+Z4)*-1,0)</f>
        <v>0.37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0.22315008680555562</v>
      </c>
      <c r="AD4" s="25">
        <f t="shared" ref="AD4:AD32" si="12">IFERROR(AB4*AC4*D4*2,0)</f>
        <v>-1.8476827187500002</v>
      </c>
      <c r="AE4" s="25">
        <v>-5.8</v>
      </c>
      <c r="AF4" s="25">
        <v>-7.7292339743589746</v>
      </c>
      <c r="AG4" s="25">
        <v>0</v>
      </c>
    </row>
    <row r="5" spans="1:33" ht="15.75" customHeight="1" x14ac:dyDescent="0.2">
      <c r="A5" s="14" t="s">
        <v>34</v>
      </c>
      <c r="B5" s="14" t="s">
        <v>105</v>
      </c>
      <c r="C5" s="15">
        <f t="shared" si="4"/>
        <v>31.937999999999999</v>
      </c>
      <c r="D5" s="16">
        <v>5</v>
      </c>
      <c r="E5" s="16">
        <v>0</v>
      </c>
      <c r="F5" s="29">
        <v>159.69</v>
      </c>
      <c r="G5" s="29">
        <v>0</v>
      </c>
      <c r="H5" s="18">
        <f t="shared" si="1"/>
        <v>0</v>
      </c>
      <c r="I5" s="18">
        <f t="shared" si="2"/>
        <v>0.41674866634884333</v>
      </c>
      <c r="J5" s="17">
        <f t="shared" si="5"/>
        <v>66.550594529246794</v>
      </c>
      <c r="K5" s="17">
        <f t="shared" si="3"/>
        <v>13.310118905849359</v>
      </c>
      <c r="L5" s="16">
        <v>66</v>
      </c>
      <c r="M5" s="19">
        <f t="shared" si="6"/>
        <v>7.575757575757576E-2</v>
      </c>
      <c r="N5" s="16">
        <v>2</v>
      </c>
      <c r="O5" s="20">
        <f t="shared" ref="O5:P5" si="13">D5/7</f>
        <v>0.7142857142857143</v>
      </c>
      <c r="P5" s="20">
        <f t="shared" si="13"/>
        <v>0</v>
      </c>
      <c r="Q5" s="16">
        <f t="shared" si="8"/>
        <v>2</v>
      </c>
      <c r="R5" s="16"/>
      <c r="S5" s="21">
        <v>25.210256410256399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0.22315008680555562</v>
      </c>
      <c r="AD5" s="25">
        <f t="shared" si="12"/>
        <v>-1.5397355989583337</v>
      </c>
      <c r="AE5" s="25">
        <v>-5.8</v>
      </c>
      <c r="AF5" s="25">
        <v>-7.7292339743589746</v>
      </c>
      <c r="AG5" s="25">
        <v>0</v>
      </c>
    </row>
    <row r="6" spans="1:33" ht="15.75" customHeight="1" x14ac:dyDescent="0.2">
      <c r="A6" s="14" t="s">
        <v>35</v>
      </c>
      <c r="B6" s="14" t="s">
        <v>105</v>
      </c>
      <c r="C6" s="15">
        <f t="shared" si="4"/>
        <v>32.173333333333332</v>
      </c>
      <c r="D6" s="16">
        <v>3</v>
      </c>
      <c r="E6" s="16">
        <v>0</v>
      </c>
      <c r="F6" s="29">
        <v>96.52</v>
      </c>
      <c r="G6" s="29">
        <v>-0.05</v>
      </c>
      <c r="H6" s="18">
        <f t="shared" si="1"/>
        <v>5.1802735184417739E-4</v>
      </c>
      <c r="I6" s="18">
        <f t="shared" si="2"/>
        <v>0.41939967589668542</v>
      </c>
      <c r="J6" s="17">
        <f t="shared" si="5"/>
        <v>40.480456717548073</v>
      </c>
      <c r="K6" s="17">
        <f t="shared" si="3"/>
        <v>13.493485572516024</v>
      </c>
      <c r="L6" s="16">
        <v>22</v>
      </c>
      <c r="M6" s="19">
        <f t="shared" si="6"/>
        <v>0.13636363636363635</v>
      </c>
      <c r="N6" s="16">
        <v>0</v>
      </c>
      <c r="O6" s="20">
        <f t="shared" ref="O6:P6" si="14">D6/7</f>
        <v>0.42857142857142855</v>
      </c>
      <c r="P6" s="20">
        <f t="shared" si="14"/>
        <v>0</v>
      </c>
      <c r="Q6" s="16">
        <f t="shared" si="8"/>
        <v>0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0.22315008680555562</v>
      </c>
      <c r="AD6" s="25">
        <f t="shared" si="12"/>
        <v>-0.92384135937500012</v>
      </c>
      <c r="AE6" s="25">
        <v>-5.8</v>
      </c>
      <c r="AF6" s="25">
        <v>-7.7292339743589746</v>
      </c>
      <c r="AG6" s="25">
        <v>0</v>
      </c>
    </row>
    <row r="7" spans="1:33" ht="15.75" customHeight="1" x14ac:dyDescent="0.2">
      <c r="A7" s="14" t="s">
        <v>37</v>
      </c>
      <c r="B7" s="14" t="s">
        <v>105</v>
      </c>
      <c r="C7" s="15">
        <f t="shared" si="4"/>
        <v>32.436666666666667</v>
      </c>
      <c r="D7" s="16">
        <v>3</v>
      </c>
      <c r="E7" s="16">
        <v>0</v>
      </c>
      <c r="F7" s="29">
        <v>97.31</v>
      </c>
      <c r="G7" s="29">
        <v>0</v>
      </c>
      <c r="H7" s="18">
        <f t="shared" si="1"/>
        <v>0</v>
      </c>
      <c r="I7" s="18">
        <f t="shared" si="2"/>
        <v>0.42340927671922801</v>
      </c>
      <c r="J7" s="17">
        <f t="shared" si="5"/>
        <v>41.201956717548079</v>
      </c>
      <c r="K7" s="17">
        <f t="shared" si="3"/>
        <v>13.733985572516026</v>
      </c>
      <c r="L7" s="16">
        <v>36</v>
      </c>
      <c r="M7" s="19">
        <f t="shared" si="6"/>
        <v>8.3333333333333329E-2</v>
      </c>
      <c r="N7" s="16">
        <v>0</v>
      </c>
      <c r="O7" s="20">
        <f t="shared" ref="O7:P7" si="15">D7/7</f>
        <v>0.42857142857142855</v>
      </c>
      <c r="P7" s="20">
        <f t="shared" si="15"/>
        <v>0</v>
      </c>
      <c r="Q7" s="16">
        <f t="shared" si="8"/>
        <v>0</v>
      </c>
      <c r="R7" s="16"/>
      <c r="S7" s="21">
        <v>5.4537346711259698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0.22315008680555562</v>
      </c>
      <c r="AD7" s="25">
        <f t="shared" si="12"/>
        <v>-0.92384135937500012</v>
      </c>
      <c r="AE7" s="25">
        <v>-5.8</v>
      </c>
      <c r="AF7" s="25">
        <v>-7.7292339743589746</v>
      </c>
      <c r="AG7" s="25">
        <v>0</v>
      </c>
    </row>
    <row r="8" spans="1:33" ht="15.75" customHeight="1" x14ac:dyDescent="0.2">
      <c r="A8" s="14" t="s">
        <v>40</v>
      </c>
      <c r="B8" s="14" t="s">
        <v>525</v>
      </c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4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>
        <v>12.7168831168831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0.22315008680555562</v>
      </c>
      <c r="AD8" s="25">
        <f t="shared" si="12"/>
        <v>0</v>
      </c>
      <c r="AE8" s="25">
        <v>-5.8</v>
      </c>
      <c r="AF8" s="25">
        <v>-7.73</v>
      </c>
      <c r="AG8" s="25">
        <v>0</v>
      </c>
    </row>
    <row r="9" spans="1:33" ht="15.75" customHeight="1" x14ac:dyDescent="0.2">
      <c r="A9" s="14" t="s">
        <v>42</v>
      </c>
      <c r="B9" s="14" t="s">
        <v>856</v>
      </c>
      <c r="C9" s="15">
        <f t="shared" si="4"/>
        <v>34.476666666666667</v>
      </c>
      <c r="D9" s="16">
        <v>3</v>
      </c>
      <c r="E9" s="16">
        <v>25</v>
      </c>
      <c r="F9" s="29">
        <v>103.43</v>
      </c>
      <c r="G9" s="29">
        <v>0</v>
      </c>
      <c r="H9" s="18">
        <f t="shared" si="1"/>
        <v>0</v>
      </c>
      <c r="I9" s="18">
        <f t="shared" si="2"/>
        <v>0.43904196619648028</v>
      </c>
      <c r="J9" s="17">
        <f t="shared" si="5"/>
        <v>45.410110563701956</v>
      </c>
      <c r="K9" s="17">
        <f t="shared" si="3"/>
        <v>15.136703521233985</v>
      </c>
      <c r="L9" s="16">
        <v>44</v>
      </c>
      <c r="M9" s="19">
        <f t="shared" si="6"/>
        <v>6.8181818181818177E-2</v>
      </c>
      <c r="N9" s="16">
        <v>12</v>
      </c>
      <c r="O9" s="20">
        <f t="shared" ref="O9:P9" si="17">D9/7</f>
        <v>0.42857142857142855</v>
      </c>
      <c r="P9" s="20">
        <f t="shared" si="17"/>
        <v>3.5714285714285716</v>
      </c>
      <c r="Q9" s="16">
        <f t="shared" si="8"/>
        <v>3</v>
      </c>
      <c r="R9" s="16"/>
      <c r="S9" s="21">
        <v>16.860585197934501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0.22315008680555562</v>
      </c>
      <c r="AD9" s="25">
        <f t="shared" si="12"/>
        <v>-0.92384135937500012</v>
      </c>
      <c r="AE9" s="25">
        <v>-5.8</v>
      </c>
      <c r="AF9" s="25">
        <v>-8.0605160256410198</v>
      </c>
      <c r="AG9" s="25">
        <v>0</v>
      </c>
    </row>
    <row r="10" spans="1:33" ht="15.75" customHeight="1" x14ac:dyDescent="0.2">
      <c r="A10" s="14" t="s">
        <v>45</v>
      </c>
      <c r="B10" s="14" t="s">
        <v>857</v>
      </c>
      <c r="C10" s="15">
        <f t="shared" si="4"/>
        <v>33.99</v>
      </c>
      <c r="D10" s="16">
        <v>1</v>
      </c>
      <c r="E10" s="16">
        <v>10</v>
      </c>
      <c r="F10" s="29">
        <v>33.99</v>
      </c>
      <c r="G10" s="29">
        <v>0</v>
      </c>
      <c r="H10" s="18">
        <f t="shared" si="1"/>
        <v>0</v>
      </c>
      <c r="I10" s="18">
        <f t="shared" si="2"/>
        <v>0.43315789510348074</v>
      </c>
      <c r="J10" s="17">
        <f t="shared" si="5"/>
        <v>14.723036854567312</v>
      </c>
      <c r="K10" s="17">
        <f t="shared" si="3"/>
        <v>14.723036854567312</v>
      </c>
      <c r="L10" s="16">
        <v>38</v>
      </c>
      <c r="M10" s="19">
        <f t="shared" si="6"/>
        <v>2.6315789473684209E-2</v>
      </c>
      <c r="N10" s="16">
        <v>16</v>
      </c>
      <c r="O10" s="20">
        <f t="shared" ref="O10:P10" si="18">D10/7</f>
        <v>0.14285714285714285</v>
      </c>
      <c r="P10" s="20">
        <f t="shared" si="18"/>
        <v>1.4285714285714286</v>
      </c>
      <c r="Q10" s="16">
        <f t="shared" si="8"/>
        <v>10</v>
      </c>
      <c r="R10" s="16"/>
      <c r="S10" s="21">
        <v>12.1895261845386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0.22315008680555562</v>
      </c>
      <c r="AD10" s="25">
        <f t="shared" si="12"/>
        <v>-0.30794711979166672</v>
      </c>
      <c r="AE10" s="25">
        <v>-5.8</v>
      </c>
      <c r="AF10" s="25">
        <v>-8.0605160256410198</v>
      </c>
      <c r="AG10" s="25">
        <v>0</v>
      </c>
    </row>
    <row r="11" spans="1:33" ht="15.75" customHeight="1" x14ac:dyDescent="0.2">
      <c r="A11" s="14" t="s">
        <v>46</v>
      </c>
      <c r="B11" s="14" t="s">
        <v>38</v>
      </c>
      <c r="C11" s="15">
        <f t="shared" si="4"/>
        <v>35.953333333333326</v>
      </c>
      <c r="D11" s="16">
        <v>3</v>
      </c>
      <c r="E11" s="16">
        <v>0</v>
      </c>
      <c r="F11" s="29">
        <v>107.85999999999999</v>
      </c>
      <c r="G11" s="29">
        <v>0</v>
      </c>
      <c r="H11" s="18">
        <f t="shared" si="1"/>
        <v>0</v>
      </c>
      <c r="I11" s="18">
        <f t="shared" si="2"/>
        <v>0.45592073580291054</v>
      </c>
      <c r="J11" s="17">
        <f t="shared" si="5"/>
        <v>49.175610563701923</v>
      </c>
      <c r="K11" s="17">
        <f t="shared" si="3"/>
        <v>16.39187018790064</v>
      </c>
      <c r="L11" s="16">
        <v>19</v>
      </c>
      <c r="M11" s="19">
        <f t="shared" si="6"/>
        <v>0.15789473684210525</v>
      </c>
      <c r="N11" s="16">
        <v>17</v>
      </c>
      <c r="O11" s="20">
        <f t="shared" ref="O11:P11" si="19">D11/7</f>
        <v>0.42857142857142855</v>
      </c>
      <c r="P11" s="20">
        <f t="shared" si="19"/>
        <v>0</v>
      </c>
      <c r="Q11" s="16">
        <f t="shared" si="8"/>
        <v>39</v>
      </c>
      <c r="R11" s="16"/>
      <c r="S11" s="21">
        <v>3.79253514299563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0.22315008680555562</v>
      </c>
      <c r="AD11" s="25">
        <f t="shared" si="12"/>
        <v>-0.92384135937500012</v>
      </c>
      <c r="AE11" s="25">
        <v>-5.8</v>
      </c>
      <c r="AF11" s="25">
        <v>-8.0605160256410198</v>
      </c>
      <c r="AG11" s="25">
        <v>0</v>
      </c>
    </row>
    <row r="12" spans="1:33" ht="15.75" customHeight="1" x14ac:dyDescent="0.2">
      <c r="A12" s="14" t="s">
        <v>49</v>
      </c>
      <c r="B12" s="14" t="s">
        <v>525</v>
      </c>
      <c r="C12" s="15">
        <f t="shared" si="4"/>
        <v>38.14</v>
      </c>
      <c r="D12" s="16">
        <v>1</v>
      </c>
      <c r="E12" s="16">
        <v>0</v>
      </c>
      <c r="F12" s="29">
        <v>38.14</v>
      </c>
      <c r="G12" s="29">
        <v>0</v>
      </c>
      <c r="H12" s="18">
        <f t="shared" si="1"/>
        <v>0</v>
      </c>
      <c r="I12" s="18">
        <f t="shared" si="2"/>
        <v>0.47851433808514177</v>
      </c>
      <c r="J12" s="17">
        <f t="shared" si="5"/>
        <v>18.250536854567308</v>
      </c>
      <c r="K12" s="17">
        <f t="shared" si="3"/>
        <v>18.250536854567308</v>
      </c>
      <c r="L12" s="16">
        <v>24</v>
      </c>
      <c r="M12" s="19">
        <f t="shared" si="6"/>
        <v>4.1666666666666664E-2</v>
      </c>
      <c r="N12" s="16">
        <v>18</v>
      </c>
      <c r="O12" s="20">
        <f t="shared" ref="O12:P12" si="20">D12/7</f>
        <v>0.14285714285714285</v>
      </c>
      <c r="P12" s="20">
        <f t="shared" si="20"/>
        <v>0</v>
      </c>
      <c r="Q12" s="16">
        <f t="shared" si="8"/>
        <v>126</v>
      </c>
      <c r="R12" s="16"/>
      <c r="S12" s="21">
        <v>3.7831715210355901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0.22315008680555562</v>
      </c>
      <c r="AD12" s="25">
        <f t="shared" si="12"/>
        <v>-0.30794711979166672</v>
      </c>
      <c r="AE12" s="25">
        <v>-5.8</v>
      </c>
      <c r="AF12" s="25">
        <v>-8.0605160256410198</v>
      </c>
      <c r="AG12" s="25">
        <v>0</v>
      </c>
    </row>
    <row r="13" spans="1:33" ht="15.75" customHeight="1" x14ac:dyDescent="0.2">
      <c r="A13" s="14" t="s">
        <v>52</v>
      </c>
      <c r="B13" s="14" t="s">
        <v>527</v>
      </c>
      <c r="C13" s="15">
        <f t="shared" si="4"/>
        <v>36.229999999999997</v>
      </c>
      <c r="D13" s="16">
        <v>3</v>
      </c>
      <c r="E13" s="16">
        <v>0</v>
      </c>
      <c r="F13" s="17">
        <v>108.69</v>
      </c>
      <c r="G13" s="29">
        <v>0</v>
      </c>
      <c r="H13" s="18">
        <f t="shared" si="1"/>
        <v>0</v>
      </c>
      <c r="I13" s="18">
        <f t="shared" si="2"/>
        <v>0.45411752360497742</v>
      </c>
      <c r="J13" s="17">
        <f t="shared" si="5"/>
        <v>49.358033640624996</v>
      </c>
      <c r="K13" s="17">
        <f t="shared" si="3"/>
        <v>16.452677880208331</v>
      </c>
      <c r="L13" s="16">
        <v>13</v>
      </c>
      <c r="M13" s="19">
        <f t="shared" si="6"/>
        <v>0.23076923076923078</v>
      </c>
      <c r="N13" s="16">
        <v>15</v>
      </c>
      <c r="O13" s="20">
        <f t="shared" ref="O13:P13" si="21">D13/7</f>
        <v>0.42857142857142855</v>
      </c>
      <c r="P13" s="20">
        <f t="shared" si="21"/>
        <v>0</v>
      </c>
      <c r="Q13" s="16">
        <f t="shared" si="8"/>
        <v>35</v>
      </c>
      <c r="R13" s="16"/>
      <c r="S13" s="21">
        <v>3.7003121748178902</v>
      </c>
      <c r="T13" s="14">
        <v>600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0.22315008680555562</v>
      </c>
      <c r="AD13" s="25">
        <f t="shared" si="12"/>
        <v>-0.92384135937500012</v>
      </c>
      <c r="AE13" s="25">
        <v>-5.8</v>
      </c>
      <c r="AF13" s="25">
        <v>-8.2348750000000006</v>
      </c>
      <c r="AG13" s="25">
        <v>0</v>
      </c>
    </row>
    <row r="14" spans="1:33" ht="15.75" customHeight="1" x14ac:dyDescent="0.2">
      <c r="A14" s="14" t="s">
        <v>55</v>
      </c>
      <c r="B14" s="14" t="s">
        <v>38</v>
      </c>
      <c r="C14" s="15">
        <f t="shared" si="4"/>
        <v>36.229999999999997</v>
      </c>
      <c r="D14" s="16">
        <v>1</v>
      </c>
      <c r="E14" s="16">
        <v>0</v>
      </c>
      <c r="F14" s="17">
        <v>36.229999999999997</v>
      </c>
      <c r="G14" s="29">
        <v>0</v>
      </c>
      <c r="H14" s="18">
        <f t="shared" si="1"/>
        <v>0</v>
      </c>
      <c r="I14" s="18">
        <f t="shared" si="2"/>
        <v>0.45411752360497731</v>
      </c>
      <c r="J14" s="17">
        <f t="shared" si="5"/>
        <v>16.452677880208327</v>
      </c>
      <c r="K14" s="17">
        <f t="shared" si="3"/>
        <v>16.452677880208327</v>
      </c>
      <c r="L14" s="16">
        <v>0</v>
      </c>
      <c r="M14" s="19" t="str">
        <f t="shared" si="6"/>
        <v>-</v>
      </c>
      <c r="N14" s="16">
        <v>15</v>
      </c>
      <c r="O14" s="20">
        <f t="shared" ref="O14:P14" si="22">D14/7</f>
        <v>0.14285714285714285</v>
      </c>
      <c r="P14" s="20">
        <f t="shared" si="22"/>
        <v>0</v>
      </c>
      <c r="Q14" s="16">
        <f t="shared" si="8"/>
        <v>105</v>
      </c>
      <c r="R14" s="16"/>
      <c r="S14" s="21">
        <v>2.9795918367346901</v>
      </c>
      <c r="T14" s="14">
        <v>600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0.22315008680555562</v>
      </c>
      <c r="AD14" s="25">
        <f t="shared" si="12"/>
        <v>-0.30794711979166672</v>
      </c>
      <c r="AE14" s="25">
        <v>-5.8</v>
      </c>
      <c r="AF14" s="25">
        <v>-8.2348750000000006</v>
      </c>
      <c r="AG14" s="25">
        <v>0</v>
      </c>
    </row>
    <row r="15" spans="1:33" ht="15.75" customHeight="1" x14ac:dyDescent="0.2">
      <c r="A15" s="14" t="s">
        <v>57</v>
      </c>
      <c r="B15" s="14" t="s">
        <v>206</v>
      </c>
      <c r="C15" s="15">
        <f t="shared" si="4"/>
        <v>37.42</v>
      </c>
      <c r="D15" s="16">
        <v>2</v>
      </c>
      <c r="E15" s="16">
        <v>0</v>
      </c>
      <c r="F15" s="17">
        <v>74.84</v>
      </c>
      <c r="G15" s="29">
        <v>0</v>
      </c>
      <c r="H15" s="18">
        <f t="shared" si="1"/>
        <v>0</v>
      </c>
      <c r="I15" s="18">
        <f t="shared" si="2"/>
        <v>0.46670705184950112</v>
      </c>
      <c r="J15" s="17">
        <f t="shared" si="5"/>
        <v>34.928355760416665</v>
      </c>
      <c r="K15" s="17">
        <f t="shared" si="3"/>
        <v>17.464177880208332</v>
      </c>
      <c r="L15" s="16">
        <v>15</v>
      </c>
      <c r="M15" s="19">
        <f t="shared" si="6"/>
        <v>0.13333333333333333</v>
      </c>
      <c r="N15" s="16">
        <v>12</v>
      </c>
      <c r="O15" s="20">
        <f t="shared" ref="O15:P15" si="23">D15/7</f>
        <v>0.2857142857142857</v>
      </c>
      <c r="P15" s="20">
        <f t="shared" si="23"/>
        <v>0</v>
      </c>
      <c r="Q15" s="16">
        <f t="shared" si="8"/>
        <v>42</v>
      </c>
      <c r="R15" s="16"/>
      <c r="S15" s="21">
        <v>2.3603603603603598</v>
      </c>
      <c r="T15" s="14">
        <v>600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0.22315008680555562</v>
      </c>
      <c r="AD15" s="25">
        <f t="shared" si="12"/>
        <v>-0.61589423958333345</v>
      </c>
      <c r="AE15" s="25">
        <v>-5.8</v>
      </c>
      <c r="AF15" s="25">
        <v>-8.2348750000000006</v>
      </c>
      <c r="AG15" s="25">
        <v>0</v>
      </c>
    </row>
    <row r="16" spans="1:33" ht="15.75" customHeight="1" x14ac:dyDescent="0.2">
      <c r="A16" s="14" t="s">
        <v>60</v>
      </c>
      <c r="B16" s="14" t="s">
        <v>309</v>
      </c>
      <c r="C16" s="15">
        <f t="shared" si="4"/>
        <v>39.950000000000003</v>
      </c>
      <c r="D16" s="16">
        <v>1</v>
      </c>
      <c r="E16" s="16">
        <v>0</v>
      </c>
      <c r="F16" s="17">
        <v>39.950000000000003</v>
      </c>
      <c r="G16" s="29">
        <v>0</v>
      </c>
      <c r="H16" s="18">
        <f t="shared" si="1"/>
        <v>0</v>
      </c>
      <c r="I16" s="18">
        <f t="shared" si="2"/>
        <v>0.49098067284626612</v>
      </c>
      <c r="J16" s="17">
        <f t="shared" si="5"/>
        <v>19.614677880208333</v>
      </c>
      <c r="K16" s="17">
        <f t="shared" si="3"/>
        <v>19.614677880208333</v>
      </c>
      <c r="L16" s="16">
        <v>30</v>
      </c>
      <c r="M16" s="19">
        <f t="shared" si="6"/>
        <v>3.3333333333333333E-2</v>
      </c>
      <c r="N16" s="16">
        <v>13</v>
      </c>
      <c r="O16" s="20">
        <f t="shared" ref="O16:P16" si="24">D16/7</f>
        <v>0.14285714285714285</v>
      </c>
      <c r="P16" s="20">
        <f t="shared" si="24"/>
        <v>0</v>
      </c>
      <c r="Q16" s="16">
        <f t="shared" si="8"/>
        <v>91</v>
      </c>
      <c r="R16" s="16"/>
      <c r="S16" s="21">
        <v>1.4842767295597401</v>
      </c>
      <c r="T16" s="14">
        <v>600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0.22315008680555562</v>
      </c>
      <c r="AD16" s="25">
        <f t="shared" si="12"/>
        <v>-0.30794711979166672</v>
      </c>
      <c r="AE16" s="25">
        <v>-5.8</v>
      </c>
      <c r="AF16" s="25">
        <v>-8.2348750000000006</v>
      </c>
      <c r="AG16" s="25">
        <v>0</v>
      </c>
    </row>
    <row r="17" spans="1:33" ht="15.75" customHeight="1" x14ac:dyDescent="0.2">
      <c r="A17" s="14" t="s">
        <v>62</v>
      </c>
      <c r="B17" s="14" t="s">
        <v>858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12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1.1347517730496399</v>
      </c>
      <c r="T17" s="14">
        <v>600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0.22315008680555562</v>
      </c>
      <c r="AD17" s="25">
        <f t="shared" si="12"/>
        <v>0</v>
      </c>
      <c r="AE17" s="25">
        <v>-5.8</v>
      </c>
      <c r="AF17" s="25">
        <v>-8.077375</v>
      </c>
      <c r="AG17" s="25">
        <v>0</v>
      </c>
    </row>
    <row r="18" spans="1:33" ht="15.75" customHeight="1" x14ac:dyDescent="0.2">
      <c r="A18" s="14" t="s">
        <v>64</v>
      </c>
      <c r="B18" s="14" t="s">
        <v>859</v>
      </c>
      <c r="C18" s="15">
        <f t="shared" si="4"/>
        <v>34.950000000000003</v>
      </c>
      <c r="D18" s="16">
        <v>1</v>
      </c>
      <c r="E18" s="16">
        <v>0</v>
      </c>
      <c r="F18" s="17">
        <v>34.950000000000003</v>
      </c>
      <c r="G18" s="29">
        <v>0</v>
      </c>
      <c r="H18" s="18">
        <f t="shared" si="1"/>
        <v>0</v>
      </c>
      <c r="I18" s="18">
        <f t="shared" si="2"/>
        <v>0.44412526123628998</v>
      </c>
      <c r="J18" s="17">
        <f t="shared" si="5"/>
        <v>15.522177880208336</v>
      </c>
      <c r="K18" s="17">
        <f t="shared" si="3"/>
        <v>15.522177880208336</v>
      </c>
      <c r="L18" s="16">
        <v>43</v>
      </c>
      <c r="M18" s="19">
        <f t="shared" si="6"/>
        <v>2.3255813953488372E-2</v>
      </c>
      <c r="N18" s="16">
        <v>12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84</v>
      </c>
      <c r="R18" s="16"/>
      <c r="S18" s="21">
        <v>0.82962962962962905</v>
      </c>
      <c r="T18" s="14">
        <v>600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0.22315008680555562</v>
      </c>
      <c r="AD18" s="25">
        <f t="shared" si="12"/>
        <v>-0.30794711979166672</v>
      </c>
      <c r="AE18" s="25">
        <v>-5.8</v>
      </c>
      <c r="AF18" s="25">
        <v>-8.077375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4"/>
        <v>33.950000000000003</v>
      </c>
      <c r="D19" s="16">
        <v>2</v>
      </c>
      <c r="E19" s="16">
        <v>0</v>
      </c>
      <c r="F19" s="17">
        <v>67.900000000000006</v>
      </c>
      <c r="G19" s="29">
        <v>0</v>
      </c>
      <c r="H19" s="18">
        <f t="shared" si="1"/>
        <v>0</v>
      </c>
      <c r="I19" s="18">
        <f t="shared" si="2"/>
        <v>0.42227714669243988</v>
      </c>
      <c r="J19" s="17">
        <f t="shared" si="5"/>
        <v>28.67261826041667</v>
      </c>
      <c r="K19" s="17">
        <f t="shared" si="3"/>
        <v>14.336309130208335</v>
      </c>
      <c r="L19" s="16">
        <v>33</v>
      </c>
      <c r="M19" s="19">
        <f t="shared" si="6"/>
        <v>6.0606060606060608E-2</v>
      </c>
      <c r="N19" s="16">
        <v>10</v>
      </c>
      <c r="O19" s="20">
        <f t="shared" ref="O19:P19" si="27">D19/7</f>
        <v>0.2857142857142857</v>
      </c>
      <c r="P19" s="20">
        <f t="shared" si="27"/>
        <v>0</v>
      </c>
      <c r="Q19" s="16">
        <f t="shared" si="8"/>
        <v>35</v>
      </c>
      <c r="R19" s="16"/>
      <c r="S19" s="21">
        <v>0.68656716417910402</v>
      </c>
      <c r="T19" s="14">
        <v>600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0.22315008680555562</v>
      </c>
      <c r="AD19" s="25">
        <f t="shared" si="12"/>
        <v>-0.61589423958333345</v>
      </c>
      <c r="AE19" s="25">
        <v>-5.8</v>
      </c>
      <c r="AF19" s="25">
        <v>-8.4132437499999995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4"/>
        <v>33.950000000000003</v>
      </c>
      <c r="D20" s="16">
        <v>2</v>
      </c>
      <c r="E20" s="16">
        <v>0</v>
      </c>
      <c r="F20" s="17">
        <v>67.900000000000006</v>
      </c>
      <c r="G20" s="29">
        <v>0</v>
      </c>
      <c r="H20" s="18">
        <f t="shared" si="1"/>
        <v>0</v>
      </c>
      <c r="I20" s="18">
        <f t="shared" si="2"/>
        <v>0.42227714669243988</v>
      </c>
      <c r="J20" s="17">
        <f t="shared" si="5"/>
        <v>28.67261826041667</v>
      </c>
      <c r="K20" s="17">
        <f t="shared" si="3"/>
        <v>14.336309130208335</v>
      </c>
      <c r="L20" s="16">
        <v>20</v>
      </c>
      <c r="M20" s="19">
        <f t="shared" si="6"/>
        <v>0.1</v>
      </c>
      <c r="N20" s="16">
        <v>13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45</v>
      </c>
      <c r="R20" s="16"/>
      <c r="S20" s="21">
        <v>0.628571428571428</v>
      </c>
      <c r="T20" s="14">
        <v>600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0.22315008680555562</v>
      </c>
      <c r="AD20" s="25">
        <f t="shared" si="12"/>
        <v>-0.61589423958333345</v>
      </c>
      <c r="AE20" s="25">
        <v>-5.8</v>
      </c>
      <c r="AF20" s="25">
        <v>-8.4132437499999995</v>
      </c>
      <c r="AG20" s="25">
        <v>0</v>
      </c>
    </row>
    <row r="21" spans="1:33" ht="15.75" customHeight="1" x14ac:dyDescent="0.2">
      <c r="A21" s="14" t="s">
        <v>71</v>
      </c>
      <c r="B21" s="14" t="s">
        <v>860</v>
      </c>
      <c r="C21" s="15">
        <f t="shared" si="4"/>
        <v>33.950000000000003</v>
      </c>
      <c r="D21" s="16">
        <v>2</v>
      </c>
      <c r="E21" s="16">
        <v>0</v>
      </c>
      <c r="F21" s="17">
        <v>67.900000000000006</v>
      </c>
      <c r="G21" s="29">
        <v>0</v>
      </c>
      <c r="H21" s="18">
        <f t="shared" si="1"/>
        <v>0</v>
      </c>
      <c r="I21" s="18">
        <f t="shared" si="2"/>
        <v>0.42227714669243988</v>
      </c>
      <c r="J21" s="17">
        <f t="shared" si="5"/>
        <v>28.67261826041667</v>
      </c>
      <c r="K21" s="17">
        <f t="shared" si="3"/>
        <v>14.336309130208335</v>
      </c>
      <c r="L21" s="16">
        <v>0</v>
      </c>
      <c r="M21" s="19" t="str">
        <f t="shared" si="6"/>
        <v>-</v>
      </c>
      <c r="N21" s="16">
        <v>13</v>
      </c>
      <c r="O21" s="20">
        <f t="shared" ref="O21:P21" si="29">D21/7</f>
        <v>0.2857142857142857</v>
      </c>
      <c r="P21" s="20">
        <f t="shared" si="29"/>
        <v>0</v>
      </c>
      <c r="Q21" s="16">
        <f t="shared" si="8"/>
        <v>45</v>
      </c>
      <c r="R21" s="16"/>
      <c r="S21" s="21">
        <v>0.628571428571428</v>
      </c>
      <c r="T21" s="14">
        <v>600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0.22315008680555562</v>
      </c>
      <c r="AD21" s="25">
        <f t="shared" si="12"/>
        <v>-0.61589423958333345</v>
      </c>
      <c r="AE21" s="25">
        <v>-5.8</v>
      </c>
      <c r="AF21" s="25">
        <v>-8.4132437499999995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34.5</v>
      </c>
      <c r="D22" s="16">
        <v>6</v>
      </c>
      <c r="E22" s="16">
        <v>0</v>
      </c>
      <c r="F22" s="29">
        <v>207</v>
      </c>
      <c r="G22" s="29">
        <v>0</v>
      </c>
      <c r="H22" s="18">
        <f t="shared" si="1"/>
        <v>0</v>
      </c>
      <c r="I22" s="18">
        <f t="shared" si="2"/>
        <v>0.42909591681763287</v>
      </c>
      <c r="J22" s="17">
        <f t="shared" si="5"/>
        <v>88.822854781250001</v>
      </c>
      <c r="K22" s="17">
        <f t="shared" si="3"/>
        <v>14.803809130208334</v>
      </c>
      <c r="L22" s="16">
        <v>37</v>
      </c>
      <c r="M22" s="19">
        <f t="shared" si="6"/>
        <v>0.16216216216216217</v>
      </c>
      <c r="N22" s="16">
        <v>6</v>
      </c>
      <c r="O22" s="20">
        <f t="shared" ref="O22:P22" si="30">D22/7</f>
        <v>0.8571428571428571</v>
      </c>
      <c r="P22" s="20">
        <f t="shared" si="30"/>
        <v>0</v>
      </c>
      <c r="Q22" s="16">
        <f t="shared" si="8"/>
        <v>7</v>
      </c>
      <c r="R22" s="16"/>
      <c r="S22" s="21">
        <v>0.69064748201438797</v>
      </c>
      <c r="T22" s="14">
        <v>730</v>
      </c>
      <c r="U22" s="22">
        <v>130</v>
      </c>
      <c r="V22" s="23" t="s">
        <v>861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0.22315008680555562</v>
      </c>
      <c r="AD22" s="25">
        <f t="shared" si="12"/>
        <v>-1.8476827187500002</v>
      </c>
      <c r="AE22" s="25">
        <v>-5.8</v>
      </c>
      <c r="AF22" s="25">
        <v>-8.4132437499999995</v>
      </c>
      <c r="AG22" s="25">
        <v>0</v>
      </c>
    </row>
    <row r="23" spans="1:33" ht="15.75" customHeight="1" x14ac:dyDescent="0.2">
      <c r="A23" s="14" t="s">
        <v>76</v>
      </c>
      <c r="B23" s="14" t="s">
        <v>113</v>
      </c>
      <c r="C23" s="15">
        <f t="shared" si="4"/>
        <v>34.5</v>
      </c>
      <c r="D23" s="16">
        <v>3</v>
      </c>
      <c r="E23" s="16">
        <v>0</v>
      </c>
      <c r="F23" s="17">
        <v>103.5</v>
      </c>
      <c r="G23" s="29">
        <v>0</v>
      </c>
      <c r="H23" s="18">
        <f t="shared" si="1"/>
        <v>0</v>
      </c>
      <c r="I23" s="18">
        <f t="shared" si="2"/>
        <v>0.42909591681763287</v>
      </c>
      <c r="J23" s="17">
        <f t="shared" si="5"/>
        <v>44.411427390625001</v>
      </c>
      <c r="K23" s="17">
        <f t="shared" si="3"/>
        <v>14.803809130208334</v>
      </c>
      <c r="L23" s="16">
        <v>30</v>
      </c>
      <c r="M23" s="19">
        <f t="shared" si="6"/>
        <v>0.1</v>
      </c>
      <c r="N23" s="16">
        <v>4</v>
      </c>
      <c r="O23" s="20">
        <f t="shared" ref="O23:P23" si="31">D23/7</f>
        <v>0.42857142857142855</v>
      </c>
      <c r="P23" s="20">
        <f t="shared" si="31"/>
        <v>0</v>
      </c>
      <c r="Q23" s="16">
        <f t="shared" si="8"/>
        <v>9</v>
      </c>
      <c r="R23" s="16"/>
      <c r="S23" s="21">
        <v>0.79411764705882304</v>
      </c>
      <c r="T23" s="14">
        <v>130</v>
      </c>
      <c r="U23" s="22" t="s">
        <v>63</v>
      </c>
      <c r="V23" s="23" t="s">
        <v>862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0.22315008680555562</v>
      </c>
      <c r="AD23" s="25">
        <f t="shared" si="12"/>
        <v>-0.92384135937500012</v>
      </c>
      <c r="AE23" s="25">
        <v>-5.8</v>
      </c>
      <c r="AF23" s="25">
        <v>-8.4132437499999995</v>
      </c>
      <c r="AG23" s="25">
        <v>0</v>
      </c>
    </row>
    <row r="24" spans="1:33" ht="15.75" customHeight="1" x14ac:dyDescent="0.2">
      <c r="A24" s="14" t="s">
        <v>78</v>
      </c>
      <c r="B24" s="14" t="s">
        <v>863</v>
      </c>
      <c r="C24" s="15">
        <f t="shared" si="4"/>
        <v>34.5</v>
      </c>
      <c r="D24" s="16">
        <v>2</v>
      </c>
      <c r="E24" s="16">
        <v>0</v>
      </c>
      <c r="F24" s="17">
        <v>69</v>
      </c>
      <c r="G24" s="17">
        <v>0</v>
      </c>
      <c r="H24" s="18">
        <f t="shared" si="1"/>
        <v>0</v>
      </c>
      <c r="I24" s="18">
        <f t="shared" si="2"/>
        <v>0.42909591681763282</v>
      </c>
      <c r="J24" s="17">
        <f t="shared" si="5"/>
        <v>29.607618260416665</v>
      </c>
      <c r="K24" s="17">
        <f t="shared" si="3"/>
        <v>14.803809130208332</v>
      </c>
      <c r="L24" s="16">
        <v>29</v>
      </c>
      <c r="M24" s="19">
        <f t="shared" si="6"/>
        <v>6.8965517241379309E-2</v>
      </c>
      <c r="N24" s="16">
        <v>2</v>
      </c>
      <c r="O24" s="20">
        <f t="shared" ref="O24:P24" si="32">D24/7</f>
        <v>0.2857142857142857</v>
      </c>
      <c r="P24" s="20">
        <f t="shared" si="32"/>
        <v>0</v>
      </c>
      <c r="Q24" s="16">
        <f t="shared" si="8"/>
        <v>7</v>
      </c>
      <c r="R24" s="16"/>
      <c r="S24" s="21">
        <v>0.86567164179104406</v>
      </c>
      <c r="T24" s="14">
        <v>940</v>
      </c>
      <c r="U24" s="22" t="s">
        <v>63</v>
      </c>
      <c r="V24" s="23" t="s">
        <v>862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0.22315008680555562</v>
      </c>
      <c r="AD24" s="25">
        <f t="shared" si="12"/>
        <v>-0.61589423958333345</v>
      </c>
      <c r="AE24" s="25">
        <v>-5.8</v>
      </c>
      <c r="AF24" s="25">
        <v>-8.4132437499999995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1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0.89922480620155043</v>
      </c>
      <c r="T25" s="14">
        <v>940</v>
      </c>
      <c r="U25" s="22" t="s">
        <v>63</v>
      </c>
      <c r="V25" s="23" t="s">
        <v>864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0.22315008680555562</v>
      </c>
      <c r="AD25" s="25">
        <f t="shared" si="12"/>
        <v>0</v>
      </c>
      <c r="AE25" s="25">
        <v>-5.8</v>
      </c>
      <c r="AF25" s="25">
        <v>-8.41</v>
      </c>
      <c r="AG25" s="25">
        <v>0</v>
      </c>
    </row>
    <row r="26" spans="1:33" ht="15.75" customHeight="1" x14ac:dyDescent="0.2">
      <c r="A26" s="14" t="s">
        <v>82</v>
      </c>
      <c r="B26" s="14" t="s">
        <v>863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0.85470085470085466</v>
      </c>
      <c r="T26" s="14">
        <v>940</v>
      </c>
      <c r="U26" s="22">
        <v>130</v>
      </c>
      <c r="V26" s="23" t="s">
        <v>865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0.22315008680555562</v>
      </c>
      <c r="AD26" s="25">
        <f t="shared" si="12"/>
        <v>0</v>
      </c>
      <c r="AE26" s="25">
        <v>-5.8</v>
      </c>
      <c r="AF26" s="25">
        <v>-8.4132437499999995</v>
      </c>
      <c r="AG26" s="25">
        <v>0</v>
      </c>
    </row>
    <row r="27" spans="1:33" ht="15.75" customHeight="1" x14ac:dyDescent="0.2">
      <c r="A27" s="14" t="s">
        <v>85</v>
      </c>
      <c r="B27" s="14" t="s">
        <v>863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2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1.0467289719626169</v>
      </c>
      <c r="T27" s="14">
        <v>940</v>
      </c>
      <c r="U27" s="22">
        <v>130</v>
      </c>
      <c r="V27" s="23" t="s">
        <v>865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0.22315008680555562</v>
      </c>
      <c r="AD27" s="25">
        <f t="shared" si="12"/>
        <v>0</v>
      </c>
      <c r="AE27" s="25">
        <v>-5.68</v>
      </c>
      <c r="AF27" s="25">
        <v>-8.4812437500000009</v>
      </c>
      <c r="AG27" s="25">
        <v>0</v>
      </c>
    </row>
    <row r="28" spans="1:33" ht="15.75" customHeight="1" x14ac:dyDescent="0.2">
      <c r="A28" s="14" t="s">
        <v>87</v>
      </c>
      <c r="B28" s="14" t="s">
        <v>863</v>
      </c>
      <c r="C28" s="15">
        <f t="shared" si="4"/>
        <v>34.5</v>
      </c>
      <c r="D28" s="16">
        <v>1</v>
      </c>
      <c r="E28" s="16">
        <v>0</v>
      </c>
      <c r="F28" s="17">
        <v>34.5</v>
      </c>
      <c r="G28" s="17">
        <v>0</v>
      </c>
      <c r="H28" s="18">
        <f t="shared" si="1"/>
        <v>0</v>
      </c>
      <c r="I28" s="18">
        <f t="shared" si="2"/>
        <v>0.32114499786835748</v>
      </c>
      <c r="J28" s="17">
        <f t="shared" si="5"/>
        <v>11.079502426458333</v>
      </c>
      <c r="K28" s="17">
        <f t="shared" si="3"/>
        <v>11.079502426458333</v>
      </c>
      <c r="L28" s="16">
        <v>20</v>
      </c>
      <c r="M28" s="19">
        <f t="shared" si="6"/>
        <v>0.05</v>
      </c>
      <c r="N28" s="16">
        <v>1</v>
      </c>
      <c r="O28" s="20">
        <f t="shared" ref="O28:P28" si="36">D28/7</f>
        <v>0.14285714285714285</v>
      </c>
      <c r="P28" s="20">
        <f t="shared" si="36"/>
        <v>0</v>
      </c>
      <c r="Q28" s="16">
        <f t="shared" si="8"/>
        <v>7</v>
      </c>
      <c r="R28" s="16"/>
      <c r="S28" s="21">
        <v>1.2340425531914889</v>
      </c>
      <c r="T28" s="14">
        <v>940</v>
      </c>
      <c r="U28" s="22">
        <v>130</v>
      </c>
      <c r="V28" s="23" t="s">
        <v>865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0.22315008680555562</v>
      </c>
      <c r="AD28" s="25">
        <f t="shared" si="12"/>
        <v>-0.30794711979166672</v>
      </c>
      <c r="AE28" s="25">
        <v>-5.68</v>
      </c>
      <c r="AF28" s="25">
        <v>-12.25755045375</v>
      </c>
      <c r="AG28" s="25">
        <v>0</v>
      </c>
    </row>
    <row r="29" spans="1:33" ht="15.75" customHeight="1" x14ac:dyDescent="0.2">
      <c r="A29" s="14" t="s">
        <v>89</v>
      </c>
      <c r="B29" s="14" t="s">
        <v>863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1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1.393258426966292</v>
      </c>
      <c r="T29" s="14">
        <v>4540</v>
      </c>
      <c r="U29" s="22">
        <v>130</v>
      </c>
      <c r="V29" s="23" t="s">
        <v>866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0.22315008680555562</v>
      </c>
      <c r="AD29" s="25">
        <f t="shared" si="12"/>
        <v>0</v>
      </c>
      <c r="AE29" s="25">
        <v>-5.68</v>
      </c>
      <c r="AF29" s="25">
        <v>-12.25755045375</v>
      </c>
      <c r="AG29" s="25">
        <v>0</v>
      </c>
    </row>
    <row r="30" spans="1:33" ht="15.75" customHeight="1" x14ac:dyDescent="0.2">
      <c r="A30" s="31" t="s">
        <v>90</v>
      </c>
      <c r="B30" s="14" t="s">
        <v>863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1.393258426966292</v>
      </c>
      <c r="T30" s="14">
        <v>4540</v>
      </c>
      <c r="U30" s="22">
        <v>130</v>
      </c>
      <c r="V30" s="23" t="s">
        <v>866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0.22315008680555562</v>
      </c>
      <c r="AD30" s="25">
        <f t="shared" si="12"/>
        <v>0</v>
      </c>
      <c r="AE30" s="25">
        <v>-5.68</v>
      </c>
      <c r="AF30" s="25">
        <v>-8.7357201914062497</v>
      </c>
      <c r="AG30" s="25">
        <v>0</v>
      </c>
    </row>
    <row r="31" spans="1:33" ht="15.75" customHeight="1" x14ac:dyDescent="0.2">
      <c r="A31" s="31" t="s">
        <v>91</v>
      </c>
      <c r="B31" s="14" t="s">
        <v>863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>
        <v>1.44578313253012</v>
      </c>
      <c r="T31" s="14">
        <v>510</v>
      </c>
      <c r="U31" s="22">
        <v>220</v>
      </c>
      <c r="V31" s="23" t="s">
        <v>1166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0.22315008680555562</v>
      </c>
      <c r="AD31" s="25">
        <f t="shared" si="12"/>
        <v>0</v>
      </c>
      <c r="AE31" s="25">
        <v>-5.68</v>
      </c>
      <c r="AF31" s="25">
        <v>-8.7357201914062497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1.588235294117647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0.22315008680555562</v>
      </c>
      <c r="AD32" s="25">
        <f t="shared" si="12"/>
        <v>0</v>
      </c>
      <c r="AE32" s="25">
        <v>-5.68</v>
      </c>
      <c r="AF32" s="25">
        <v>-8.7357201914062497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- 40Ft Outdoor Green Cable (28Ft Each Line) Power Squid")</f>
        <v>1 to 3 Extension Cord Splitter - 40Ft Outdoor Green Cable (28Ft Each Line) Power Squid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Info!B1:BJ5000""),2,FALSE),"""")"),"B07WHTF57F")</f>
        <v>B07WHTF57F</v>
      </c>
      <c r="B2" s="3" t="s">
        <v>867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49.25" customHeight="1" x14ac:dyDescent="0.15">
      <c r="A3" s="67" t="s">
        <v>30</v>
      </c>
      <c r="B3" s="68"/>
      <c r="C3" s="42">
        <f>((AE32+AF32)/0.85)*-1</f>
        <v>20.99593529835294</v>
      </c>
      <c r="D3" s="5">
        <f>SUM(D4:D99765)</f>
        <v>113</v>
      </c>
      <c r="E3" s="5"/>
      <c r="F3" s="6">
        <f t="shared" ref="F3:G3" si="0">SUM(F4:F99765)</f>
        <v>3461.2299999999991</v>
      </c>
      <c r="G3" s="6">
        <f t="shared" si="0"/>
        <v>-307.86</v>
      </c>
      <c r="H3" s="7">
        <f t="shared" ref="H3:H32" si="1">G3/F3*-1</f>
        <v>8.8945259344221594E-2</v>
      </c>
      <c r="I3" s="8">
        <f t="shared" ref="I3:I32" si="2">J3/F3</f>
        <v>0.17321064630820546</v>
      </c>
      <c r="J3" s="6">
        <f>SUM(J4:J99765)</f>
        <v>599.52188532134983</v>
      </c>
      <c r="K3" s="6">
        <f t="shared" ref="K3:K32" si="3">J3/D3</f>
        <v>5.3055034099234497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18.5 - Oct
85 - Nov
12.5 - Dec
0.5 - Jan
2 - Feb")</f>
        <v>2 - March
2 - April
2 - May
2 - June
2 - July
2 - Aug
2 - Sept
18.5 - Oct
85 - Nov
12.5 - Dec
0.5 -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22</v>
      </c>
      <c r="X3" s="7">
        <f>W3/D3</f>
        <v>0.19469026548672566</v>
      </c>
      <c r="Y3" s="6"/>
      <c r="Z3" s="5"/>
      <c r="AA3" s="5"/>
      <c r="AB3" s="5"/>
      <c r="AC3" s="5"/>
      <c r="AD3" s="6">
        <f>SUM(AD4:AD99765)</f>
        <v>-31.13482294342732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Info!B2:BZ7000""),37,FALSE)),"""")*-1"),-11.8665450036)</f>
        <v>-11.866545003600001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868</v>
      </c>
      <c r="C4" s="15">
        <f t="shared" ref="C4:C32" si="4">IFERROR(F4/D4," - ")</f>
        <v>35.553076923076929</v>
      </c>
      <c r="D4" s="16">
        <v>13</v>
      </c>
      <c r="E4" s="16">
        <v>0</v>
      </c>
      <c r="F4" s="17">
        <v>462.19000000000005</v>
      </c>
      <c r="G4" s="17">
        <v>-0.28000000000000003</v>
      </c>
      <c r="H4" s="18">
        <f t="shared" si="1"/>
        <v>6.0581146281832147E-4</v>
      </c>
      <c r="I4" s="18">
        <f t="shared" si="2"/>
        <v>0.3789630743008528</v>
      </c>
      <c r="J4" s="17">
        <f t="shared" ref="J4:J32" si="5">F4*0.85+G4+AF4*D4+D4*AE4+AG4+AD4</f>
        <v>175.15294331111119</v>
      </c>
      <c r="K4" s="17">
        <f t="shared" si="3"/>
        <v>13.473303331623937</v>
      </c>
      <c r="L4" s="16">
        <v>81</v>
      </c>
      <c r="M4" s="19">
        <f t="shared" ref="M4:M32" si="6">IFERROR(D4/L4,"-")</f>
        <v>0.16049382716049382</v>
      </c>
      <c r="N4" s="16">
        <v>55</v>
      </c>
      <c r="O4" s="20">
        <f t="shared" ref="O4:P4" si="7">D4/7</f>
        <v>1.8571428571428572</v>
      </c>
      <c r="P4" s="20">
        <f t="shared" si="7"/>
        <v>0</v>
      </c>
      <c r="Q4" s="16">
        <f t="shared" ref="Q4:Q32" si="8">ROUNDDOWN(N4/(O4+P4),0)</f>
        <v>29</v>
      </c>
      <c r="R4" s="16"/>
      <c r="S4" s="21">
        <v>16.955555555555499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0.19963851851851852</v>
      </c>
      <c r="AD4" s="25">
        <f t="shared" ref="AD4:AD32" si="12">IFERROR(AB4*AC4*D4*2,0)</f>
        <v>-3.5815150222222218</v>
      </c>
      <c r="AE4" s="25">
        <v>-5.8</v>
      </c>
      <c r="AF4" s="25">
        <v>-10.649772435897436</v>
      </c>
      <c r="AG4" s="25">
        <v>0</v>
      </c>
    </row>
    <row r="5" spans="1:33" ht="15.75" customHeight="1" x14ac:dyDescent="0.2">
      <c r="A5" s="14" t="s">
        <v>34</v>
      </c>
      <c r="B5" s="14" t="s">
        <v>264</v>
      </c>
      <c r="C5" s="15">
        <f t="shared" si="4"/>
        <v>39.427999999999997</v>
      </c>
      <c r="D5" s="16">
        <v>10</v>
      </c>
      <c r="E5" s="16">
        <v>0</v>
      </c>
      <c r="F5" s="29">
        <v>394.28</v>
      </c>
      <c r="G5" s="29">
        <v>-0.14000000000000001</v>
      </c>
      <c r="H5" s="18">
        <f t="shared" si="1"/>
        <v>3.5507760982043224E-4</v>
      </c>
      <c r="I5" s="18">
        <f t="shared" si="2"/>
        <v>0.42543895637572421</v>
      </c>
      <c r="J5" s="17">
        <f t="shared" si="5"/>
        <v>167.74207171982053</v>
      </c>
      <c r="K5" s="17">
        <f t="shared" si="3"/>
        <v>16.774207171982052</v>
      </c>
      <c r="L5" s="16">
        <v>86</v>
      </c>
      <c r="M5" s="19">
        <f t="shared" si="6"/>
        <v>0.11627906976744186</v>
      </c>
      <c r="N5" s="16">
        <v>51</v>
      </c>
      <c r="O5" s="20">
        <f t="shared" ref="O5:P5" si="13">D5/7</f>
        <v>1.4285714285714286</v>
      </c>
      <c r="P5" s="20">
        <f t="shared" si="13"/>
        <v>0</v>
      </c>
      <c r="Q5" s="16">
        <f t="shared" si="8"/>
        <v>35</v>
      </c>
      <c r="R5" s="16"/>
      <c r="S5" s="21">
        <v>36.139130434782601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0.19986984936268831</v>
      </c>
      <c r="AD5" s="25">
        <f t="shared" si="12"/>
        <v>-2.7582039212050984</v>
      </c>
      <c r="AE5" s="25">
        <v>-5.8</v>
      </c>
      <c r="AF5" s="25">
        <v>-10.649772435897436</v>
      </c>
      <c r="AG5" s="25">
        <v>0</v>
      </c>
    </row>
    <row r="6" spans="1:33" ht="15.75" customHeight="1" x14ac:dyDescent="0.2">
      <c r="A6" s="14" t="s">
        <v>35</v>
      </c>
      <c r="B6" s="14" t="s">
        <v>38</v>
      </c>
      <c r="C6" s="15">
        <f t="shared" si="4"/>
        <v>43.274999999999999</v>
      </c>
      <c r="D6" s="16">
        <v>6</v>
      </c>
      <c r="E6" s="16">
        <v>0</v>
      </c>
      <c r="F6" s="29">
        <v>259.64999999999998</v>
      </c>
      <c r="G6" s="29">
        <v>-0.13</v>
      </c>
      <c r="H6" s="18">
        <f t="shared" si="1"/>
        <v>5.0067398420951292E-4</v>
      </c>
      <c r="I6" s="18">
        <f t="shared" si="2"/>
        <v>0.46301120142993279</v>
      </c>
      <c r="J6" s="17">
        <f t="shared" si="5"/>
        <v>120.22085845128204</v>
      </c>
      <c r="K6" s="17">
        <f t="shared" si="3"/>
        <v>20.03680974188034</v>
      </c>
      <c r="L6" s="16">
        <v>57</v>
      </c>
      <c r="M6" s="19">
        <f t="shared" si="6"/>
        <v>0.10526315789473684</v>
      </c>
      <c r="N6" s="16">
        <v>44</v>
      </c>
      <c r="O6" s="20">
        <f t="shared" ref="O6:P6" si="14">D6/7</f>
        <v>0.8571428571428571</v>
      </c>
      <c r="P6" s="20">
        <f t="shared" si="14"/>
        <v>0</v>
      </c>
      <c r="Q6" s="16">
        <f t="shared" si="8"/>
        <v>51</v>
      </c>
      <c r="R6" s="16"/>
      <c r="S6" s="21">
        <v>3.7942649066909402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0.19963851851851852</v>
      </c>
      <c r="AD6" s="25">
        <f t="shared" si="12"/>
        <v>-1.6530069333333333</v>
      </c>
      <c r="AE6" s="25">
        <v>-5.8</v>
      </c>
      <c r="AF6" s="25">
        <v>-10.649772435897436</v>
      </c>
      <c r="AG6" s="25">
        <v>0</v>
      </c>
    </row>
    <row r="7" spans="1:33" ht="15.75" customHeight="1" x14ac:dyDescent="0.2">
      <c r="A7" s="14" t="s">
        <v>37</v>
      </c>
      <c r="B7" s="14" t="s">
        <v>869</v>
      </c>
      <c r="C7" s="15">
        <f t="shared" si="4"/>
        <v>43.94</v>
      </c>
      <c r="D7" s="16">
        <v>6</v>
      </c>
      <c r="E7" s="16">
        <v>0</v>
      </c>
      <c r="F7" s="29">
        <v>263.64</v>
      </c>
      <c r="G7" s="29">
        <v>-0.13</v>
      </c>
      <c r="H7" s="18">
        <f t="shared" si="1"/>
        <v>4.9309664694280081E-4</v>
      </c>
      <c r="I7" s="18">
        <f t="shared" si="2"/>
        <v>0.46886799594629819</v>
      </c>
      <c r="J7" s="17">
        <f t="shared" si="5"/>
        <v>123.61235845128205</v>
      </c>
      <c r="K7" s="17">
        <f t="shared" si="3"/>
        <v>20.602059741880343</v>
      </c>
      <c r="L7" s="16">
        <v>36</v>
      </c>
      <c r="M7" s="19">
        <f t="shared" si="6"/>
        <v>0.16666666666666666</v>
      </c>
      <c r="N7" s="16">
        <v>40</v>
      </c>
      <c r="O7" s="20">
        <f t="shared" ref="O7:P7" si="15">D7/7</f>
        <v>0.8571428571428571</v>
      </c>
      <c r="P7" s="20">
        <f t="shared" si="15"/>
        <v>0</v>
      </c>
      <c r="Q7" s="16">
        <f t="shared" si="8"/>
        <v>46</v>
      </c>
      <c r="R7" s="16"/>
      <c r="S7" s="21">
        <v>5.66012186865267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0.19963851851851852</v>
      </c>
      <c r="AD7" s="25">
        <f t="shared" si="12"/>
        <v>-1.6530069333333333</v>
      </c>
      <c r="AE7" s="25">
        <v>-5.8</v>
      </c>
      <c r="AF7" s="25">
        <v>-10.649772435897436</v>
      </c>
      <c r="AG7" s="25">
        <v>0</v>
      </c>
    </row>
    <row r="8" spans="1:33" ht="15.75" customHeight="1" x14ac:dyDescent="0.2">
      <c r="A8" s="14" t="s">
        <v>40</v>
      </c>
      <c r="B8" s="14" t="s">
        <v>525</v>
      </c>
      <c r="C8" s="15">
        <f t="shared" si="4"/>
        <v>47.9</v>
      </c>
      <c r="D8" s="16">
        <v>1</v>
      </c>
      <c r="E8" s="16">
        <v>0</v>
      </c>
      <c r="F8" s="29">
        <v>47.9</v>
      </c>
      <c r="G8" s="29">
        <v>0</v>
      </c>
      <c r="H8" s="18">
        <f t="shared" si="1"/>
        <v>0</v>
      </c>
      <c r="I8" s="18">
        <f t="shared" si="2"/>
        <v>0.5008246105311992</v>
      </c>
      <c r="J8" s="17">
        <f t="shared" si="5"/>
        <v>23.989498844444441</v>
      </c>
      <c r="K8" s="17">
        <f t="shared" si="3"/>
        <v>23.989498844444441</v>
      </c>
      <c r="L8" s="16">
        <v>0</v>
      </c>
      <c r="M8" s="19" t="str">
        <f t="shared" si="6"/>
        <v>-</v>
      </c>
      <c r="N8" s="16">
        <v>42</v>
      </c>
      <c r="O8" s="20">
        <f t="shared" ref="O8:P8" si="16">D8/7</f>
        <v>0.14285714285714285</v>
      </c>
      <c r="P8" s="20">
        <f t="shared" si="16"/>
        <v>0</v>
      </c>
      <c r="Q8" s="16">
        <f t="shared" si="8"/>
        <v>294</v>
      </c>
      <c r="R8" s="16"/>
      <c r="S8" s="21">
        <v>22.4343163538874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0.19963851851851852</v>
      </c>
      <c r="AD8" s="25">
        <f t="shared" si="12"/>
        <v>-0.27550115555555554</v>
      </c>
      <c r="AE8" s="25">
        <v>-5.8</v>
      </c>
      <c r="AF8" s="25">
        <v>-10.65</v>
      </c>
      <c r="AG8" s="25">
        <v>0</v>
      </c>
    </row>
    <row r="9" spans="1:33" ht="15.75" customHeight="1" x14ac:dyDescent="0.2">
      <c r="A9" s="14" t="s">
        <v>42</v>
      </c>
      <c r="B9" s="14" t="s">
        <v>209</v>
      </c>
      <c r="C9" s="15">
        <f t="shared" si="4"/>
        <v>46.78</v>
      </c>
      <c r="D9" s="16">
        <v>1</v>
      </c>
      <c r="E9" s="16">
        <v>18</v>
      </c>
      <c r="F9" s="29">
        <v>46.78</v>
      </c>
      <c r="G9" s="29">
        <v>-0.08</v>
      </c>
      <c r="H9" s="18">
        <f t="shared" si="1"/>
        <v>1.7101325352714834E-3</v>
      </c>
      <c r="I9" s="18">
        <f t="shared" si="2"/>
        <v>0.48117830868623218</v>
      </c>
      <c r="J9" s="17">
        <f t="shared" si="5"/>
        <v>22.509521280341943</v>
      </c>
      <c r="K9" s="17">
        <f t="shared" si="3"/>
        <v>22.509521280341943</v>
      </c>
      <c r="L9" s="16">
        <v>32</v>
      </c>
      <c r="M9" s="19">
        <f t="shared" si="6"/>
        <v>3.125E-2</v>
      </c>
      <c r="N9" s="16">
        <v>50</v>
      </c>
      <c r="O9" s="20">
        <f t="shared" ref="O9:P9" si="17">D9/7</f>
        <v>0.14285714285714285</v>
      </c>
      <c r="P9" s="20">
        <f t="shared" si="17"/>
        <v>2.5714285714285716</v>
      </c>
      <c r="Q9" s="16">
        <f t="shared" si="8"/>
        <v>18</v>
      </c>
      <c r="R9" s="16"/>
      <c r="S9" s="21">
        <v>27.906666666666599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0.19963851851851852</v>
      </c>
      <c r="AD9" s="25">
        <f t="shared" si="12"/>
        <v>-0.27550115555555554</v>
      </c>
      <c r="AE9" s="25">
        <v>-5.8</v>
      </c>
      <c r="AF9" s="25">
        <v>-11.0979775641025</v>
      </c>
      <c r="AG9" s="25">
        <v>0</v>
      </c>
    </row>
    <row r="10" spans="1:33" ht="15.75" customHeight="1" x14ac:dyDescent="0.2">
      <c r="A10" s="14" t="s">
        <v>45</v>
      </c>
      <c r="B10" s="14" t="s">
        <v>870</v>
      </c>
      <c r="C10" s="15">
        <f t="shared" si="4"/>
        <v>49.44</v>
      </c>
      <c r="D10" s="16">
        <v>2</v>
      </c>
      <c r="E10" s="16">
        <v>0</v>
      </c>
      <c r="F10" s="29">
        <v>98.88</v>
      </c>
      <c r="G10" s="29">
        <v>-0.02</v>
      </c>
      <c r="H10" s="18">
        <f t="shared" si="1"/>
        <v>2.022653721682848E-4</v>
      </c>
      <c r="I10" s="18">
        <f t="shared" si="2"/>
        <v>0.50243772816225607</v>
      </c>
      <c r="J10" s="17">
        <f t="shared" si="5"/>
        <v>49.681042560683878</v>
      </c>
      <c r="K10" s="17">
        <f t="shared" si="3"/>
        <v>24.840521280341939</v>
      </c>
      <c r="L10" s="16">
        <v>32</v>
      </c>
      <c r="M10" s="19">
        <f t="shared" si="6"/>
        <v>6.25E-2</v>
      </c>
      <c r="N10" s="16">
        <v>49</v>
      </c>
      <c r="O10" s="20">
        <f t="shared" ref="O10:P10" si="18">D10/7</f>
        <v>0.2857142857142857</v>
      </c>
      <c r="P10" s="20">
        <f t="shared" si="18"/>
        <v>0</v>
      </c>
      <c r="Q10" s="16">
        <f t="shared" si="8"/>
        <v>171</v>
      </c>
      <c r="R10" s="16"/>
      <c r="S10" s="21">
        <v>9.9149453219927093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0.19963851851851852</v>
      </c>
      <c r="AD10" s="25">
        <f t="shared" si="12"/>
        <v>-0.55100231111111109</v>
      </c>
      <c r="AE10" s="25">
        <v>-5.8</v>
      </c>
      <c r="AF10" s="25">
        <v>-11.0979775641025</v>
      </c>
      <c r="AG10" s="25">
        <v>0</v>
      </c>
    </row>
    <row r="11" spans="1:33" ht="15.75" customHeight="1" x14ac:dyDescent="0.2">
      <c r="A11" s="14" t="s">
        <v>46</v>
      </c>
      <c r="B11" s="14" t="s">
        <v>871</v>
      </c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-0.05</v>
      </c>
      <c r="H11" s="18" t="e">
        <f t="shared" si="1"/>
        <v>#DIV/0!</v>
      </c>
      <c r="I11" s="18" t="e">
        <f t="shared" si="2"/>
        <v>#DIV/0!</v>
      </c>
      <c r="J11" s="17">
        <f t="shared" si="5"/>
        <v>-0.05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49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>
        <v>3.4608294930875498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0.19963851851851852</v>
      </c>
      <c r="AD11" s="25">
        <f t="shared" si="12"/>
        <v>0</v>
      </c>
      <c r="AE11" s="25">
        <v>-5.8</v>
      </c>
      <c r="AF11" s="25">
        <v>-11.0979775641025</v>
      </c>
      <c r="AG11" s="25">
        <v>0</v>
      </c>
    </row>
    <row r="12" spans="1:33" ht="15.75" customHeight="1" x14ac:dyDescent="0.2">
      <c r="A12" s="14" t="s">
        <v>49</v>
      </c>
      <c r="B12" s="14" t="s">
        <v>872</v>
      </c>
      <c r="C12" s="15">
        <f t="shared" si="4"/>
        <v>48.05</v>
      </c>
      <c r="D12" s="16">
        <v>2</v>
      </c>
      <c r="E12" s="16">
        <v>0</v>
      </c>
      <c r="F12" s="29">
        <v>96.1</v>
      </c>
      <c r="G12" s="29">
        <v>-0.03</v>
      </c>
      <c r="H12" s="18">
        <f t="shared" si="1"/>
        <v>3.1217481789802288E-4</v>
      </c>
      <c r="I12" s="18">
        <f t="shared" si="2"/>
        <v>0.49227931904978017</v>
      </c>
      <c r="J12" s="17">
        <f t="shared" si="5"/>
        <v>47.308042560683873</v>
      </c>
      <c r="K12" s="17">
        <f t="shared" si="3"/>
        <v>23.654021280341937</v>
      </c>
      <c r="L12" s="16">
        <v>14</v>
      </c>
      <c r="M12" s="19">
        <f t="shared" si="6"/>
        <v>0.14285714285714285</v>
      </c>
      <c r="N12" s="16">
        <v>49</v>
      </c>
      <c r="O12" s="20">
        <f t="shared" ref="O12:P12" si="20">D12/7</f>
        <v>0.2857142857142857</v>
      </c>
      <c r="P12" s="20">
        <f t="shared" si="20"/>
        <v>0</v>
      </c>
      <c r="Q12" s="16">
        <f t="shared" si="8"/>
        <v>171</v>
      </c>
      <c r="R12" s="16"/>
      <c r="S12" s="21">
        <v>2.6548672566371598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0.19963851851851852</v>
      </c>
      <c r="AD12" s="25">
        <f t="shared" si="12"/>
        <v>-0.55100231111111109</v>
      </c>
      <c r="AE12" s="25">
        <v>-5.8</v>
      </c>
      <c r="AF12" s="25">
        <v>-11.0979775641025</v>
      </c>
      <c r="AG12" s="25">
        <v>0</v>
      </c>
    </row>
    <row r="13" spans="1:33" ht="15.75" customHeight="1" x14ac:dyDescent="0.2">
      <c r="A13" s="14" t="s">
        <v>52</v>
      </c>
      <c r="B13" s="14" t="s">
        <v>873</v>
      </c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52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>
        <v>2.0931263858093101</v>
      </c>
      <c r="T13" s="14">
        <v>600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0.19963851851851852</v>
      </c>
      <c r="AD13" s="25">
        <f t="shared" si="12"/>
        <v>0</v>
      </c>
      <c r="AE13" s="25">
        <v>-5.8</v>
      </c>
      <c r="AF13" s="25">
        <v>-11.333875000000001</v>
      </c>
      <c r="AG13" s="25">
        <v>0</v>
      </c>
    </row>
    <row r="14" spans="1:33" ht="15.75" customHeight="1" x14ac:dyDescent="0.2">
      <c r="A14" s="14" t="s">
        <v>55</v>
      </c>
      <c r="B14" s="14" t="s">
        <v>874</v>
      </c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-0.16</v>
      </c>
      <c r="H14" s="18" t="e">
        <f t="shared" si="1"/>
        <v>#DIV/0!</v>
      </c>
      <c r="I14" s="18" t="e">
        <f t="shared" si="2"/>
        <v>#DIV/0!</v>
      </c>
      <c r="J14" s="17">
        <f t="shared" si="5"/>
        <v>-0.16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57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>
        <v>1.1917404129793501</v>
      </c>
      <c r="T14" s="14">
        <v>600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0.19963851851851852</v>
      </c>
      <c r="AD14" s="25">
        <f t="shared" si="12"/>
        <v>0</v>
      </c>
      <c r="AE14" s="25">
        <v>-5.8</v>
      </c>
      <c r="AF14" s="25">
        <v>-11.333875000000001</v>
      </c>
      <c r="AG14" s="25">
        <v>0</v>
      </c>
    </row>
    <row r="15" spans="1:33" ht="15.75" customHeight="1" x14ac:dyDescent="0.2">
      <c r="A15" s="14" t="s">
        <v>57</v>
      </c>
      <c r="B15" s="14" t="s">
        <v>875</v>
      </c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-0.1</v>
      </c>
      <c r="H15" s="18" t="e">
        <f t="shared" si="1"/>
        <v>#DIV/0!</v>
      </c>
      <c r="I15" s="18" t="e">
        <f t="shared" si="2"/>
        <v>#DIV/0!</v>
      </c>
      <c r="J15" s="17">
        <f t="shared" si="5"/>
        <v>-0.1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56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>
        <v>0.91803278688524503</v>
      </c>
      <c r="T15" s="14">
        <v>600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0.19963851851851852</v>
      </c>
      <c r="AD15" s="25">
        <f t="shared" si="12"/>
        <v>0</v>
      </c>
      <c r="AE15" s="25">
        <v>-5.8</v>
      </c>
      <c r="AF15" s="25">
        <v>-11.333875000000001</v>
      </c>
      <c r="AG15" s="25">
        <v>0</v>
      </c>
    </row>
    <row r="16" spans="1:33" ht="15.75" customHeight="1" x14ac:dyDescent="0.2">
      <c r="A16" s="14" t="s">
        <v>60</v>
      </c>
      <c r="B16" s="14" t="s">
        <v>876</v>
      </c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60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0.673684210526315</v>
      </c>
      <c r="T16" s="14">
        <v>600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0.19963851851851852</v>
      </c>
      <c r="AD16" s="25">
        <f t="shared" si="12"/>
        <v>0</v>
      </c>
      <c r="AE16" s="25">
        <v>-5.8</v>
      </c>
      <c r="AF16" s="25">
        <v>-11.333875000000001</v>
      </c>
      <c r="AG16" s="25">
        <v>0</v>
      </c>
    </row>
    <row r="17" spans="1:33" ht="15.75" customHeight="1" x14ac:dyDescent="0.2">
      <c r="A17" s="14" t="s">
        <v>62</v>
      </c>
      <c r="B17" s="14" t="s">
        <v>877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-0.08</v>
      </c>
      <c r="H17" s="18" t="e">
        <f t="shared" si="1"/>
        <v>#DIV/0!</v>
      </c>
      <c r="I17" s="18" t="e">
        <f t="shared" si="2"/>
        <v>#DIV/0!</v>
      </c>
      <c r="J17" s="17">
        <f t="shared" si="5"/>
        <v>-0.08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61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0.52044609665427499</v>
      </c>
      <c r="T17" s="14">
        <v>600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0.19963851851851852</v>
      </c>
      <c r="AD17" s="25">
        <f t="shared" si="12"/>
        <v>0</v>
      </c>
      <c r="AE17" s="25">
        <v>-5.8</v>
      </c>
      <c r="AF17" s="25">
        <v>-11.116375</v>
      </c>
      <c r="AG17" s="25">
        <v>0</v>
      </c>
    </row>
    <row r="18" spans="1:33" ht="15.75" customHeight="1" x14ac:dyDescent="0.2">
      <c r="A18" s="14" t="s">
        <v>64</v>
      </c>
      <c r="B18" s="14" t="s">
        <v>50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62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>
        <v>0.370106761565836</v>
      </c>
      <c r="T18" s="14">
        <v>600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0.19963851851851852</v>
      </c>
      <c r="AD18" s="25">
        <f t="shared" si="12"/>
        <v>0</v>
      </c>
      <c r="AE18" s="25">
        <v>-5.8</v>
      </c>
      <c r="AF18" s="25">
        <v>-11.116375</v>
      </c>
      <c r="AG18" s="25">
        <v>0</v>
      </c>
    </row>
    <row r="19" spans="1:33" ht="15.75" customHeight="1" x14ac:dyDescent="0.2">
      <c r="A19" s="14" t="s">
        <v>67</v>
      </c>
      <c r="B19" s="14" t="s">
        <v>88</v>
      </c>
      <c r="C19" s="15">
        <f t="shared" si="4"/>
        <v>30.064</v>
      </c>
      <c r="D19" s="16">
        <v>10</v>
      </c>
      <c r="E19" s="16">
        <v>0</v>
      </c>
      <c r="F19" s="17">
        <v>300.64</v>
      </c>
      <c r="G19" s="29">
        <v>-42.009999999999991</v>
      </c>
      <c r="H19" s="18">
        <f t="shared" si="1"/>
        <v>0.13973523150612024</v>
      </c>
      <c r="I19" s="18">
        <f t="shared" si="2"/>
        <v>0.1229944483250547</v>
      </c>
      <c r="J19" s="17">
        <f t="shared" si="5"/>
        <v>36.977050944444443</v>
      </c>
      <c r="K19" s="17">
        <f t="shared" si="3"/>
        <v>3.6977050944444443</v>
      </c>
      <c r="L19" s="16">
        <v>44</v>
      </c>
      <c r="M19" s="19">
        <f t="shared" si="6"/>
        <v>0.22727272727272727</v>
      </c>
      <c r="N19" s="16">
        <v>53</v>
      </c>
      <c r="O19" s="20">
        <f t="shared" ref="O19:P19" si="27">D19/7</f>
        <v>1.4285714285714286</v>
      </c>
      <c r="P19" s="20">
        <f t="shared" si="27"/>
        <v>0</v>
      </c>
      <c r="Q19" s="16">
        <f t="shared" si="8"/>
        <v>37</v>
      </c>
      <c r="R19" s="16"/>
      <c r="S19" s="21">
        <v>0.31111111111111101</v>
      </c>
      <c r="T19" s="14">
        <v>600</v>
      </c>
      <c r="U19" s="22" t="s">
        <v>63</v>
      </c>
      <c r="V19" s="23" t="s">
        <v>63</v>
      </c>
      <c r="W19" s="14">
        <v>2</v>
      </c>
      <c r="X19" s="24">
        <f t="shared" si="9"/>
        <v>0.2</v>
      </c>
      <c r="Y19" s="25">
        <f t="shared" si="10"/>
        <v>6.00142857142857</v>
      </c>
      <c r="Z19" s="14">
        <v>5</v>
      </c>
      <c r="AA19" s="14" t="s">
        <v>39</v>
      </c>
      <c r="AB19" s="27">
        <f t="shared" si="11"/>
        <v>-0.69</v>
      </c>
      <c r="AC19" s="28">
        <v>0.19963851851851852</v>
      </c>
      <c r="AD19" s="25">
        <f t="shared" si="12"/>
        <v>-2.7550115555555554</v>
      </c>
      <c r="AE19" s="25">
        <v>-5.8</v>
      </c>
      <c r="AF19" s="25">
        <v>-11.580193749999999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4"/>
        <v>29.949999999999996</v>
      </c>
      <c r="D20" s="16">
        <v>7</v>
      </c>
      <c r="E20" s="16">
        <v>0</v>
      </c>
      <c r="F20" s="17">
        <v>209.64999999999998</v>
      </c>
      <c r="G20" s="29">
        <v>-0.89</v>
      </c>
      <c r="H20" s="18">
        <f t="shared" si="1"/>
        <v>4.2451705222990707E-3</v>
      </c>
      <c r="I20" s="18">
        <f t="shared" si="2"/>
        <v>0.25624915650422669</v>
      </c>
      <c r="J20" s="17">
        <f t="shared" si="5"/>
        <v>53.72263566111112</v>
      </c>
      <c r="K20" s="17">
        <f t="shared" si="3"/>
        <v>7.6746622373015887</v>
      </c>
      <c r="L20" s="16">
        <v>20</v>
      </c>
      <c r="M20" s="19">
        <f t="shared" si="6"/>
        <v>0.35</v>
      </c>
      <c r="N20" s="16">
        <v>48</v>
      </c>
      <c r="O20" s="20">
        <f t="shared" ref="O20:P20" si="28">D20/7</f>
        <v>1</v>
      </c>
      <c r="P20" s="20">
        <f t="shared" si="28"/>
        <v>0</v>
      </c>
      <c r="Q20" s="16">
        <f t="shared" si="8"/>
        <v>48</v>
      </c>
      <c r="R20" s="16"/>
      <c r="S20" s="21">
        <v>0.369477911646586</v>
      </c>
      <c r="T20" s="14">
        <v>600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0.19963851851851852</v>
      </c>
      <c r="AD20" s="25">
        <f t="shared" si="12"/>
        <v>-1.9285080888888888</v>
      </c>
      <c r="AE20" s="25">
        <v>-5.8</v>
      </c>
      <c r="AF20" s="25">
        <v>-11.580193749999999</v>
      </c>
      <c r="AG20" s="25">
        <v>0</v>
      </c>
    </row>
    <row r="21" spans="1:33" ht="15.75" customHeight="1" x14ac:dyDescent="0.2">
      <c r="A21" s="14" t="s">
        <v>71</v>
      </c>
      <c r="B21" s="14" t="s">
        <v>878</v>
      </c>
      <c r="C21" s="15">
        <f t="shared" si="4"/>
        <v>29.95</v>
      </c>
      <c r="D21" s="16">
        <v>1</v>
      </c>
      <c r="E21" s="16">
        <v>0</v>
      </c>
      <c r="F21" s="17">
        <v>29.95</v>
      </c>
      <c r="G21" s="29">
        <v>0</v>
      </c>
      <c r="H21" s="18">
        <f t="shared" si="1"/>
        <v>0</v>
      </c>
      <c r="I21" s="18">
        <f t="shared" si="2"/>
        <v>0.2604943270265257</v>
      </c>
      <c r="J21" s="17">
        <f t="shared" si="5"/>
        <v>7.8018050944444441</v>
      </c>
      <c r="K21" s="17">
        <f t="shared" si="3"/>
        <v>7.8018050944444441</v>
      </c>
      <c r="L21" s="16">
        <v>15</v>
      </c>
      <c r="M21" s="19">
        <f t="shared" si="6"/>
        <v>6.6666666666666666E-2</v>
      </c>
      <c r="N21" s="16">
        <v>47</v>
      </c>
      <c r="O21" s="20">
        <f t="shared" ref="O21:P21" si="29">D21/7</f>
        <v>0.14285714285714285</v>
      </c>
      <c r="P21" s="20">
        <f t="shared" si="29"/>
        <v>0</v>
      </c>
      <c r="Q21" s="16">
        <f t="shared" si="8"/>
        <v>329</v>
      </c>
      <c r="R21" s="16"/>
      <c r="S21" s="21">
        <v>0.41434262948207101</v>
      </c>
      <c r="T21" s="14">
        <v>1050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0.19963851851851852</v>
      </c>
      <c r="AD21" s="25">
        <f t="shared" si="12"/>
        <v>-0.27550115555555554</v>
      </c>
      <c r="AE21" s="25">
        <v>-5.8</v>
      </c>
      <c r="AF21" s="25">
        <v>-11.580193749999999</v>
      </c>
      <c r="AG21" s="25">
        <v>0</v>
      </c>
    </row>
    <row r="22" spans="1:33" ht="15.75" customHeight="1" x14ac:dyDescent="0.2">
      <c r="A22" s="14" t="s">
        <v>74</v>
      </c>
      <c r="B22" s="14" t="s">
        <v>879</v>
      </c>
      <c r="C22" s="15">
        <f t="shared" si="4"/>
        <v>28.95</v>
      </c>
      <c r="D22" s="16">
        <v>1</v>
      </c>
      <c r="E22" s="16">
        <v>0</v>
      </c>
      <c r="F22" s="29">
        <v>28.95</v>
      </c>
      <c r="G22" s="29">
        <v>-7.0000000000000007E-2</v>
      </c>
      <c r="H22" s="18">
        <f t="shared" si="1"/>
        <v>2.4179620034542318E-3</v>
      </c>
      <c r="I22" s="18">
        <f t="shared" si="2"/>
        <v>0.23771347476492033</v>
      </c>
      <c r="J22" s="17">
        <f t="shared" si="5"/>
        <v>6.8818050944444433</v>
      </c>
      <c r="K22" s="17">
        <f t="shared" si="3"/>
        <v>6.8818050944444433</v>
      </c>
      <c r="L22" s="16">
        <v>29</v>
      </c>
      <c r="M22" s="19">
        <f t="shared" si="6"/>
        <v>3.4482758620689655E-2</v>
      </c>
      <c r="N22" s="16">
        <v>49</v>
      </c>
      <c r="O22" s="20">
        <f t="shared" ref="O22:P22" si="30">D22/7</f>
        <v>0.14285714285714285</v>
      </c>
      <c r="P22" s="20">
        <f t="shared" si="30"/>
        <v>0</v>
      </c>
      <c r="Q22" s="16">
        <f t="shared" si="8"/>
        <v>343</v>
      </c>
      <c r="R22" s="16"/>
      <c r="S22" s="21">
        <v>0.35820895522388002</v>
      </c>
      <c r="T22" s="14">
        <v>1150</v>
      </c>
      <c r="U22" s="22">
        <v>100</v>
      </c>
      <c r="V22" s="23" t="s">
        <v>880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0.19963851851851852</v>
      </c>
      <c r="AD22" s="25">
        <f t="shared" si="12"/>
        <v>-0.27550115555555554</v>
      </c>
      <c r="AE22" s="25">
        <v>-5.8</v>
      </c>
      <c r="AF22" s="25">
        <v>-11.580193749999999</v>
      </c>
      <c r="AG22" s="25">
        <v>0</v>
      </c>
    </row>
    <row r="23" spans="1:33" ht="15.75" customHeight="1" x14ac:dyDescent="0.2">
      <c r="A23" s="14" t="s">
        <v>76</v>
      </c>
      <c r="B23" s="14" t="s">
        <v>881</v>
      </c>
      <c r="C23" s="15">
        <f t="shared" si="4"/>
        <v>26.76</v>
      </c>
      <c r="D23" s="16">
        <v>1</v>
      </c>
      <c r="E23" s="16">
        <v>0</v>
      </c>
      <c r="F23" s="17">
        <v>26.76</v>
      </c>
      <c r="G23" s="29">
        <v>0</v>
      </c>
      <c r="H23" s="18">
        <f t="shared" si="1"/>
        <v>0</v>
      </c>
      <c r="I23" s="18">
        <f t="shared" si="2"/>
        <v>0.19022066870121254</v>
      </c>
      <c r="J23" s="17">
        <f t="shared" si="5"/>
        <v>5.0903050944444477</v>
      </c>
      <c r="K23" s="17">
        <f t="shared" si="3"/>
        <v>5.0903050944444477</v>
      </c>
      <c r="L23" s="16">
        <v>0</v>
      </c>
      <c r="M23" s="19" t="str">
        <f t="shared" si="6"/>
        <v>-</v>
      </c>
      <c r="N23" s="16">
        <v>48</v>
      </c>
      <c r="O23" s="20">
        <f t="shared" ref="O23:P23" si="31">D23/7</f>
        <v>0.14285714285714285</v>
      </c>
      <c r="P23" s="20">
        <f t="shared" si="31"/>
        <v>0</v>
      </c>
      <c r="Q23" s="16">
        <f t="shared" si="8"/>
        <v>336</v>
      </c>
      <c r="R23" s="16"/>
      <c r="S23" s="21">
        <v>0.360902255639097</v>
      </c>
      <c r="T23" s="14">
        <v>600</v>
      </c>
      <c r="U23" s="22" t="s">
        <v>63</v>
      </c>
      <c r="V23" s="23" t="s">
        <v>882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0.19963851851851852</v>
      </c>
      <c r="AD23" s="25">
        <f t="shared" si="12"/>
        <v>-0.27550115555555554</v>
      </c>
      <c r="AE23" s="25">
        <v>-5.8</v>
      </c>
      <c r="AF23" s="25">
        <v>-11.580193749999999</v>
      </c>
      <c r="AG23" s="25">
        <v>0</v>
      </c>
    </row>
    <row r="24" spans="1:33" ht="15.75" customHeight="1" x14ac:dyDescent="0.2">
      <c r="A24" s="14" t="s">
        <v>78</v>
      </c>
      <c r="B24" s="14" t="s">
        <v>38</v>
      </c>
      <c r="C24" s="15">
        <f t="shared" si="4"/>
        <v>25.949999999999996</v>
      </c>
      <c r="D24" s="16">
        <v>10</v>
      </c>
      <c r="E24" s="16">
        <v>0</v>
      </c>
      <c r="F24" s="17">
        <v>259.49999999999994</v>
      </c>
      <c r="G24" s="17">
        <v>-36.04</v>
      </c>
      <c r="H24" s="18">
        <f t="shared" si="1"/>
        <v>0.13888246628131024</v>
      </c>
      <c r="I24" s="18">
        <f t="shared" si="2"/>
        <v>3.0743934275315576E-2</v>
      </c>
      <c r="J24" s="17">
        <f t="shared" si="5"/>
        <v>7.9780509444443908</v>
      </c>
      <c r="K24" s="17">
        <f t="shared" si="3"/>
        <v>0.79780509444443903</v>
      </c>
      <c r="L24" s="16">
        <v>52</v>
      </c>
      <c r="M24" s="19">
        <f t="shared" si="6"/>
        <v>0.19230769230769232</v>
      </c>
      <c r="N24" s="16">
        <v>42</v>
      </c>
      <c r="O24" s="20">
        <f t="shared" ref="O24:P24" si="32">D24/7</f>
        <v>1.4285714285714286</v>
      </c>
      <c r="P24" s="20">
        <f t="shared" si="32"/>
        <v>0</v>
      </c>
      <c r="Q24" s="16">
        <f t="shared" si="8"/>
        <v>29</v>
      </c>
      <c r="R24" s="16"/>
      <c r="S24" s="21">
        <v>0.424489795918367</v>
      </c>
      <c r="T24" s="14">
        <v>1000</v>
      </c>
      <c r="U24" s="22" t="s">
        <v>63</v>
      </c>
      <c r="V24" s="23" t="s">
        <v>882</v>
      </c>
      <c r="W24" s="14">
        <v>5</v>
      </c>
      <c r="X24" s="24">
        <f t="shared" si="9"/>
        <v>0.5</v>
      </c>
      <c r="Y24" s="25">
        <f t="shared" si="10"/>
        <v>4.5049999999999999</v>
      </c>
      <c r="Z24" s="14">
        <v>3</v>
      </c>
      <c r="AA24" s="14" t="s">
        <v>39</v>
      </c>
      <c r="AB24" s="27">
        <f t="shared" si="11"/>
        <v>-0.69</v>
      </c>
      <c r="AC24" s="28">
        <v>0.19963851851851852</v>
      </c>
      <c r="AD24" s="25">
        <f t="shared" si="12"/>
        <v>-2.7550115555555554</v>
      </c>
      <c r="AE24" s="25">
        <v>-5.8</v>
      </c>
      <c r="AF24" s="25">
        <v>-11.580193749999999</v>
      </c>
      <c r="AG24" s="25">
        <v>0</v>
      </c>
    </row>
    <row r="25" spans="1:33" ht="15.75" customHeight="1" x14ac:dyDescent="0.2">
      <c r="A25" s="14" t="s">
        <v>81</v>
      </c>
      <c r="B25" s="30" t="s">
        <v>883</v>
      </c>
      <c r="C25" s="15">
        <f t="shared" si="4"/>
        <v>25.95</v>
      </c>
      <c r="D25" s="16">
        <v>6</v>
      </c>
      <c r="E25" s="16">
        <v>0</v>
      </c>
      <c r="F25" s="17">
        <v>155.69999999999999</v>
      </c>
      <c r="G25" s="17">
        <v>-41.250000000000007</v>
      </c>
      <c r="H25" s="18">
        <f t="shared" si="1"/>
        <v>0.26493256262042397</v>
      </c>
      <c r="I25" s="18">
        <f t="shared" si="2"/>
        <v>-9.5298695782487716E-2</v>
      </c>
      <c r="J25" s="17">
        <f t="shared" si="5"/>
        <v>-14.838006933333336</v>
      </c>
      <c r="K25" s="17">
        <f t="shared" si="3"/>
        <v>-2.473001155555556</v>
      </c>
      <c r="L25" s="16">
        <v>64</v>
      </c>
      <c r="M25" s="19">
        <f t="shared" si="6"/>
        <v>9.375E-2</v>
      </c>
      <c r="N25" s="16">
        <v>32</v>
      </c>
      <c r="O25" s="20">
        <f t="shared" ref="O25:P25" si="33">D25/7</f>
        <v>0.8571428571428571</v>
      </c>
      <c r="P25" s="20">
        <f t="shared" si="33"/>
        <v>0</v>
      </c>
      <c r="Q25" s="16">
        <f t="shared" si="8"/>
        <v>37</v>
      </c>
      <c r="R25" s="16"/>
      <c r="S25" s="21">
        <v>0.57391304347826089</v>
      </c>
      <c r="T25" s="14">
        <v>1000</v>
      </c>
      <c r="U25" s="22" t="s">
        <v>63</v>
      </c>
      <c r="V25" s="23" t="s">
        <v>884</v>
      </c>
      <c r="W25" s="14">
        <v>2</v>
      </c>
      <c r="X25" s="24">
        <f t="shared" si="9"/>
        <v>0.33333333333333331</v>
      </c>
      <c r="Y25" s="25">
        <f t="shared" si="10"/>
        <v>5.8928571428571441</v>
      </c>
      <c r="Z25" s="22">
        <v>5</v>
      </c>
      <c r="AA25" s="14" t="s">
        <v>39</v>
      </c>
      <c r="AB25" s="27">
        <f t="shared" si="11"/>
        <v>-0.69</v>
      </c>
      <c r="AC25" s="28">
        <v>0.19963851851851852</v>
      </c>
      <c r="AD25" s="25">
        <f t="shared" si="12"/>
        <v>-1.6530069333333333</v>
      </c>
      <c r="AE25" s="25">
        <v>-5.8</v>
      </c>
      <c r="AF25" s="25">
        <v>-11.58</v>
      </c>
      <c r="AG25" s="25">
        <v>0</v>
      </c>
    </row>
    <row r="26" spans="1:33" ht="15.75" customHeight="1" x14ac:dyDescent="0.2">
      <c r="A26" s="14" t="s">
        <v>82</v>
      </c>
      <c r="B26" s="14" t="s">
        <v>124</v>
      </c>
      <c r="C26" s="15">
        <f t="shared" si="4"/>
        <v>24.79</v>
      </c>
      <c r="D26" s="16">
        <v>5</v>
      </c>
      <c r="E26" s="16">
        <v>0</v>
      </c>
      <c r="F26" s="17">
        <v>123.95</v>
      </c>
      <c r="G26" s="17">
        <v>-35.53</v>
      </c>
      <c r="H26" s="18">
        <f t="shared" si="1"/>
        <v>0.28664784187172249</v>
      </c>
      <c r="I26" s="18">
        <f t="shared" si="2"/>
        <v>-0.15611919748106315</v>
      </c>
      <c r="J26" s="17">
        <f t="shared" si="5"/>
        <v>-19.350974527777776</v>
      </c>
      <c r="K26" s="17">
        <f t="shared" si="3"/>
        <v>-3.8701949055555551</v>
      </c>
      <c r="L26" s="16">
        <v>53</v>
      </c>
      <c r="M26" s="19">
        <f t="shared" si="6"/>
        <v>9.4339622641509441E-2</v>
      </c>
      <c r="N26" s="16">
        <v>28</v>
      </c>
      <c r="O26" s="20">
        <f t="shared" ref="O26:P26" si="34">D26/7</f>
        <v>0.7142857142857143</v>
      </c>
      <c r="P26" s="20">
        <f t="shared" si="34"/>
        <v>0</v>
      </c>
      <c r="Q26" s="16">
        <f t="shared" si="8"/>
        <v>39</v>
      </c>
      <c r="R26" s="16"/>
      <c r="S26" s="21">
        <v>0.67256637168141598</v>
      </c>
      <c r="T26" s="14">
        <v>1000</v>
      </c>
      <c r="U26" s="22">
        <v>100</v>
      </c>
      <c r="V26" s="23" t="s">
        <v>885</v>
      </c>
      <c r="W26" s="14">
        <v>1</v>
      </c>
      <c r="X26" s="24">
        <f t="shared" si="9"/>
        <v>0.2</v>
      </c>
      <c r="Y26" s="25">
        <f t="shared" si="10"/>
        <v>8.8825000000000003</v>
      </c>
      <c r="Z26" s="14">
        <v>3</v>
      </c>
      <c r="AA26" s="14" t="s">
        <v>39</v>
      </c>
      <c r="AB26" s="27">
        <f t="shared" si="11"/>
        <v>-0.69</v>
      </c>
      <c r="AC26" s="28">
        <v>0.19963851851851852</v>
      </c>
      <c r="AD26" s="25">
        <f t="shared" si="12"/>
        <v>-1.3775057777777777</v>
      </c>
      <c r="AE26" s="25">
        <v>-5.98</v>
      </c>
      <c r="AF26" s="25">
        <v>-11.580193749999999</v>
      </c>
      <c r="AG26" s="25">
        <v>0</v>
      </c>
    </row>
    <row r="27" spans="1:33" ht="15.75" customHeight="1" x14ac:dyDescent="0.2">
      <c r="A27" s="14" t="s">
        <v>85</v>
      </c>
      <c r="B27" s="14" t="s">
        <v>886</v>
      </c>
      <c r="C27" s="15">
        <f t="shared" si="4"/>
        <v>21.413999999999998</v>
      </c>
      <c r="D27" s="16">
        <v>15</v>
      </c>
      <c r="E27" s="16">
        <v>0</v>
      </c>
      <c r="F27" s="17">
        <v>321.20999999999998</v>
      </c>
      <c r="G27" s="17">
        <v>-65.230000000000018</v>
      </c>
      <c r="H27" s="18">
        <f t="shared" si="1"/>
        <v>0.20307586936894872</v>
      </c>
      <c r="I27" s="18">
        <f t="shared" si="2"/>
        <v>-0.19027092426553785</v>
      </c>
      <c r="J27" s="17">
        <f t="shared" si="5"/>
        <v>-61.11692358333341</v>
      </c>
      <c r="K27" s="17">
        <f t="shared" si="3"/>
        <v>-4.0744615722222273</v>
      </c>
      <c r="L27" s="16">
        <v>54</v>
      </c>
      <c r="M27" s="19">
        <f t="shared" si="6"/>
        <v>0.27777777777777779</v>
      </c>
      <c r="N27" s="16">
        <v>16</v>
      </c>
      <c r="O27" s="20">
        <f t="shared" ref="O27:P27" si="35">D27/7</f>
        <v>2.1428571428571428</v>
      </c>
      <c r="P27" s="20">
        <f t="shared" si="35"/>
        <v>0</v>
      </c>
      <c r="Q27" s="16">
        <f t="shared" si="8"/>
        <v>7</v>
      </c>
      <c r="R27" s="16"/>
      <c r="S27" s="21">
        <v>0.93150684931506844</v>
      </c>
      <c r="T27" s="14">
        <v>1000</v>
      </c>
      <c r="U27" s="22">
        <v>100</v>
      </c>
      <c r="V27" s="23" t="s">
        <v>885</v>
      </c>
      <c r="W27" s="14">
        <v>6</v>
      </c>
      <c r="X27" s="24">
        <f t="shared" si="9"/>
        <v>0.4</v>
      </c>
      <c r="Y27" s="25">
        <f>IFERROR(G27/(W27+#REF!)*-1,0)</f>
        <v>0</v>
      </c>
      <c r="Z27" s="14">
        <v>8</v>
      </c>
      <c r="AA27" s="14" t="s">
        <v>39</v>
      </c>
      <c r="AB27" s="27">
        <f t="shared" si="11"/>
        <v>-0.69</v>
      </c>
      <c r="AC27" s="28">
        <v>0.19963851851851852</v>
      </c>
      <c r="AD27" s="25">
        <f t="shared" si="12"/>
        <v>-4.1325173333333334</v>
      </c>
      <c r="AE27" s="25">
        <v>-5.98</v>
      </c>
      <c r="AF27" s="25">
        <v>-11.67219375</v>
      </c>
      <c r="AG27" s="25">
        <v>0</v>
      </c>
    </row>
    <row r="28" spans="1:33" ht="15.75" customHeight="1" x14ac:dyDescent="0.2">
      <c r="A28" s="14" t="s">
        <v>87</v>
      </c>
      <c r="B28" s="14" t="s">
        <v>105</v>
      </c>
      <c r="C28" s="15">
        <f t="shared" si="4"/>
        <v>20.98</v>
      </c>
      <c r="D28" s="16">
        <v>10</v>
      </c>
      <c r="E28" s="16">
        <v>0</v>
      </c>
      <c r="F28" s="17">
        <v>209.8</v>
      </c>
      <c r="G28" s="17">
        <v>-68.64</v>
      </c>
      <c r="H28" s="18">
        <f t="shared" si="1"/>
        <v>0.32716873212583414</v>
      </c>
      <c r="I28" s="18">
        <f t="shared" si="2"/>
        <v>-0.57205419509321032</v>
      </c>
      <c r="J28" s="17">
        <f t="shared" si="5"/>
        <v>-120.01697013055552</v>
      </c>
      <c r="K28" s="17">
        <f t="shared" si="3"/>
        <v>-12.001697013055551</v>
      </c>
      <c r="L28" s="16">
        <v>35</v>
      </c>
      <c r="M28" s="19">
        <f t="shared" si="6"/>
        <v>0.2857142857142857</v>
      </c>
      <c r="N28" s="16">
        <v>5</v>
      </c>
      <c r="O28" s="20">
        <f t="shared" ref="O28:P28" si="36">D28/7</f>
        <v>1.4285714285714286</v>
      </c>
      <c r="P28" s="20">
        <f t="shared" si="36"/>
        <v>0</v>
      </c>
      <c r="Q28" s="16">
        <f t="shared" si="8"/>
        <v>3</v>
      </c>
      <c r="R28" s="16"/>
      <c r="S28" s="21">
        <v>1.278350515463917</v>
      </c>
      <c r="T28" s="14">
        <v>1000</v>
      </c>
      <c r="U28" s="22">
        <v>100</v>
      </c>
      <c r="V28" s="23" t="s">
        <v>885</v>
      </c>
      <c r="W28" s="14">
        <v>5</v>
      </c>
      <c r="X28" s="24">
        <f t="shared" si="9"/>
        <v>0.5</v>
      </c>
      <c r="Y28" s="25">
        <f t="shared" ref="Y28:Y32" si="37">IFERROR(G28/(W28+Z28)*-1,0)</f>
        <v>2.9843478260869567</v>
      </c>
      <c r="Z28" s="14">
        <v>18</v>
      </c>
      <c r="AA28" s="14" t="s">
        <v>39</v>
      </c>
      <c r="AB28" s="27">
        <f t="shared" si="11"/>
        <v>-0.69</v>
      </c>
      <c r="AC28" s="28">
        <v>0.19963851851851852</v>
      </c>
      <c r="AD28" s="25">
        <f t="shared" si="12"/>
        <v>-2.7550115555555554</v>
      </c>
      <c r="AE28" s="25">
        <v>-5.98</v>
      </c>
      <c r="AF28" s="25">
        <v>-16.715195857499999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>
        <f t="shared" si="4"/>
        <v>20.949999999999996</v>
      </c>
      <c r="D29" s="16">
        <v>3</v>
      </c>
      <c r="E29" s="16">
        <v>0</v>
      </c>
      <c r="F29" s="17">
        <v>62.849999999999987</v>
      </c>
      <c r="G29" s="17">
        <v>-17</v>
      </c>
      <c r="H29" s="18">
        <f t="shared" si="1"/>
        <v>0.27048528241845671</v>
      </c>
      <c r="I29" s="18">
        <f t="shared" si="2"/>
        <v>-0.51693860046406825</v>
      </c>
      <c r="J29" s="17">
        <f t="shared" si="5"/>
        <v>-32.489591039166683</v>
      </c>
      <c r="K29" s="17">
        <f t="shared" si="3"/>
        <v>-10.829863679722228</v>
      </c>
      <c r="L29" s="16">
        <v>10</v>
      </c>
      <c r="M29" s="19">
        <f t="shared" si="6"/>
        <v>0.3</v>
      </c>
      <c r="N29" s="16">
        <v>0</v>
      </c>
      <c r="O29" s="20">
        <f t="shared" ref="O29:P29" si="38">D29/7</f>
        <v>0.42857142857142855</v>
      </c>
      <c r="P29" s="20">
        <f t="shared" si="38"/>
        <v>0</v>
      </c>
      <c r="Q29" s="16">
        <f t="shared" si="8"/>
        <v>0</v>
      </c>
      <c r="R29" s="16"/>
      <c r="S29" s="21">
        <v>0</v>
      </c>
      <c r="T29" s="14">
        <v>4600</v>
      </c>
      <c r="U29" s="22">
        <v>100</v>
      </c>
      <c r="V29" s="23" t="s">
        <v>887</v>
      </c>
      <c r="W29" s="14">
        <v>1</v>
      </c>
      <c r="X29" s="24">
        <f t="shared" si="9"/>
        <v>0.33333333333333331</v>
      </c>
      <c r="Y29" s="25">
        <f t="shared" si="37"/>
        <v>8.5</v>
      </c>
      <c r="Z29" s="14">
        <v>1</v>
      </c>
      <c r="AA29" s="14" t="s">
        <v>39</v>
      </c>
      <c r="AB29" s="27">
        <f t="shared" si="11"/>
        <v>-0.69</v>
      </c>
      <c r="AC29" s="28">
        <v>0.19963851851851852</v>
      </c>
      <c r="AD29" s="25">
        <f t="shared" si="12"/>
        <v>-0.82650346666666663</v>
      </c>
      <c r="AE29" s="25">
        <v>-5.98</v>
      </c>
      <c r="AF29" s="25">
        <v>-16.715195857499999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>
        <f t="shared" si="4"/>
        <v>20.95</v>
      </c>
      <c r="D30" s="16">
        <v>2</v>
      </c>
      <c r="E30" s="16">
        <v>0</v>
      </c>
      <c r="F30" s="17">
        <v>41.9</v>
      </c>
      <c r="G30" s="17">
        <v>0</v>
      </c>
      <c r="H30" s="18">
        <f t="shared" si="1"/>
        <v>0</v>
      </c>
      <c r="I30" s="18">
        <f t="shared" si="2"/>
        <v>-1.5014136475205688E-2</v>
      </c>
      <c r="J30" s="17">
        <f t="shared" si="5"/>
        <v>-0.62909231831111834</v>
      </c>
      <c r="K30" s="17">
        <f t="shared" si="3"/>
        <v>-0.31454615915555917</v>
      </c>
      <c r="L30" s="16">
        <v>1</v>
      </c>
      <c r="M30" s="19">
        <f t="shared" si="6"/>
        <v>2</v>
      </c>
      <c r="N30" s="16">
        <v>2</v>
      </c>
      <c r="O30" s="20">
        <f t="shared" ref="O30:P30" si="39">D30/7</f>
        <v>0.2857142857142857</v>
      </c>
      <c r="P30" s="20">
        <f t="shared" si="39"/>
        <v>0</v>
      </c>
      <c r="Q30" s="16">
        <f t="shared" si="8"/>
        <v>7</v>
      </c>
      <c r="R30" s="16"/>
      <c r="S30" s="21">
        <v>1.6331360946745559</v>
      </c>
      <c r="T30" s="14">
        <v>4600</v>
      </c>
      <c r="U30" s="22">
        <v>100</v>
      </c>
      <c r="V30" s="23" t="s">
        <v>887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0.19963851851851852</v>
      </c>
      <c r="AD30" s="25">
        <f t="shared" si="12"/>
        <v>-0.55100231111111109</v>
      </c>
      <c r="AE30" s="25">
        <v>-5.98</v>
      </c>
      <c r="AF30" s="25">
        <v>-11.866545003600001</v>
      </c>
      <c r="AG30" s="25">
        <v>0</v>
      </c>
    </row>
    <row r="31" spans="1:33" ht="15.75" customHeight="1" x14ac:dyDescent="0.2">
      <c r="A31" s="31" t="s">
        <v>91</v>
      </c>
      <c r="B31" s="14" t="s">
        <v>105</v>
      </c>
      <c r="C31" s="15">
        <f t="shared" si="4"/>
        <v>20.95</v>
      </c>
      <c r="D31" s="16">
        <v>1</v>
      </c>
      <c r="E31" s="16">
        <v>0</v>
      </c>
      <c r="F31" s="17">
        <v>20.95</v>
      </c>
      <c r="G31" s="17">
        <v>0</v>
      </c>
      <c r="H31" s="18">
        <f t="shared" si="1"/>
        <v>0</v>
      </c>
      <c r="I31" s="18">
        <f t="shared" si="2"/>
        <v>-1.5014136475205688E-2</v>
      </c>
      <c r="J31" s="17">
        <f t="shared" si="5"/>
        <v>-0.31454615915555917</v>
      </c>
      <c r="K31" s="17">
        <f t="shared" si="3"/>
        <v>-0.31454615915555917</v>
      </c>
      <c r="L31" s="16">
        <v>4</v>
      </c>
      <c r="M31" s="19">
        <f t="shared" si="6"/>
        <v>0.25</v>
      </c>
      <c r="N31" s="16">
        <v>0</v>
      </c>
      <c r="O31" s="20">
        <f t="shared" ref="O31:P32" si="40">D31/7</f>
        <v>0.14285714285714285</v>
      </c>
      <c r="P31" s="20">
        <f t="shared" si="40"/>
        <v>0</v>
      </c>
      <c r="Q31" s="16">
        <f t="shared" si="8"/>
        <v>0</v>
      </c>
      <c r="R31" s="16"/>
      <c r="S31" s="21" t="e">
        <v>#N/A</v>
      </c>
      <c r="T31" s="14">
        <v>500</v>
      </c>
      <c r="U31" s="22">
        <v>200</v>
      </c>
      <c r="V31" s="23" t="s">
        <v>1161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0.19963851851851852</v>
      </c>
      <c r="AD31" s="25">
        <f t="shared" si="12"/>
        <v>-0.27550115555555554</v>
      </c>
      <c r="AE31" s="25">
        <v>-5.98</v>
      </c>
      <c r="AF31" s="25">
        <v>-11.866545003600001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1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1.8947368421052631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0.19963851851851852</v>
      </c>
      <c r="AD32" s="25">
        <f t="shared" si="12"/>
        <v>0</v>
      </c>
      <c r="AE32" s="25">
        <v>-5.98</v>
      </c>
      <c r="AF32" s="25">
        <v>-11.866545003600001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3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- 40 Foot Green Power Squid - 16/3 SJTW Outdoor Outlet &amp; Plug Splitter Cable")</f>
        <v>1 to 3 Extension Cord Splitter - 40 Foot Green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Info!B1:BJ5000""),2,FALSE),"""")"),"B0861FDPF5")</f>
        <v>B0861FDPF5</v>
      </c>
      <c r="B2" s="3" t="s">
        <v>888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98.75" customHeight="1" x14ac:dyDescent="0.15">
      <c r="A3" s="67" t="s">
        <v>30</v>
      </c>
      <c r="B3" s="68"/>
      <c r="C3" s="42">
        <f>((AE32+AF32)/0.85)*-1</f>
        <v>24.991960195220589</v>
      </c>
      <c r="D3" s="5">
        <f>SUM(D4:D99765)</f>
        <v>399</v>
      </c>
      <c r="E3" s="5"/>
      <c r="F3" s="6">
        <f t="shared" ref="F3:G3" si="0">SUM(F4:F99765)</f>
        <v>10146.6</v>
      </c>
      <c r="G3" s="6">
        <f t="shared" si="0"/>
        <v>-281.7</v>
      </c>
      <c r="H3" s="7">
        <f t="shared" ref="H3:H32" si="1">G3/F3*-1</f>
        <v>2.7762994500620895E-2</v>
      </c>
      <c r="I3" s="8">
        <f t="shared" ref="I3:I32" si="2">J3/F3</f>
        <v>5.8160060173528857E-2</v>
      </c>
      <c r="J3" s="6">
        <f>SUM(J4:J99765)</f>
        <v>590.12686655672792</v>
      </c>
      <c r="K3" s="6">
        <f t="shared" ref="K3:K32" si="3">J3/D3</f>
        <v>1.4790147031496941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1.5 - Sept
8 - Oct
31 - Nov
13 - Dec
5 - Jan
1.5 - Feb")</f>
        <v>0.5 - March
0.5 - April
0.5 - May
0.5 - June
0.5 - July
0.5 - Aug
1.5 - Sept
8 - Oct
31 - Nov
13 - Dec
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25</v>
      </c>
      <c r="X3" s="7">
        <f>W3/D3</f>
        <v>6.2656641604010022E-2</v>
      </c>
      <c r="Y3" s="6"/>
      <c r="Z3" s="5"/>
      <c r="AA3" s="5"/>
      <c r="AB3" s="5"/>
      <c r="AC3" s="5"/>
      <c r="AD3" s="6">
        <f>SUM(AD4:AD99765)</f>
        <v>-121.65506626464528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Info!B2:BZ7000""),37,FALSE)),"""")*-1"),-14.9631661659375)</f>
        <v>-14.963166165937499</v>
      </c>
      <c r="AG3" s="6">
        <f>SUM(AG4:AG99765)</f>
        <v>-22</v>
      </c>
    </row>
    <row r="4" spans="1:33" ht="15.75" customHeight="1" x14ac:dyDescent="0.2">
      <c r="A4" s="14" t="s">
        <v>31</v>
      </c>
      <c r="B4" s="14" t="s">
        <v>527</v>
      </c>
      <c r="C4" s="15">
        <f t="shared" ref="C4:C32" si="4">IFERROR(F4/D4," - ")</f>
        <v>34.44700000000001</v>
      </c>
      <c r="D4" s="16">
        <v>40</v>
      </c>
      <c r="E4" s="16">
        <v>0</v>
      </c>
      <c r="F4" s="17">
        <v>1377.8800000000003</v>
      </c>
      <c r="G4" s="17">
        <v>-0.05</v>
      </c>
      <c r="H4" s="18">
        <f t="shared" si="1"/>
        <v>3.6287630272592675E-5</v>
      </c>
      <c r="I4" s="18">
        <f t="shared" si="2"/>
        <v>0.35321928348244153</v>
      </c>
      <c r="J4" s="17">
        <f t="shared" ref="J4:J32" si="5">F4*0.85+G4+AF4*D4+D4*AE4+AG4+AD4</f>
        <v>486.69378632478663</v>
      </c>
      <c r="K4" s="17">
        <f t="shared" si="3"/>
        <v>12.167344658119665</v>
      </c>
      <c r="L4" s="16">
        <v>62</v>
      </c>
      <c r="M4" s="19">
        <f t="shared" ref="M4:M32" si="6">IFERROR(D4/L4,"-")</f>
        <v>0.64516129032258063</v>
      </c>
      <c r="N4" s="16">
        <v>339</v>
      </c>
      <c r="O4" s="20">
        <f t="shared" ref="O4:P4" si="7">D4/7</f>
        <v>5.7142857142857144</v>
      </c>
      <c r="P4" s="20">
        <f t="shared" si="7"/>
        <v>0</v>
      </c>
      <c r="Q4" s="16">
        <f t="shared" ref="Q4:Q32" si="8">ROUNDDOWN(N4/(O4+P4),0)</f>
        <v>59</v>
      </c>
      <c r="R4" s="16"/>
      <c r="S4" s="21">
        <v>7.6715328467153201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7.5370370370370379E-2</v>
      </c>
      <c r="AD4" s="25">
        <f t="shared" ref="AD4:AD32" si="12">IFERROR(AB4*AC4*D4*2,0)</f>
        <v>-4.1604444444444439</v>
      </c>
      <c r="AE4" s="25">
        <v>-4.9000000000000004</v>
      </c>
      <c r="AF4" s="25">
        <v>-12.107344230769232</v>
      </c>
      <c r="AG4" s="25">
        <v>0</v>
      </c>
    </row>
    <row r="5" spans="1:33" ht="15.75" customHeight="1" x14ac:dyDescent="0.2">
      <c r="A5" s="14" t="s">
        <v>34</v>
      </c>
      <c r="B5" s="14" t="s">
        <v>38</v>
      </c>
      <c r="C5" s="15">
        <f t="shared" si="4"/>
        <v>29.948260869565221</v>
      </c>
      <c r="D5" s="16">
        <v>23</v>
      </c>
      <c r="E5" s="16">
        <v>0</v>
      </c>
      <c r="F5" s="29">
        <v>688.81000000000006</v>
      </c>
      <c r="G5" s="29">
        <v>0</v>
      </c>
      <c r="H5" s="18">
        <f t="shared" si="1"/>
        <v>0</v>
      </c>
      <c r="I5" s="18">
        <f t="shared" si="2"/>
        <v>0.22842860736454687</v>
      </c>
      <c r="J5" s="17">
        <f t="shared" si="5"/>
        <v>157.34390903877355</v>
      </c>
      <c r="K5" s="17">
        <f t="shared" si="3"/>
        <v>6.8410395234249366</v>
      </c>
      <c r="L5" s="16">
        <v>67</v>
      </c>
      <c r="M5" s="19">
        <f t="shared" si="6"/>
        <v>0.34328358208955223</v>
      </c>
      <c r="N5" s="16">
        <v>327</v>
      </c>
      <c r="O5" s="20">
        <f t="shared" ref="O5:P5" si="13">D5/7</f>
        <v>3.2857142857142856</v>
      </c>
      <c r="P5" s="20">
        <f t="shared" si="13"/>
        <v>0</v>
      </c>
      <c r="Q5" s="16">
        <f t="shared" si="8"/>
        <v>99</v>
      </c>
      <c r="R5" s="16"/>
      <c r="S5" s="21">
        <v>10.6981627296587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0.23741882966396291</v>
      </c>
      <c r="AD5" s="25">
        <f t="shared" si="12"/>
        <v>-7.5356736535341815</v>
      </c>
      <c r="AE5" s="25">
        <v>-6.18</v>
      </c>
      <c r="AF5" s="25">
        <v>-12.107344230769232</v>
      </c>
      <c r="AG5" s="25">
        <v>0</v>
      </c>
    </row>
    <row r="6" spans="1:33" ht="15.75" customHeight="1" x14ac:dyDescent="0.2">
      <c r="A6" s="14" t="s">
        <v>35</v>
      </c>
      <c r="B6" s="14" t="s">
        <v>38</v>
      </c>
      <c r="C6" s="15">
        <f t="shared" si="4"/>
        <v>31.016500000000001</v>
      </c>
      <c r="D6" s="16">
        <v>20</v>
      </c>
      <c r="E6" s="16">
        <v>0</v>
      </c>
      <c r="F6" s="29">
        <v>620.33000000000004</v>
      </c>
      <c r="G6" s="29">
        <v>0</v>
      </c>
      <c r="H6" s="18">
        <f t="shared" si="1"/>
        <v>0</v>
      </c>
      <c r="I6" s="18">
        <f t="shared" si="2"/>
        <v>0.24984837086470801</v>
      </c>
      <c r="J6" s="17">
        <f t="shared" si="5"/>
        <v>154.98843989850434</v>
      </c>
      <c r="K6" s="17">
        <f t="shared" si="3"/>
        <v>7.7494219949252168</v>
      </c>
      <c r="L6" s="16">
        <v>57</v>
      </c>
      <c r="M6" s="19">
        <f t="shared" si="6"/>
        <v>0.35087719298245612</v>
      </c>
      <c r="N6" s="16">
        <v>308</v>
      </c>
      <c r="O6" s="20">
        <f t="shared" ref="O6:P6" si="14">D6/7</f>
        <v>2.8571428571428572</v>
      </c>
      <c r="P6" s="20">
        <f t="shared" si="14"/>
        <v>0</v>
      </c>
      <c r="Q6" s="16">
        <f t="shared" si="8"/>
        <v>107</v>
      </c>
      <c r="R6" s="16"/>
      <c r="S6" s="21">
        <v>2.57465495608532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0.23714403935185185</v>
      </c>
      <c r="AD6" s="25">
        <f t="shared" si="12"/>
        <v>-6.5451754861111109</v>
      </c>
      <c r="AE6" s="25">
        <v>-6.18</v>
      </c>
      <c r="AF6" s="25">
        <v>-12.107344230769232</v>
      </c>
      <c r="AG6" s="25">
        <v>0</v>
      </c>
    </row>
    <row r="7" spans="1:33" ht="15.75" customHeight="1" x14ac:dyDescent="0.2">
      <c r="A7" s="14" t="s">
        <v>37</v>
      </c>
      <c r="B7" s="14" t="s">
        <v>889</v>
      </c>
      <c r="C7" s="15">
        <f t="shared" si="4"/>
        <v>31.197272727272722</v>
      </c>
      <c r="D7" s="16">
        <v>11</v>
      </c>
      <c r="E7" s="16">
        <v>0</v>
      </c>
      <c r="F7" s="29">
        <v>343.16999999999996</v>
      </c>
      <c r="G7" s="29">
        <v>-0.08</v>
      </c>
      <c r="H7" s="18">
        <f t="shared" si="1"/>
        <v>2.3312061077600027E-4</v>
      </c>
      <c r="I7" s="18">
        <f t="shared" si="2"/>
        <v>0.25309283137855093</v>
      </c>
      <c r="J7" s="17">
        <f t="shared" si="5"/>
        <v>86.853866944177312</v>
      </c>
      <c r="K7" s="17">
        <f t="shared" si="3"/>
        <v>7.8958060858343009</v>
      </c>
      <c r="L7" s="16">
        <v>35</v>
      </c>
      <c r="M7" s="19">
        <f t="shared" si="6"/>
        <v>0.31428571428571428</v>
      </c>
      <c r="N7" s="16">
        <v>295</v>
      </c>
      <c r="O7" s="20">
        <f t="shared" ref="O7:P7" si="15">D7/7</f>
        <v>1.5714285714285714</v>
      </c>
      <c r="P7" s="20">
        <f t="shared" si="15"/>
        <v>0</v>
      </c>
      <c r="Q7" s="16">
        <f t="shared" si="8"/>
        <v>187</v>
      </c>
      <c r="R7" s="16"/>
      <c r="S7" s="21">
        <v>3.1944444444444402</v>
      </c>
      <c r="T7" s="14">
        <v>0</v>
      </c>
      <c r="U7" s="22" t="s">
        <v>63</v>
      </c>
      <c r="V7" s="23" t="s">
        <v>95</v>
      </c>
      <c r="W7" s="14">
        <v>1</v>
      </c>
      <c r="X7" s="24">
        <f t="shared" si="9"/>
        <v>9.0909090909090912E-2</v>
      </c>
      <c r="Y7" s="25">
        <f t="shared" si="10"/>
        <v>0.08</v>
      </c>
      <c r="Z7" s="14">
        <v>0</v>
      </c>
      <c r="AA7" s="14" t="s">
        <v>39</v>
      </c>
      <c r="AB7" s="27">
        <f t="shared" si="11"/>
        <v>-0.69</v>
      </c>
      <c r="AC7" s="28">
        <v>0.23714403935185185</v>
      </c>
      <c r="AD7" s="25">
        <f t="shared" si="12"/>
        <v>-3.5998465173611112</v>
      </c>
      <c r="AE7" s="25">
        <v>-6.18</v>
      </c>
      <c r="AF7" s="25">
        <v>-12.107344230769232</v>
      </c>
      <c r="AG7" s="25">
        <v>0</v>
      </c>
    </row>
    <row r="8" spans="1:33" ht="15.75" customHeight="1" x14ac:dyDescent="0.2">
      <c r="A8" s="14" t="s">
        <v>40</v>
      </c>
      <c r="B8" s="14" t="s">
        <v>50</v>
      </c>
      <c r="C8" s="15">
        <f t="shared" si="4"/>
        <v>30.969166666666666</v>
      </c>
      <c r="D8" s="16">
        <v>12</v>
      </c>
      <c r="E8" s="16">
        <v>0</v>
      </c>
      <c r="F8" s="29">
        <v>371.63</v>
      </c>
      <c r="G8" s="29">
        <v>0</v>
      </c>
      <c r="H8" s="18">
        <f t="shared" si="1"/>
        <v>0</v>
      </c>
      <c r="I8" s="18">
        <f t="shared" si="2"/>
        <v>0.24884534270197059</v>
      </c>
      <c r="J8" s="17">
        <f t="shared" si="5"/>
        <v>92.478394708333326</v>
      </c>
      <c r="K8" s="17">
        <f t="shared" si="3"/>
        <v>7.7065328923611105</v>
      </c>
      <c r="L8" s="16">
        <v>27</v>
      </c>
      <c r="M8" s="19">
        <f t="shared" si="6"/>
        <v>0.44444444444444442</v>
      </c>
      <c r="N8" s="16">
        <v>285</v>
      </c>
      <c r="O8" s="20">
        <f t="shared" ref="O8:P8" si="16">D8/7</f>
        <v>1.7142857142857142</v>
      </c>
      <c r="P8" s="20">
        <f t="shared" si="16"/>
        <v>0</v>
      </c>
      <c r="Q8" s="16">
        <f t="shared" si="8"/>
        <v>166</v>
      </c>
      <c r="R8" s="16"/>
      <c r="S8" s="21">
        <v>5.5453350854139201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0.23714403935185185</v>
      </c>
      <c r="AD8" s="25">
        <f t="shared" si="12"/>
        <v>-3.9271052916666669</v>
      </c>
      <c r="AE8" s="25">
        <v>-6.18</v>
      </c>
      <c r="AF8" s="25">
        <v>-12.11</v>
      </c>
      <c r="AG8" s="25">
        <v>0</v>
      </c>
    </row>
    <row r="9" spans="1:33" ht="15.75" customHeight="1" x14ac:dyDescent="0.2">
      <c r="A9" s="14" t="s">
        <v>42</v>
      </c>
      <c r="B9" s="14" t="s">
        <v>890</v>
      </c>
      <c r="C9" s="15">
        <f t="shared" si="4"/>
        <v>28.021249999999995</v>
      </c>
      <c r="D9" s="16">
        <v>16</v>
      </c>
      <c r="E9" s="16">
        <v>12</v>
      </c>
      <c r="F9" s="29">
        <v>448.33999999999992</v>
      </c>
      <c r="G9" s="29">
        <v>-33.770000000000003</v>
      </c>
      <c r="H9" s="18">
        <f t="shared" si="1"/>
        <v>7.5322300040148116E-2</v>
      </c>
      <c r="I9" s="18">
        <f t="shared" si="2"/>
        <v>0.10320285342244701</v>
      </c>
      <c r="J9" s="17">
        <f t="shared" si="5"/>
        <v>46.269967303419882</v>
      </c>
      <c r="K9" s="17">
        <f t="shared" si="3"/>
        <v>2.8918729564637426</v>
      </c>
      <c r="L9" s="16">
        <v>42</v>
      </c>
      <c r="M9" s="19">
        <f t="shared" si="6"/>
        <v>0.38095238095238093</v>
      </c>
      <c r="N9" s="16">
        <v>273</v>
      </c>
      <c r="O9" s="20">
        <f t="shared" ref="O9:P9" si="17">D9/7</f>
        <v>2.2857142857142856</v>
      </c>
      <c r="P9" s="20">
        <f t="shared" si="17"/>
        <v>1.7142857142857142</v>
      </c>
      <c r="Q9" s="16">
        <f t="shared" si="8"/>
        <v>68</v>
      </c>
      <c r="R9" s="16"/>
      <c r="S9" s="21">
        <v>6.4313725490196001</v>
      </c>
      <c r="T9" s="14">
        <v>0</v>
      </c>
      <c r="U9" s="22" t="s">
        <v>63</v>
      </c>
      <c r="V9" s="23" t="s">
        <v>63</v>
      </c>
      <c r="W9" s="14">
        <v>4</v>
      </c>
      <c r="X9" s="24">
        <f t="shared" si="9"/>
        <v>0.25</v>
      </c>
      <c r="Y9" s="25">
        <f t="shared" si="10"/>
        <v>6.7540000000000004</v>
      </c>
      <c r="Z9" s="14">
        <v>1</v>
      </c>
      <c r="AA9" s="14" t="s">
        <v>39</v>
      </c>
      <c r="AB9" s="27">
        <f t="shared" si="11"/>
        <v>-0.69</v>
      </c>
      <c r="AC9" s="28">
        <v>0.23714403935185185</v>
      </c>
      <c r="AD9" s="25">
        <f t="shared" si="12"/>
        <v>-5.2361403888888889</v>
      </c>
      <c r="AE9" s="25">
        <v>-6.18</v>
      </c>
      <c r="AF9" s="25">
        <v>-12.308305769230699</v>
      </c>
      <c r="AG9" s="25">
        <v>0</v>
      </c>
    </row>
    <row r="10" spans="1:33" ht="15.75" customHeight="1" x14ac:dyDescent="0.2">
      <c r="A10" s="14" t="s">
        <v>45</v>
      </c>
      <c r="B10" s="14" t="s">
        <v>891</v>
      </c>
      <c r="C10" s="15">
        <f t="shared" si="4"/>
        <v>27.411666666666665</v>
      </c>
      <c r="D10" s="16">
        <v>18</v>
      </c>
      <c r="E10" s="16">
        <v>0</v>
      </c>
      <c r="F10" s="29">
        <v>493.40999999999997</v>
      </c>
      <c r="G10" s="29">
        <v>-10.719999999999999</v>
      </c>
      <c r="H10" s="18">
        <f t="shared" si="1"/>
        <v>2.1726353336981415E-2</v>
      </c>
      <c r="I10" s="18">
        <f t="shared" si="2"/>
        <v>0.14186647659420645</v>
      </c>
      <c r="J10" s="17">
        <f t="shared" si="5"/>
        <v>69.998338216347406</v>
      </c>
      <c r="K10" s="17">
        <f t="shared" si="3"/>
        <v>3.8887965675748557</v>
      </c>
      <c r="L10" s="16">
        <v>36</v>
      </c>
      <c r="M10" s="19">
        <f t="shared" si="6"/>
        <v>0.5</v>
      </c>
      <c r="N10" s="16">
        <v>252</v>
      </c>
      <c r="O10" s="20">
        <f t="shared" ref="O10:P10" si="18">D10/7</f>
        <v>2.5714285714285716</v>
      </c>
      <c r="P10" s="20">
        <f t="shared" si="18"/>
        <v>0</v>
      </c>
      <c r="Q10" s="16">
        <f t="shared" si="8"/>
        <v>98</v>
      </c>
      <c r="R10" s="16"/>
      <c r="S10" s="21">
        <v>2.8310502283105001</v>
      </c>
      <c r="T10" s="14">
        <v>0</v>
      </c>
      <c r="U10" s="22" t="s">
        <v>63</v>
      </c>
      <c r="V10" s="23" t="s">
        <v>63</v>
      </c>
      <c r="W10" s="14">
        <v>4</v>
      </c>
      <c r="X10" s="24">
        <f t="shared" si="9"/>
        <v>0.22222222222222221</v>
      </c>
      <c r="Y10" s="25">
        <f t="shared" si="10"/>
        <v>2.6799999999999997</v>
      </c>
      <c r="Z10" s="14">
        <v>0</v>
      </c>
      <c r="AA10" s="14" t="s">
        <v>39</v>
      </c>
      <c r="AB10" s="27">
        <f t="shared" si="11"/>
        <v>-0.69</v>
      </c>
      <c r="AC10" s="28">
        <v>0.23714403935185185</v>
      </c>
      <c r="AD10" s="25">
        <f t="shared" si="12"/>
        <v>-5.8906579375000003</v>
      </c>
      <c r="AE10" s="25">
        <v>-6.18</v>
      </c>
      <c r="AF10" s="25">
        <v>-12.308305769230699</v>
      </c>
      <c r="AG10" s="25">
        <v>0</v>
      </c>
    </row>
    <row r="11" spans="1:33" ht="15.75" customHeight="1" x14ac:dyDescent="0.2">
      <c r="A11" s="14" t="s">
        <v>46</v>
      </c>
      <c r="B11" s="14" t="s">
        <v>879</v>
      </c>
      <c r="C11" s="15">
        <f t="shared" si="4"/>
        <v>27.861249999999998</v>
      </c>
      <c r="D11" s="16">
        <v>8</v>
      </c>
      <c r="E11" s="16">
        <v>0</v>
      </c>
      <c r="F11" s="29">
        <v>222.89</v>
      </c>
      <c r="G11" s="29">
        <v>0</v>
      </c>
      <c r="H11" s="18">
        <f t="shared" si="1"/>
        <v>0</v>
      </c>
      <c r="I11" s="18">
        <f t="shared" si="2"/>
        <v>0.17466904594961616</v>
      </c>
      <c r="J11" s="17">
        <f t="shared" si="5"/>
        <v>38.931983651709942</v>
      </c>
      <c r="K11" s="17">
        <f t="shared" si="3"/>
        <v>4.8664979564637427</v>
      </c>
      <c r="L11" s="16">
        <v>14</v>
      </c>
      <c r="M11" s="19">
        <f t="shared" si="6"/>
        <v>0.5714285714285714</v>
      </c>
      <c r="N11" s="16">
        <v>251</v>
      </c>
      <c r="O11" s="20">
        <f t="shared" ref="O11:P11" si="19">D11/7</f>
        <v>1.1428571428571428</v>
      </c>
      <c r="P11" s="20">
        <f t="shared" si="19"/>
        <v>0</v>
      </c>
      <c r="Q11" s="16">
        <f t="shared" si="8"/>
        <v>219</v>
      </c>
      <c r="R11" s="16"/>
      <c r="S11" s="21">
        <v>2.34299516908212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0.23714403935185185</v>
      </c>
      <c r="AD11" s="25">
        <f t="shared" si="12"/>
        <v>-2.6180701944444444</v>
      </c>
      <c r="AE11" s="25">
        <v>-6.18</v>
      </c>
      <c r="AF11" s="25">
        <v>-12.308305769230699</v>
      </c>
      <c r="AG11" s="25">
        <v>0</v>
      </c>
    </row>
    <row r="12" spans="1:33" ht="15.75" customHeight="1" x14ac:dyDescent="0.2">
      <c r="A12" s="14" t="s">
        <v>49</v>
      </c>
      <c r="B12" s="14" t="s">
        <v>50</v>
      </c>
      <c r="C12" s="15">
        <f t="shared" si="4"/>
        <v>27.426666666666666</v>
      </c>
      <c r="D12" s="16">
        <v>3</v>
      </c>
      <c r="E12" s="16">
        <v>0</v>
      </c>
      <c r="F12" s="29">
        <v>82.28</v>
      </c>
      <c r="G12" s="29">
        <v>-0.05</v>
      </c>
      <c r="H12" s="18">
        <f t="shared" si="1"/>
        <v>6.0768108896451143E-4</v>
      </c>
      <c r="I12" s="18">
        <f t="shared" si="2"/>
        <v>0.16336055383314588</v>
      </c>
      <c r="J12" s="17">
        <f t="shared" si="5"/>
        <v>13.441306369391242</v>
      </c>
      <c r="K12" s="17">
        <f t="shared" si="3"/>
        <v>4.4804354564637476</v>
      </c>
      <c r="L12" s="16">
        <v>16</v>
      </c>
      <c r="M12" s="19">
        <f t="shared" si="6"/>
        <v>0.1875</v>
      </c>
      <c r="N12" s="16">
        <v>247</v>
      </c>
      <c r="O12" s="20">
        <f t="shared" ref="O12:P12" si="20">D12/7</f>
        <v>0.42857142857142855</v>
      </c>
      <c r="P12" s="20">
        <f t="shared" si="20"/>
        <v>0</v>
      </c>
      <c r="Q12" s="16">
        <f t="shared" si="8"/>
        <v>576</v>
      </c>
      <c r="R12" s="16"/>
      <c r="S12" s="21">
        <v>1.9035933391761599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0.23714403935185185</v>
      </c>
      <c r="AD12" s="25">
        <f t="shared" si="12"/>
        <v>-0.98177632291666672</v>
      </c>
      <c r="AE12" s="25">
        <v>-6.18</v>
      </c>
      <c r="AF12" s="25">
        <v>-12.308305769230699</v>
      </c>
      <c r="AG12" s="25">
        <v>0</v>
      </c>
    </row>
    <row r="13" spans="1:33" ht="15.75" customHeight="1" x14ac:dyDescent="0.2">
      <c r="A13" s="14" t="s">
        <v>52</v>
      </c>
      <c r="B13" s="14" t="s">
        <v>892</v>
      </c>
      <c r="C13" s="15">
        <f t="shared" si="4"/>
        <v>25.949999999999996</v>
      </c>
      <c r="D13" s="16">
        <v>9</v>
      </c>
      <c r="E13" s="16">
        <v>0</v>
      </c>
      <c r="F13" s="17">
        <v>233.54999999999995</v>
      </c>
      <c r="G13" s="29">
        <v>-29.5</v>
      </c>
      <c r="H13" s="18">
        <f t="shared" si="1"/>
        <v>0.12631128238064657</v>
      </c>
      <c r="I13" s="18">
        <f t="shared" si="2"/>
        <v>-5.4570925658319093E-3</v>
      </c>
      <c r="J13" s="17">
        <f t="shared" si="5"/>
        <v>-1.2745039687500421</v>
      </c>
      <c r="K13" s="17">
        <f t="shared" si="3"/>
        <v>-0.141611552083338</v>
      </c>
      <c r="L13" s="16">
        <v>17</v>
      </c>
      <c r="M13" s="19">
        <f t="shared" si="6"/>
        <v>0.52941176470588236</v>
      </c>
      <c r="N13" s="16">
        <v>239</v>
      </c>
      <c r="O13" s="20">
        <f t="shared" ref="O13:P13" si="21">D13/7</f>
        <v>1.2857142857142858</v>
      </c>
      <c r="P13" s="20">
        <f t="shared" si="21"/>
        <v>0</v>
      </c>
      <c r="Q13" s="16">
        <f t="shared" si="8"/>
        <v>185</v>
      </c>
      <c r="R13" s="16"/>
      <c r="S13" s="21">
        <v>1.6990788126919101</v>
      </c>
      <c r="T13" s="14">
        <v>504</v>
      </c>
      <c r="U13" s="22" t="s">
        <v>63</v>
      </c>
      <c r="V13" s="23" t="s">
        <v>63</v>
      </c>
      <c r="W13" s="14">
        <v>4</v>
      </c>
      <c r="X13" s="24">
        <f t="shared" si="9"/>
        <v>0.44444444444444442</v>
      </c>
      <c r="Y13" s="25">
        <f t="shared" si="10"/>
        <v>5.9</v>
      </c>
      <c r="Z13" s="14">
        <v>1</v>
      </c>
      <c r="AA13" s="14" t="s">
        <v>39</v>
      </c>
      <c r="AB13" s="27">
        <f t="shared" si="11"/>
        <v>-0.69</v>
      </c>
      <c r="AC13" s="28">
        <v>0.23714403935185185</v>
      </c>
      <c r="AD13" s="25">
        <f t="shared" si="12"/>
        <v>-2.9453289687500002</v>
      </c>
      <c r="AE13" s="25">
        <v>-6.18</v>
      </c>
      <c r="AF13" s="25">
        <v>-12.414075</v>
      </c>
      <c r="AG13" s="25">
        <v>0</v>
      </c>
    </row>
    <row r="14" spans="1:33" ht="15.75" customHeight="1" x14ac:dyDescent="0.2">
      <c r="A14" s="14" t="s">
        <v>55</v>
      </c>
      <c r="B14" s="14" t="s">
        <v>893</v>
      </c>
      <c r="C14" s="15">
        <f t="shared" si="4"/>
        <v>25.962142857142855</v>
      </c>
      <c r="D14" s="16">
        <v>28</v>
      </c>
      <c r="E14" s="16">
        <v>1</v>
      </c>
      <c r="F14" s="17">
        <v>726.93999999999994</v>
      </c>
      <c r="G14" s="29">
        <v>-7.59</v>
      </c>
      <c r="H14" s="18">
        <f t="shared" si="1"/>
        <v>1.0441026769747159E-2</v>
      </c>
      <c r="I14" s="18">
        <f t="shared" si="2"/>
        <v>0.1107541947333264</v>
      </c>
      <c r="J14" s="17">
        <f t="shared" si="5"/>
        <v>80.51165431944429</v>
      </c>
      <c r="K14" s="17">
        <f t="shared" si="3"/>
        <v>2.8754162256944391</v>
      </c>
      <c r="L14" s="16">
        <v>23</v>
      </c>
      <c r="M14" s="19">
        <f t="shared" si="6"/>
        <v>1.2173913043478262</v>
      </c>
      <c r="N14" s="16">
        <v>211</v>
      </c>
      <c r="O14" s="20">
        <f t="shared" ref="O14:P14" si="22">D14/7</f>
        <v>4</v>
      </c>
      <c r="P14" s="20">
        <f t="shared" si="22"/>
        <v>0.14285714285714285</v>
      </c>
      <c r="Q14" s="16">
        <f t="shared" si="8"/>
        <v>50</v>
      </c>
      <c r="R14" s="16"/>
      <c r="S14" s="21">
        <v>1.0257921886514301</v>
      </c>
      <c r="T14" s="14">
        <v>504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0.23714403935185185</v>
      </c>
      <c r="AD14" s="25">
        <f t="shared" si="12"/>
        <v>-9.1632456805555549</v>
      </c>
      <c r="AE14" s="25">
        <v>-6.18</v>
      </c>
      <c r="AF14" s="25">
        <v>-12.414075</v>
      </c>
      <c r="AG14" s="25">
        <v>0</v>
      </c>
    </row>
    <row r="15" spans="1:33" ht="15.75" customHeight="1" x14ac:dyDescent="0.2">
      <c r="A15" s="14" t="s">
        <v>57</v>
      </c>
      <c r="B15" s="14" t="s">
        <v>894</v>
      </c>
      <c r="C15" s="15">
        <f t="shared" si="4"/>
        <v>23.95</v>
      </c>
      <c r="D15" s="16">
        <v>6</v>
      </c>
      <c r="E15" s="16">
        <v>0</v>
      </c>
      <c r="F15" s="17">
        <v>143.69999999999999</v>
      </c>
      <c r="G15" s="29">
        <v>0</v>
      </c>
      <c r="H15" s="18">
        <f t="shared" si="1"/>
        <v>0</v>
      </c>
      <c r="I15" s="18">
        <f t="shared" si="2"/>
        <v>5.9965186876594578E-2</v>
      </c>
      <c r="J15" s="17">
        <f t="shared" si="5"/>
        <v>8.6169973541666405</v>
      </c>
      <c r="K15" s="17">
        <f t="shared" si="3"/>
        <v>1.4361662256944401</v>
      </c>
      <c r="L15" s="16">
        <v>12</v>
      </c>
      <c r="M15" s="19">
        <f t="shared" si="6"/>
        <v>0.5</v>
      </c>
      <c r="N15" s="16">
        <v>206</v>
      </c>
      <c r="O15" s="20">
        <f t="shared" ref="O15:P15" si="23">D15/7</f>
        <v>0.8571428571428571</v>
      </c>
      <c r="P15" s="20">
        <f t="shared" si="23"/>
        <v>0</v>
      </c>
      <c r="Q15" s="16">
        <f t="shared" si="8"/>
        <v>240</v>
      </c>
      <c r="R15" s="16"/>
      <c r="S15" s="21">
        <v>0.82467532467532401</v>
      </c>
      <c r="T15" s="14">
        <v>504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0.23714403935185185</v>
      </c>
      <c r="AD15" s="25">
        <f t="shared" si="12"/>
        <v>-1.9635526458333334</v>
      </c>
      <c r="AE15" s="25">
        <v>-6.18</v>
      </c>
      <c r="AF15" s="25">
        <v>-12.414075</v>
      </c>
      <c r="AG15" s="25">
        <v>0</v>
      </c>
    </row>
    <row r="16" spans="1:33" ht="15.75" customHeight="1" x14ac:dyDescent="0.2">
      <c r="A16" s="14" t="s">
        <v>60</v>
      </c>
      <c r="B16" s="14" t="s">
        <v>38</v>
      </c>
      <c r="C16" s="15">
        <f t="shared" si="4"/>
        <v>23.199999999999996</v>
      </c>
      <c r="D16" s="16">
        <v>8</v>
      </c>
      <c r="E16" s="16">
        <v>1</v>
      </c>
      <c r="F16" s="17">
        <v>185.59999999999997</v>
      </c>
      <c r="G16" s="29">
        <v>0</v>
      </c>
      <c r="H16" s="18">
        <f t="shared" si="1"/>
        <v>0</v>
      </c>
      <c r="I16" s="18">
        <f t="shared" si="2"/>
        <v>3.4425268348898266E-2</v>
      </c>
      <c r="J16" s="17">
        <f t="shared" si="5"/>
        <v>6.3893298055555174</v>
      </c>
      <c r="K16" s="17">
        <f t="shared" si="3"/>
        <v>0.79866622569443968</v>
      </c>
      <c r="L16" s="16">
        <v>21</v>
      </c>
      <c r="M16" s="19">
        <f t="shared" si="6"/>
        <v>0.38095238095238093</v>
      </c>
      <c r="N16" s="16">
        <v>196</v>
      </c>
      <c r="O16" s="20">
        <f t="shared" ref="O16:P16" si="24">D16/7</f>
        <v>1.1428571428571428</v>
      </c>
      <c r="P16" s="20">
        <f t="shared" si="24"/>
        <v>0.14285714285714285</v>
      </c>
      <c r="Q16" s="16">
        <f t="shared" si="8"/>
        <v>152</v>
      </c>
      <c r="R16" s="16"/>
      <c r="S16" s="21">
        <v>0.74125874125874103</v>
      </c>
      <c r="T16" s="14">
        <v>504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0.23714403935185185</v>
      </c>
      <c r="AD16" s="25">
        <f t="shared" si="12"/>
        <v>-2.6180701944444444</v>
      </c>
      <c r="AE16" s="25">
        <v>-6.18</v>
      </c>
      <c r="AF16" s="25">
        <v>-12.414075</v>
      </c>
      <c r="AG16" s="25">
        <v>0</v>
      </c>
    </row>
    <row r="17" spans="1:33" ht="15.75" customHeight="1" x14ac:dyDescent="0.2">
      <c r="A17" s="14" t="s">
        <v>62</v>
      </c>
      <c r="B17" s="14" t="s">
        <v>50</v>
      </c>
      <c r="C17" s="15">
        <f t="shared" si="4"/>
        <v>21.949999999999996</v>
      </c>
      <c r="D17" s="16">
        <v>7</v>
      </c>
      <c r="E17" s="16">
        <v>2</v>
      </c>
      <c r="F17" s="17">
        <v>153.64999999999998</v>
      </c>
      <c r="G17" s="29">
        <v>0</v>
      </c>
      <c r="H17" s="18">
        <f t="shared" si="1"/>
        <v>0</v>
      </c>
      <c r="I17" s="18">
        <f t="shared" si="2"/>
        <v>7.5910054416380822E-5</v>
      </c>
      <c r="J17" s="17">
        <f t="shared" si="5"/>
        <v>1.1663579861076911E-2</v>
      </c>
      <c r="K17" s="17">
        <f t="shared" si="3"/>
        <v>1.6662256944395587E-3</v>
      </c>
      <c r="L17" s="16">
        <v>13</v>
      </c>
      <c r="M17" s="19">
        <f t="shared" si="6"/>
        <v>0.53846153846153844</v>
      </c>
      <c r="N17" s="16">
        <v>187</v>
      </c>
      <c r="O17" s="20">
        <f t="shared" ref="O17:P17" si="25">D17/7</f>
        <v>1</v>
      </c>
      <c r="P17" s="20">
        <f t="shared" si="25"/>
        <v>0.2857142857142857</v>
      </c>
      <c r="Q17" s="16">
        <f t="shared" si="8"/>
        <v>145</v>
      </c>
      <c r="R17" s="16"/>
      <c r="S17" s="21">
        <v>0.67276051188299801</v>
      </c>
      <c r="T17" s="14">
        <v>504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0.23714403935185185</v>
      </c>
      <c r="AD17" s="25">
        <f t="shared" si="12"/>
        <v>-2.2908114201388887</v>
      </c>
      <c r="AE17" s="25">
        <v>-6.18</v>
      </c>
      <c r="AF17" s="25">
        <v>-12.148574999999999</v>
      </c>
      <c r="AG17" s="25">
        <v>0</v>
      </c>
    </row>
    <row r="18" spans="1:33" ht="15.75" customHeight="1" x14ac:dyDescent="0.2">
      <c r="A18" s="14" t="s">
        <v>64</v>
      </c>
      <c r="B18" s="14" t="s">
        <v>895</v>
      </c>
      <c r="C18" s="15">
        <f t="shared" si="4"/>
        <v>22.064545454545453</v>
      </c>
      <c r="D18" s="16">
        <v>11</v>
      </c>
      <c r="E18" s="16">
        <v>2</v>
      </c>
      <c r="F18" s="17">
        <v>242.70999999999998</v>
      </c>
      <c r="G18" s="29">
        <v>-36.71</v>
      </c>
      <c r="H18" s="18">
        <f t="shared" si="1"/>
        <v>0.15125046351613039</v>
      </c>
      <c r="I18" s="18">
        <f t="shared" si="2"/>
        <v>-0.14676227397866223</v>
      </c>
      <c r="J18" s="17">
        <f t="shared" si="5"/>
        <v>-35.62067151736111</v>
      </c>
      <c r="K18" s="17">
        <f t="shared" si="3"/>
        <v>-3.2382428652146462</v>
      </c>
      <c r="L18" s="16">
        <v>31</v>
      </c>
      <c r="M18" s="19">
        <f t="shared" si="6"/>
        <v>0.35483870967741937</v>
      </c>
      <c r="N18" s="16">
        <v>177</v>
      </c>
      <c r="O18" s="20">
        <f t="shared" ref="O18:P18" si="26">D18/7</f>
        <v>1.5714285714285714</v>
      </c>
      <c r="P18" s="20">
        <f t="shared" si="26"/>
        <v>0.2857142857142857</v>
      </c>
      <c r="Q18" s="16">
        <f t="shared" si="8"/>
        <v>95</v>
      </c>
      <c r="R18" s="16"/>
      <c r="S18" s="21">
        <v>0.63671875</v>
      </c>
      <c r="T18" s="14">
        <v>504</v>
      </c>
      <c r="U18" s="22" t="s">
        <v>63</v>
      </c>
      <c r="V18" s="23" t="s">
        <v>63</v>
      </c>
      <c r="W18" s="14">
        <v>4</v>
      </c>
      <c r="X18" s="24">
        <f t="shared" si="9"/>
        <v>0.36363636363636365</v>
      </c>
      <c r="Y18" s="25">
        <f t="shared" si="10"/>
        <v>6.1183333333333332</v>
      </c>
      <c r="Z18" s="14">
        <v>2</v>
      </c>
      <c r="AA18" s="14" t="s">
        <v>39</v>
      </c>
      <c r="AB18" s="27">
        <f t="shared" si="11"/>
        <v>-0.69</v>
      </c>
      <c r="AC18" s="28">
        <v>0.23714403935185185</v>
      </c>
      <c r="AD18" s="25">
        <f t="shared" si="12"/>
        <v>-3.5998465173611112</v>
      </c>
      <c r="AE18" s="25">
        <v>-6.18</v>
      </c>
      <c r="AF18" s="25">
        <v>-12.148574999999999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4"/>
        <v>21.95</v>
      </c>
      <c r="D19" s="16">
        <v>12</v>
      </c>
      <c r="E19" s="16">
        <v>1</v>
      </c>
      <c r="F19" s="17">
        <v>263.39999999999998</v>
      </c>
      <c r="G19" s="29">
        <v>-20.21</v>
      </c>
      <c r="H19" s="18">
        <f t="shared" si="1"/>
        <v>7.6727410782080493E-2</v>
      </c>
      <c r="I19" s="18">
        <f t="shared" si="2"/>
        <v>-0.1024455212288029</v>
      </c>
      <c r="J19" s="17">
        <f t="shared" si="5"/>
        <v>-26.984150291666683</v>
      </c>
      <c r="K19" s="17">
        <f t="shared" si="3"/>
        <v>-2.2486791909722235</v>
      </c>
      <c r="L19" s="16">
        <v>33</v>
      </c>
      <c r="M19" s="19">
        <f t="shared" si="6"/>
        <v>0.36363636363636365</v>
      </c>
      <c r="N19" s="16">
        <v>165</v>
      </c>
      <c r="O19" s="20">
        <f t="shared" ref="O19:P19" si="27">D19/7</f>
        <v>1.7142857142857142</v>
      </c>
      <c r="P19" s="20">
        <f t="shared" si="27"/>
        <v>0.14285714285714285</v>
      </c>
      <c r="Q19" s="16">
        <f t="shared" si="8"/>
        <v>88</v>
      </c>
      <c r="R19" s="16"/>
      <c r="S19" s="21">
        <v>0.64831804281345495</v>
      </c>
      <c r="T19" s="14">
        <v>504</v>
      </c>
      <c r="U19" s="22" t="s">
        <v>63</v>
      </c>
      <c r="V19" s="23" t="s">
        <v>63</v>
      </c>
      <c r="W19" s="14">
        <v>3</v>
      </c>
      <c r="X19" s="24">
        <f t="shared" si="9"/>
        <v>0.25</v>
      </c>
      <c r="Y19" s="25">
        <f t="shared" si="10"/>
        <v>5.0525000000000002</v>
      </c>
      <c r="Z19" s="14">
        <v>1</v>
      </c>
      <c r="AA19" s="14" t="s">
        <v>39</v>
      </c>
      <c r="AB19" s="27">
        <f t="shared" si="11"/>
        <v>-0.69</v>
      </c>
      <c r="AC19" s="28">
        <v>0.23714403935185185</v>
      </c>
      <c r="AD19" s="25">
        <f t="shared" si="12"/>
        <v>-3.9271052916666669</v>
      </c>
      <c r="AE19" s="25">
        <v>-6.18</v>
      </c>
      <c r="AF19" s="25">
        <v>-12.71475375</v>
      </c>
      <c r="AG19" s="25">
        <v>0</v>
      </c>
    </row>
    <row r="20" spans="1:33" ht="15.75" customHeight="1" x14ac:dyDescent="0.2">
      <c r="A20" s="14" t="s">
        <v>68</v>
      </c>
      <c r="B20" s="14" t="s">
        <v>124</v>
      </c>
      <c r="C20" s="15">
        <f t="shared" si="4"/>
        <v>18.366666666666667</v>
      </c>
      <c r="D20" s="16">
        <v>6</v>
      </c>
      <c r="E20" s="16">
        <v>0</v>
      </c>
      <c r="F20" s="17">
        <v>110.2</v>
      </c>
      <c r="G20" s="29">
        <v>-15.62</v>
      </c>
      <c r="H20" s="18">
        <f t="shared" si="1"/>
        <v>0.14174228675136116</v>
      </c>
      <c r="I20" s="18">
        <f t="shared" si="2"/>
        <v>-0.3383128416137326</v>
      </c>
      <c r="J20" s="17">
        <f t="shared" si="5"/>
        <v>-37.282075145833332</v>
      </c>
      <c r="K20" s="17">
        <f t="shared" si="3"/>
        <v>-6.213679190972222</v>
      </c>
      <c r="L20" s="16">
        <v>25</v>
      </c>
      <c r="M20" s="19">
        <f t="shared" si="6"/>
        <v>0.24</v>
      </c>
      <c r="N20" s="16">
        <v>158</v>
      </c>
      <c r="O20" s="20">
        <f t="shared" ref="O20:P20" si="28">D20/7</f>
        <v>0.8571428571428571</v>
      </c>
      <c r="P20" s="20">
        <f t="shared" si="28"/>
        <v>0</v>
      </c>
      <c r="Q20" s="16">
        <f t="shared" si="8"/>
        <v>184</v>
      </c>
      <c r="R20" s="16"/>
      <c r="S20" s="21">
        <v>0.63694267515923497</v>
      </c>
      <c r="T20" s="14">
        <v>504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15.62</v>
      </c>
      <c r="Z20" s="14">
        <v>1</v>
      </c>
      <c r="AA20" s="14" t="s">
        <v>39</v>
      </c>
      <c r="AB20" s="27">
        <f t="shared" si="11"/>
        <v>-0.69</v>
      </c>
      <c r="AC20" s="28">
        <v>0.23714403935185185</v>
      </c>
      <c r="AD20" s="25">
        <f t="shared" si="12"/>
        <v>-1.9635526458333334</v>
      </c>
      <c r="AE20" s="25">
        <v>-6.18</v>
      </c>
      <c r="AF20" s="25">
        <v>-12.71475375</v>
      </c>
      <c r="AG20" s="25">
        <v>0</v>
      </c>
    </row>
    <row r="21" spans="1:33" ht="15.75" customHeight="1" x14ac:dyDescent="0.2">
      <c r="A21" s="14" t="s">
        <v>71</v>
      </c>
      <c r="B21" s="14" t="s">
        <v>88</v>
      </c>
      <c r="C21" s="15">
        <f t="shared" si="4"/>
        <v>22.015789473684208</v>
      </c>
      <c r="D21" s="16">
        <v>19</v>
      </c>
      <c r="E21" s="16">
        <v>0</v>
      </c>
      <c r="F21" s="17">
        <v>418.29999999999995</v>
      </c>
      <c r="G21" s="29">
        <v>-36.6</v>
      </c>
      <c r="H21" s="18">
        <f t="shared" si="1"/>
        <v>8.7497011714080822E-2</v>
      </c>
      <c r="I21" s="18">
        <f t="shared" si="2"/>
        <v>-0.11059822606216978</v>
      </c>
      <c r="J21" s="17">
        <f t="shared" si="5"/>
        <v>-46.263237961805615</v>
      </c>
      <c r="K21" s="17">
        <f t="shared" si="3"/>
        <v>-2.4349072611476639</v>
      </c>
      <c r="L21" s="16">
        <v>15</v>
      </c>
      <c r="M21" s="19">
        <f t="shared" si="6"/>
        <v>1.2666666666666666</v>
      </c>
      <c r="N21" s="16">
        <v>143</v>
      </c>
      <c r="O21" s="20">
        <f t="shared" ref="O21:P21" si="29">D21/7</f>
        <v>2.7142857142857144</v>
      </c>
      <c r="P21" s="20">
        <f t="shared" si="29"/>
        <v>0</v>
      </c>
      <c r="Q21" s="16">
        <f t="shared" si="8"/>
        <v>52</v>
      </c>
      <c r="R21" s="16"/>
      <c r="S21" s="21">
        <v>0.66962305986696202</v>
      </c>
      <c r="T21" s="14">
        <v>504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18.3</v>
      </c>
      <c r="Z21" s="14">
        <v>2</v>
      </c>
      <c r="AA21" s="14" t="s">
        <v>39</v>
      </c>
      <c r="AB21" s="27">
        <f t="shared" si="11"/>
        <v>-0.69</v>
      </c>
      <c r="AC21" s="28">
        <v>0.23714403935185185</v>
      </c>
      <c r="AD21" s="25">
        <f t="shared" si="12"/>
        <v>-6.2179167118055556</v>
      </c>
      <c r="AE21" s="25">
        <v>-6.18</v>
      </c>
      <c r="AF21" s="25">
        <v>-12.71475375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22.022391304347831</v>
      </c>
      <c r="D22" s="16">
        <v>46</v>
      </c>
      <c r="E22" s="16">
        <v>0</v>
      </c>
      <c r="F22" s="29">
        <v>1013.0300000000002</v>
      </c>
      <c r="G22" s="29">
        <v>-6.97</v>
      </c>
      <c r="H22" s="18">
        <f t="shared" si="1"/>
        <v>6.8803490518543359E-3</v>
      </c>
      <c r="I22" s="18">
        <f t="shared" si="2"/>
        <v>-2.971982677517487E-2</v>
      </c>
      <c r="J22" s="17">
        <f t="shared" si="5"/>
        <v>-30.107076118055403</v>
      </c>
      <c r="K22" s="17">
        <f t="shared" si="3"/>
        <v>-0.65450165474033484</v>
      </c>
      <c r="L22" s="16">
        <v>26</v>
      </c>
      <c r="M22" s="19">
        <f t="shared" si="6"/>
        <v>1.7692307692307692</v>
      </c>
      <c r="N22" s="16">
        <v>101</v>
      </c>
      <c r="O22" s="20">
        <f t="shared" ref="O22:P22" si="30">D22/7</f>
        <v>6.5714285714285712</v>
      </c>
      <c r="P22" s="20">
        <f t="shared" si="30"/>
        <v>0</v>
      </c>
      <c r="Q22" s="16">
        <f t="shared" si="8"/>
        <v>15</v>
      </c>
      <c r="R22" s="16"/>
      <c r="S22" s="21">
        <v>0.72814371257485</v>
      </c>
      <c r="T22" s="14">
        <v>594</v>
      </c>
      <c r="U22" s="22">
        <v>90</v>
      </c>
      <c r="V22" s="23" t="s">
        <v>896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0.23714403935185185</v>
      </c>
      <c r="AD22" s="25">
        <f t="shared" si="12"/>
        <v>-15.053903618055555</v>
      </c>
      <c r="AE22" s="25">
        <v>-6.18</v>
      </c>
      <c r="AF22" s="25">
        <v>-12.71475375</v>
      </c>
      <c r="AG22" s="25">
        <v>0</v>
      </c>
    </row>
    <row r="23" spans="1:33" ht="15.75" customHeight="1" x14ac:dyDescent="0.2">
      <c r="A23" s="14" t="s">
        <v>76</v>
      </c>
      <c r="B23" s="14" t="s">
        <v>897</v>
      </c>
      <c r="C23" s="15">
        <f t="shared" si="4"/>
        <v>21.989230769230765</v>
      </c>
      <c r="D23" s="16">
        <v>13</v>
      </c>
      <c r="E23" s="16">
        <v>0</v>
      </c>
      <c r="F23" s="17">
        <v>285.85999999999996</v>
      </c>
      <c r="G23" s="29">
        <v>0</v>
      </c>
      <c r="H23" s="18">
        <f t="shared" si="1"/>
        <v>0</v>
      </c>
      <c r="I23" s="18">
        <f t="shared" si="2"/>
        <v>-2.4155750423187079E-2</v>
      </c>
      <c r="J23" s="17">
        <f t="shared" si="5"/>
        <v>-6.9051628159722576</v>
      </c>
      <c r="K23" s="17">
        <f t="shared" si="3"/>
        <v>-0.5311663704594044</v>
      </c>
      <c r="L23" s="16">
        <v>13</v>
      </c>
      <c r="M23" s="19">
        <f t="shared" si="6"/>
        <v>1</v>
      </c>
      <c r="N23" s="16">
        <v>83</v>
      </c>
      <c r="O23" s="20">
        <f t="shared" ref="O23:P23" si="31">D23/7</f>
        <v>1.8571428571428572</v>
      </c>
      <c r="P23" s="20">
        <f t="shared" si="31"/>
        <v>0</v>
      </c>
      <c r="Q23" s="16">
        <f t="shared" si="8"/>
        <v>44</v>
      </c>
      <c r="R23" s="16"/>
      <c r="S23" s="21">
        <v>0.80409731113956395</v>
      </c>
      <c r="T23" s="14">
        <v>504</v>
      </c>
      <c r="U23" s="22" t="s">
        <v>63</v>
      </c>
      <c r="V23" s="23" t="s">
        <v>898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0.23714403935185185</v>
      </c>
      <c r="AD23" s="25">
        <f t="shared" si="12"/>
        <v>-4.2543640659722222</v>
      </c>
      <c r="AE23" s="25">
        <v>-6.18</v>
      </c>
      <c r="AF23" s="25">
        <v>-12.71475375</v>
      </c>
      <c r="AG23" s="25">
        <v>0</v>
      </c>
    </row>
    <row r="24" spans="1:33" ht="15.75" customHeight="1" x14ac:dyDescent="0.2">
      <c r="A24" s="14" t="s">
        <v>78</v>
      </c>
      <c r="B24" s="14" t="s">
        <v>899</v>
      </c>
      <c r="C24" s="15">
        <f t="shared" si="4"/>
        <v>18.007272727272724</v>
      </c>
      <c r="D24" s="16">
        <v>11</v>
      </c>
      <c r="E24" s="16">
        <v>0</v>
      </c>
      <c r="F24" s="17">
        <v>198.07999999999996</v>
      </c>
      <c r="G24" s="17">
        <v>-5.6899999999999995</v>
      </c>
      <c r="H24" s="18">
        <f t="shared" si="1"/>
        <v>2.8725767366720521E-2</v>
      </c>
      <c r="I24" s="18">
        <f t="shared" si="2"/>
        <v>-0.246184055772219</v>
      </c>
      <c r="J24" s="17">
        <f t="shared" si="5"/>
        <v>-48.764137767361127</v>
      </c>
      <c r="K24" s="17">
        <f t="shared" si="3"/>
        <v>-4.4331034333964663</v>
      </c>
      <c r="L24" s="16">
        <v>28</v>
      </c>
      <c r="M24" s="19">
        <f t="shared" si="6"/>
        <v>0.39285714285714285</v>
      </c>
      <c r="N24" s="16">
        <v>68</v>
      </c>
      <c r="O24" s="20">
        <f t="shared" ref="O24:P24" si="32">D24/7</f>
        <v>1.5714285714285714</v>
      </c>
      <c r="P24" s="20">
        <f t="shared" si="32"/>
        <v>0</v>
      </c>
      <c r="Q24" s="16">
        <f t="shared" si="8"/>
        <v>43</v>
      </c>
      <c r="R24" s="16"/>
      <c r="S24" s="21">
        <v>0.99722991689750695</v>
      </c>
      <c r="T24" s="14">
        <v>744</v>
      </c>
      <c r="U24" s="22" t="s">
        <v>63</v>
      </c>
      <c r="V24" s="23" t="s">
        <v>898</v>
      </c>
      <c r="W24" s="14">
        <v>0</v>
      </c>
      <c r="X24" s="24">
        <f t="shared" si="9"/>
        <v>0</v>
      </c>
      <c r="Y24" s="25">
        <f t="shared" si="10"/>
        <v>5.6899999999999995</v>
      </c>
      <c r="Z24" s="14">
        <v>1</v>
      </c>
      <c r="AA24" s="14" t="s">
        <v>39</v>
      </c>
      <c r="AB24" s="27">
        <f t="shared" si="11"/>
        <v>-0.69</v>
      </c>
      <c r="AC24" s="28">
        <v>0.23714403935185185</v>
      </c>
      <c r="AD24" s="25">
        <f t="shared" si="12"/>
        <v>-3.5998465173611112</v>
      </c>
      <c r="AE24" s="25">
        <v>-6.18</v>
      </c>
      <c r="AF24" s="25">
        <v>-12.71475375</v>
      </c>
      <c r="AG24" s="25">
        <v>0</v>
      </c>
    </row>
    <row r="25" spans="1:33" ht="15.75" customHeight="1" x14ac:dyDescent="0.2">
      <c r="A25" s="14" t="s">
        <v>81</v>
      </c>
      <c r="B25" s="30" t="s">
        <v>900</v>
      </c>
      <c r="C25" s="15">
        <f t="shared" si="4"/>
        <v>22.044499999999999</v>
      </c>
      <c r="D25" s="16">
        <v>20</v>
      </c>
      <c r="E25" s="16">
        <v>0</v>
      </c>
      <c r="F25" s="17">
        <v>440.89</v>
      </c>
      <c r="G25" s="17">
        <v>-8.16</v>
      </c>
      <c r="H25" s="18">
        <f t="shared" si="1"/>
        <v>1.850801787293883E-2</v>
      </c>
      <c r="I25" s="18">
        <f t="shared" si="2"/>
        <v>-5.8401586532040167E-2</v>
      </c>
      <c r="J25" s="17">
        <f t="shared" si="5"/>
        <v>-25.748675486111189</v>
      </c>
      <c r="K25" s="17">
        <f t="shared" si="3"/>
        <v>-1.2874337743055595</v>
      </c>
      <c r="L25" s="16">
        <v>43</v>
      </c>
      <c r="M25" s="19">
        <f t="shared" si="6"/>
        <v>0.46511627906976744</v>
      </c>
      <c r="N25" s="16">
        <v>50</v>
      </c>
      <c r="O25" s="20">
        <f t="shared" ref="O25:P25" si="33">D25/7</f>
        <v>2.8571428571428572</v>
      </c>
      <c r="P25" s="20">
        <f t="shared" si="33"/>
        <v>0</v>
      </c>
      <c r="Q25" s="16">
        <f t="shared" si="8"/>
        <v>17</v>
      </c>
      <c r="R25" s="16"/>
      <c r="S25" s="21">
        <v>1.137777777777778</v>
      </c>
      <c r="T25" s="14">
        <v>744</v>
      </c>
      <c r="U25" s="22" t="s">
        <v>63</v>
      </c>
      <c r="V25" s="23" t="s">
        <v>901</v>
      </c>
      <c r="W25" s="14">
        <v>1</v>
      </c>
      <c r="X25" s="24">
        <f t="shared" si="9"/>
        <v>0.05</v>
      </c>
      <c r="Y25" s="25">
        <f t="shared" si="10"/>
        <v>8.16</v>
      </c>
      <c r="Z25" s="22">
        <v>0</v>
      </c>
      <c r="AA25" s="14" t="s">
        <v>39</v>
      </c>
      <c r="AB25" s="27">
        <f t="shared" si="11"/>
        <v>-0.69</v>
      </c>
      <c r="AC25" s="28">
        <v>0.23714403935185185</v>
      </c>
      <c r="AD25" s="25">
        <f t="shared" si="12"/>
        <v>-6.5451754861111109</v>
      </c>
      <c r="AE25" s="25">
        <v>-6.18</v>
      </c>
      <c r="AF25" s="25">
        <v>-12.71</v>
      </c>
      <c r="AG25" s="25">
        <v>-8</v>
      </c>
    </row>
    <row r="26" spans="1:33" ht="15.75" customHeight="1" x14ac:dyDescent="0.2">
      <c r="A26" s="14" t="s">
        <v>82</v>
      </c>
      <c r="B26" s="14" t="s">
        <v>124</v>
      </c>
      <c r="C26" s="15">
        <f t="shared" si="4"/>
        <v>18.291666666666668</v>
      </c>
      <c r="D26" s="16">
        <v>6</v>
      </c>
      <c r="E26" s="16">
        <v>0</v>
      </c>
      <c r="F26" s="17">
        <v>109.75</v>
      </c>
      <c r="G26" s="17">
        <v>-6.1999999999999993</v>
      </c>
      <c r="H26" s="18">
        <f t="shared" si="1"/>
        <v>5.6492027334851931E-2</v>
      </c>
      <c r="I26" s="18">
        <f t="shared" si="2"/>
        <v>-0.26282073025816255</v>
      </c>
      <c r="J26" s="17">
        <f t="shared" si="5"/>
        <v>-28.844575145833339</v>
      </c>
      <c r="K26" s="17">
        <f t="shared" si="3"/>
        <v>-4.8074291909722229</v>
      </c>
      <c r="L26" s="16">
        <v>23</v>
      </c>
      <c r="M26" s="19">
        <f t="shared" si="6"/>
        <v>0.2608695652173913</v>
      </c>
      <c r="N26" s="16">
        <v>44</v>
      </c>
      <c r="O26" s="20">
        <f t="shared" ref="O26:P26" si="34">D26/7</f>
        <v>0.8571428571428571</v>
      </c>
      <c r="P26" s="20">
        <f t="shared" si="34"/>
        <v>0</v>
      </c>
      <c r="Q26" s="16">
        <f t="shared" si="8"/>
        <v>51</v>
      </c>
      <c r="R26" s="16"/>
      <c r="S26" s="21">
        <v>1.204368174726989</v>
      </c>
      <c r="T26" s="14">
        <v>744</v>
      </c>
      <c r="U26" s="22">
        <v>90</v>
      </c>
      <c r="V26" s="23" t="s">
        <v>902</v>
      </c>
      <c r="W26" s="14">
        <v>0</v>
      </c>
      <c r="X26" s="24">
        <f t="shared" si="9"/>
        <v>0</v>
      </c>
      <c r="Y26" s="25">
        <f t="shared" si="10"/>
        <v>3.0999999999999996</v>
      </c>
      <c r="Z26" s="14">
        <v>2</v>
      </c>
      <c r="AA26" s="14" t="s">
        <v>39</v>
      </c>
      <c r="AB26" s="27">
        <f t="shared" si="11"/>
        <v>-0.69</v>
      </c>
      <c r="AC26" s="28">
        <v>0.23714403935185185</v>
      </c>
      <c r="AD26" s="25">
        <f t="shared" si="12"/>
        <v>-1.9635526458333334</v>
      </c>
      <c r="AE26" s="25">
        <v>-6.28</v>
      </c>
      <c r="AF26" s="25">
        <v>-12.71475375</v>
      </c>
      <c r="AG26" s="25">
        <v>0</v>
      </c>
    </row>
    <row r="27" spans="1:33" ht="15.75" customHeight="1" x14ac:dyDescent="0.2">
      <c r="A27" s="14" t="s">
        <v>85</v>
      </c>
      <c r="B27" s="14" t="s">
        <v>903</v>
      </c>
      <c r="C27" s="15">
        <f t="shared" si="4"/>
        <v>21.95</v>
      </c>
      <c r="D27" s="16">
        <v>12</v>
      </c>
      <c r="E27" s="16">
        <v>0</v>
      </c>
      <c r="F27" s="17">
        <v>263.39999999999998</v>
      </c>
      <c r="G27" s="17">
        <v>-37.590000000000003</v>
      </c>
      <c r="H27" s="18">
        <f t="shared" si="1"/>
        <v>0.1427107061503417</v>
      </c>
      <c r="I27" s="18">
        <f t="shared" si="2"/>
        <v>-0.22801499731080746</v>
      </c>
      <c r="J27" s="17">
        <f t="shared" si="5"/>
        <v>-60.059150291666683</v>
      </c>
      <c r="K27" s="17">
        <f t="shared" si="3"/>
        <v>-5.0049291909722236</v>
      </c>
      <c r="L27" s="16">
        <v>37</v>
      </c>
      <c r="M27" s="19">
        <f t="shared" si="6"/>
        <v>0.32432432432432434</v>
      </c>
      <c r="N27" s="16">
        <v>34</v>
      </c>
      <c r="O27" s="20">
        <f t="shared" ref="O27:P27" si="35">D27/7</f>
        <v>1.7142857142857142</v>
      </c>
      <c r="P27" s="20">
        <f t="shared" si="35"/>
        <v>0</v>
      </c>
      <c r="Q27" s="16">
        <f t="shared" si="8"/>
        <v>19</v>
      </c>
      <c r="R27" s="16"/>
      <c r="S27" s="21">
        <v>1.245551601423488</v>
      </c>
      <c r="T27" s="14">
        <v>744</v>
      </c>
      <c r="U27" s="22">
        <v>90</v>
      </c>
      <c r="V27" s="23" t="s">
        <v>902</v>
      </c>
      <c r="W27" s="14">
        <v>2</v>
      </c>
      <c r="X27" s="24">
        <f t="shared" si="9"/>
        <v>0.16666666666666666</v>
      </c>
      <c r="Y27" s="25">
        <f>IFERROR(G27/(W27+#REF!)*-1,0)</f>
        <v>0</v>
      </c>
      <c r="Z27" s="14">
        <v>2</v>
      </c>
      <c r="AA27" s="14" t="s">
        <v>39</v>
      </c>
      <c r="AB27" s="27">
        <f t="shared" si="11"/>
        <v>-0.69</v>
      </c>
      <c r="AC27" s="28">
        <v>0.23714403935185185</v>
      </c>
      <c r="AD27" s="25">
        <f t="shared" si="12"/>
        <v>-3.9271052916666669</v>
      </c>
      <c r="AE27" s="25">
        <v>-6.28</v>
      </c>
      <c r="AF27" s="25">
        <v>-12.75600375</v>
      </c>
      <c r="AG27" s="25">
        <v>-14</v>
      </c>
    </row>
    <row r="28" spans="1:33" ht="15.75" customHeight="1" x14ac:dyDescent="0.2">
      <c r="A28" s="14" t="s">
        <v>87</v>
      </c>
      <c r="B28" s="14" t="s">
        <v>88</v>
      </c>
      <c r="C28" s="15">
        <f t="shared" si="4"/>
        <v>21.400000000000002</v>
      </c>
      <c r="D28" s="16">
        <v>14</v>
      </c>
      <c r="E28" s="16">
        <v>0</v>
      </c>
      <c r="F28" s="17">
        <v>299.60000000000002</v>
      </c>
      <c r="G28" s="17">
        <v>-17.690000000000001</v>
      </c>
      <c r="H28" s="18">
        <f t="shared" si="1"/>
        <v>5.9045393858477971E-2</v>
      </c>
      <c r="I28" s="18">
        <f t="shared" si="2"/>
        <v>-0.42579550644284958</v>
      </c>
      <c r="J28" s="17">
        <f t="shared" si="5"/>
        <v>-127.56833373027774</v>
      </c>
      <c r="K28" s="17">
        <f t="shared" si="3"/>
        <v>-9.1120238378769809</v>
      </c>
      <c r="L28" s="16">
        <v>22</v>
      </c>
      <c r="M28" s="19">
        <f t="shared" si="6"/>
        <v>0.63636363636363635</v>
      </c>
      <c r="N28" s="16">
        <v>20</v>
      </c>
      <c r="O28" s="20">
        <f t="shared" ref="O28:P28" si="36">D28/7</f>
        <v>2</v>
      </c>
      <c r="P28" s="20">
        <f t="shared" si="36"/>
        <v>0</v>
      </c>
      <c r="Q28" s="16">
        <f t="shared" si="8"/>
        <v>10</v>
      </c>
      <c r="R28" s="16"/>
      <c r="S28" s="21">
        <v>1.455268389662028</v>
      </c>
      <c r="T28" s="14">
        <v>744</v>
      </c>
      <c r="U28" s="22">
        <v>90</v>
      </c>
      <c r="V28" s="23" t="s">
        <v>902</v>
      </c>
      <c r="W28" s="14">
        <v>0</v>
      </c>
      <c r="X28" s="24">
        <f t="shared" si="9"/>
        <v>0</v>
      </c>
      <c r="Y28" s="25">
        <f t="shared" ref="Y28:Y32" si="37">IFERROR(G28/(W28+Z28)*-1,0)</f>
        <v>17.690000000000001</v>
      </c>
      <c r="Z28" s="14">
        <v>1</v>
      </c>
      <c r="AA28" s="14" t="s">
        <v>39</v>
      </c>
      <c r="AB28" s="27">
        <f t="shared" si="11"/>
        <v>-0.69</v>
      </c>
      <c r="AC28" s="28">
        <v>0.23714403935185185</v>
      </c>
      <c r="AD28" s="25">
        <f t="shared" si="12"/>
        <v>-4.5816228402777774</v>
      </c>
      <c r="AE28" s="25">
        <v>-6.28</v>
      </c>
      <c r="AF28" s="25">
        <v>-19.431193635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>
        <f t="shared" si="4"/>
        <v>20.486842105263158</v>
      </c>
      <c r="D29" s="16">
        <v>19</v>
      </c>
      <c r="E29" s="16">
        <v>0</v>
      </c>
      <c r="F29" s="17">
        <v>389.25</v>
      </c>
      <c r="G29" s="17">
        <v>-8.5</v>
      </c>
      <c r="H29" s="18">
        <f t="shared" si="1"/>
        <v>2.1836865767501604E-2</v>
      </c>
      <c r="I29" s="18">
        <f t="shared" si="2"/>
        <v>-0.44282105530328969</v>
      </c>
      <c r="J29" s="17">
        <f t="shared" si="5"/>
        <v>-172.36809577680552</v>
      </c>
      <c r="K29" s="17">
        <f t="shared" si="3"/>
        <v>-9.0720050408845001</v>
      </c>
      <c r="L29" s="16">
        <v>24</v>
      </c>
      <c r="M29" s="19">
        <f t="shared" si="6"/>
        <v>0.79166666666666663</v>
      </c>
      <c r="N29" s="16">
        <v>2</v>
      </c>
      <c r="O29" s="20">
        <f t="shared" ref="O29:P29" si="38">D29/7</f>
        <v>2.7142857142857144</v>
      </c>
      <c r="P29" s="20">
        <f t="shared" si="38"/>
        <v>0</v>
      </c>
      <c r="Q29" s="16">
        <f t="shared" si="8"/>
        <v>0</v>
      </c>
      <c r="R29" s="16"/>
      <c r="S29" s="21">
        <v>1.753914988814318</v>
      </c>
      <c r="T29" s="14">
        <v>2046</v>
      </c>
      <c r="U29" s="22">
        <v>88</v>
      </c>
      <c r="V29" s="23" t="s">
        <v>904</v>
      </c>
      <c r="W29" s="14">
        <v>2</v>
      </c>
      <c r="X29" s="24">
        <f t="shared" si="9"/>
        <v>0.10526315789473684</v>
      </c>
      <c r="Y29" s="25">
        <f t="shared" si="37"/>
        <v>4.25</v>
      </c>
      <c r="Z29" s="14">
        <v>0</v>
      </c>
      <c r="AA29" s="14" t="s">
        <v>39</v>
      </c>
      <c r="AB29" s="27">
        <f t="shared" si="11"/>
        <v>-0.69</v>
      </c>
      <c r="AC29" s="28">
        <v>0.23714403935185185</v>
      </c>
      <c r="AD29" s="25">
        <f t="shared" si="12"/>
        <v>-6.2179167118055556</v>
      </c>
      <c r="AE29" s="25">
        <v>-6.28</v>
      </c>
      <c r="AF29" s="25">
        <v>-19.431193635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1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2046</v>
      </c>
      <c r="U30" s="22">
        <v>88</v>
      </c>
      <c r="V30" s="23" t="s">
        <v>904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0.23714403935185185</v>
      </c>
      <c r="AD30" s="25">
        <f t="shared" si="12"/>
        <v>0</v>
      </c>
      <c r="AE30" s="25">
        <v>-6.28</v>
      </c>
      <c r="AF30" s="25">
        <v>-14.963166165937499</v>
      </c>
      <c r="AG30" s="25">
        <v>0</v>
      </c>
    </row>
    <row r="31" spans="1:33" ht="15.75" customHeight="1" x14ac:dyDescent="0.2">
      <c r="A31" s="31" t="s">
        <v>91</v>
      </c>
      <c r="B31" s="14" t="s">
        <v>105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1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>
        <v>504</v>
      </c>
      <c r="U31" s="22">
        <v>90</v>
      </c>
      <c r="V31" s="23" t="s">
        <v>1165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0.23714403935185185</v>
      </c>
      <c r="AD31" s="25">
        <f t="shared" si="12"/>
        <v>0</v>
      </c>
      <c r="AE31" s="25">
        <v>-6.28</v>
      </c>
      <c r="AF31" s="25">
        <v>-14.963166165937503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4"/>
        <v>19.95</v>
      </c>
      <c r="D32" s="16">
        <v>1</v>
      </c>
      <c r="E32" s="16">
        <v>0</v>
      </c>
      <c r="F32" s="17">
        <v>19.95</v>
      </c>
      <c r="G32" s="17">
        <v>0</v>
      </c>
      <c r="H32" s="18">
        <f t="shared" si="1"/>
        <v>0</v>
      </c>
      <c r="I32" s="18">
        <f t="shared" si="2"/>
        <v>-0.2312243077816068</v>
      </c>
      <c r="J32" s="17">
        <f t="shared" si="5"/>
        <v>-4.6129249402430554</v>
      </c>
      <c r="K32" s="17">
        <f t="shared" si="3"/>
        <v>-4.6129249402430554</v>
      </c>
      <c r="L32" s="16">
        <v>5</v>
      </c>
      <c r="M32" s="19">
        <f t="shared" si="6"/>
        <v>0.2</v>
      </c>
      <c r="N32" s="16">
        <v>0</v>
      </c>
      <c r="O32" s="20">
        <f t="shared" si="40"/>
        <v>0.14285714285714285</v>
      </c>
      <c r="P32" s="20">
        <f t="shared" si="40"/>
        <v>0</v>
      </c>
      <c r="Q32" s="16">
        <f t="shared" si="8"/>
        <v>0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2.1901639344262289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0.23714403935185185</v>
      </c>
      <c r="AD32" s="25">
        <f t="shared" si="12"/>
        <v>-0.32725877430555556</v>
      </c>
      <c r="AE32" s="25">
        <v>-6.28</v>
      </c>
      <c r="AF32" s="25">
        <v>-14.963166165937499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- 6 Foot White Power Squid - 16/3 SJTW Outdoor Outlet &amp; Plug Splitter Cable")</f>
        <v>1 to 3 Extension Cord Splitter - 6 Foot White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Info!B1:BJ5000""),2,FALSE),"""")"),"B0861FS5M9")</f>
        <v>B0861FS5M9</v>
      </c>
      <c r="B2" s="3" t="s">
        <v>905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2" customHeight="1" x14ac:dyDescent="0.15">
      <c r="A3" s="67" t="s">
        <v>30</v>
      </c>
      <c r="B3" s="68"/>
      <c r="C3" s="42">
        <f>((AE32+AF32)/0.85)*-1</f>
        <v>14.730647061470588</v>
      </c>
      <c r="D3" s="5">
        <f>SUM(D4:D99765)</f>
        <v>112</v>
      </c>
      <c r="E3" s="5"/>
      <c r="F3" s="6">
        <f t="shared" ref="F3:G3" si="0">SUM(F4:F99765)</f>
        <v>1290.3200000000002</v>
      </c>
      <c r="G3" s="6">
        <f t="shared" si="0"/>
        <v>-333.88</v>
      </c>
      <c r="H3" s="7">
        <f t="shared" ref="H3:H32" si="1">G3/F3*-1</f>
        <v>0.25875751751503501</v>
      </c>
      <c r="I3" s="8">
        <f t="shared" ref="I3:I32" si="2">J3/F3</f>
        <v>-0.56330523480977579</v>
      </c>
      <c r="J3" s="6">
        <f>SUM(J4:J99765)</f>
        <v>-726.84401057975003</v>
      </c>
      <c r="K3" s="6">
        <f t="shared" ref="K3:K32" si="3">J3/D3</f>
        <v>-6.4896786658906249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0 - June
0 - July
0 - Aug
0 - Sept
0 - Oct
1.5 - Nov
0.5 - Dec
1 - Jan
1 - Feb")</f>
        <v>1 - March
1 - April
1 - May
0 - June
0 - July
0 - Aug
0 - Sept
0 - Oct
1.5 - Nov
0.5 -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14</v>
      </c>
      <c r="X3" s="7">
        <f>W3/D3</f>
        <v>0.125</v>
      </c>
      <c r="Y3" s="6"/>
      <c r="Z3" s="5"/>
      <c r="AA3" s="5"/>
      <c r="AB3" s="5"/>
      <c r="AC3" s="5"/>
      <c r="AD3" s="6">
        <f>SUM(AD4:AD99765)</f>
        <v>-50.239550899999998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Info!B2:BZ7000""),37,FALSE)),"""")*-1"),-6.24105000225)</f>
        <v>-6.2410500022499997</v>
      </c>
      <c r="AG3" s="6">
        <f>SUM(AG4:AG99765)</f>
        <v>-10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240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-5.7425288461538466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240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-5.7425288461538466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440</v>
      </c>
      <c r="U6" s="22">
        <v>200</v>
      </c>
      <c r="V6" s="23" t="s">
        <v>906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-5.7425288461538466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440</v>
      </c>
      <c r="U7" s="22">
        <v>200</v>
      </c>
      <c r="V7" s="23" t="s">
        <v>906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-5.7425288461538466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200</v>
      </c>
      <c r="U8" s="22">
        <v>200</v>
      </c>
      <c r="V8" s="23" t="s">
        <v>907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-5.74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200</v>
      </c>
      <c r="U9" s="22">
        <v>200</v>
      </c>
      <c r="V9" s="23" t="s">
        <v>908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-5.8112211538461498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200</v>
      </c>
      <c r="U10" s="22">
        <v>200</v>
      </c>
      <c r="V10" s="23" t="s">
        <v>909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-5.8112211538461498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200</v>
      </c>
      <c r="U11" s="22">
        <v>200</v>
      </c>
      <c r="V11" s="23" t="s">
        <v>910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-5.8112211538461498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200</v>
      </c>
      <c r="U12" s="22">
        <v>200</v>
      </c>
      <c r="V12" s="23" t="s">
        <v>909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-5.8112211538461498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440</v>
      </c>
      <c r="U13" s="22">
        <v>200</v>
      </c>
      <c r="V13" s="23" t="s">
        <v>909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-5.8473750000000004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240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-5.8473750000000004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240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-5.8473750000000004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240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-5.8473750000000004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240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-5.719875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240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-5.719875</v>
      </c>
      <c r="AG18" s="25">
        <v>0</v>
      </c>
    </row>
    <row r="19" spans="1:33" ht="15.75" customHeight="1" x14ac:dyDescent="0.2">
      <c r="A19" s="14" t="s">
        <v>67</v>
      </c>
      <c r="B19" s="14" t="s">
        <v>911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201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0</v>
      </c>
      <c r="T19" s="14">
        <v>240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0.32504885416666668</v>
      </c>
      <c r="AD19" s="25">
        <f t="shared" si="12"/>
        <v>0</v>
      </c>
      <c r="AE19" s="25">
        <v>-6.18</v>
      </c>
      <c r="AF19" s="25">
        <v>-5.9917687500000003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4"/>
        <v>19.956666666666667</v>
      </c>
      <c r="D20" s="16">
        <v>3</v>
      </c>
      <c r="E20" s="16">
        <v>0</v>
      </c>
      <c r="F20" s="17">
        <v>59.870000000000005</v>
      </c>
      <c r="G20" s="29">
        <v>0</v>
      </c>
      <c r="H20" s="18">
        <f t="shared" si="1"/>
        <v>0</v>
      </c>
      <c r="I20" s="18">
        <f t="shared" si="2"/>
        <v>0.21761301977200606</v>
      </c>
      <c r="J20" s="17">
        <f t="shared" si="5"/>
        <v>13.028491493750003</v>
      </c>
      <c r="K20" s="17">
        <f t="shared" si="3"/>
        <v>4.3428304979166681</v>
      </c>
      <c r="L20" s="16">
        <v>17</v>
      </c>
      <c r="M20" s="19">
        <f t="shared" si="6"/>
        <v>0.17647058823529413</v>
      </c>
      <c r="N20" s="16">
        <v>198</v>
      </c>
      <c r="O20" s="20">
        <f t="shared" ref="O20:P20" si="28">D20/7</f>
        <v>0.42857142857142855</v>
      </c>
      <c r="P20" s="20">
        <f t="shared" si="28"/>
        <v>0</v>
      </c>
      <c r="Q20" s="16">
        <f t="shared" si="8"/>
        <v>462</v>
      </c>
      <c r="R20" s="16"/>
      <c r="S20" s="21">
        <v>6.0606060606060601E-2</v>
      </c>
      <c r="T20" s="14">
        <v>240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0.32504885416666668</v>
      </c>
      <c r="AD20" s="25">
        <f t="shared" si="12"/>
        <v>-1.3457022562500001</v>
      </c>
      <c r="AE20" s="25">
        <v>-6.18</v>
      </c>
      <c r="AF20" s="25">
        <v>-5.9917687500000003</v>
      </c>
      <c r="AG20" s="25">
        <v>0</v>
      </c>
    </row>
    <row r="21" spans="1:33" ht="15.75" customHeight="1" x14ac:dyDescent="0.2">
      <c r="A21" s="14" t="s">
        <v>71</v>
      </c>
      <c r="B21" s="14" t="s">
        <v>912</v>
      </c>
      <c r="C21" s="15">
        <f t="shared" si="4"/>
        <v>17.989999999999998</v>
      </c>
      <c r="D21" s="16">
        <v>7</v>
      </c>
      <c r="E21" s="16">
        <v>0</v>
      </c>
      <c r="F21" s="17">
        <v>125.92999999999998</v>
      </c>
      <c r="G21" s="29">
        <v>-30.430000000000003</v>
      </c>
      <c r="H21" s="18">
        <f t="shared" si="1"/>
        <v>0.24164218216469474</v>
      </c>
      <c r="I21" s="18">
        <f t="shared" si="2"/>
        <v>-9.316170238426133E-2</v>
      </c>
      <c r="J21" s="17">
        <f t="shared" si="5"/>
        <v>-11.731853181250028</v>
      </c>
      <c r="K21" s="17">
        <f t="shared" si="3"/>
        <v>-1.6759790258928611</v>
      </c>
      <c r="L21" s="16">
        <v>13</v>
      </c>
      <c r="M21" s="19">
        <f t="shared" si="6"/>
        <v>0.53846153846153844</v>
      </c>
      <c r="N21" s="16">
        <v>191</v>
      </c>
      <c r="O21" s="20">
        <f t="shared" ref="O21:P21" si="29">D21/7</f>
        <v>1</v>
      </c>
      <c r="P21" s="20">
        <f t="shared" si="29"/>
        <v>0</v>
      </c>
      <c r="Q21" s="16">
        <f t="shared" si="8"/>
        <v>191</v>
      </c>
      <c r="R21" s="16"/>
      <c r="S21" s="21">
        <v>0.20942408376963301</v>
      </c>
      <c r="T21" s="14">
        <v>240</v>
      </c>
      <c r="U21" s="22" t="s">
        <v>63</v>
      </c>
      <c r="V21" s="23" t="s">
        <v>63</v>
      </c>
      <c r="W21" s="14">
        <v>3</v>
      </c>
      <c r="X21" s="24">
        <f t="shared" si="9"/>
        <v>0.42857142857142855</v>
      </c>
      <c r="Y21" s="25">
        <f t="shared" si="10"/>
        <v>2.7663636363636366</v>
      </c>
      <c r="Z21" s="14">
        <v>8</v>
      </c>
      <c r="AA21" s="14" t="s">
        <v>39</v>
      </c>
      <c r="AB21" s="27">
        <f t="shared" si="11"/>
        <v>-0.69</v>
      </c>
      <c r="AC21" s="28">
        <v>0.32504885416666668</v>
      </c>
      <c r="AD21" s="25">
        <f t="shared" si="12"/>
        <v>-3.1399719312499998</v>
      </c>
      <c r="AE21" s="25">
        <v>-6.18</v>
      </c>
      <c r="AF21" s="25">
        <v>-5.9917687500000003</v>
      </c>
      <c r="AG21" s="25">
        <v>0</v>
      </c>
    </row>
    <row r="22" spans="1:33" ht="15.75" customHeight="1" x14ac:dyDescent="0.2">
      <c r="A22" s="14" t="s">
        <v>74</v>
      </c>
      <c r="B22" s="14" t="s">
        <v>913</v>
      </c>
      <c r="C22" s="15">
        <f t="shared" si="4"/>
        <v>18.656666666666666</v>
      </c>
      <c r="D22" s="16">
        <v>3</v>
      </c>
      <c r="E22" s="16">
        <v>0</v>
      </c>
      <c r="F22" s="29">
        <v>55.97</v>
      </c>
      <c r="G22" s="29">
        <v>-34.69</v>
      </c>
      <c r="H22" s="18">
        <f t="shared" si="1"/>
        <v>0.61979631945685187</v>
      </c>
      <c r="I22" s="18">
        <f t="shared" si="2"/>
        <v>-0.44624814197337859</v>
      </c>
      <c r="J22" s="17">
        <f t="shared" si="5"/>
        <v>-24.976508506249999</v>
      </c>
      <c r="K22" s="17">
        <f t="shared" si="3"/>
        <v>-8.3255028354166658</v>
      </c>
      <c r="L22" s="16">
        <v>16</v>
      </c>
      <c r="M22" s="19">
        <f t="shared" si="6"/>
        <v>0.1875</v>
      </c>
      <c r="N22" s="16">
        <v>188</v>
      </c>
      <c r="O22" s="20">
        <f t="shared" ref="O22:P22" si="30">D22/7</f>
        <v>0.42857142857142855</v>
      </c>
      <c r="P22" s="20">
        <f t="shared" si="30"/>
        <v>0</v>
      </c>
      <c r="Q22" s="16">
        <f t="shared" si="8"/>
        <v>438</v>
      </c>
      <c r="R22" s="16"/>
      <c r="S22" s="21">
        <v>0.27659574468085102</v>
      </c>
      <c r="T22" s="14">
        <v>240</v>
      </c>
      <c r="U22" s="22" t="s">
        <v>63</v>
      </c>
      <c r="V22" s="23" t="s">
        <v>63</v>
      </c>
      <c r="W22" s="14">
        <v>1</v>
      </c>
      <c r="X22" s="24">
        <f t="shared" si="9"/>
        <v>0.33333333333333331</v>
      </c>
      <c r="Y22" s="25">
        <f t="shared" si="10"/>
        <v>3.1536363636363633</v>
      </c>
      <c r="Z22" s="14">
        <v>10</v>
      </c>
      <c r="AA22" s="14" t="s">
        <v>39</v>
      </c>
      <c r="AB22" s="27">
        <f t="shared" si="11"/>
        <v>-0.69</v>
      </c>
      <c r="AC22" s="28">
        <v>0.32504885416666668</v>
      </c>
      <c r="AD22" s="25">
        <f t="shared" si="12"/>
        <v>-1.3457022562500001</v>
      </c>
      <c r="AE22" s="25">
        <v>-6.18</v>
      </c>
      <c r="AF22" s="25">
        <v>-5.9917687500000003</v>
      </c>
      <c r="AG22" s="25">
        <v>0</v>
      </c>
    </row>
    <row r="23" spans="1:33" ht="15.75" customHeight="1" x14ac:dyDescent="0.2">
      <c r="A23" s="14" t="s">
        <v>76</v>
      </c>
      <c r="B23" s="14" t="s">
        <v>914</v>
      </c>
      <c r="C23" s="15">
        <f t="shared" si="4"/>
        <v>18.976666666666663</v>
      </c>
      <c r="D23" s="16">
        <v>3</v>
      </c>
      <c r="E23" s="16">
        <v>0</v>
      </c>
      <c r="F23" s="17">
        <v>56.929999999999993</v>
      </c>
      <c r="G23" s="29">
        <v>-58.699999999999989</v>
      </c>
      <c r="H23" s="18">
        <f t="shared" si="1"/>
        <v>1.0310908132794658</v>
      </c>
      <c r="I23" s="18">
        <f t="shared" si="2"/>
        <v>-0.8461357545450553</v>
      </c>
      <c r="J23" s="17">
        <f t="shared" si="5"/>
        <v>-48.170508506249995</v>
      </c>
      <c r="K23" s="17">
        <f t="shared" si="3"/>
        <v>-16.056836168749999</v>
      </c>
      <c r="L23" s="16">
        <v>22</v>
      </c>
      <c r="M23" s="19">
        <f t="shared" si="6"/>
        <v>0.13636363636363635</v>
      </c>
      <c r="N23" s="16">
        <v>186</v>
      </c>
      <c r="O23" s="20">
        <f t="shared" ref="O23:P23" si="31">D23/7</f>
        <v>0.42857142857142855</v>
      </c>
      <c r="P23" s="20">
        <f t="shared" si="31"/>
        <v>0</v>
      </c>
      <c r="Q23" s="16">
        <f t="shared" si="8"/>
        <v>434</v>
      </c>
      <c r="R23" s="16"/>
      <c r="S23" s="21">
        <v>0.27659574468085102</v>
      </c>
      <c r="T23" s="14">
        <v>240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7.3374999999999986</v>
      </c>
      <c r="Z23" s="14">
        <v>8</v>
      </c>
      <c r="AA23" s="14" t="s">
        <v>39</v>
      </c>
      <c r="AB23" s="27">
        <f t="shared" si="11"/>
        <v>-0.69</v>
      </c>
      <c r="AC23" s="28">
        <v>0.32504885416666668</v>
      </c>
      <c r="AD23" s="25">
        <f t="shared" si="12"/>
        <v>-1.3457022562500001</v>
      </c>
      <c r="AE23" s="25">
        <v>-6.18</v>
      </c>
      <c r="AF23" s="25">
        <v>-5.9917687500000003</v>
      </c>
      <c r="AG23" s="25">
        <v>0</v>
      </c>
    </row>
    <row r="24" spans="1:33" ht="15.75" customHeight="1" x14ac:dyDescent="0.2">
      <c r="A24" s="14" t="s">
        <v>78</v>
      </c>
      <c r="B24" s="14" t="s">
        <v>915</v>
      </c>
      <c r="C24" s="15">
        <f t="shared" si="4"/>
        <v>10.662000000000003</v>
      </c>
      <c r="D24" s="16">
        <v>10</v>
      </c>
      <c r="E24" s="16">
        <v>1</v>
      </c>
      <c r="F24" s="17">
        <v>106.62000000000002</v>
      </c>
      <c r="G24" s="17">
        <v>-11.930000000000001</v>
      </c>
      <c r="H24" s="18">
        <f t="shared" si="1"/>
        <v>0.11189270305758769</v>
      </c>
      <c r="I24" s="18">
        <f t="shared" si="2"/>
        <v>-0.44556707641624449</v>
      </c>
      <c r="J24" s="17">
        <f t="shared" si="5"/>
        <v>-47.506361687499997</v>
      </c>
      <c r="K24" s="17">
        <f t="shared" si="3"/>
        <v>-4.7506361687499998</v>
      </c>
      <c r="L24" s="16">
        <v>28</v>
      </c>
      <c r="M24" s="19">
        <f t="shared" si="6"/>
        <v>0.35714285714285715</v>
      </c>
      <c r="N24" s="16">
        <v>175</v>
      </c>
      <c r="O24" s="20">
        <f t="shared" ref="O24:P24" si="32">D24/7</f>
        <v>1.4285714285714286</v>
      </c>
      <c r="P24" s="20">
        <f t="shared" si="32"/>
        <v>0.14285714285714285</v>
      </c>
      <c r="Q24" s="16">
        <f t="shared" si="8"/>
        <v>111</v>
      </c>
      <c r="R24" s="16"/>
      <c r="S24" s="21">
        <v>0.19791666666666599</v>
      </c>
      <c r="T24" s="14">
        <v>240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2.9825000000000004</v>
      </c>
      <c r="Z24" s="14">
        <v>4</v>
      </c>
      <c r="AA24" s="14" t="s">
        <v>39</v>
      </c>
      <c r="AB24" s="27">
        <f t="shared" si="11"/>
        <v>-0.69</v>
      </c>
      <c r="AC24" s="28">
        <v>0.32504885416666668</v>
      </c>
      <c r="AD24" s="25">
        <f t="shared" si="12"/>
        <v>-4.4856741874999999</v>
      </c>
      <c r="AE24" s="25">
        <v>-6.18</v>
      </c>
      <c r="AF24" s="25">
        <v>-5.9917687500000003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9.9931249999999991</v>
      </c>
      <c r="D25" s="16">
        <v>16</v>
      </c>
      <c r="E25" s="16">
        <v>0</v>
      </c>
      <c r="F25" s="17">
        <v>159.88999999999999</v>
      </c>
      <c r="G25" s="17">
        <v>-56.539999999999992</v>
      </c>
      <c r="H25" s="18">
        <f t="shared" si="1"/>
        <v>0.35361811245231095</v>
      </c>
      <c r="I25" s="18">
        <f t="shared" si="2"/>
        <v>-0.76634297767214965</v>
      </c>
      <c r="J25" s="17">
        <f t="shared" si="5"/>
        <v>-122.53057869999999</v>
      </c>
      <c r="K25" s="17">
        <f t="shared" si="3"/>
        <v>-7.6581611687499995</v>
      </c>
      <c r="L25" s="16">
        <v>52</v>
      </c>
      <c r="M25" s="19">
        <f t="shared" si="6"/>
        <v>0.30769230769230771</v>
      </c>
      <c r="N25" s="16">
        <v>154</v>
      </c>
      <c r="O25" s="20">
        <f t="shared" ref="O25:P25" si="33">D25/7</f>
        <v>2.2857142857142856</v>
      </c>
      <c r="P25" s="20">
        <f t="shared" si="33"/>
        <v>0</v>
      </c>
      <c r="Q25" s="16">
        <f t="shared" si="8"/>
        <v>67</v>
      </c>
      <c r="R25" s="16"/>
      <c r="S25" s="21">
        <v>0.38781163434903049</v>
      </c>
      <c r="T25" s="14">
        <v>240</v>
      </c>
      <c r="U25" s="22" t="s">
        <v>63</v>
      </c>
      <c r="V25" s="23" t="s">
        <v>63</v>
      </c>
      <c r="W25" s="14">
        <v>1</v>
      </c>
      <c r="X25" s="24">
        <f t="shared" si="9"/>
        <v>6.25E-2</v>
      </c>
      <c r="Y25" s="25">
        <f t="shared" si="10"/>
        <v>3.769333333333333</v>
      </c>
      <c r="Z25" s="22">
        <v>14</v>
      </c>
      <c r="AA25" s="14" t="s">
        <v>39</v>
      </c>
      <c r="AB25" s="27">
        <f t="shared" si="11"/>
        <v>-0.69</v>
      </c>
      <c r="AC25" s="28">
        <v>0.32504885416666668</v>
      </c>
      <c r="AD25" s="25">
        <f t="shared" si="12"/>
        <v>-7.1770787</v>
      </c>
      <c r="AE25" s="25">
        <v>-6.18</v>
      </c>
      <c r="AF25" s="25">
        <v>-5.99</v>
      </c>
      <c r="AG25" s="25">
        <v>0</v>
      </c>
    </row>
    <row r="26" spans="1:33" ht="15.75" customHeight="1" x14ac:dyDescent="0.2">
      <c r="A26" s="14" t="s">
        <v>82</v>
      </c>
      <c r="B26" s="14" t="s">
        <v>916</v>
      </c>
      <c r="C26" s="15">
        <f t="shared" si="4"/>
        <v>9.9745454545454546</v>
      </c>
      <c r="D26" s="16">
        <v>11</v>
      </c>
      <c r="E26" s="16">
        <v>0</v>
      </c>
      <c r="F26" s="17">
        <v>109.72</v>
      </c>
      <c r="G26" s="17">
        <v>-54.599999999999987</v>
      </c>
      <c r="H26" s="18">
        <f t="shared" si="1"/>
        <v>0.49763033175355437</v>
      </c>
      <c r="I26" s="18">
        <f t="shared" si="2"/>
        <v>-0.92291011535043732</v>
      </c>
      <c r="J26" s="17">
        <f t="shared" si="5"/>
        <v>-101.26169785624998</v>
      </c>
      <c r="K26" s="17">
        <f t="shared" si="3"/>
        <v>-9.205608896022726</v>
      </c>
      <c r="L26" s="16">
        <v>43</v>
      </c>
      <c r="M26" s="19">
        <f t="shared" si="6"/>
        <v>0.2558139534883721</v>
      </c>
      <c r="N26" s="16">
        <v>150</v>
      </c>
      <c r="O26" s="20">
        <f t="shared" ref="O26:P26" si="34">D26/7</f>
        <v>1.5714285714285714</v>
      </c>
      <c r="P26" s="20">
        <f t="shared" si="34"/>
        <v>0</v>
      </c>
      <c r="Q26" s="16">
        <f t="shared" si="8"/>
        <v>95</v>
      </c>
      <c r="R26" s="16"/>
      <c r="S26" s="21">
        <v>0.60606060606060608</v>
      </c>
      <c r="T26" s="14">
        <v>240</v>
      </c>
      <c r="U26" s="22" t="s">
        <v>63</v>
      </c>
      <c r="V26" s="23" t="s">
        <v>63</v>
      </c>
      <c r="W26" s="14">
        <v>1</v>
      </c>
      <c r="X26" s="24">
        <f t="shared" si="9"/>
        <v>9.0909090909090912E-2</v>
      </c>
      <c r="Y26" s="25">
        <f t="shared" si="10"/>
        <v>6.0666666666666655</v>
      </c>
      <c r="Z26" s="14">
        <v>8</v>
      </c>
      <c r="AA26" s="14" t="s">
        <v>39</v>
      </c>
      <c r="AB26" s="27">
        <f t="shared" si="11"/>
        <v>-0.69</v>
      </c>
      <c r="AC26" s="28">
        <v>0.32504885416666668</v>
      </c>
      <c r="AD26" s="25">
        <f t="shared" si="12"/>
        <v>-4.9342416062499996</v>
      </c>
      <c r="AE26" s="25">
        <v>-6.28</v>
      </c>
      <c r="AF26" s="25">
        <v>-5.9917687500000003</v>
      </c>
      <c r="AG26" s="25">
        <v>0</v>
      </c>
    </row>
    <row r="27" spans="1:33" ht="15.75" customHeight="1" x14ac:dyDescent="0.2">
      <c r="A27" s="14" t="s">
        <v>85</v>
      </c>
      <c r="B27" s="14" t="s">
        <v>917</v>
      </c>
      <c r="C27" s="15">
        <f t="shared" si="4"/>
        <v>9.96875</v>
      </c>
      <c r="D27" s="16">
        <v>16</v>
      </c>
      <c r="E27" s="16">
        <v>0</v>
      </c>
      <c r="F27" s="17">
        <v>159.5</v>
      </c>
      <c r="G27" s="17">
        <v>-75</v>
      </c>
      <c r="H27" s="18">
        <f t="shared" si="1"/>
        <v>0.47021943573667713</v>
      </c>
      <c r="I27" s="18">
        <f t="shared" si="2"/>
        <v>-0.92900300125391866</v>
      </c>
      <c r="J27" s="17">
        <f t="shared" si="5"/>
        <v>-148.17597870000003</v>
      </c>
      <c r="K27" s="17">
        <f t="shared" si="3"/>
        <v>-9.2609986687500019</v>
      </c>
      <c r="L27" s="16">
        <v>58</v>
      </c>
      <c r="M27" s="19">
        <f t="shared" si="6"/>
        <v>0.27586206896551724</v>
      </c>
      <c r="N27" s="16">
        <v>177</v>
      </c>
      <c r="O27" s="20">
        <f t="shared" ref="O27:P27" si="35">D27/7</f>
        <v>2.2857142857142856</v>
      </c>
      <c r="P27" s="20">
        <f t="shared" si="35"/>
        <v>0</v>
      </c>
      <c r="Q27" s="16">
        <f t="shared" si="8"/>
        <v>77</v>
      </c>
      <c r="R27" s="16"/>
      <c r="S27" s="21">
        <v>0.70080862533692723</v>
      </c>
      <c r="T27" s="14">
        <v>240</v>
      </c>
      <c r="U27" s="22" t="s">
        <v>63</v>
      </c>
      <c r="V27" s="23" t="s">
        <v>63</v>
      </c>
      <c r="W27" s="14">
        <v>6</v>
      </c>
      <c r="X27" s="24">
        <f t="shared" si="9"/>
        <v>0.375</v>
      </c>
      <c r="Y27" s="25">
        <f>IFERROR(G27/(W27+#REF!)*-1,0)</f>
        <v>0</v>
      </c>
      <c r="Z27" s="14">
        <v>9</v>
      </c>
      <c r="AA27" s="14" t="s">
        <v>39</v>
      </c>
      <c r="AB27" s="27">
        <f t="shared" si="11"/>
        <v>-0.69</v>
      </c>
      <c r="AC27" s="28">
        <v>0.32504885416666668</v>
      </c>
      <c r="AD27" s="25">
        <f t="shared" si="12"/>
        <v>-7.1770787</v>
      </c>
      <c r="AE27" s="25">
        <v>-6.28</v>
      </c>
      <c r="AF27" s="25">
        <v>-6.0058687500000003</v>
      </c>
      <c r="AG27" s="25">
        <v>-5</v>
      </c>
    </row>
    <row r="28" spans="1:33" ht="15.75" customHeight="1" x14ac:dyDescent="0.2">
      <c r="A28" s="14" t="s">
        <v>87</v>
      </c>
      <c r="B28" s="14" t="s">
        <v>105</v>
      </c>
      <c r="C28" s="15">
        <f t="shared" si="4"/>
        <v>9.9499999999999993</v>
      </c>
      <c r="D28" s="16">
        <v>10</v>
      </c>
      <c r="E28" s="16">
        <v>132</v>
      </c>
      <c r="F28" s="17">
        <v>99.5</v>
      </c>
      <c r="G28" s="17">
        <v>-11.91</v>
      </c>
      <c r="H28" s="18">
        <f t="shared" si="1"/>
        <v>0.11969849246231155</v>
      </c>
      <c r="I28" s="18">
        <f t="shared" si="2"/>
        <v>-0.75312166834170835</v>
      </c>
      <c r="J28" s="17">
        <f t="shared" si="5"/>
        <v>-74.935605999999979</v>
      </c>
      <c r="K28" s="17">
        <f t="shared" si="3"/>
        <v>-7.4935605999999977</v>
      </c>
      <c r="L28" s="16">
        <v>20</v>
      </c>
      <c r="M28" s="19">
        <f t="shared" si="6"/>
        <v>0.5</v>
      </c>
      <c r="N28" s="16">
        <v>129</v>
      </c>
      <c r="O28" s="20">
        <f t="shared" ref="O28:P28" si="36">D28/7</f>
        <v>1.4285714285714286</v>
      </c>
      <c r="P28" s="20">
        <f t="shared" si="36"/>
        <v>18.857142857142858</v>
      </c>
      <c r="Q28" s="16">
        <f t="shared" si="8"/>
        <v>6</v>
      </c>
      <c r="R28" s="16"/>
      <c r="S28" s="21">
        <v>0.55797101449275366</v>
      </c>
      <c r="T28" s="14">
        <v>240</v>
      </c>
      <c r="U28" s="22" t="s">
        <v>63</v>
      </c>
      <c r="V28" s="23" t="s">
        <v>63</v>
      </c>
      <c r="W28" s="14">
        <v>2</v>
      </c>
      <c r="X28" s="24">
        <f t="shared" si="9"/>
        <v>0.2</v>
      </c>
      <c r="Y28" s="25">
        <f t="shared" ref="Y28:Y32" si="37">IFERROR(G28/(W28+Z28)*-1,0)</f>
        <v>5.9550000000000001</v>
      </c>
      <c r="Z28" s="14">
        <v>0</v>
      </c>
      <c r="AA28" s="14" t="s">
        <v>39</v>
      </c>
      <c r="AB28" s="27">
        <f t="shared" si="11"/>
        <v>-0.69</v>
      </c>
      <c r="AC28" s="28">
        <v>0.32504885416666668</v>
      </c>
      <c r="AD28" s="25">
        <f t="shared" si="12"/>
        <v>-4.4856741874999999</v>
      </c>
      <c r="AE28" s="25">
        <v>-6.28</v>
      </c>
      <c r="AF28" s="25">
        <v>-8.0314931812499992</v>
      </c>
      <c r="AG28" s="25">
        <v>0</v>
      </c>
    </row>
    <row r="29" spans="1:33" ht="15.75" customHeight="1" x14ac:dyDescent="0.2">
      <c r="A29" s="14" t="s">
        <v>89</v>
      </c>
      <c r="B29" s="14" t="s">
        <v>918</v>
      </c>
      <c r="C29" s="15">
        <f t="shared" si="4"/>
        <v>9.9500000000000011</v>
      </c>
      <c r="D29" s="16">
        <v>17</v>
      </c>
      <c r="E29" s="16">
        <v>0</v>
      </c>
      <c r="F29" s="17">
        <v>169.15</v>
      </c>
      <c r="G29" s="17">
        <v>0</v>
      </c>
      <c r="H29" s="18">
        <f t="shared" si="1"/>
        <v>0</v>
      </c>
      <c r="I29" s="18">
        <f t="shared" si="2"/>
        <v>-0.63342317587939689</v>
      </c>
      <c r="J29" s="17">
        <f t="shared" si="5"/>
        <v>-107.14353019999999</v>
      </c>
      <c r="K29" s="17">
        <f t="shared" si="3"/>
        <v>-6.3025605999999996</v>
      </c>
      <c r="L29" s="16">
        <v>24</v>
      </c>
      <c r="M29" s="19">
        <f t="shared" si="6"/>
        <v>0.70833333333333337</v>
      </c>
      <c r="N29" s="16">
        <v>13</v>
      </c>
      <c r="O29" s="20">
        <f t="shared" ref="O29:P29" si="38">D29/7</f>
        <v>2.4285714285714284</v>
      </c>
      <c r="P29" s="20">
        <f t="shared" si="38"/>
        <v>0</v>
      </c>
      <c r="Q29" s="16">
        <f t="shared" si="8"/>
        <v>5</v>
      </c>
      <c r="R29" s="16"/>
      <c r="S29" s="21">
        <v>0.98979591836734693</v>
      </c>
      <c r="T29" s="14">
        <v>240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0.32504885416666668</v>
      </c>
      <c r="AD29" s="25">
        <f t="shared" si="12"/>
        <v>-7.6256461187499998</v>
      </c>
      <c r="AE29" s="25">
        <v>-6.28</v>
      </c>
      <c r="AF29" s="25">
        <v>-8.0314931812499992</v>
      </c>
      <c r="AG29" s="25">
        <v>0</v>
      </c>
    </row>
    <row r="30" spans="1:33" ht="15.75" customHeight="1" x14ac:dyDescent="0.2">
      <c r="A30" s="31" t="s">
        <v>90</v>
      </c>
      <c r="B30" s="31" t="s">
        <v>919</v>
      </c>
      <c r="C30" s="15">
        <f t="shared" si="4"/>
        <v>11.352666666666666</v>
      </c>
      <c r="D30" s="16">
        <v>15</v>
      </c>
      <c r="E30" s="16">
        <v>0</v>
      </c>
      <c r="F30" s="17">
        <v>170.29</v>
      </c>
      <c r="G30" s="17">
        <v>-0.08</v>
      </c>
      <c r="H30" s="18">
        <f t="shared" si="1"/>
        <v>4.6978683422397091E-4</v>
      </c>
      <c r="I30" s="18">
        <f t="shared" si="2"/>
        <v>-0.32226062196840688</v>
      </c>
      <c r="J30" s="17">
        <f t="shared" si="5"/>
        <v>-54.877761315000008</v>
      </c>
      <c r="K30" s="17">
        <f t="shared" si="3"/>
        <v>-3.6585174210000004</v>
      </c>
      <c r="L30" s="16">
        <v>17</v>
      </c>
      <c r="M30" s="19">
        <f t="shared" si="6"/>
        <v>0.88235294117647056</v>
      </c>
      <c r="N30" s="16">
        <v>2</v>
      </c>
      <c r="O30" s="20">
        <f t="shared" ref="O30:P30" si="39">D30/7</f>
        <v>2.1428571428571428</v>
      </c>
      <c r="P30" s="20">
        <f t="shared" si="39"/>
        <v>0</v>
      </c>
      <c r="Q30" s="16">
        <f t="shared" si="8"/>
        <v>0</v>
      </c>
      <c r="R30" s="16"/>
      <c r="S30" s="21">
        <v>1.2100840336134451</v>
      </c>
      <c r="T30" s="14">
        <v>240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0.32504885416666668</v>
      </c>
      <c r="AD30" s="25">
        <f t="shared" si="12"/>
        <v>-6.7285112812500003</v>
      </c>
      <c r="AE30" s="25">
        <v>-6.28</v>
      </c>
      <c r="AF30" s="25">
        <v>-6.2410500022499997</v>
      </c>
      <c r="AG30" s="25">
        <v>-5</v>
      </c>
    </row>
    <row r="31" spans="1:33" ht="15.75" customHeight="1" x14ac:dyDescent="0.2">
      <c r="A31" s="31" t="s">
        <v>91</v>
      </c>
      <c r="B31" s="31" t="s">
        <v>105</v>
      </c>
      <c r="C31" s="15">
        <f t="shared" si="4"/>
        <v>16.95</v>
      </c>
      <c r="D31" s="16">
        <v>1</v>
      </c>
      <c r="E31" s="16">
        <v>0</v>
      </c>
      <c r="F31" s="17">
        <v>16.95</v>
      </c>
      <c r="G31" s="17">
        <v>0</v>
      </c>
      <c r="H31" s="18">
        <f t="shared" si="1"/>
        <v>0</v>
      </c>
      <c r="I31" s="18">
        <f t="shared" si="2"/>
        <v>8.4830830619468806E-2</v>
      </c>
      <c r="J31" s="17">
        <f t="shared" si="5"/>
        <v>1.4378825789999963</v>
      </c>
      <c r="K31" s="17">
        <f t="shared" si="3"/>
        <v>1.4378825789999963</v>
      </c>
      <c r="L31" s="16">
        <v>8</v>
      </c>
      <c r="M31" s="19">
        <f t="shared" si="6"/>
        <v>0.125</v>
      </c>
      <c r="N31" s="16">
        <v>1</v>
      </c>
      <c r="O31" s="20">
        <f t="shared" ref="O31:P32" si="40">D31/7</f>
        <v>0.14285714285714285</v>
      </c>
      <c r="P31" s="20">
        <f t="shared" si="40"/>
        <v>0</v>
      </c>
      <c r="Q31" s="16">
        <f t="shared" si="8"/>
        <v>7</v>
      </c>
      <c r="R31" s="16"/>
      <c r="S31" s="21" t="e">
        <v>#N/A</v>
      </c>
      <c r="T31" s="14">
        <v>240</v>
      </c>
      <c r="U31" s="22" t="s">
        <v>63</v>
      </c>
      <c r="V31" s="23" t="s">
        <v>1164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0.32504885416666668</v>
      </c>
      <c r="AD31" s="25">
        <f t="shared" si="12"/>
        <v>-0.44856741875</v>
      </c>
      <c r="AE31" s="25">
        <v>-6.28</v>
      </c>
      <c r="AF31" s="25">
        <v>-6.2410500022500015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0.32504885416666668</v>
      </c>
      <c r="AD32" s="25">
        <f t="shared" si="12"/>
        <v>0</v>
      </c>
      <c r="AE32" s="25">
        <v>-6.28</v>
      </c>
      <c r="AF32" s="25">
        <v>-6.2410500022499997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- 13 Foot White Power Squid - 16/3 SJTW Outdoor Outlet &amp; Plug Splitter Cable")</f>
        <v>1 to 3 Extension Cord Splitter - 13 Foot White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Info!B1:BJ5000""),2,FALSE),"""")"),"B0861TQR44")</f>
        <v>B0861TQR44</v>
      </c>
      <c r="B2" s="3" t="s">
        <v>920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81.75" customHeight="1" x14ac:dyDescent="0.15">
      <c r="A3" s="67" t="s">
        <v>30</v>
      </c>
      <c r="B3" s="68"/>
      <c r="C3" s="42">
        <f>((AE32+AF32)/0.85)*-1</f>
        <v>17.805550005294116</v>
      </c>
      <c r="D3" s="5">
        <f>SUM(D4:D99765)</f>
        <v>197</v>
      </c>
      <c r="E3" s="5"/>
      <c r="F3" s="6">
        <f t="shared" ref="F3:G3" si="0">SUM(F4:F99765)</f>
        <v>2747.8399999999997</v>
      </c>
      <c r="G3" s="6">
        <f t="shared" si="0"/>
        <v>-387.21000000000004</v>
      </c>
      <c r="H3" s="7">
        <f t="shared" ref="H3:H32" si="1">G3/F3*-1</f>
        <v>0.14091431815535113</v>
      </c>
      <c r="I3" s="8">
        <f t="shared" ref="I3:I32" si="2">J3/F3</f>
        <v>-0.37873740325224997</v>
      </c>
      <c r="J3" s="6">
        <f>SUM(J4:J99765)</f>
        <v>-1040.7097861526624</v>
      </c>
      <c r="K3" s="6">
        <f t="shared" ref="K3:K32" si="3">J3/D3</f>
        <v>-5.2827907926531088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0.5 - June
0.5 - July
0.5 - Aug
0.5 - Sept
1 - Oct
1.5 - Nov
1 - Dec
1.5 - Jan
1.5 - Feb")</f>
        <v>1.5 - March
1.5 - April
1.5 - May
0.5 - June
0.5 - July
0.5 - Aug
0.5 - Sept
1 - Oct
1.5 - Nov
1 -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QTY-39")</f>
        <v>Del QTY-39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39</v>
      </c>
      <c r="X3" s="7">
        <f>W3/D3</f>
        <v>0.19796954314720813</v>
      </c>
      <c r="Y3" s="6"/>
      <c r="Z3" s="5"/>
      <c r="AA3" s="5"/>
      <c r="AB3" s="5"/>
      <c r="AC3" s="5"/>
      <c r="AD3" s="6">
        <f>SUM(AD4:AD99765)</f>
        <v>-93.333292035925055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Info!B2:BZ7000""),37,FALSE)),"""")*-1"),-8.8547175045)</f>
        <v>-8.8547175044999999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400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-7.1663621794871801</v>
      </c>
      <c r="AG4" s="25">
        <v>0</v>
      </c>
    </row>
    <row r="5" spans="1:33" ht="15.75" customHeight="1" x14ac:dyDescent="0.2">
      <c r="A5" s="14" t="s">
        <v>34</v>
      </c>
      <c r="B5" s="14" t="s">
        <v>180</v>
      </c>
      <c r="C5" s="15">
        <f t="shared" si="4"/>
        <v>32.6</v>
      </c>
      <c r="D5" s="16">
        <v>1</v>
      </c>
      <c r="E5" s="16">
        <v>0</v>
      </c>
      <c r="F5" s="29">
        <v>32.6</v>
      </c>
      <c r="G5" s="29">
        <v>0</v>
      </c>
      <c r="H5" s="18">
        <f t="shared" si="1"/>
        <v>0</v>
      </c>
      <c r="I5" s="18">
        <f t="shared" si="2"/>
        <v>0.46008848286056497</v>
      </c>
      <c r="J5" s="17">
        <f t="shared" si="5"/>
        <v>14.998884541254419</v>
      </c>
      <c r="K5" s="17">
        <f t="shared" si="3"/>
        <v>14.998884541254419</v>
      </c>
      <c r="L5" s="16">
        <v>7</v>
      </c>
      <c r="M5" s="19">
        <f t="shared" si="6"/>
        <v>0.14285714285714285</v>
      </c>
      <c r="N5" s="16">
        <v>1</v>
      </c>
      <c r="O5" s="20">
        <f t="shared" ref="O5:P5" si="13">D5/7</f>
        <v>0.14285714285714285</v>
      </c>
      <c r="P5" s="20">
        <f t="shared" si="13"/>
        <v>0</v>
      </c>
      <c r="Q5" s="16">
        <f t="shared" si="8"/>
        <v>7</v>
      </c>
      <c r="R5" s="16"/>
      <c r="S5" s="21">
        <v>2.6666666666666599</v>
      </c>
      <c r="T5" s="14">
        <v>400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s">
        <v>39</v>
      </c>
      <c r="AB5" s="27">
        <f t="shared" si="11"/>
        <v>-0.69</v>
      </c>
      <c r="AC5" s="28">
        <v>9.0400926998841252E-2</v>
      </c>
      <c r="AD5" s="25">
        <f t="shared" si="12"/>
        <v>-0.12475327925840092</v>
      </c>
      <c r="AE5" s="25">
        <v>-5.42</v>
      </c>
      <c r="AF5" s="25">
        <v>-7.1663621794871801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610</v>
      </c>
      <c r="U6" s="22">
        <v>210</v>
      </c>
      <c r="V6" s="23" t="s">
        <v>921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-7.1663621794871801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610</v>
      </c>
      <c r="U7" s="22">
        <v>210</v>
      </c>
      <c r="V7" s="23" t="s">
        <v>921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-7.1663621794871801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210</v>
      </c>
      <c r="U8" s="22">
        <v>210</v>
      </c>
      <c r="V8" s="23" t="s">
        <v>922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-7.17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210</v>
      </c>
      <c r="U9" s="22">
        <v>210</v>
      </c>
      <c r="V9" s="23" t="s">
        <v>923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-7.2793878205128202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210</v>
      </c>
      <c r="U10" s="22">
        <v>210</v>
      </c>
      <c r="V10" s="23" t="s">
        <v>924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-7.2793878205128202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210</v>
      </c>
      <c r="U11" s="22">
        <v>210</v>
      </c>
      <c r="V11" s="23" t="s">
        <v>925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-7.2793878205128202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210</v>
      </c>
      <c r="U12" s="22">
        <v>210</v>
      </c>
      <c r="V12" s="23" t="s">
        <v>924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-7.2793878205128202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610</v>
      </c>
      <c r="U13" s="22">
        <v>210</v>
      </c>
      <c r="V13" s="23" t="s">
        <v>924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-7.3388749999999998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400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-7.3388749999999998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400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-7.3388749999999998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400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-7.3388749999999998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400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-7.1813750000000001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400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-7.1813750000000001</v>
      </c>
      <c r="AG18" s="25">
        <v>0</v>
      </c>
    </row>
    <row r="19" spans="1:33" ht="15.75" customHeight="1" x14ac:dyDescent="0.2">
      <c r="A19" s="14" t="s">
        <v>67</v>
      </c>
      <c r="B19" s="14" t="s">
        <v>926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130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0</v>
      </c>
      <c r="T19" s="14">
        <v>400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0.34460418055555553</v>
      </c>
      <c r="AD19" s="25">
        <f t="shared" si="12"/>
        <v>0</v>
      </c>
      <c r="AE19" s="25">
        <v>-6.18</v>
      </c>
      <c r="AF19" s="25">
        <v>-7.5172437500000004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4"/>
        <v>20.589999999999996</v>
      </c>
      <c r="D20" s="16">
        <v>5</v>
      </c>
      <c r="E20" s="16">
        <v>0</v>
      </c>
      <c r="F20" s="17">
        <v>102.94999999999999</v>
      </c>
      <c r="G20" s="29">
        <v>0</v>
      </c>
      <c r="H20" s="18">
        <f t="shared" si="1"/>
        <v>0</v>
      </c>
      <c r="I20" s="18">
        <f t="shared" si="2"/>
        <v>0.16166597769953048</v>
      </c>
      <c r="J20" s="17">
        <f t="shared" si="5"/>
        <v>16.64351240416666</v>
      </c>
      <c r="K20" s="17">
        <f t="shared" si="3"/>
        <v>3.3287024808333321</v>
      </c>
      <c r="L20" s="16">
        <v>3</v>
      </c>
      <c r="M20" s="19">
        <f t="shared" si="6"/>
        <v>1.6666666666666667</v>
      </c>
      <c r="N20" s="16">
        <v>135</v>
      </c>
      <c r="O20" s="20">
        <f t="shared" ref="O20:P20" si="28">D20/7</f>
        <v>0.7142857142857143</v>
      </c>
      <c r="P20" s="20">
        <f t="shared" si="28"/>
        <v>0</v>
      </c>
      <c r="Q20" s="16">
        <f t="shared" si="8"/>
        <v>189</v>
      </c>
      <c r="R20" s="16"/>
      <c r="S20" s="21">
        <v>2.77777777777777E-2</v>
      </c>
      <c r="T20" s="14">
        <v>400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0.34460418055555553</v>
      </c>
      <c r="AD20" s="25">
        <f t="shared" si="12"/>
        <v>-2.3777688458333328</v>
      </c>
      <c r="AE20" s="25">
        <v>-6.18</v>
      </c>
      <c r="AF20" s="25">
        <v>-7.5172437500000004</v>
      </c>
      <c r="AG20" s="25">
        <v>0</v>
      </c>
    </row>
    <row r="21" spans="1:33" ht="15.75" customHeight="1" x14ac:dyDescent="0.2">
      <c r="A21" s="14" t="s">
        <v>71</v>
      </c>
      <c r="B21" s="14" t="s">
        <v>927</v>
      </c>
      <c r="C21" s="15">
        <f t="shared" si="4"/>
        <v>18.989999999999998</v>
      </c>
      <c r="D21" s="16">
        <v>7</v>
      </c>
      <c r="E21" s="16">
        <v>0</v>
      </c>
      <c r="F21" s="17">
        <v>132.92999999999998</v>
      </c>
      <c r="G21" s="29">
        <v>-8.89</v>
      </c>
      <c r="H21" s="18">
        <f t="shared" si="1"/>
        <v>6.6877303844128502E-2</v>
      </c>
      <c r="I21" s="18">
        <f t="shared" si="2"/>
        <v>3.6793179612076392E-2</v>
      </c>
      <c r="J21" s="17">
        <f t="shared" si="5"/>
        <v>4.8909173658333138</v>
      </c>
      <c r="K21" s="17">
        <f t="shared" si="3"/>
        <v>0.69870248083333053</v>
      </c>
      <c r="L21" s="16">
        <v>4</v>
      </c>
      <c r="M21" s="19">
        <f t="shared" si="6"/>
        <v>1.75</v>
      </c>
      <c r="N21" s="16">
        <v>268</v>
      </c>
      <c r="O21" s="20">
        <f t="shared" ref="O21:P21" si="29">D21/7</f>
        <v>1</v>
      </c>
      <c r="P21" s="20">
        <f t="shared" si="29"/>
        <v>0</v>
      </c>
      <c r="Q21" s="16">
        <f t="shared" si="8"/>
        <v>268</v>
      </c>
      <c r="R21" s="16"/>
      <c r="S21" s="21">
        <v>0.13090909090909</v>
      </c>
      <c r="T21" s="14">
        <v>400</v>
      </c>
      <c r="U21" s="22" t="s">
        <v>63</v>
      </c>
      <c r="V21" s="23" t="s">
        <v>63</v>
      </c>
      <c r="W21" s="14">
        <v>1</v>
      </c>
      <c r="X21" s="24">
        <f t="shared" si="9"/>
        <v>0.14285714285714285</v>
      </c>
      <c r="Y21" s="25">
        <f t="shared" si="10"/>
        <v>2.2225000000000001</v>
      </c>
      <c r="Z21" s="14">
        <v>3</v>
      </c>
      <c r="AA21" s="14" t="s">
        <v>39</v>
      </c>
      <c r="AB21" s="27">
        <f t="shared" si="11"/>
        <v>-0.69</v>
      </c>
      <c r="AC21" s="28">
        <v>0.34460418055555553</v>
      </c>
      <c r="AD21" s="25">
        <f t="shared" si="12"/>
        <v>-3.3288763841666662</v>
      </c>
      <c r="AE21" s="25">
        <v>-6.18</v>
      </c>
      <c r="AF21" s="25">
        <v>-7.5172437500000004</v>
      </c>
      <c r="AG21" s="25">
        <v>0</v>
      </c>
    </row>
    <row r="22" spans="1:33" ht="15.75" customHeight="1" x14ac:dyDescent="0.2">
      <c r="A22" s="14" t="s">
        <v>74</v>
      </c>
      <c r="B22" s="14" t="s">
        <v>928</v>
      </c>
      <c r="C22" s="15">
        <f t="shared" si="4"/>
        <v>19.812857142857144</v>
      </c>
      <c r="D22" s="16">
        <v>7</v>
      </c>
      <c r="E22" s="16">
        <v>0</v>
      </c>
      <c r="F22" s="29">
        <v>138.69</v>
      </c>
      <c r="G22" s="29">
        <v>-12.34</v>
      </c>
      <c r="H22" s="18">
        <f t="shared" si="1"/>
        <v>8.8975412791116884E-2</v>
      </c>
      <c r="I22" s="18">
        <f t="shared" si="2"/>
        <v>4.5691234882351474E-2</v>
      </c>
      <c r="J22" s="17">
        <f t="shared" si="5"/>
        <v>6.336917365833326</v>
      </c>
      <c r="K22" s="17">
        <f t="shared" si="3"/>
        <v>0.90527390940476082</v>
      </c>
      <c r="L22" s="16">
        <v>18</v>
      </c>
      <c r="M22" s="19">
        <f t="shared" si="6"/>
        <v>0.3888888888888889</v>
      </c>
      <c r="N22" s="16">
        <v>260</v>
      </c>
      <c r="O22" s="20">
        <f t="shared" ref="O22:P22" si="30">D22/7</f>
        <v>1</v>
      </c>
      <c r="P22" s="20">
        <f t="shared" si="30"/>
        <v>0</v>
      </c>
      <c r="Q22" s="16">
        <f t="shared" si="8"/>
        <v>260</v>
      </c>
      <c r="R22" s="16"/>
      <c r="S22" s="21">
        <v>0.271698113207547</v>
      </c>
      <c r="T22" s="14">
        <v>400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12.34</v>
      </c>
      <c r="Z22" s="14">
        <v>1</v>
      </c>
      <c r="AA22" s="14" t="s">
        <v>39</v>
      </c>
      <c r="AB22" s="27">
        <f t="shared" si="11"/>
        <v>-0.69</v>
      </c>
      <c r="AC22" s="28">
        <v>0.34460418055555553</v>
      </c>
      <c r="AD22" s="25">
        <f t="shared" si="12"/>
        <v>-3.3288763841666662</v>
      </c>
      <c r="AE22" s="25">
        <v>-6.18</v>
      </c>
      <c r="AF22" s="25">
        <v>-7.5172437500000004</v>
      </c>
      <c r="AG22" s="25">
        <v>0</v>
      </c>
    </row>
    <row r="23" spans="1:33" ht="15.75" customHeight="1" x14ac:dyDescent="0.2">
      <c r="A23" s="14" t="s">
        <v>76</v>
      </c>
      <c r="B23" s="14" t="s">
        <v>929</v>
      </c>
      <c r="C23" s="15">
        <f t="shared" si="4"/>
        <v>19.492500000000003</v>
      </c>
      <c r="D23" s="16">
        <v>8</v>
      </c>
      <c r="E23" s="16">
        <v>0</v>
      </c>
      <c r="F23" s="17">
        <v>155.94000000000003</v>
      </c>
      <c r="G23" s="29">
        <v>-8.58</v>
      </c>
      <c r="H23" s="18">
        <f t="shared" si="1"/>
        <v>5.5021161985378986E-2</v>
      </c>
      <c r="I23" s="18">
        <f t="shared" si="2"/>
        <v>6.7889058911547215E-2</v>
      </c>
      <c r="J23" s="17">
        <f t="shared" si="5"/>
        <v>10.586619846666675</v>
      </c>
      <c r="K23" s="17">
        <f t="shared" si="3"/>
        <v>1.3233274808333344</v>
      </c>
      <c r="L23" s="16">
        <v>16</v>
      </c>
      <c r="M23" s="19">
        <f t="shared" si="6"/>
        <v>0.5</v>
      </c>
      <c r="N23" s="16">
        <v>244</v>
      </c>
      <c r="O23" s="20">
        <f t="shared" ref="O23:P23" si="31">D23/7</f>
        <v>1.1428571428571428</v>
      </c>
      <c r="P23" s="20">
        <f t="shared" si="31"/>
        <v>0</v>
      </c>
      <c r="Q23" s="16">
        <f t="shared" si="8"/>
        <v>213</v>
      </c>
      <c r="R23" s="16"/>
      <c r="S23" s="21">
        <v>0.36781609195402298</v>
      </c>
      <c r="T23" s="14">
        <v>400</v>
      </c>
      <c r="U23" s="22" t="s">
        <v>63</v>
      </c>
      <c r="V23" s="23" t="s">
        <v>63</v>
      </c>
      <c r="W23" s="14">
        <v>2</v>
      </c>
      <c r="X23" s="24">
        <f t="shared" si="9"/>
        <v>0.25</v>
      </c>
      <c r="Y23" s="25">
        <f t="shared" si="10"/>
        <v>1.716</v>
      </c>
      <c r="Z23" s="14">
        <v>3</v>
      </c>
      <c r="AA23" s="14" t="s">
        <v>39</v>
      </c>
      <c r="AB23" s="27">
        <f t="shared" si="11"/>
        <v>-0.69</v>
      </c>
      <c r="AC23" s="28">
        <v>0.34460418055555553</v>
      </c>
      <c r="AD23" s="25">
        <f t="shared" si="12"/>
        <v>-3.8044301533333327</v>
      </c>
      <c r="AE23" s="25">
        <v>-6.18</v>
      </c>
      <c r="AF23" s="25">
        <v>-7.5172437500000004</v>
      </c>
      <c r="AG23" s="25">
        <v>0</v>
      </c>
    </row>
    <row r="24" spans="1:33" ht="15.75" customHeight="1" x14ac:dyDescent="0.2">
      <c r="A24" s="14" t="s">
        <v>78</v>
      </c>
      <c r="B24" s="14" t="s">
        <v>930</v>
      </c>
      <c r="C24" s="15">
        <f t="shared" si="4"/>
        <v>16.432727272727274</v>
      </c>
      <c r="D24" s="16">
        <v>11</v>
      </c>
      <c r="E24" s="16">
        <v>1</v>
      </c>
      <c r="F24" s="17">
        <v>180.76</v>
      </c>
      <c r="G24" s="17">
        <v>-32.199999999999996</v>
      </c>
      <c r="H24" s="18">
        <f t="shared" si="1"/>
        <v>0.17813675591945119</v>
      </c>
      <c r="I24" s="18">
        <f t="shared" si="2"/>
        <v>-0.19061060362266727</v>
      </c>
      <c r="J24" s="17">
        <f t="shared" si="5"/>
        <v>-34.454772710833332</v>
      </c>
      <c r="K24" s="17">
        <f t="shared" si="3"/>
        <v>-3.1322520646212122</v>
      </c>
      <c r="L24" s="16">
        <v>22</v>
      </c>
      <c r="M24" s="19">
        <f t="shared" si="6"/>
        <v>0.5</v>
      </c>
      <c r="N24" s="16">
        <v>233</v>
      </c>
      <c r="O24" s="20">
        <f t="shared" ref="O24:P24" si="32">D24/7</f>
        <v>1.5714285714285714</v>
      </c>
      <c r="P24" s="20">
        <f t="shared" si="32"/>
        <v>0.14285714285714285</v>
      </c>
      <c r="Q24" s="16">
        <f t="shared" si="8"/>
        <v>135</v>
      </c>
      <c r="R24" s="16"/>
      <c r="S24" s="21">
        <v>0.35388739946380698</v>
      </c>
      <c r="T24" s="14">
        <v>400</v>
      </c>
      <c r="U24" s="22" t="s">
        <v>63</v>
      </c>
      <c r="V24" s="23" t="s">
        <v>63</v>
      </c>
      <c r="W24" s="14">
        <v>3</v>
      </c>
      <c r="X24" s="24">
        <f t="shared" si="9"/>
        <v>0.27272727272727271</v>
      </c>
      <c r="Y24" s="25">
        <f t="shared" si="10"/>
        <v>5.3666666666666663</v>
      </c>
      <c r="Z24" s="14">
        <v>3</v>
      </c>
      <c r="AA24" s="14" t="s">
        <v>39</v>
      </c>
      <c r="AB24" s="27">
        <f t="shared" si="11"/>
        <v>-0.69</v>
      </c>
      <c r="AC24" s="28">
        <v>0.34460418055555553</v>
      </c>
      <c r="AD24" s="25">
        <f t="shared" si="12"/>
        <v>-5.2310914608333325</v>
      </c>
      <c r="AE24" s="25">
        <v>-6.18</v>
      </c>
      <c r="AF24" s="25">
        <v>-7.5172437500000004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11.034285714285714</v>
      </c>
      <c r="D25" s="16">
        <v>28</v>
      </c>
      <c r="E25" s="16">
        <v>0</v>
      </c>
      <c r="F25" s="17">
        <v>308.95999999999998</v>
      </c>
      <c r="G25" s="17">
        <v>-51.74</v>
      </c>
      <c r="H25" s="18">
        <f t="shared" si="1"/>
        <v>0.16746504401864321</v>
      </c>
      <c r="I25" s="18">
        <f t="shared" si="2"/>
        <v>-0.60214754510832047</v>
      </c>
      <c r="J25" s="17">
        <f t="shared" si="5"/>
        <v>-186.0395055366667</v>
      </c>
      <c r="K25" s="17">
        <f t="shared" si="3"/>
        <v>-6.6442680548809534</v>
      </c>
      <c r="L25" s="16">
        <v>48</v>
      </c>
      <c r="M25" s="19">
        <f t="shared" si="6"/>
        <v>0.58333333333333337</v>
      </c>
      <c r="N25" s="16">
        <v>214</v>
      </c>
      <c r="O25" s="20">
        <f t="shared" ref="O25:P25" si="33">D25/7</f>
        <v>4</v>
      </c>
      <c r="P25" s="20">
        <f t="shared" si="33"/>
        <v>0</v>
      </c>
      <c r="Q25" s="16">
        <f t="shared" si="8"/>
        <v>53</v>
      </c>
      <c r="R25" s="16"/>
      <c r="S25" s="21">
        <v>0.45940594059405943</v>
      </c>
      <c r="T25" s="14">
        <v>400</v>
      </c>
      <c r="U25" s="22" t="s">
        <v>63</v>
      </c>
      <c r="V25" s="23" t="s">
        <v>63</v>
      </c>
      <c r="W25" s="14">
        <v>6</v>
      </c>
      <c r="X25" s="24">
        <f t="shared" si="9"/>
        <v>0.21428571428571427</v>
      </c>
      <c r="Y25" s="25">
        <f t="shared" si="10"/>
        <v>3.98</v>
      </c>
      <c r="Z25" s="22">
        <v>7</v>
      </c>
      <c r="AA25" s="14" t="s">
        <v>39</v>
      </c>
      <c r="AB25" s="27">
        <f t="shared" si="11"/>
        <v>-0.69</v>
      </c>
      <c r="AC25" s="28">
        <v>0.34460418055555553</v>
      </c>
      <c r="AD25" s="25">
        <f t="shared" si="12"/>
        <v>-13.315505536666665</v>
      </c>
      <c r="AE25" s="25">
        <v>-6.18</v>
      </c>
      <c r="AF25" s="25">
        <v>-7.52</v>
      </c>
      <c r="AG25" s="25">
        <v>0</v>
      </c>
    </row>
    <row r="26" spans="1:33" ht="15.75" customHeight="1" x14ac:dyDescent="0.2">
      <c r="A26" s="14" t="s">
        <v>82</v>
      </c>
      <c r="B26" s="14" t="s">
        <v>38</v>
      </c>
      <c r="C26" s="15">
        <f t="shared" si="4"/>
        <v>10.095000000000001</v>
      </c>
      <c r="D26" s="16">
        <v>26</v>
      </c>
      <c r="E26" s="16">
        <v>0</v>
      </c>
      <c r="F26" s="17">
        <v>262.47000000000003</v>
      </c>
      <c r="G26" s="17">
        <v>-48.72</v>
      </c>
      <c r="H26" s="18">
        <f t="shared" si="1"/>
        <v>0.18562121385301175</v>
      </c>
      <c r="I26" s="18">
        <f t="shared" si="2"/>
        <v>-0.74946940792598493</v>
      </c>
      <c r="J26" s="17">
        <f t="shared" si="5"/>
        <v>-196.71323549833329</v>
      </c>
      <c r="K26" s="17">
        <f t="shared" si="3"/>
        <v>-7.5658936730128188</v>
      </c>
      <c r="L26" s="16">
        <v>49</v>
      </c>
      <c r="M26" s="19">
        <f t="shared" si="6"/>
        <v>0.53061224489795922</v>
      </c>
      <c r="N26" s="16">
        <v>189</v>
      </c>
      <c r="O26" s="20">
        <f t="shared" ref="O26:P26" si="34">D26/7</f>
        <v>3.7142857142857144</v>
      </c>
      <c r="P26" s="20">
        <f t="shared" si="34"/>
        <v>0</v>
      </c>
      <c r="Q26" s="16">
        <f t="shared" si="8"/>
        <v>50</v>
      </c>
      <c r="R26" s="16"/>
      <c r="S26" s="21">
        <v>0.69052631578947365</v>
      </c>
      <c r="T26" s="14">
        <v>400</v>
      </c>
      <c r="U26" s="22" t="s">
        <v>63</v>
      </c>
      <c r="V26" s="23" t="s">
        <v>63</v>
      </c>
      <c r="W26" s="14">
        <v>6</v>
      </c>
      <c r="X26" s="24">
        <f t="shared" si="9"/>
        <v>0.23076923076923078</v>
      </c>
      <c r="Y26" s="25">
        <f t="shared" si="10"/>
        <v>3.48</v>
      </c>
      <c r="Z26" s="14">
        <v>8</v>
      </c>
      <c r="AA26" s="14" t="s">
        <v>39</v>
      </c>
      <c r="AB26" s="27">
        <f t="shared" si="11"/>
        <v>-0.69</v>
      </c>
      <c r="AC26" s="28">
        <v>0.34460418055555553</v>
      </c>
      <c r="AD26" s="25">
        <f t="shared" si="12"/>
        <v>-12.364397998333331</v>
      </c>
      <c r="AE26" s="25">
        <v>-6.28</v>
      </c>
      <c r="AF26" s="25">
        <v>-7.5172437499999996</v>
      </c>
      <c r="AG26" s="25">
        <v>0</v>
      </c>
    </row>
    <row r="27" spans="1:33" ht="15.75" customHeight="1" x14ac:dyDescent="0.2">
      <c r="A27" s="14" t="s">
        <v>85</v>
      </c>
      <c r="B27" s="14" t="s">
        <v>931</v>
      </c>
      <c r="C27" s="15">
        <f t="shared" si="4"/>
        <v>10.303529411764705</v>
      </c>
      <c r="D27" s="16">
        <v>34</v>
      </c>
      <c r="E27" s="16">
        <v>0</v>
      </c>
      <c r="F27" s="17">
        <v>350.32</v>
      </c>
      <c r="G27" s="17">
        <v>-66.58</v>
      </c>
      <c r="H27" s="18">
        <f t="shared" si="1"/>
        <v>0.19005480703356931</v>
      </c>
      <c r="I27" s="18">
        <f t="shared" si="2"/>
        <v>-0.72754029359347649</v>
      </c>
      <c r="J27" s="17">
        <f t="shared" si="5"/>
        <v>-254.87191565166668</v>
      </c>
      <c r="K27" s="17">
        <f t="shared" si="3"/>
        <v>-7.4962328132843146</v>
      </c>
      <c r="L27" s="16">
        <v>48</v>
      </c>
      <c r="M27" s="19">
        <f t="shared" si="6"/>
        <v>0.70833333333333337</v>
      </c>
      <c r="N27" s="16">
        <v>162</v>
      </c>
      <c r="O27" s="20">
        <f t="shared" ref="O27:P27" si="35">D27/7</f>
        <v>4.8571428571428568</v>
      </c>
      <c r="P27" s="20">
        <f t="shared" si="35"/>
        <v>0</v>
      </c>
      <c r="Q27" s="16">
        <f t="shared" si="8"/>
        <v>33</v>
      </c>
      <c r="R27" s="16"/>
      <c r="S27" s="21">
        <v>1.0418604651162791</v>
      </c>
      <c r="T27" s="14">
        <v>400</v>
      </c>
      <c r="U27" s="22" t="s">
        <v>63</v>
      </c>
      <c r="V27" s="23" t="s">
        <v>63</v>
      </c>
      <c r="W27" s="14">
        <v>9</v>
      </c>
      <c r="X27" s="24">
        <f t="shared" si="9"/>
        <v>0.26470588235294118</v>
      </c>
      <c r="Y27" s="25">
        <f>IFERROR(G27/(W27+#REF!)*-1,0)</f>
        <v>0</v>
      </c>
      <c r="Z27" s="14">
        <v>14</v>
      </c>
      <c r="AA27" s="14" t="s">
        <v>39</v>
      </c>
      <c r="AB27" s="27">
        <f t="shared" si="11"/>
        <v>-0.69</v>
      </c>
      <c r="AC27" s="28">
        <v>0.34460418055555553</v>
      </c>
      <c r="AD27" s="25">
        <f t="shared" si="12"/>
        <v>-16.168828151666663</v>
      </c>
      <c r="AE27" s="25">
        <v>-6.28</v>
      </c>
      <c r="AF27" s="25">
        <v>-7.5404437499999997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4"/>
        <v>12.581999999999999</v>
      </c>
      <c r="D28" s="16">
        <v>20</v>
      </c>
      <c r="E28" s="16">
        <v>2</v>
      </c>
      <c r="F28" s="17">
        <v>251.64</v>
      </c>
      <c r="G28" s="17">
        <v>-40.630000000000003</v>
      </c>
      <c r="H28" s="18">
        <f t="shared" si="1"/>
        <v>0.1614608170402162</v>
      </c>
      <c r="I28" s="18">
        <f t="shared" si="2"/>
        <v>-0.74782262143670863</v>
      </c>
      <c r="J28" s="17">
        <f t="shared" si="5"/>
        <v>-188.18208445833335</v>
      </c>
      <c r="K28" s="17">
        <f t="shared" si="3"/>
        <v>-9.4091042229166675</v>
      </c>
      <c r="L28" s="16">
        <v>23</v>
      </c>
      <c r="M28" s="19">
        <f t="shared" si="6"/>
        <v>0.86956521739130432</v>
      </c>
      <c r="N28" s="16">
        <v>137</v>
      </c>
      <c r="O28" s="20">
        <f t="shared" ref="O28:P28" si="36">D28/7</f>
        <v>2.8571428571428572</v>
      </c>
      <c r="P28" s="20">
        <f t="shared" si="36"/>
        <v>0.2857142857142857</v>
      </c>
      <c r="Q28" s="16">
        <f t="shared" si="8"/>
        <v>43</v>
      </c>
      <c r="R28" s="16"/>
      <c r="S28" s="21">
        <v>1.1141199226305609</v>
      </c>
      <c r="T28" s="14">
        <v>400</v>
      </c>
      <c r="U28" s="22" t="s">
        <v>63</v>
      </c>
      <c r="V28" s="23" t="s">
        <v>63</v>
      </c>
      <c r="W28" s="14">
        <v>4</v>
      </c>
      <c r="X28" s="24">
        <f t="shared" si="9"/>
        <v>0.2</v>
      </c>
      <c r="Y28" s="25">
        <f t="shared" ref="Y28:Y32" si="37">IFERROR(G28/(W28+Z28)*-1,0)</f>
        <v>5.0787500000000003</v>
      </c>
      <c r="Z28" s="14">
        <v>4</v>
      </c>
      <c r="AA28" s="14" t="s">
        <v>39</v>
      </c>
      <c r="AB28" s="27">
        <f t="shared" si="11"/>
        <v>-0.69</v>
      </c>
      <c r="AC28" s="28">
        <v>0.34460418055555553</v>
      </c>
      <c r="AD28" s="25">
        <f t="shared" si="12"/>
        <v>-9.5110753833333312</v>
      </c>
      <c r="AE28" s="25">
        <v>-6.28</v>
      </c>
      <c r="AF28" s="25">
        <v>-11.31675045375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4"/>
        <v>15.952941176470588</v>
      </c>
      <c r="D29" s="16">
        <v>17</v>
      </c>
      <c r="E29" s="16">
        <v>0</v>
      </c>
      <c r="F29" s="17">
        <v>271.2</v>
      </c>
      <c r="G29" s="17">
        <v>-57.41</v>
      </c>
      <c r="H29" s="18">
        <f t="shared" si="1"/>
        <v>0.21168879056047196</v>
      </c>
      <c r="I29" s="18">
        <f t="shared" si="2"/>
        <v>-0.49453971898813914</v>
      </c>
      <c r="J29" s="17">
        <f t="shared" si="5"/>
        <v>-134.11917178958333</v>
      </c>
      <c r="K29" s="17">
        <f t="shared" si="3"/>
        <v>-7.8893630464460784</v>
      </c>
      <c r="L29" s="16">
        <v>40</v>
      </c>
      <c r="M29" s="19">
        <f t="shared" si="6"/>
        <v>0.42499999999999999</v>
      </c>
      <c r="N29" s="16">
        <v>123</v>
      </c>
      <c r="O29" s="20">
        <f t="shared" ref="O29:P29" si="38">D29/7</f>
        <v>2.4285714285714284</v>
      </c>
      <c r="P29" s="20">
        <f t="shared" si="38"/>
        <v>0</v>
      </c>
      <c r="Q29" s="16">
        <f t="shared" si="8"/>
        <v>50</v>
      </c>
      <c r="R29" s="16"/>
      <c r="S29" s="21">
        <v>1.295546558704453</v>
      </c>
      <c r="T29" s="14">
        <v>400</v>
      </c>
      <c r="U29" s="22" t="s">
        <v>63</v>
      </c>
      <c r="V29" s="23" t="s">
        <v>63</v>
      </c>
      <c r="W29" s="14">
        <v>5</v>
      </c>
      <c r="X29" s="24">
        <f t="shared" si="9"/>
        <v>0.29411764705882354</v>
      </c>
      <c r="Y29" s="25">
        <f t="shared" si="37"/>
        <v>2.7338095238095237</v>
      </c>
      <c r="Z29" s="14">
        <v>16</v>
      </c>
      <c r="AA29" s="14" t="s">
        <v>39</v>
      </c>
      <c r="AB29" s="27">
        <f t="shared" si="11"/>
        <v>-0.69</v>
      </c>
      <c r="AC29" s="28">
        <v>0.34460418055555553</v>
      </c>
      <c r="AD29" s="25">
        <f t="shared" si="12"/>
        <v>-8.0844140758333314</v>
      </c>
      <c r="AE29" s="25">
        <v>-6.28</v>
      </c>
      <c r="AF29" s="25">
        <v>-11.31675045375</v>
      </c>
      <c r="AG29" s="25">
        <v>0</v>
      </c>
    </row>
    <row r="30" spans="1:33" ht="15.75" customHeight="1" x14ac:dyDescent="0.2">
      <c r="A30" s="31" t="s">
        <v>90</v>
      </c>
      <c r="B30" s="31" t="s">
        <v>932</v>
      </c>
      <c r="C30" s="15">
        <f t="shared" si="4"/>
        <v>17</v>
      </c>
      <c r="D30" s="16">
        <v>10</v>
      </c>
      <c r="E30" s="16">
        <v>0</v>
      </c>
      <c r="F30" s="17">
        <v>170</v>
      </c>
      <c r="G30" s="17">
        <v>-44.13</v>
      </c>
      <c r="H30" s="18">
        <f t="shared" si="1"/>
        <v>0.25958823529411768</v>
      </c>
      <c r="I30" s="18">
        <f t="shared" si="2"/>
        <v>-0.32783948668627455</v>
      </c>
      <c r="J30" s="17">
        <f t="shared" si="5"/>
        <v>-55.73271273666667</v>
      </c>
      <c r="K30" s="17">
        <f t="shared" si="3"/>
        <v>-5.5732712736666672</v>
      </c>
      <c r="L30" s="16">
        <v>41</v>
      </c>
      <c r="M30" s="19">
        <f t="shared" si="6"/>
        <v>0.24390243902439024</v>
      </c>
      <c r="N30" s="16">
        <v>106</v>
      </c>
      <c r="O30" s="20">
        <f t="shared" ref="O30:P30" si="39">D30/7</f>
        <v>1.4285714285714286</v>
      </c>
      <c r="P30" s="20">
        <f t="shared" si="39"/>
        <v>0</v>
      </c>
      <c r="Q30" s="16">
        <f t="shared" si="8"/>
        <v>74</v>
      </c>
      <c r="R30" s="16"/>
      <c r="S30" s="21">
        <v>1.124792013311148</v>
      </c>
      <c r="T30" s="14">
        <v>400</v>
      </c>
      <c r="U30" s="22" t="s">
        <v>63</v>
      </c>
      <c r="V30" s="23" t="s">
        <v>63</v>
      </c>
      <c r="W30" s="14">
        <v>1</v>
      </c>
      <c r="X30" s="24">
        <f t="shared" si="9"/>
        <v>0.1</v>
      </c>
      <c r="Y30" s="25">
        <f t="shared" si="37"/>
        <v>8.8260000000000005</v>
      </c>
      <c r="Z30" s="14">
        <v>4</v>
      </c>
      <c r="AA30" s="14" t="s">
        <v>39</v>
      </c>
      <c r="AB30" s="27">
        <f t="shared" si="11"/>
        <v>-0.69</v>
      </c>
      <c r="AC30" s="28">
        <v>0.34460418055555553</v>
      </c>
      <c r="AD30" s="25">
        <f t="shared" si="12"/>
        <v>-4.7555376916666656</v>
      </c>
      <c r="AE30" s="25">
        <v>-6.28</v>
      </c>
      <c r="AF30" s="25">
        <v>-8.8547175044999999</v>
      </c>
      <c r="AG30" s="25">
        <v>0</v>
      </c>
    </row>
    <row r="31" spans="1:33" ht="15.75" customHeight="1" x14ac:dyDescent="0.2">
      <c r="A31" s="31" t="s">
        <v>91</v>
      </c>
      <c r="B31" s="31" t="s">
        <v>933</v>
      </c>
      <c r="C31" s="15">
        <f t="shared" si="4"/>
        <v>16.868333333333329</v>
      </c>
      <c r="D31" s="16">
        <v>18</v>
      </c>
      <c r="E31" s="16">
        <v>0</v>
      </c>
      <c r="F31" s="17">
        <v>303.62999999999994</v>
      </c>
      <c r="G31" s="17">
        <v>-13.89</v>
      </c>
      <c r="H31" s="18">
        <f t="shared" si="1"/>
        <v>4.5746467740341877E-2</v>
      </c>
      <c r="I31" s="18">
        <f t="shared" si="2"/>
        <v>-0.12116517776899538</v>
      </c>
      <c r="J31" s="17">
        <f t="shared" si="5"/>
        <v>-36.789382926000059</v>
      </c>
      <c r="K31" s="17">
        <f t="shared" si="3"/>
        <v>-2.0438546070000032</v>
      </c>
      <c r="L31" s="16">
        <v>34</v>
      </c>
      <c r="M31" s="19">
        <f t="shared" si="6"/>
        <v>0.52941176470588236</v>
      </c>
      <c r="N31" s="16">
        <v>87</v>
      </c>
      <c r="O31" s="20">
        <f t="shared" ref="O31:P32" si="40">D31/7</f>
        <v>2.5714285714285716</v>
      </c>
      <c r="P31" s="20">
        <f t="shared" si="40"/>
        <v>0</v>
      </c>
      <c r="Q31" s="16">
        <f t="shared" si="8"/>
        <v>33</v>
      </c>
      <c r="R31" s="16"/>
      <c r="S31" s="21">
        <v>1.36263736263736</v>
      </c>
      <c r="T31" s="14">
        <v>400</v>
      </c>
      <c r="U31" s="22" t="s">
        <v>63</v>
      </c>
      <c r="V31" s="23" t="s">
        <v>1163</v>
      </c>
      <c r="W31" s="14">
        <v>2</v>
      </c>
      <c r="X31" s="24">
        <f t="shared" si="9"/>
        <v>0.1111111111111111</v>
      </c>
      <c r="Y31" s="25">
        <f t="shared" si="37"/>
        <v>2.778</v>
      </c>
      <c r="Z31" s="14">
        <v>3</v>
      </c>
      <c r="AA31" s="14" t="s">
        <v>39</v>
      </c>
      <c r="AB31" s="27">
        <f t="shared" si="11"/>
        <v>-0.69</v>
      </c>
      <c r="AC31" s="28">
        <v>0.34460418055555553</v>
      </c>
      <c r="AD31" s="25">
        <f t="shared" si="12"/>
        <v>-8.5599678449999992</v>
      </c>
      <c r="AE31" s="25">
        <v>-6.28</v>
      </c>
      <c r="AF31" s="25">
        <v>-8.8547175045000017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17.149999999999999</v>
      </c>
      <c r="D32" s="16">
        <v>5</v>
      </c>
      <c r="E32" s="16">
        <v>0</v>
      </c>
      <c r="F32" s="17">
        <v>85.75</v>
      </c>
      <c r="G32" s="17">
        <v>-2.1</v>
      </c>
      <c r="H32" s="18">
        <f t="shared" si="1"/>
        <v>2.4489795918367349E-2</v>
      </c>
      <c r="I32" s="18">
        <f t="shared" si="2"/>
        <v>-8.4709695257531525E-2</v>
      </c>
      <c r="J32" s="17">
        <f t="shared" si="5"/>
        <v>-7.2638563683333279</v>
      </c>
      <c r="K32" s="17">
        <f t="shared" si="3"/>
        <v>-1.4527712736666656</v>
      </c>
      <c r="L32" s="16">
        <v>21</v>
      </c>
      <c r="M32" s="19">
        <f t="shared" si="6"/>
        <v>0.23809523809523808</v>
      </c>
      <c r="N32" s="16">
        <v>82</v>
      </c>
      <c r="O32" s="20">
        <f t="shared" si="40"/>
        <v>0.7142857142857143</v>
      </c>
      <c r="P32" s="20">
        <f t="shared" si="40"/>
        <v>0</v>
      </c>
      <c r="Q32" s="16">
        <f t="shared" si="8"/>
        <v>114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1.295867768595041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1.05</v>
      </c>
      <c r="Z32" s="14">
        <v>2</v>
      </c>
      <c r="AA32" s="14" t="s">
        <v>39</v>
      </c>
      <c r="AB32" s="27">
        <f t="shared" si="11"/>
        <v>-0.69</v>
      </c>
      <c r="AC32" s="28">
        <v>0.34460418055555553</v>
      </c>
      <c r="AD32" s="25">
        <f t="shared" si="12"/>
        <v>-2.3777688458333328</v>
      </c>
      <c r="AE32" s="25">
        <v>-6.28</v>
      </c>
      <c r="AF32" s="25">
        <v>-8.8547175044999999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- 28 Foot White Power Squid - 16/3 SJTW Outdoor Outlet &amp; Plug Splitter Cable")</f>
        <v>1 to 3 Extension Cord Splitter - 28 Foot White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Info!B1:BJ5000""),2,FALSE),"""")"),"B0861C9QZ9")</f>
        <v>B0861C9QZ9</v>
      </c>
      <c r="B2" s="3" t="s">
        <v>934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2" customHeight="1" x14ac:dyDescent="0.15">
      <c r="A3" s="67" t="s">
        <v>30</v>
      </c>
      <c r="B3" s="68"/>
      <c r="C3" s="42">
        <f>((AE32+AF32)/0.85)*-1</f>
        <v>21.120736560294116</v>
      </c>
      <c r="D3" s="5">
        <f>SUM(D4:D99765)</f>
        <v>161</v>
      </c>
      <c r="E3" s="5"/>
      <c r="F3" s="6">
        <f t="shared" ref="F3:G3" si="0">SUM(F4:F99765)</f>
        <v>2804.19</v>
      </c>
      <c r="G3" s="6">
        <f t="shared" si="0"/>
        <v>-496.90000000000003</v>
      </c>
      <c r="H3" s="7">
        <f t="shared" ref="H3:H32" si="1">G3/F3*-1</f>
        <v>0.17719911988845263</v>
      </c>
      <c r="I3" s="8">
        <f t="shared" ref="I3:I32" si="2">J3/F3</f>
        <v>-0.40196368869828125</v>
      </c>
      <c r="J3" s="6">
        <f>SUM(J4:J99765)</f>
        <v>-1127.1825562108334</v>
      </c>
      <c r="K3" s="6">
        <f t="shared" ref="K3:K32" si="3">J3/D3</f>
        <v>-7.0011338895082815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0.5 - May
0.1 - June
0.1 - July
0.1 - Aug
0.1 - Sept
1 - Oct
2 - Nov
1 - Dec
1 - Jan
1 - Feb")</f>
        <v>1 - March
1 - April
0.5 - May
0.1 - June
0.1 - July
0.1 - Aug
0.1 - Sept
1 - Oct
2 -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QTY-38")</f>
        <v>Del QTY-38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QTY-120")</f>
        <v>US QTY-120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41</v>
      </c>
      <c r="X3" s="7">
        <f>W3/D3</f>
        <v>0.25465838509316768</v>
      </c>
      <c r="Y3" s="6"/>
      <c r="Z3" s="5"/>
      <c r="AA3" s="5"/>
      <c r="AB3" s="5"/>
      <c r="AC3" s="5"/>
      <c r="AD3" s="6">
        <f>SUM(AD4:AD99765)</f>
        <v>-68.47616770708332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Info!B2:BZ7000""),37,FALSE)),"""")*-1"),-11.97262607625)</f>
        <v>-11.97262607625</v>
      </c>
      <c r="AG3" s="6">
        <f>SUM(AG4:AG99765)</f>
        <v>-26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400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-9.9367596153846165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400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-9.9367596153846165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610</v>
      </c>
      <c r="U6" s="22">
        <v>210</v>
      </c>
      <c r="V6" s="23" t="s">
        <v>921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-9.8481826923076934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610</v>
      </c>
      <c r="U7" s="22">
        <v>210</v>
      </c>
      <c r="V7" s="23" t="s">
        <v>921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-9.8481826923076934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210</v>
      </c>
      <c r="U8" s="22">
        <v>210</v>
      </c>
      <c r="V8" s="23" t="s">
        <v>922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-9.85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210</v>
      </c>
      <c r="U9" s="22">
        <v>210</v>
      </c>
      <c r="V9" s="23" t="s">
        <v>923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-9.9855673076922997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210</v>
      </c>
      <c r="U10" s="22">
        <v>210</v>
      </c>
      <c r="V10" s="23" t="s">
        <v>924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-9.9855673076922997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210</v>
      </c>
      <c r="U11" s="22">
        <v>210</v>
      </c>
      <c r="V11" s="23" t="s">
        <v>925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-9.9855673076922997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210</v>
      </c>
      <c r="U12" s="22">
        <v>210</v>
      </c>
      <c r="V12" s="23" t="s">
        <v>924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-9.9855673076922997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610</v>
      </c>
      <c r="U13" s="22">
        <v>210</v>
      </c>
      <c r="V13" s="23" t="s">
        <v>924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-10.057874999999999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400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-10.057874999999999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400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-10.057874999999999</v>
      </c>
      <c r="AG15" s="25">
        <v>0</v>
      </c>
    </row>
    <row r="16" spans="1:33" ht="15.75" customHeight="1" x14ac:dyDescent="0.2">
      <c r="A16" s="14" t="s">
        <v>60</v>
      </c>
      <c r="B16" s="14" t="s">
        <v>935</v>
      </c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61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0</v>
      </c>
      <c r="T16" s="14">
        <v>400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-10.057874999999999</v>
      </c>
      <c r="AG16" s="25">
        <v>0</v>
      </c>
    </row>
    <row r="17" spans="1:33" ht="15.75" customHeight="1" x14ac:dyDescent="0.2">
      <c r="A17" s="14" t="s">
        <v>62</v>
      </c>
      <c r="B17" s="14" t="s">
        <v>936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61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0</v>
      </c>
      <c r="T17" s="14">
        <v>400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0.348051375</v>
      </c>
      <c r="AD17" s="25">
        <f t="shared" si="12"/>
        <v>0</v>
      </c>
      <c r="AE17" s="25">
        <v>-6.18</v>
      </c>
      <c r="AF17" s="25">
        <v>-9.8403749999999999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4"/>
        <v>27.398571428571422</v>
      </c>
      <c r="D18" s="16">
        <v>7</v>
      </c>
      <c r="E18" s="16">
        <v>0</v>
      </c>
      <c r="F18" s="17">
        <v>191.78999999999996</v>
      </c>
      <c r="G18" s="29">
        <v>-11.56</v>
      </c>
      <c r="H18" s="18">
        <f t="shared" si="1"/>
        <v>6.0274258303352639E-2</v>
      </c>
      <c r="I18" s="18">
        <f t="shared" si="2"/>
        <v>0.18747952822097072</v>
      </c>
      <c r="J18" s="17">
        <f t="shared" si="5"/>
        <v>35.956698717499968</v>
      </c>
      <c r="K18" s="17">
        <f t="shared" si="3"/>
        <v>5.1366712453571379</v>
      </c>
      <c r="L18" s="16">
        <v>14</v>
      </c>
      <c r="M18" s="19">
        <f t="shared" si="6"/>
        <v>0.5</v>
      </c>
      <c r="N18" s="16">
        <v>55</v>
      </c>
      <c r="O18" s="20">
        <f t="shared" ref="O18:P18" si="26">D18/7</f>
        <v>1</v>
      </c>
      <c r="P18" s="20">
        <f t="shared" si="26"/>
        <v>0</v>
      </c>
      <c r="Q18" s="16">
        <f t="shared" si="8"/>
        <v>55</v>
      </c>
      <c r="R18" s="16"/>
      <c r="S18" s="21">
        <v>0.35714285714285698</v>
      </c>
      <c r="T18" s="14">
        <v>400</v>
      </c>
      <c r="U18" s="22" t="s">
        <v>63</v>
      </c>
      <c r="V18" s="23" t="s">
        <v>63</v>
      </c>
      <c r="W18" s="14">
        <v>2</v>
      </c>
      <c r="X18" s="24">
        <f t="shared" si="9"/>
        <v>0.2857142857142857</v>
      </c>
      <c r="Y18" s="25">
        <f t="shared" si="10"/>
        <v>2.3120000000000003</v>
      </c>
      <c r="Z18" s="14">
        <v>3</v>
      </c>
      <c r="AA18" s="14" t="s">
        <v>39</v>
      </c>
      <c r="AB18" s="27">
        <f t="shared" si="11"/>
        <v>-0.69</v>
      </c>
      <c r="AC18" s="28">
        <v>0.348051375</v>
      </c>
      <c r="AD18" s="25">
        <f t="shared" si="12"/>
        <v>-3.3621762824999997</v>
      </c>
      <c r="AE18" s="25">
        <v>-6.18</v>
      </c>
      <c r="AF18" s="25">
        <v>-9.8403749999999999</v>
      </c>
      <c r="AG18" s="25">
        <v>0</v>
      </c>
    </row>
    <row r="19" spans="1:33" ht="15.75" customHeight="1" x14ac:dyDescent="0.2">
      <c r="A19" s="14" t="s">
        <v>67</v>
      </c>
      <c r="B19" s="14" t="s">
        <v>50</v>
      </c>
      <c r="C19" s="15">
        <f t="shared" si="4"/>
        <v>24.95</v>
      </c>
      <c r="D19" s="16">
        <v>3</v>
      </c>
      <c r="E19" s="16">
        <v>0</v>
      </c>
      <c r="F19" s="17">
        <v>74.849999999999994</v>
      </c>
      <c r="G19" s="29">
        <v>0</v>
      </c>
      <c r="H19" s="18">
        <f t="shared" si="1"/>
        <v>0</v>
      </c>
      <c r="I19" s="18">
        <f t="shared" si="2"/>
        <v>0.17005993396793589</v>
      </c>
      <c r="J19" s="17">
        <f t="shared" si="5"/>
        <v>12.7289860575</v>
      </c>
      <c r="K19" s="17">
        <f t="shared" si="3"/>
        <v>4.2429953525000004</v>
      </c>
      <c r="L19" s="16">
        <v>5</v>
      </c>
      <c r="M19" s="19">
        <f t="shared" si="6"/>
        <v>0.6</v>
      </c>
      <c r="N19" s="16">
        <v>212</v>
      </c>
      <c r="O19" s="20">
        <f t="shared" ref="O19:P19" si="27">D19/7</f>
        <v>0.42857142857142855</v>
      </c>
      <c r="P19" s="20">
        <f t="shared" si="27"/>
        <v>0</v>
      </c>
      <c r="Q19" s="16">
        <f t="shared" si="8"/>
        <v>494</v>
      </c>
      <c r="R19" s="16"/>
      <c r="S19" s="21">
        <v>0.69230769230769196</v>
      </c>
      <c r="T19" s="14">
        <v>400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0.348051375</v>
      </c>
      <c r="AD19" s="25">
        <f t="shared" si="12"/>
        <v>-1.4409326924999999</v>
      </c>
      <c r="AE19" s="25">
        <v>-6.18</v>
      </c>
      <c r="AF19" s="25">
        <v>-10.30419375</v>
      </c>
      <c r="AG19" s="25">
        <v>0</v>
      </c>
    </row>
    <row r="20" spans="1:33" ht="15.75" customHeight="1" x14ac:dyDescent="0.2">
      <c r="A20" s="14" t="s">
        <v>68</v>
      </c>
      <c r="B20" s="14" t="s">
        <v>937</v>
      </c>
      <c r="C20" s="15">
        <f t="shared" si="4"/>
        <v>24.95</v>
      </c>
      <c r="D20" s="16">
        <v>4</v>
      </c>
      <c r="E20" s="16">
        <v>0</v>
      </c>
      <c r="F20" s="17">
        <v>99.8</v>
      </c>
      <c r="G20" s="29">
        <v>-27.930000000000003</v>
      </c>
      <c r="H20" s="18">
        <f t="shared" si="1"/>
        <v>0.27985971943887777</v>
      </c>
      <c r="I20" s="18">
        <f t="shared" si="2"/>
        <v>-0.10979978547094194</v>
      </c>
      <c r="J20" s="17">
        <f t="shared" si="5"/>
        <v>-10.958018590000005</v>
      </c>
      <c r="K20" s="17">
        <f t="shared" si="3"/>
        <v>-2.7395046475000013</v>
      </c>
      <c r="L20" s="16">
        <v>24</v>
      </c>
      <c r="M20" s="19">
        <f t="shared" si="6"/>
        <v>0.16666666666666666</v>
      </c>
      <c r="N20" s="16">
        <v>199</v>
      </c>
      <c r="O20" s="20">
        <f t="shared" ref="O20:P20" si="28">D20/7</f>
        <v>0.5714285714285714</v>
      </c>
      <c r="P20" s="20">
        <f t="shared" si="28"/>
        <v>0</v>
      </c>
      <c r="Q20" s="16">
        <f t="shared" si="8"/>
        <v>348</v>
      </c>
      <c r="R20" s="16"/>
      <c r="S20" s="21">
        <v>0.21890547263681501</v>
      </c>
      <c r="T20" s="14">
        <v>400</v>
      </c>
      <c r="U20" s="22" t="s">
        <v>63</v>
      </c>
      <c r="V20" s="23" t="s">
        <v>63</v>
      </c>
      <c r="W20" s="14">
        <v>1</v>
      </c>
      <c r="X20" s="24">
        <f t="shared" si="9"/>
        <v>0.25</v>
      </c>
      <c r="Y20" s="25">
        <f t="shared" si="10"/>
        <v>3.4912500000000004</v>
      </c>
      <c r="Z20" s="14">
        <v>7</v>
      </c>
      <c r="AA20" s="14" t="s">
        <v>39</v>
      </c>
      <c r="AB20" s="27">
        <f t="shared" si="11"/>
        <v>-0.69</v>
      </c>
      <c r="AC20" s="28">
        <v>0.348051375</v>
      </c>
      <c r="AD20" s="25">
        <f t="shared" si="12"/>
        <v>-1.9212435899999998</v>
      </c>
      <c r="AE20" s="25">
        <v>-6.18</v>
      </c>
      <c r="AF20" s="25">
        <v>-10.30419375</v>
      </c>
      <c r="AG20" s="25">
        <v>0</v>
      </c>
    </row>
    <row r="21" spans="1:33" ht="15.75" customHeight="1" x14ac:dyDescent="0.2">
      <c r="A21" s="14" t="s">
        <v>71</v>
      </c>
      <c r="B21" s="14" t="s">
        <v>50</v>
      </c>
      <c r="C21" s="15">
        <f t="shared" si="4"/>
        <v>21.23</v>
      </c>
      <c r="D21" s="16">
        <v>4</v>
      </c>
      <c r="E21" s="16">
        <v>0</v>
      </c>
      <c r="F21" s="17">
        <v>84.92</v>
      </c>
      <c r="G21" s="29">
        <v>-4.4799999999999995</v>
      </c>
      <c r="H21" s="18">
        <f t="shared" si="1"/>
        <v>5.275553462081959E-2</v>
      </c>
      <c r="I21" s="18">
        <f t="shared" si="2"/>
        <v>-1.8372419924634815E-3</v>
      </c>
      <c r="J21" s="17">
        <f t="shared" si="5"/>
        <v>-0.15601858999999885</v>
      </c>
      <c r="K21" s="17">
        <f t="shared" si="3"/>
        <v>-3.9004647499999712E-2</v>
      </c>
      <c r="L21" s="16">
        <v>6</v>
      </c>
      <c r="M21" s="19">
        <f t="shared" si="6"/>
        <v>0.66666666666666663</v>
      </c>
      <c r="N21" s="16">
        <v>187</v>
      </c>
      <c r="O21" s="20">
        <f t="shared" ref="O21:P21" si="29">D21/7</f>
        <v>0.5714285714285714</v>
      </c>
      <c r="P21" s="20">
        <f t="shared" si="29"/>
        <v>0</v>
      </c>
      <c r="Q21" s="16">
        <f t="shared" si="8"/>
        <v>327</v>
      </c>
      <c r="R21" s="16"/>
      <c r="S21" s="21">
        <v>0.28346456692913302</v>
      </c>
      <c r="T21" s="14">
        <v>400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1.4933333333333332</v>
      </c>
      <c r="Z21" s="14">
        <v>3</v>
      </c>
      <c r="AA21" s="14" t="s">
        <v>39</v>
      </c>
      <c r="AB21" s="27">
        <f t="shared" si="11"/>
        <v>-0.69</v>
      </c>
      <c r="AC21" s="28">
        <v>0.348051375</v>
      </c>
      <c r="AD21" s="25">
        <f t="shared" si="12"/>
        <v>-1.9212435899999998</v>
      </c>
      <c r="AE21" s="25">
        <v>-6.18</v>
      </c>
      <c r="AF21" s="25">
        <v>-10.30419375</v>
      </c>
      <c r="AG21" s="25">
        <v>0</v>
      </c>
    </row>
    <row r="22" spans="1:33" ht="15.75" customHeight="1" x14ac:dyDescent="0.2">
      <c r="A22" s="14" t="s">
        <v>74</v>
      </c>
      <c r="B22" s="14" t="s">
        <v>124</v>
      </c>
      <c r="C22" s="15">
        <f t="shared" si="4"/>
        <v>19.989999999999998</v>
      </c>
      <c r="D22" s="16">
        <v>3</v>
      </c>
      <c r="E22" s="16">
        <v>0</v>
      </c>
      <c r="F22" s="29">
        <v>59.97</v>
      </c>
      <c r="G22" s="29">
        <v>-20.540000000000003</v>
      </c>
      <c r="H22" s="18">
        <f t="shared" si="1"/>
        <v>0.34250458562614644</v>
      </c>
      <c r="I22" s="18">
        <f t="shared" si="2"/>
        <v>-0.34115414277972322</v>
      </c>
      <c r="J22" s="17">
        <f t="shared" si="5"/>
        <v>-20.4590139425</v>
      </c>
      <c r="K22" s="17">
        <f t="shared" si="3"/>
        <v>-6.8196713141666665</v>
      </c>
      <c r="L22" s="16">
        <v>12</v>
      </c>
      <c r="M22" s="19">
        <f t="shared" si="6"/>
        <v>0.25</v>
      </c>
      <c r="N22" s="16">
        <v>186</v>
      </c>
      <c r="O22" s="20">
        <f t="shared" ref="O22:P22" si="30">D22/7</f>
        <v>0.42857142857142855</v>
      </c>
      <c r="P22" s="20">
        <f t="shared" si="30"/>
        <v>0</v>
      </c>
      <c r="Q22" s="16">
        <f t="shared" si="8"/>
        <v>434</v>
      </c>
      <c r="R22" s="16"/>
      <c r="S22" s="21">
        <v>0.34008097165991902</v>
      </c>
      <c r="T22" s="14">
        <v>400</v>
      </c>
      <c r="U22" s="22" t="s">
        <v>63</v>
      </c>
      <c r="V22" s="23" t="s">
        <v>63</v>
      </c>
      <c r="W22" s="14">
        <v>2</v>
      </c>
      <c r="X22" s="24">
        <f t="shared" si="9"/>
        <v>0.66666666666666663</v>
      </c>
      <c r="Y22" s="25">
        <f t="shared" si="10"/>
        <v>2.0540000000000003</v>
      </c>
      <c r="Z22" s="14">
        <v>8</v>
      </c>
      <c r="AA22" s="14" t="s">
        <v>39</v>
      </c>
      <c r="AB22" s="27">
        <f t="shared" si="11"/>
        <v>-0.69</v>
      </c>
      <c r="AC22" s="28">
        <v>0.348051375</v>
      </c>
      <c r="AD22" s="25">
        <f t="shared" si="12"/>
        <v>-1.4409326924999999</v>
      </c>
      <c r="AE22" s="25">
        <v>-6.18</v>
      </c>
      <c r="AF22" s="25">
        <v>-10.30419375</v>
      </c>
      <c r="AG22" s="25">
        <v>0</v>
      </c>
    </row>
    <row r="23" spans="1:33" ht="15.75" customHeight="1" x14ac:dyDescent="0.2">
      <c r="A23" s="14" t="s">
        <v>76</v>
      </c>
      <c r="B23" s="14" t="s">
        <v>938</v>
      </c>
      <c r="C23" s="15">
        <f t="shared" si="4"/>
        <v>19.989999999999998</v>
      </c>
      <c r="D23" s="16">
        <v>8</v>
      </c>
      <c r="E23" s="16">
        <v>0</v>
      </c>
      <c r="F23" s="17">
        <v>159.91999999999999</v>
      </c>
      <c r="G23" s="29">
        <v>-58.510000000000005</v>
      </c>
      <c r="H23" s="18">
        <f t="shared" si="1"/>
        <v>0.36587043521760887</v>
      </c>
      <c r="I23" s="18">
        <f t="shared" si="2"/>
        <v>-0.36451999237118571</v>
      </c>
      <c r="J23" s="17">
        <f t="shared" si="5"/>
        <v>-58.294037180000011</v>
      </c>
      <c r="K23" s="17">
        <f t="shared" si="3"/>
        <v>-7.2867546475000013</v>
      </c>
      <c r="L23" s="16">
        <v>28</v>
      </c>
      <c r="M23" s="19">
        <f t="shared" si="6"/>
        <v>0.2857142857142857</v>
      </c>
      <c r="N23" s="16">
        <v>178</v>
      </c>
      <c r="O23" s="20">
        <f t="shared" ref="O23:P23" si="31">D23/7</f>
        <v>1.1428571428571428</v>
      </c>
      <c r="P23" s="20">
        <f t="shared" si="31"/>
        <v>0</v>
      </c>
      <c r="Q23" s="16">
        <f t="shared" si="8"/>
        <v>155</v>
      </c>
      <c r="R23" s="16"/>
      <c r="S23" s="21">
        <v>0.42372881355932202</v>
      </c>
      <c r="T23" s="14">
        <v>400</v>
      </c>
      <c r="U23" s="22" t="s">
        <v>63</v>
      </c>
      <c r="V23" s="23" t="s">
        <v>63</v>
      </c>
      <c r="W23" s="14">
        <v>4</v>
      </c>
      <c r="X23" s="24">
        <f t="shared" si="9"/>
        <v>0.5</v>
      </c>
      <c r="Y23" s="25">
        <f t="shared" si="10"/>
        <v>4.5007692307692313</v>
      </c>
      <c r="Z23" s="14">
        <v>9</v>
      </c>
      <c r="AA23" s="14" t="s">
        <v>39</v>
      </c>
      <c r="AB23" s="27">
        <f t="shared" si="11"/>
        <v>-0.69</v>
      </c>
      <c r="AC23" s="28">
        <v>0.348051375</v>
      </c>
      <c r="AD23" s="25">
        <f t="shared" si="12"/>
        <v>-3.8424871799999996</v>
      </c>
      <c r="AE23" s="25">
        <v>-6.18</v>
      </c>
      <c r="AF23" s="25">
        <v>-10.30419375</v>
      </c>
      <c r="AG23" s="25">
        <v>0</v>
      </c>
    </row>
    <row r="24" spans="1:33" ht="15.75" customHeight="1" x14ac:dyDescent="0.2">
      <c r="A24" s="14" t="s">
        <v>78</v>
      </c>
      <c r="B24" s="14" t="s">
        <v>939</v>
      </c>
      <c r="C24" s="15">
        <f t="shared" si="4"/>
        <v>19.989999999999998</v>
      </c>
      <c r="D24" s="16">
        <v>9</v>
      </c>
      <c r="E24" s="16">
        <v>0</v>
      </c>
      <c r="F24" s="17">
        <v>179.91</v>
      </c>
      <c r="G24" s="17">
        <v>-49.47</v>
      </c>
      <c r="H24" s="18">
        <f t="shared" si="1"/>
        <v>0.27497081874270468</v>
      </c>
      <c r="I24" s="18">
        <f t="shared" si="2"/>
        <v>-0.27362037589628152</v>
      </c>
      <c r="J24" s="17">
        <f t="shared" si="5"/>
        <v>-49.227041827500003</v>
      </c>
      <c r="K24" s="17">
        <f t="shared" si="3"/>
        <v>-5.4696713141666669</v>
      </c>
      <c r="L24" s="16">
        <v>24</v>
      </c>
      <c r="M24" s="19">
        <f t="shared" si="6"/>
        <v>0.375</v>
      </c>
      <c r="N24" s="16">
        <v>170</v>
      </c>
      <c r="O24" s="20">
        <f t="shared" ref="O24:P24" si="32">D24/7</f>
        <v>1.2857142857142858</v>
      </c>
      <c r="P24" s="20">
        <f t="shared" si="32"/>
        <v>0</v>
      </c>
      <c r="Q24" s="16">
        <f t="shared" si="8"/>
        <v>132</v>
      </c>
      <c r="R24" s="16"/>
      <c r="S24" s="21">
        <v>0.38356164383561597</v>
      </c>
      <c r="T24" s="14">
        <v>400</v>
      </c>
      <c r="U24" s="22" t="s">
        <v>63</v>
      </c>
      <c r="V24" s="23" t="s">
        <v>63</v>
      </c>
      <c r="W24" s="14">
        <v>3</v>
      </c>
      <c r="X24" s="24">
        <f t="shared" si="9"/>
        <v>0.33333333333333331</v>
      </c>
      <c r="Y24" s="25">
        <f t="shared" si="10"/>
        <v>3.5335714285714284</v>
      </c>
      <c r="Z24" s="14">
        <v>11</v>
      </c>
      <c r="AA24" s="14" t="s">
        <v>39</v>
      </c>
      <c r="AB24" s="27">
        <f t="shared" si="11"/>
        <v>-0.69</v>
      </c>
      <c r="AC24" s="28">
        <v>0.348051375</v>
      </c>
      <c r="AD24" s="25">
        <f t="shared" si="12"/>
        <v>-4.3227980774999999</v>
      </c>
      <c r="AE24" s="25">
        <v>-6.18</v>
      </c>
      <c r="AF24" s="25">
        <v>-10.30419375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18.756666666666668</v>
      </c>
      <c r="D25" s="16">
        <v>9</v>
      </c>
      <c r="E25" s="16">
        <v>0</v>
      </c>
      <c r="F25" s="17">
        <v>168.81</v>
      </c>
      <c r="G25" s="17">
        <v>-44.35</v>
      </c>
      <c r="H25" s="18">
        <f t="shared" si="1"/>
        <v>0.26272140276049999</v>
      </c>
      <c r="I25" s="18">
        <f t="shared" si="2"/>
        <v>-0.31694981385877619</v>
      </c>
      <c r="J25" s="17">
        <f t="shared" si="5"/>
        <v>-53.50429807750001</v>
      </c>
      <c r="K25" s="17">
        <f t="shared" si="3"/>
        <v>-5.9449220086111119</v>
      </c>
      <c r="L25" s="16">
        <v>33</v>
      </c>
      <c r="M25" s="19">
        <f t="shared" si="6"/>
        <v>0.27272727272727271</v>
      </c>
      <c r="N25" s="16">
        <v>161</v>
      </c>
      <c r="O25" s="20">
        <f t="shared" ref="O25:P25" si="33">D25/7</f>
        <v>1.2857142857142858</v>
      </c>
      <c r="P25" s="20">
        <f t="shared" si="33"/>
        <v>0</v>
      </c>
      <c r="Q25" s="16">
        <f t="shared" si="8"/>
        <v>125</v>
      </c>
      <c r="R25" s="16"/>
      <c r="S25" s="21">
        <v>0.42352941176470588</v>
      </c>
      <c r="T25" s="14">
        <v>400</v>
      </c>
      <c r="U25" s="22" t="s">
        <v>63</v>
      </c>
      <c r="V25" s="23" t="s">
        <v>63</v>
      </c>
      <c r="W25" s="14">
        <v>2</v>
      </c>
      <c r="X25" s="24">
        <f t="shared" si="9"/>
        <v>0.22222222222222221</v>
      </c>
      <c r="Y25" s="25">
        <f t="shared" si="10"/>
        <v>5.5437500000000002</v>
      </c>
      <c r="Z25" s="22">
        <v>6</v>
      </c>
      <c r="AA25" s="14" t="s">
        <v>39</v>
      </c>
      <c r="AB25" s="27">
        <f t="shared" si="11"/>
        <v>-0.69</v>
      </c>
      <c r="AC25" s="28">
        <v>0.348051375</v>
      </c>
      <c r="AD25" s="25">
        <f t="shared" si="12"/>
        <v>-4.3227980774999999</v>
      </c>
      <c r="AE25" s="25">
        <v>-6.18</v>
      </c>
      <c r="AF25" s="25">
        <v>-10.3</v>
      </c>
      <c r="AG25" s="25">
        <v>0</v>
      </c>
    </row>
    <row r="26" spans="1:33" ht="15.75" customHeight="1" x14ac:dyDescent="0.2">
      <c r="A26" s="14" t="s">
        <v>82</v>
      </c>
      <c r="B26" s="14" t="s">
        <v>899</v>
      </c>
      <c r="C26" s="15">
        <f t="shared" si="4"/>
        <v>16.388999999999999</v>
      </c>
      <c r="D26" s="16">
        <v>10</v>
      </c>
      <c r="E26" s="16">
        <v>0</v>
      </c>
      <c r="F26" s="17">
        <v>163.89</v>
      </c>
      <c r="G26" s="17">
        <v>-35.520000000000003</v>
      </c>
      <c r="H26" s="18">
        <f t="shared" si="1"/>
        <v>0.21673073402892187</v>
      </c>
      <c r="I26" s="18">
        <f t="shared" si="2"/>
        <v>-0.40794768732076414</v>
      </c>
      <c r="J26" s="17">
        <f t="shared" si="5"/>
        <v>-66.858546475000026</v>
      </c>
      <c r="K26" s="17">
        <f t="shared" si="3"/>
        <v>-6.6858546475000029</v>
      </c>
      <c r="L26" s="16">
        <v>30</v>
      </c>
      <c r="M26" s="19">
        <f t="shared" si="6"/>
        <v>0.33333333333333331</v>
      </c>
      <c r="N26" s="16">
        <v>155</v>
      </c>
      <c r="O26" s="20">
        <f t="shared" ref="O26:P26" si="34">D26/7</f>
        <v>1.4285714285714286</v>
      </c>
      <c r="P26" s="20">
        <f t="shared" si="34"/>
        <v>0</v>
      </c>
      <c r="Q26" s="16">
        <f t="shared" si="8"/>
        <v>108</v>
      </c>
      <c r="R26" s="16"/>
      <c r="S26" s="21">
        <v>0.5074626865671642</v>
      </c>
      <c r="T26" s="14">
        <v>400</v>
      </c>
      <c r="U26" s="22" t="s">
        <v>63</v>
      </c>
      <c r="V26" s="23" t="s">
        <v>63</v>
      </c>
      <c r="W26" s="14">
        <v>2</v>
      </c>
      <c r="X26" s="24">
        <f t="shared" si="9"/>
        <v>0.2</v>
      </c>
      <c r="Y26" s="25">
        <f t="shared" si="10"/>
        <v>3.9466666666666672</v>
      </c>
      <c r="Z26" s="14">
        <v>7</v>
      </c>
      <c r="AA26" s="14" t="s">
        <v>39</v>
      </c>
      <c r="AB26" s="27">
        <f t="shared" si="11"/>
        <v>-0.69</v>
      </c>
      <c r="AC26" s="28">
        <v>0.348051375</v>
      </c>
      <c r="AD26" s="25">
        <f t="shared" si="12"/>
        <v>-4.8031089749999998</v>
      </c>
      <c r="AE26" s="25">
        <v>-6.28</v>
      </c>
      <c r="AF26" s="25">
        <v>-10.30419375</v>
      </c>
      <c r="AG26" s="25">
        <v>0</v>
      </c>
    </row>
    <row r="27" spans="1:33" ht="15.75" customHeight="1" x14ac:dyDescent="0.2">
      <c r="A27" s="14" t="s">
        <v>85</v>
      </c>
      <c r="B27" s="14" t="s">
        <v>155</v>
      </c>
      <c r="C27" s="15">
        <f t="shared" si="4"/>
        <v>15.804193548387097</v>
      </c>
      <c r="D27" s="16">
        <v>31</v>
      </c>
      <c r="E27" s="16">
        <v>0</v>
      </c>
      <c r="F27" s="17">
        <v>489.93</v>
      </c>
      <c r="G27" s="17">
        <v>-40.200000000000003</v>
      </c>
      <c r="H27" s="18">
        <f t="shared" si="1"/>
        <v>8.2052538117690282E-2</v>
      </c>
      <c r="I27" s="18">
        <f t="shared" si="2"/>
        <v>-0.36665104009246219</v>
      </c>
      <c r="J27" s="17">
        <f t="shared" si="5"/>
        <v>-179.63334407249999</v>
      </c>
      <c r="K27" s="17">
        <f t="shared" si="3"/>
        <v>-5.7946240023387094</v>
      </c>
      <c r="L27" s="16">
        <v>39</v>
      </c>
      <c r="M27" s="19">
        <f t="shared" si="6"/>
        <v>0.79487179487179482</v>
      </c>
      <c r="N27" s="16">
        <v>124</v>
      </c>
      <c r="O27" s="20">
        <f t="shared" ref="O27:P27" si="35">D27/7</f>
        <v>4.4285714285714288</v>
      </c>
      <c r="P27" s="20">
        <f t="shared" si="35"/>
        <v>0</v>
      </c>
      <c r="Q27" s="16">
        <f t="shared" si="8"/>
        <v>28</v>
      </c>
      <c r="R27" s="16"/>
      <c r="S27" s="21">
        <v>0.87804878048780488</v>
      </c>
      <c r="T27" s="14">
        <v>400</v>
      </c>
      <c r="U27" s="22" t="s">
        <v>63</v>
      </c>
      <c r="V27" s="23" t="s">
        <v>63</v>
      </c>
      <c r="W27" s="14">
        <v>4</v>
      </c>
      <c r="X27" s="24">
        <f t="shared" si="9"/>
        <v>0.12903225806451613</v>
      </c>
      <c r="Y27" s="25">
        <f>IFERROR(G27/(W27+#REF!)*-1,0)</f>
        <v>0</v>
      </c>
      <c r="Z27" s="14">
        <v>7</v>
      </c>
      <c r="AA27" s="14" t="s">
        <v>39</v>
      </c>
      <c r="AB27" s="27">
        <f t="shared" si="11"/>
        <v>-0.69</v>
      </c>
      <c r="AC27" s="28">
        <v>0.348051375</v>
      </c>
      <c r="AD27" s="25">
        <f t="shared" si="12"/>
        <v>-14.889637822499997</v>
      </c>
      <c r="AE27" s="25">
        <v>-6.28</v>
      </c>
      <c r="AF27" s="25">
        <v>-10.33239375</v>
      </c>
      <c r="AG27" s="25">
        <v>-26</v>
      </c>
    </row>
    <row r="28" spans="1:33" ht="15.75" customHeight="1" x14ac:dyDescent="0.2">
      <c r="A28" s="14" t="s">
        <v>87</v>
      </c>
      <c r="B28" s="14" t="s">
        <v>38</v>
      </c>
      <c r="C28" s="15">
        <f t="shared" si="4"/>
        <v>15.5875</v>
      </c>
      <c r="D28" s="16">
        <v>20</v>
      </c>
      <c r="E28" s="16">
        <v>9</v>
      </c>
      <c r="F28" s="17">
        <v>311.75</v>
      </c>
      <c r="G28" s="17">
        <v>-30.1</v>
      </c>
      <c r="H28" s="18">
        <f t="shared" si="1"/>
        <v>9.6551724137931033E-2</v>
      </c>
      <c r="I28" s="18">
        <f t="shared" si="2"/>
        <v>-0.63961800382250711</v>
      </c>
      <c r="J28" s="17">
        <f t="shared" si="5"/>
        <v>-199.4009126916666</v>
      </c>
      <c r="K28" s="17">
        <f t="shared" si="3"/>
        <v>-9.9700456345833306</v>
      </c>
      <c r="L28" s="16">
        <v>19</v>
      </c>
      <c r="M28" s="19">
        <f t="shared" si="6"/>
        <v>1.0526315789473684</v>
      </c>
      <c r="N28" s="16">
        <v>94</v>
      </c>
      <c r="O28" s="20">
        <f t="shared" ref="O28:P28" si="36">D28/7</f>
        <v>2.8571428571428572</v>
      </c>
      <c r="P28" s="20">
        <f t="shared" si="36"/>
        <v>1.2857142857142858</v>
      </c>
      <c r="Q28" s="16">
        <f t="shared" si="8"/>
        <v>22</v>
      </c>
      <c r="R28" s="16"/>
      <c r="S28" s="21">
        <v>0.82565130260521047</v>
      </c>
      <c r="T28" s="14">
        <v>400</v>
      </c>
      <c r="U28" s="22" t="s">
        <v>63</v>
      </c>
      <c r="V28" s="23" t="s">
        <v>63</v>
      </c>
      <c r="W28" s="14">
        <v>5</v>
      </c>
      <c r="X28" s="24">
        <f t="shared" si="9"/>
        <v>0.25</v>
      </c>
      <c r="Y28" s="25">
        <f t="shared" ref="Y28:Y32" si="37">IFERROR(G28/(W28+Z28)*-1,0)</f>
        <v>2.5083333333333333</v>
      </c>
      <c r="Z28" s="14">
        <v>7</v>
      </c>
      <c r="AA28" s="14" t="s">
        <v>39</v>
      </c>
      <c r="AB28" s="27">
        <f t="shared" si="11"/>
        <v>-0.69</v>
      </c>
      <c r="AC28" s="28">
        <v>0.26016288194444442</v>
      </c>
      <c r="AD28" s="25">
        <f t="shared" si="12"/>
        <v>-7.1804955416666658</v>
      </c>
      <c r="AE28" s="25">
        <v>-5.98</v>
      </c>
      <c r="AF28" s="25">
        <v>-15.375395857499999</v>
      </c>
      <c r="AG28" s="25">
        <v>0</v>
      </c>
    </row>
    <row r="29" spans="1:33" ht="15.75" customHeight="1" x14ac:dyDescent="0.2">
      <c r="A29" s="14" t="s">
        <v>89</v>
      </c>
      <c r="B29" s="14" t="s">
        <v>940</v>
      </c>
      <c r="C29" s="15">
        <f t="shared" si="4"/>
        <v>15.235000000000001</v>
      </c>
      <c r="D29" s="16">
        <v>26</v>
      </c>
      <c r="E29" s="16">
        <v>0</v>
      </c>
      <c r="F29" s="17">
        <v>396.11</v>
      </c>
      <c r="G29" s="17">
        <v>-45.5</v>
      </c>
      <c r="H29" s="18">
        <f t="shared" si="1"/>
        <v>0.11486708237610764</v>
      </c>
      <c r="I29" s="18">
        <f t="shared" si="2"/>
        <v>-0.69016545025161358</v>
      </c>
      <c r="J29" s="17">
        <f t="shared" si="5"/>
        <v>-273.38143649916668</v>
      </c>
      <c r="K29" s="17">
        <f t="shared" si="3"/>
        <v>-10.514670634583334</v>
      </c>
      <c r="L29" s="16">
        <v>27</v>
      </c>
      <c r="M29" s="19">
        <f t="shared" si="6"/>
        <v>0.96296296296296291</v>
      </c>
      <c r="N29" s="16">
        <v>71</v>
      </c>
      <c r="O29" s="20">
        <f t="shared" ref="O29:P29" si="38">D29/7</f>
        <v>3.7142857142857144</v>
      </c>
      <c r="P29" s="20">
        <f t="shared" si="38"/>
        <v>0</v>
      </c>
      <c r="Q29" s="16">
        <f t="shared" si="8"/>
        <v>19</v>
      </c>
      <c r="R29" s="16"/>
      <c r="S29" s="21">
        <v>1.033009708737864</v>
      </c>
      <c r="T29" s="14">
        <v>400</v>
      </c>
      <c r="U29" s="22" t="s">
        <v>63</v>
      </c>
      <c r="V29" s="23" t="s">
        <v>63</v>
      </c>
      <c r="W29" s="14">
        <v>6</v>
      </c>
      <c r="X29" s="24">
        <f t="shared" si="9"/>
        <v>0.23076923076923078</v>
      </c>
      <c r="Y29" s="25">
        <f t="shared" si="37"/>
        <v>3.5</v>
      </c>
      <c r="Z29" s="14">
        <v>7</v>
      </c>
      <c r="AA29" s="14" t="s">
        <v>39</v>
      </c>
      <c r="AB29" s="27">
        <f t="shared" si="11"/>
        <v>-0.69</v>
      </c>
      <c r="AC29" s="28">
        <v>0.26016288194444442</v>
      </c>
      <c r="AD29" s="25">
        <f t="shared" si="12"/>
        <v>-9.3346442041666666</v>
      </c>
      <c r="AE29" s="25">
        <v>-5.98</v>
      </c>
      <c r="AF29" s="25">
        <v>-15.375395857499999</v>
      </c>
      <c r="AG29" s="25">
        <v>0</v>
      </c>
    </row>
    <row r="30" spans="1:33" ht="15.75" customHeight="1" x14ac:dyDescent="0.2">
      <c r="A30" s="31" t="s">
        <v>90</v>
      </c>
      <c r="B30" s="31" t="s">
        <v>941</v>
      </c>
      <c r="C30" s="15">
        <f t="shared" si="4"/>
        <v>15.133333333333335</v>
      </c>
      <c r="D30" s="16">
        <v>6</v>
      </c>
      <c r="E30" s="16">
        <v>0</v>
      </c>
      <c r="F30" s="17">
        <v>90.800000000000011</v>
      </c>
      <c r="G30" s="17">
        <v>-33.42</v>
      </c>
      <c r="H30" s="18">
        <f t="shared" si="1"/>
        <v>0.36806167400881057</v>
      </c>
      <c r="I30" s="18">
        <f t="shared" si="2"/>
        <v>-0.72808265550660778</v>
      </c>
      <c r="J30" s="17">
        <f t="shared" si="5"/>
        <v>-66.109905119999993</v>
      </c>
      <c r="K30" s="17">
        <f t="shared" si="3"/>
        <v>-11.018317519999998</v>
      </c>
      <c r="L30" s="16">
        <v>31</v>
      </c>
      <c r="M30" s="19">
        <f t="shared" si="6"/>
        <v>0.19354838709677419</v>
      </c>
      <c r="N30" s="16">
        <v>62</v>
      </c>
      <c r="O30" s="20">
        <f t="shared" ref="O30:P30" si="39">D30/7</f>
        <v>0.8571428571428571</v>
      </c>
      <c r="P30" s="20">
        <f t="shared" si="39"/>
        <v>0</v>
      </c>
      <c r="Q30" s="16">
        <f t="shared" si="8"/>
        <v>72</v>
      </c>
      <c r="R30" s="16"/>
      <c r="S30" s="21">
        <v>1.1894093686354379</v>
      </c>
      <c r="T30" s="14">
        <v>400</v>
      </c>
      <c r="U30" s="22" t="s">
        <v>63</v>
      </c>
      <c r="V30" s="23" t="s">
        <v>63</v>
      </c>
      <c r="W30" s="14">
        <v>3</v>
      </c>
      <c r="X30" s="24">
        <f t="shared" si="9"/>
        <v>0.5</v>
      </c>
      <c r="Y30" s="25">
        <f t="shared" si="37"/>
        <v>3.0381818181818185</v>
      </c>
      <c r="Z30" s="14">
        <v>8</v>
      </c>
      <c r="AA30" s="14" t="s">
        <v>39</v>
      </c>
      <c r="AB30" s="27">
        <f t="shared" si="11"/>
        <v>-0.69</v>
      </c>
      <c r="AC30" s="28">
        <v>0.26016288194444442</v>
      </c>
      <c r="AD30" s="25">
        <f t="shared" si="12"/>
        <v>-2.1541486624999999</v>
      </c>
      <c r="AE30" s="25">
        <v>-5.98</v>
      </c>
      <c r="AF30" s="25">
        <v>-11.97262607625</v>
      </c>
      <c r="AG30" s="25">
        <v>0</v>
      </c>
    </row>
    <row r="31" spans="1:33" ht="15.75" customHeight="1" x14ac:dyDescent="0.2">
      <c r="A31" s="31" t="s">
        <v>91</v>
      </c>
      <c r="B31" s="31" t="s">
        <v>942</v>
      </c>
      <c r="C31" s="15">
        <f t="shared" si="4"/>
        <v>15.329000000000002</v>
      </c>
      <c r="D31" s="16">
        <v>10</v>
      </c>
      <c r="E31" s="16">
        <v>0</v>
      </c>
      <c r="F31" s="17">
        <v>153.29000000000002</v>
      </c>
      <c r="G31" s="17">
        <v>-69.179999999999993</v>
      </c>
      <c r="H31" s="18">
        <f t="shared" si="1"/>
        <v>0.4513014547589535</v>
      </c>
      <c r="I31" s="18">
        <f t="shared" si="2"/>
        <v>-0.79587715136886505</v>
      </c>
      <c r="J31" s="17">
        <f t="shared" si="5"/>
        <v>-122.00000853333334</v>
      </c>
      <c r="K31" s="17">
        <f t="shared" si="3"/>
        <v>-12.200000853333334</v>
      </c>
      <c r="L31" s="16">
        <v>37</v>
      </c>
      <c r="M31" s="19">
        <f t="shared" si="6"/>
        <v>0.27027027027027029</v>
      </c>
      <c r="N31" s="16">
        <v>53</v>
      </c>
      <c r="O31" s="20">
        <f t="shared" ref="O31:P32" si="40">D31/7</f>
        <v>1.4285714285714286</v>
      </c>
      <c r="P31" s="20">
        <f t="shared" si="40"/>
        <v>0</v>
      </c>
      <c r="Q31" s="16">
        <f t="shared" si="8"/>
        <v>37</v>
      </c>
      <c r="R31" s="16"/>
      <c r="S31" s="21">
        <v>1.2894736842105201</v>
      </c>
      <c r="T31" s="14">
        <v>400</v>
      </c>
      <c r="U31" s="22" t="s">
        <v>63</v>
      </c>
      <c r="V31" s="23" t="s">
        <v>1163</v>
      </c>
      <c r="W31" s="14">
        <v>4</v>
      </c>
      <c r="X31" s="24">
        <f t="shared" si="9"/>
        <v>0.4</v>
      </c>
      <c r="Y31" s="25">
        <f t="shared" si="37"/>
        <v>5.3215384615384611</v>
      </c>
      <c r="Z31" s="14">
        <v>9</v>
      </c>
      <c r="AA31" s="14" t="s">
        <v>39</v>
      </c>
      <c r="AB31" s="27">
        <f t="shared" si="11"/>
        <v>-0.69</v>
      </c>
      <c r="AC31" s="28">
        <v>0.26016288194444442</v>
      </c>
      <c r="AD31" s="25">
        <f t="shared" si="12"/>
        <v>-3.5902477708333329</v>
      </c>
      <c r="AE31" s="25">
        <v>-5.98</v>
      </c>
      <c r="AF31" s="25">
        <v>-11.972626076250002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16.222727272727273</v>
      </c>
      <c r="D32" s="16">
        <v>11</v>
      </c>
      <c r="E32" s="16">
        <v>0</v>
      </c>
      <c r="F32" s="17">
        <v>178.45</v>
      </c>
      <c r="G32" s="17">
        <v>-26.14</v>
      </c>
      <c r="H32" s="18">
        <f t="shared" si="1"/>
        <v>0.14648360885402076</v>
      </c>
      <c r="I32" s="18">
        <f t="shared" si="2"/>
        <v>-0.42524886179135168</v>
      </c>
      <c r="J32" s="17">
        <f t="shared" si="5"/>
        <v>-75.885659386666703</v>
      </c>
      <c r="K32" s="17">
        <f t="shared" si="3"/>
        <v>-6.8986963078787911</v>
      </c>
      <c r="L32" s="16">
        <v>22</v>
      </c>
      <c r="M32" s="19">
        <f t="shared" si="6"/>
        <v>0.5</v>
      </c>
      <c r="N32" s="16">
        <v>43</v>
      </c>
      <c r="O32" s="20">
        <f t="shared" si="40"/>
        <v>1.5714285714285714</v>
      </c>
      <c r="P32" s="20">
        <f t="shared" si="40"/>
        <v>0</v>
      </c>
      <c r="Q32" s="16">
        <f t="shared" si="8"/>
        <v>27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1.151183970856102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3</v>
      </c>
      <c r="X32" s="24">
        <f t="shared" si="9"/>
        <v>0.27272727272727271</v>
      </c>
      <c r="Y32" s="25">
        <f t="shared" si="37"/>
        <v>6.5350000000000001</v>
      </c>
      <c r="Z32" s="14">
        <v>1</v>
      </c>
      <c r="AA32" s="14" t="s">
        <v>39</v>
      </c>
      <c r="AB32" s="27">
        <f t="shared" si="11"/>
        <v>-0.69</v>
      </c>
      <c r="AC32" s="28">
        <v>0.26016288194444442</v>
      </c>
      <c r="AD32" s="25">
        <f t="shared" si="12"/>
        <v>-3.9492725479166664</v>
      </c>
      <c r="AE32" s="25">
        <v>-5.98</v>
      </c>
      <c r="AF32" s="25">
        <v>-11.97262607625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- 40 Foot White Power Squid - 16/3 SJTW Outdoor Outlet &amp; Plug Splitter Cable")</f>
        <v>1 to 3 Extension Cord Splitter - 40 Foot White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Info!B1:BJ5000""),2,FALSE),"""")"),"B08LLDPH9R")</f>
        <v>B08LLDPH9R</v>
      </c>
      <c r="B2" s="3" t="s">
        <v>943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8.25" customHeight="1" x14ac:dyDescent="0.15">
      <c r="A3" s="67" t="s">
        <v>30</v>
      </c>
      <c r="B3" s="68"/>
      <c r="C3" s="42">
        <f>((AE32+AF32)/0.85)*-1</f>
        <v>21.909870489338239</v>
      </c>
      <c r="D3" s="5">
        <f>SUM(D4:D99765)</f>
        <v>99</v>
      </c>
      <c r="E3" s="5"/>
      <c r="F3" s="6">
        <f t="shared" ref="F3:G3" si="0">SUM(F4:F99765)</f>
        <v>2077.41</v>
      </c>
      <c r="G3" s="6">
        <f t="shared" si="0"/>
        <v>-318.20000000000005</v>
      </c>
      <c r="H3" s="7">
        <f>G3/F3*-1</f>
        <v>0.15317149720084147</v>
      </c>
      <c r="I3" s="8">
        <f>J3/F3</f>
        <v>-0.23733026888230294</v>
      </c>
      <c r="J3" s="6">
        <f>SUM(J4:J99765)</f>
        <v>-493.03227387878491</v>
      </c>
      <c r="K3" s="6">
        <f>J3/D3</f>
        <v>-4.9801239785735847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0.1 - June
0.1 - July
0.1 - Aug
0.1 - Sept
0.5 - Oct
1 - Nov
0.5 - Dec
0.5 - Jan
 - Feb")</f>
        <v xml:space="preserve"> - March
0.5 - April
0.5 - May
0.1 - June
0.1 - July
0.1 - Aug
0.1 - Sept
0.5 - Oct
1 - Nov
0.5 - Dec
0.5 -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11</v>
      </c>
      <c r="X3" s="7">
        <f>W3/D3</f>
        <v>0.1111111111111111</v>
      </c>
      <c r="Y3" s="6"/>
      <c r="Z3" s="5"/>
      <c r="AA3" s="5"/>
      <c r="AB3" s="5"/>
      <c r="AC3" s="5"/>
      <c r="AD3" s="6">
        <f>SUM(AD4:AD99765)</f>
        <v>-47.11760523472222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Info!B2:BZ7000""),37,FALSE)),"""")*-1"),-12.3433899159375)</f>
        <v>-12.3433899159375</v>
      </c>
      <c r="AG3" s="6">
        <f>SUM(AG4:AG99765)</f>
        <v>-30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97.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944</v>
      </c>
      <c r="C17" s="15">
        <f t="shared" ref="C17:C32" si="1">IFERROR(F17/D17," - ")</f>
        <v>19.993333333333332</v>
      </c>
      <c r="D17" s="16">
        <v>3</v>
      </c>
      <c r="E17" s="16">
        <v>0</v>
      </c>
      <c r="F17" s="17">
        <v>59.98</v>
      </c>
      <c r="G17" s="29">
        <v>0</v>
      </c>
      <c r="H17" s="18">
        <f t="shared" ref="H17:H32" si="2">G17/F17*-1</f>
        <v>0</v>
      </c>
      <c r="I17" s="18">
        <f t="shared" ref="I17:I32" si="3">J17/F17</f>
        <v>-9.1131706888407216E-2</v>
      </c>
      <c r="J17" s="17">
        <f t="shared" ref="J17:J32" si="4">F17*0.85+G17+AF17*D17+D17*AE17+AG17+AD17</f>
        <v>-5.4660797791666642</v>
      </c>
      <c r="K17" s="17">
        <f t="shared" ref="K17:K32" si="5">J17/D17</f>
        <v>-1.8220265930555548</v>
      </c>
      <c r="L17" s="16">
        <v>6</v>
      </c>
      <c r="M17" s="19">
        <f t="shared" ref="M17:M32" si="6">IFERROR(D17/L17,"-")</f>
        <v>0.5</v>
      </c>
      <c r="N17" s="16">
        <v>13</v>
      </c>
      <c r="O17" s="20">
        <f t="shared" ref="O17:P17" si="7">D17/7</f>
        <v>0.42857142857142855</v>
      </c>
      <c r="P17" s="20">
        <f t="shared" si="7"/>
        <v>0</v>
      </c>
      <c r="Q17" s="16">
        <f t="shared" ref="Q17:Q32" si="8">ROUNDDOWN(N17/(O17+P17),0)</f>
        <v>30</v>
      </c>
      <c r="R17" s="16"/>
      <c r="S17" s="21">
        <v>0.42857142857142799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ref="X17:X32" si="9">IFERROR(W17/D17,0)</f>
        <v>0</v>
      </c>
      <c r="Y17" s="25">
        <f t="shared" ref="Y17:Y26" si="10">IFERROR(G17/(W17+Z17)*-1,0)</f>
        <v>0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0.35346733796296298</v>
      </c>
      <c r="AD17" s="25">
        <f t="shared" ref="AD17:AD32" si="12">IFERROR(AB17*AC17*D17*2,0)</f>
        <v>-1.4633547791666666</v>
      </c>
      <c r="AE17" s="25">
        <v>-6.18</v>
      </c>
      <c r="AF17" s="25">
        <v>-12.148574999999999</v>
      </c>
      <c r="AG17" s="25">
        <v>0</v>
      </c>
    </row>
    <row r="18" spans="1:33" ht="15.75" customHeight="1" x14ac:dyDescent="0.2">
      <c r="A18" s="14" t="s">
        <v>64</v>
      </c>
      <c r="B18" s="14" t="s">
        <v>945</v>
      </c>
      <c r="C18" s="15">
        <f t="shared" si="1"/>
        <v>36.585000000000001</v>
      </c>
      <c r="D18" s="16">
        <v>2</v>
      </c>
      <c r="E18" s="16">
        <v>0</v>
      </c>
      <c r="F18" s="17">
        <v>73.17</v>
      </c>
      <c r="G18" s="29">
        <v>0</v>
      </c>
      <c r="H18" s="18">
        <f t="shared" si="2"/>
        <v>0</v>
      </c>
      <c r="I18" s="18">
        <f t="shared" si="3"/>
        <v>0.33568101882222529</v>
      </c>
      <c r="J18" s="17">
        <f t="shared" si="4"/>
        <v>24.561780147222226</v>
      </c>
      <c r="K18" s="17">
        <f t="shared" si="5"/>
        <v>12.280890073611113</v>
      </c>
      <c r="L18" s="16">
        <v>8</v>
      </c>
      <c r="M18" s="19">
        <f t="shared" si="6"/>
        <v>0.25</v>
      </c>
      <c r="N18" s="16">
        <v>12</v>
      </c>
      <c r="O18" s="20">
        <f t="shared" ref="O18:P18" si="13">D18/7</f>
        <v>0.2857142857142857</v>
      </c>
      <c r="P18" s="20">
        <f t="shared" si="13"/>
        <v>0</v>
      </c>
      <c r="Q18" s="16">
        <f t="shared" si="8"/>
        <v>42</v>
      </c>
      <c r="R18" s="16"/>
      <c r="S18" s="21">
        <v>0.75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0.35346733796296298</v>
      </c>
      <c r="AD18" s="25">
        <f t="shared" si="12"/>
        <v>-0.97556985277777775</v>
      </c>
      <c r="AE18" s="25">
        <v>-6.18</v>
      </c>
      <c r="AF18" s="25">
        <v>-12.148574999999999</v>
      </c>
      <c r="AG18" s="25">
        <v>0</v>
      </c>
    </row>
    <row r="19" spans="1:33" ht="15.75" customHeight="1" x14ac:dyDescent="0.2">
      <c r="A19" s="14" t="s">
        <v>67</v>
      </c>
      <c r="B19" s="14" t="s">
        <v>946</v>
      </c>
      <c r="C19" s="15" t="str">
        <f t="shared" si="1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2"/>
        <v>#DIV/0!</v>
      </c>
      <c r="I19" s="18" t="e">
        <f t="shared" si="3"/>
        <v>#DIV/0!</v>
      </c>
      <c r="J19" s="17">
        <f t="shared" si="4"/>
        <v>0</v>
      </c>
      <c r="K19" s="17" t="e">
        <f t="shared" si="5"/>
        <v>#DIV/0!</v>
      </c>
      <c r="L19" s="16">
        <v>0</v>
      </c>
      <c r="M19" s="19" t="str">
        <f t="shared" si="6"/>
        <v>-</v>
      </c>
      <c r="N19" s="16">
        <v>123</v>
      </c>
      <c r="O19" s="20">
        <f t="shared" ref="O19:P19" si="14">D19/7</f>
        <v>0</v>
      </c>
      <c r="P19" s="20">
        <f t="shared" si="14"/>
        <v>0</v>
      </c>
      <c r="Q19" s="16" t="e">
        <f t="shared" si="8"/>
        <v>#DIV/0!</v>
      </c>
      <c r="R19" s="16"/>
      <c r="S19" s="21">
        <v>1.0909090909090899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0.35346733796296298</v>
      </c>
      <c r="AD19" s="25">
        <f t="shared" si="12"/>
        <v>0</v>
      </c>
      <c r="AE19" s="25">
        <v>-6.18</v>
      </c>
      <c r="AF19" s="25">
        <v>-12.71475375</v>
      </c>
      <c r="AG19" s="25">
        <v>0</v>
      </c>
    </row>
    <row r="20" spans="1:33" ht="15.75" customHeight="1" x14ac:dyDescent="0.2">
      <c r="A20" s="14" t="s">
        <v>68</v>
      </c>
      <c r="B20" s="14" t="s">
        <v>947</v>
      </c>
      <c r="C20" s="15" t="str">
        <f t="shared" si="1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2"/>
        <v>#DIV/0!</v>
      </c>
      <c r="I20" s="18" t="e">
        <f t="shared" si="3"/>
        <v>#DIV/0!</v>
      </c>
      <c r="J20" s="17">
        <f t="shared" si="4"/>
        <v>0</v>
      </c>
      <c r="K20" s="17" t="e">
        <f t="shared" si="5"/>
        <v>#DIV/0!</v>
      </c>
      <c r="L20" s="16">
        <v>0</v>
      </c>
      <c r="M20" s="19" t="str">
        <f t="shared" si="6"/>
        <v>-</v>
      </c>
      <c r="N20" s="16">
        <v>131</v>
      </c>
      <c r="O20" s="20">
        <f t="shared" ref="O20:P20" si="15">D20/7</f>
        <v>0</v>
      </c>
      <c r="P20" s="20">
        <f t="shared" si="15"/>
        <v>0</v>
      </c>
      <c r="Q20" s="16" t="e">
        <f t="shared" si="8"/>
        <v>#DIV/0!</v>
      </c>
      <c r="R20" s="16"/>
      <c r="S20" s="21">
        <v>9.1603053435114504E-2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0.35346733796296298</v>
      </c>
      <c r="AD20" s="25">
        <f t="shared" si="12"/>
        <v>0</v>
      </c>
      <c r="AE20" s="25">
        <v>-6.18</v>
      </c>
      <c r="AF20" s="25">
        <v>-12.71475375</v>
      </c>
      <c r="AG20" s="25">
        <v>0</v>
      </c>
    </row>
    <row r="21" spans="1:33" ht="15.75" customHeight="1" x14ac:dyDescent="0.2">
      <c r="A21" s="14" t="s">
        <v>71</v>
      </c>
      <c r="B21" s="14" t="s">
        <v>50</v>
      </c>
      <c r="C21" s="15">
        <f t="shared" si="1"/>
        <v>29.99</v>
      </c>
      <c r="D21" s="16">
        <v>1</v>
      </c>
      <c r="E21" s="16">
        <v>0</v>
      </c>
      <c r="F21" s="17">
        <v>29.99</v>
      </c>
      <c r="G21" s="29">
        <v>0</v>
      </c>
      <c r="H21" s="18">
        <f t="shared" si="2"/>
        <v>0</v>
      </c>
      <c r="I21" s="18">
        <f t="shared" si="3"/>
        <v>0.20369994410173758</v>
      </c>
      <c r="J21" s="17">
        <f t="shared" si="4"/>
        <v>6.1089613236111102</v>
      </c>
      <c r="K21" s="17">
        <f t="shared" si="5"/>
        <v>6.1089613236111102</v>
      </c>
      <c r="L21" s="16">
        <v>3</v>
      </c>
      <c r="M21" s="19">
        <f t="shared" si="6"/>
        <v>0.33333333333333331</v>
      </c>
      <c r="N21" s="16">
        <v>130</v>
      </c>
      <c r="O21" s="20">
        <f t="shared" ref="O21:P21" si="16">D21/7</f>
        <v>0.14285714285714285</v>
      </c>
      <c r="P21" s="20">
        <f t="shared" si="16"/>
        <v>0</v>
      </c>
      <c r="Q21" s="16">
        <f t="shared" si="8"/>
        <v>910</v>
      </c>
      <c r="R21" s="16"/>
      <c r="S21" s="21">
        <v>0.13888888888888801</v>
      </c>
      <c r="T21" s="14">
        <v>104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0.35346733796296298</v>
      </c>
      <c r="AD21" s="25">
        <f t="shared" si="12"/>
        <v>-0.48778492638888887</v>
      </c>
      <c r="AE21" s="25">
        <v>-6.18</v>
      </c>
      <c r="AF21" s="25">
        <v>-12.71475375</v>
      </c>
      <c r="AG21" s="25">
        <v>0</v>
      </c>
    </row>
    <row r="22" spans="1:33" ht="15.75" customHeight="1" x14ac:dyDescent="0.2">
      <c r="A22" s="14" t="s">
        <v>74</v>
      </c>
      <c r="B22" s="14" t="s">
        <v>124</v>
      </c>
      <c r="C22" s="15">
        <f t="shared" si="1"/>
        <v>24.936</v>
      </c>
      <c r="D22" s="16">
        <v>5</v>
      </c>
      <c r="E22" s="16">
        <v>0</v>
      </c>
      <c r="F22" s="29">
        <v>124.67999999999999</v>
      </c>
      <c r="G22" s="29">
        <v>-6.51</v>
      </c>
      <c r="H22" s="18">
        <f t="shared" si="2"/>
        <v>5.2213666987487972E-2</v>
      </c>
      <c r="I22" s="18">
        <f t="shared" si="3"/>
        <v>2.0494919939489469E-2</v>
      </c>
      <c r="J22" s="17">
        <f t="shared" si="4"/>
        <v>2.555306618055547</v>
      </c>
      <c r="K22" s="17">
        <f t="shared" si="5"/>
        <v>0.51106132361110945</v>
      </c>
      <c r="L22" s="16">
        <v>13</v>
      </c>
      <c r="M22" s="19">
        <f t="shared" si="6"/>
        <v>0.38461538461538464</v>
      </c>
      <c r="N22" s="16">
        <v>125</v>
      </c>
      <c r="O22" s="20">
        <f t="shared" ref="O22:P22" si="17">D22/7</f>
        <v>0.7142857142857143</v>
      </c>
      <c r="P22" s="20">
        <f t="shared" si="17"/>
        <v>0</v>
      </c>
      <c r="Q22" s="16">
        <f t="shared" si="8"/>
        <v>175</v>
      </c>
      <c r="R22" s="16"/>
      <c r="S22" s="21">
        <v>0.23021582733812901</v>
      </c>
      <c r="T22" s="14">
        <v>104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0.35346733796296298</v>
      </c>
      <c r="AD22" s="25">
        <f t="shared" si="12"/>
        <v>-2.4389246319444444</v>
      </c>
      <c r="AE22" s="25">
        <v>-6.18</v>
      </c>
      <c r="AF22" s="25">
        <v>-12.71475375</v>
      </c>
      <c r="AG22" s="25">
        <v>0</v>
      </c>
    </row>
    <row r="23" spans="1:33" ht="15.75" customHeight="1" x14ac:dyDescent="0.2">
      <c r="A23" s="14" t="s">
        <v>76</v>
      </c>
      <c r="B23" s="14" t="s">
        <v>948</v>
      </c>
      <c r="C23" s="15">
        <f t="shared" si="1"/>
        <v>22.95</v>
      </c>
      <c r="D23" s="16">
        <v>5</v>
      </c>
      <c r="E23" s="16">
        <v>0</v>
      </c>
      <c r="F23" s="17">
        <v>114.75</v>
      </c>
      <c r="G23" s="29">
        <v>-35.5</v>
      </c>
      <c r="H23" s="18">
        <f t="shared" si="2"/>
        <v>0.30936819172113289</v>
      </c>
      <c r="I23" s="18">
        <f t="shared" si="3"/>
        <v>-0.30392325387315422</v>
      </c>
      <c r="J23" s="17">
        <f t="shared" si="4"/>
        <v>-34.875193381944449</v>
      </c>
      <c r="K23" s="17">
        <f t="shared" si="5"/>
        <v>-6.9750386763888894</v>
      </c>
      <c r="L23" s="16">
        <v>25</v>
      </c>
      <c r="M23" s="19">
        <f t="shared" si="6"/>
        <v>0.2</v>
      </c>
      <c r="N23" s="16">
        <v>120</v>
      </c>
      <c r="O23" s="20">
        <f t="shared" ref="O23:P23" si="18">D23/7</f>
        <v>0.7142857142857143</v>
      </c>
      <c r="P23" s="20">
        <f t="shared" si="18"/>
        <v>0</v>
      </c>
      <c r="Q23" s="16">
        <f t="shared" si="8"/>
        <v>168</v>
      </c>
      <c r="R23" s="16"/>
      <c r="S23" s="21">
        <v>0.360902255639097</v>
      </c>
      <c r="T23" s="14">
        <v>104</v>
      </c>
      <c r="U23" s="22" t="s">
        <v>63</v>
      </c>
      <c r="V23" s="23" t="s">
        <v>63</v>
      </c>
      <c r="W23" s="14">
        <v>3</v>
      </c>
      <c r="X23" s="24">
        <f t="shared" si="9"/>
        <v>0.6</v>
      </c>
      <c r="Y23" s="25">
        <f t="shared" si="10"/>
        <v>5.916666666666667</v>
      </c>
      <c r="Z23" s="14">
        <v>3</v>
      </c>
      <c r="AA23" s="14" t="s">
        <v>39</v>
      </c>
      <c r="AB23" s="27">
        <f t="shared" si="11"/>
        <v>-0.69</v>
      </c>
      <c r="AC23" s="28">
        <v>0.35346733796296298</v>
      </c>
      <c r="AD23" s="25">
        <f t="shared" si="12"/>
        <v>-2.4389246319444444</v>
      </c>
      <c r="AE23" s="25">
        <v>-6.18</v>
      </c>
      <c r="AF23" s="25">
        <v>-12.71475375</v>
      </c>
      <c r="AG23" s="25">
        <v>0</v>
      </c>
    </row>
    <row r="24" spans="1:33" ht="15.75" customHeight="1" x14ac:dyDescent="0.2">
      <c r="A24" s="14" t="s">
        <v>78</v>
      </c>
      <c r="B24" s="14" t="s">
        <v>949</v>
      </c>
      <c r="C24" s="15">
        <f t="shared" si="1"/>
        <v>20.463846153846152</v>
      </c>
      <c r="D24" s="16">
        <v>13</v>
      </c>
      <c r="E24" s="16">
        <v>0</v>
      </c>
      <c r="F24" s="17">
        <v>266.02999999999997</v>
      </c>
      <c r="G24" s="17">
        <v>-31.75</v>
      </c>
      <c r="H24" s="18">
        <f t="shared" si="2"/>
        <v>0.11934744201781755</v>
      </c>
      <c r="I24" s="18">
        <f t="shared" si="3"/>
        <v>-0.21650754724300117</v>
      </c>
      <c r="J24" s="17">
        <f t="shared" si="4"/>
        <v>-57.597502793055597</v>
      </c>
      <c r="K24" s="17">
        <f t="shared" si="5"/>
        <v>-4.4305771379273535</v>
      </c>
      <c r="L24" s="16">
        <v>27</v>
      </c>
      <c r="M24" s="19">
        <f t="shared" si="6"/>
        <v>0.48148148148148145</v>
      </c>
      <c r="N24" s="16">
        <v>112</v>
      </c>
      <c r="O24" s="20">
        <f t="shared" ref="O24:P24" si="19">D24/7</f>
        <v>1.8571428571428572</v>
      </c>
      <c r="P24" s="20">
        <f t="shared" si="19"/>
        <v>0</v>
      </c>
      <c r="Q24" s="16">
        <f t="shared" si="8"/>
        <v>60</v>
      </c>
      <c r="R24" s="16"/>
      <c r="S24" s="21">
        <v>0.37130801687763698</v>
      </c>
      <c r="T24" s="14">
        <v>104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4.5357142857142856</v>
      </c>
      <c r="Z24" s="14">
        <v>7</v>
      </c>
      <c r="AA24" s="14" t="s">
        <v>39</v>
      </c>
      <c r="AB24" s="27">
        <f t="shared" si="11"/>
        <v>-0.69</v>
      </c>
      <c r="AC24" s="28">
        <v>0.35346733796296298</v>
      </c>
      <c r="AD24" s="25">
        <f t="shared" si="12"/>
        <v>-6.341204043055555</v>
      </c>
      <c r="AE24" s="25">
        <v>-6.18</v>
      </c>
      <c r="AF24" s="25">
        <v>-12.71475375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20.287500000000001</v>
      </c>
      <c r="D25" s="16">
        <v>8</v>
      </c>
      <c r="E25" s="16">
        <v>0</v>
      </c>
      <c r="F25" s="17">
        <v>162.30000000000001</v>
      </c>
      <c r="G25" s="17">
        <v>-30.53</v>
      </c>
      <c r="H25" s="18">
        <f t="shared" si="2"/>
        <v>0.18810844115834874</v>
      </c>
      <c r="I25" s="18">
        <f t="shared" si="3"/>
        <v>-0.29326727918121442</v>
      </c>
      <c r="J25" s="17">
        <f t="shared" si="4"/>
        <v>-47.597279411111103</v>
      </c>
      <c r="K25" s="17">
        <f t="shared" si="5"/>
        <v>-5.9496599263888879</v>
      </c>
      <c r="L25" s="16">
        <v>30</v>
      </c>
      <c r="M25" s="19">
        <f t="shared" si="6"/>
        <v>0.26666666666666666</v>
      </c>
      <c r="N25" s="16">
        <v>100</v>
      </c>
      <c r="O25" s="20">
        <f t="shared" ref="O25:P25" si="20">D25/7</f>
        <v>1.1428571428571428</v>
      </c>
      <c r="P25" s="20">
        <f t="shared" si="20"/>
        <v>0</v>
      </c>
      <c r="Q25" s="16">
        <f t="shared" si="8"/>
        <v>87</v>
      </c>
      <c r="R25" s="16"/>
      <c r="S25" s="21">
        <v>0.53012048192771088</v>
      </c>
      <c r="T25" s="14">
        <v>104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4.3614285714285712</v>
      </c>
      <c r="Z25" s="22">
        <v>7</v>
      </c>
      <c r="AA25" s="14" t="s">
        <v>39</v>
      </c>
      <c r="AB25" s="27">
        <f t="shared" si="11"/>
        <v>-0.69</v>
      </c>
      <c r="AC25" s="28">
        <v>0.35346733796296298</v>
      </c>
      <c r="AD25" s="25">
        <f t="shared" si="12"/>
        <v>-3.902279411111111</v>
      </c>
      <c r="AE25" s="25">
        <v>-6.18</v>
      </c>
      <c r="AF25" s="25">
        <v>-12.71</v>
      </c>
      <c r="AG25" s="25">
        <v>0</v>
      </c>
    </row>
    <row r="26" spans="1:33" ht="15.75" customHeight="1" x14ac:dyDescent="0.2">
      <c r="A26" s="14" t="s">
        <v>82</v>
      </c>
      <c r="B26" s="14" t="s">
        <v>950</v>
      </c>
      <c r="C26" s="15">
        <f t="shared" si="1"/>
        <v>19.989999999999998</v>
      </c>
      <c r="D26" s="16">
        <v>4</v>
      </c>
      <c r="E26" s="16">
        <v>0</v>
      </c>
      <c r="F26" s="17">
        <v>79.959999999999994</v>
      </c>
      <c r="G26" s="17">
        <v>-24.72</v>
      </c>
      <c r="H26" s="18">
        <f t="shared" si="2"/>
        <v>0.30915457728864432</v>
      </c>
      <c r="I26" s="18">
        <f t="shared" si="3"/>
        <v>-0.43376881822855884</v>
      </c>
      <c r="J26" s="17">
        <f t="shared" si="4"/>
        <v>-34.684154705555564</v>
      </c>
      <c r="K26" s="17">
        <f t="shared" si="5"/>
        <v>-8.6710386763888909</v>
      </c>
      <c r="L26" s="16">
        <v>19</v>
      </c>
      <c r="M26" s="19">
        <f t="shared" si="6"/>
        <v>0.21052631578947367</v>
      </c>
      <c r="N26" s="16">
        <v>103</v>
      </c>
      <c r="O26" s="20">
        <f t="shared" ref="O26:P26" si="21">D26/7</f>
        <v>0.5714285714285714</v>
      </c>
      <c r="P26" s="20">
        <f t="shared" si="21"/>
        <v>0</v>
      </c>
      <c r="Q26" s="16">
        <f t="shared" si="8"/>
        <v>180</v>
      </c>
      <c r="R26" s="16"/>
      <c r="S26" s="21">
        <v>0.5901639344262295</v>
      </c>
      <c r="T26" s="14">
        <v>104</v>
      </c>
      <c r="U26" s="22" t="s">
        <v>63</v>
      </c>
      <c r="V26" s="23" t="s">
        <v>63</v>
      </c>
      <c r="W26" s="14">
        <v>1</v>
      </c>
      <c r="X26" s="24">
        <f t="shared" si="9"/>
        <v>0.25</v>
      </c>
      <c r="Y26" s="25">
        <f t="shared" si="10"/>
        <v>12.36</v>
      </c>
      <c r="Z26" s="14">
        <v>1</v>
      </c>
      <c r="AA26" s="14" t="s">
        <v>39</v>
      </c>
      <c r="AB26" s="27">
        <f t="shared" si="11"/>
        <v>-0.69</v>
      </c>
      <c r="AC26" s="28">
        <v>0.35346733796296298</v>
      </c>
      <c r="AD26" s="25">
        <f t="shared" si="12"/>
        <v>-1.9511397055555555</v>
      </c>
      <c r="AE26" s="25">
        <v>-6.28</v>
      </c>
      <c r="AF26" s="25">
        <v>-12.71475375</v>
      </c>
      <c r="AG26" s="25">
        <v>0</v>
      </c>
    </row>
    <row r="27" spans="1:33" ht="15.75" customHeight="1" x14ac:dyDescent="0.2">
      <c r="A27" s="14" t="s">
        <v>85</v>
      </c>
      <c r="B27" s="14" t="s">
        <v>951</v>
      </c>
      <c r="C27" s="15">
        <f t="shared" si="1"/>
        <v>20.093333333333334</v>
      </c>
      <c r="D27" s="16">
        <v>6</v>
      </c>
      <c r="E27" s="16">
        <v>0</v>
      </c>
      <c r="F27" s="17">
        <v>120.56</v>
      </c>
      <c r="G27" s="17">
        <v>-34.92</v>
      </c>
      <c r="H27" s="18">
        <f t="shared" si="2"/>
        <v>0.2896483078964831</v>
      </c>
      <c r="I27" s="18">
        <f t="shared" si="3"/>
        <v>-0.42789260167827919</v>
      </c>
      <c r="J27" s="17">
        <f t="shared" si="4"/>
        <v>-51.58673205833334</v>
      </c>
      <c r="K27" s="17">
        <f t="shared" si="5"/>
        <v>-8.5977886763888893</v>
      </c>
      <c r="L27" s="16">
        <v>34</v>
      </c>
      <c r="M27" s="19">
        <f t="shared" si="6"/>
        <v>0.17647058823529413</v>
      </c>
      <c r="N27" s="16">
        <v>93</v>
      </c>
      <c r="O27" s="20">
        <f t="shared" ref="O27:P27" si="22">D27/7</f>
        <v>0.8571428571428571</v>
      </c>
      <c r="P27" s="20">
        <f t="shared" si="22"/>
        <v>0</v>
      </c>
      <c r="Q27" s="16">
        <f t="shared" si="8"/>
        <v>108</v>
      </c>
      <c r="R27" s="16"/>
      <c r="S27" s="21">
        <v>0.77192982456140347</v>
      </c>
      <c r="T27" s="14">
        <v>104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10</v>
      </c>
      <c r="AA27" s="14" t="s">
        <v>39</v>
      </c>
      <c r="AB27" s="27">
        <f t="shared" si="11"/>
        <v>-0.69</v>
      </c>
      <c r="AC27" s="28">
        <v>0.35346733796296298</v>
      </c>
      <c r="AD27" s="25">
        <f t="shared" si="12"/>
        <v>-2.9267095583333331</v>
      </c>
      <c r="AE27" s="25">
        <v>-6.28</v>
      </c>
      <c r="AF27" s="25">
        <v>-12.75600375</v>
      </c>
      <c r="AG27" s="25">
        <v>-2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20.022727272727273</v>
      </c>
      <c r="D28" s="16">
        <v>11</v>
      </c>
      <c r="E28" s="16">
        <v>0</v>
      </c>
      <c r="F28" s="17">
        <v>220.25</v>
      </c>
      <c r="G28" s="17">
        <v>-33.090000000000003</v>
      </c>
      <c r="H28" s="18">
        <f t="shared" si="2"/>
        <v>0.1502383654937571</v>
      </c>
      <c r="I28" s="18">
        <f t="shared" si="3"/>
        <v>-0.2753197522827594</v>
      </c>
      <c r="J28" s="17">
        <f t="shared" si="4"/>
        <v>-60.639175440277754</v>
      </c>
      <c r="K28" s="17">
        <f t="shared" si="5"/>
        <v>-5.5126523127525227</v>
      </c>
      <c r="L28" s="16">
        <v>16</v>
      </c>
      <c r="M28" s="19">
        <f t="shared" si="6"/>
        <v>0.6875</v>
      </c>
      <c r="N28" s="16">
        <v>84</v>
      </c>
      <c r="O28" s="20">
        <f t="shared" ref="O28:P28" si="23">D28/7</f>
        <v>1.5714285714285714</v>
      </c>
      <c r="P28" s="20">
        <f t="shared" si="23"/>
        <v>0</v>
      </c>
      <c r="Q28" s="16">
        <f t="shared" si="8"/>
        <v>53</v>
      </c>
      <c r="R28" s="16"/>
      <c r="S28" s="21">
        <v>0.66055045871559637</v>
      </c>
      <c r="T28" s="14">
        <v>104</v>
      </c>
      <c r="U28" s="22" t="s">
        <v>63</v>
      </c>
      <c r="V28" s="23" t="s">
        <v>63</v>
      </c>
      <c r="W28" s="14">
        <v>1</v>
      </c>
      <c r="X28" s="24">
        <f t="shared" si="9"/>
        <v>9.0909090909090912E-2</v>
      </c>
      <c r="Y28" s="25">
        <f t="shared" ref="Y28:Y32" si="24">IFERROR(G28/(W28+Z28)*-1,0)</f>
        <v>4.1362500000000004</v>
      </c>
      <c r="Z28" s="14">
        <v>7</v>
      </c>
      <c r="AA28" s="14" t="s">
        <v>39</v>
      </c>
      <c r="AB28" s="27">
        <f t="shared" si="11"/>
        <v>-0.69</v>
      </c>
      <c r="AC28" s="28">
        <v>0.35346733796296298</v>
      </c>
      <c r="AD28" s="25">
        <f t="shared" si="12"/>
        <v>-5.3656341902777775</v>
      </c>
      <c r="AE28" s="25">
        <v>-6.28</v>
      </c>
      <c r="AF28" s="25">
        <v>-12.75600375</v>
      </c>
      <c r="AG28" s="25">
        <v>0</v>
      </c>
    </row>
    <row r="29" spans="1:33" ht="15.75" customHeight="1" x14ac:dyDescent="0.2">
      <c r="A29" s="14" t="s">
        <v>89</v>
      </c>
      <c r="B29" s="14" t="s">
        <v>952</v>
      </c>
      <c r="C29" s="15">
        <f t="shared" si="1"/>
        <v>19.994999999999997</v>
      </c>
      <c r="D29" s="16">
        <v>10</v>
      </c>
      <c r="E29" s="16">
        <v>0</v>
      </c>
      <c r="F29" s="17">
        <v>199.95</v>
      </c>
      <c r="G29" s="17">
        <v>-64.69</v>
      </c>
      <c r="H29" s="18">
        <f t="shared" si="2"/>
        <v>0.3235308827206802</v>
      </c>
      <c r="I29" s="18">
        <f t="shared" si="3"/>
        <v>-0.44853345440526815</v>
      </c>
      <c r="J29" s="17">
        <f t="shared" si="4"/>
        <v>-89.68426420833336</v>
      </c>
      <c r="K29" s="17">
        <f t="shared" si="5"/>
        <v>-8.9684264208333353</v>
      </c>
      <c r="L29" s="16">
        <v>31</v>
      </c>
      <c r="M29" s="19">
        <f t="shared" si="6"/>
        <v>0.32258064516129031</v>
      </c>
      <c r="N29" s="16">
        <v>76</v>
      </c>
      <c r="O29" s="20">
        <f t="shared" ref="O29:P29" si="25">D29/7</f>
        <v>1.4285714285714286</v>
      </c>
      <c r="P29" s="20">
        <f t="shared" si="25"/>
        <v>0</v>
      </c>
      <c r="Q29" s="16">
        <f t="shared" si="8"/>
        <v>53</v>
      </c>
      <c r="R29" s="16"/>
      <c r="S29" s="21">
        <v>0.76829268292682928</v>
      </c>
      <c r="T29" s="14">
        <v>0</v>
      </c>
      <c r="U29" s="22" t="s">
        <v>63</v>
      </c>
      <c r="V29" s="23" t="s">
        <v>63</v>
      </c>
      <c r="W29" s="14">
        <v>3</v>
      </c>
      <c r="X29" s="24">
        <f t="shared" si="9"/>
        <v>0.3</v>
      </c>
      <c r="Y29" s="25">
        <f t="shared" si="24"/>
        <v>5.3908333333333331</v>
      </c>
      <c r="Z29" s="14">
        <v>9</v>
      </c>
      <c r="AA29" s="14" t="s">
        <v>39</v>
      </c>
      <c r="AB29" s="27">
        <f t="shared" si="11"/>
        <v>-0.69</v>
      </c>
      <c r="AC29" s="28">
        <v>0.33273381944444441</v>
      </c>
      <c r="AD29" s="25">
        <f t="shared" si="12"/>
        <v>-4.5917267083333329</v>
      </c>
      <c r="AE29" s="25">
        <v>-6.28</v>
      </c>
      <c r="AF29" s="25">
        <v>-12.75600375</v>
      </c>
      <c r="AG29" s="25">
        <v>0</v>
      </c>
    </row>
    <row r="30" spans="1:33" ht="15.75" customHeight="1" x14ac:dyDescent="0.2">
      <c r="A30" s="31" t="s">
        <v>90</v>
      </c>
      <c r="B30" s="31" t="s">
        <v>155</v>
      </c>
      <c r="C30" s="15">
        <f t="shared" si="1"/>
        <v>20.025555555555556</v>
      </c>
      <c r="D30" s="16">
        <v>9</v>
      </c>
      <c r="E30" s="16">
        <v>0</v>
      </c>
      <c r="F30" s="17">
        <v>180.23</v>
      </c>
      <c r="G30" s="17">
        <v>-24.45</v>
      </c>
      <c r="H30" s="18">
        <f t="shared" si="2"/>
        <v>0.13565999001276147</v>
      </c>
      <c r="I30" s="18">
        <f t="shared" si="3"/>
        <v>-0.28295823825632538</v>
      </c>
      <c r="J30" s="17">
        <f t="shared" si="4"/>
        <v>-50.99756328093752</v>
      </c>
      <c r="K30" s="17">
        <f t="shared" si="5"/>
        <v>-5.6663959201041685</v>
      </c>
      <c r="L30" s="16">
        <v>25</v>
      </c>
      <c r="M30" s="19">
        <f t="shared" si="6"/>
        <v>0.36</v>
      </c>
      <c r="N30" s="16">
        <v>65</v>
      </c>
      <c r="O30" s="20">
        <f t="shared" ref="O30:P30" si="26">D30/7</f>
        <v>1.2857142857142858</v>
      </c>
      <c r="P30" s="20">
        <f t="shared" si="26"/>
        <v>0</v>
      </c>
      <c r="Q30" s="16">
        <f t="shared" si="8"/>
        <v>50</v>
      </c>
      <c r="R30" s="16"/>
      <c r="S30" s="21">
        <v>0.89743589743589747</v>
      </c>
      <c r="T30" s="14">
        <v>0</v>
      </c>
      <c r="U30" s="22" t="s">
        <v>63</v>
      </c>
      <c r="V30" s="23" t="s">
        <v>63</v>
      </c>
      <c r="W30" s="14">
        <v>1</v>
      </c>
      <c r="X30" s="24">
        <f t="shared" si="9"/>
        <v>0.1111111111111111</v>
      </c>
      <c r="Y30" s="25">
        <f t="shared" si="24"/>
        <v>12.225</v>
      </c>
      <c r="Z30" s="14">
        <v>1</v>
      </c>
      <c r="AA30" s="14" t="s">
        <v>39</v>
      </c>
      <c r="AB30" s="27">
        <f t="shared" si="11"/>
        <v>-0.69</v>
      </c>
      <c r="AC30" s="28">
        <v>0.33273381944444441</v>
      </c>
      <c r="AD30" s="25">
        <f t="shared" si="12"/>
        <v>-4.1325540374999994</v>
      </c>
      <c r="AE30" s="25">
        <v>-6.28</v>
      </c>
      <c r="AF30" s="25">
        <v>-12.3433899159375</v>
      </c>
      <c r="AG30" s="25">
        <v>-8</v>
      </c>
    </row>
    <row r="31" spans="1:33" ht="15.75" customHeight="1" x14ac:dyDescent="0.2">
      <c r="A31" s="31" t="s">
        <v>91</v>
      </c>
      <c r="B31" s="31" t="s">
        <v>953</v>
      </c>
      <c r="C31" s="15">
        <f t="shared" si="1"/>
        <v>20.06733333333333</v>
      </c>
      <c r="D31" s="16">
        <v>15</v>
      </c>
      <c r="E31" s="16">
        <v>0</v>
      </c>
      <c r="F31" s="17">
        <v>301.00999999999993</v>
      </c>
      <c r="G31" s="17">
        <v>-23.119999999999997</v>
      </c>
      <c r="H31" s="18">
        <f t="shared" si="2"/>
        <v>7.6808079465798484E-2</v>
      </c>
      <c r="I31" s="18">
        <f t="shared" si="3"/>
        <v>-0.24417773097758408</v>
      </c>
      <c r="J31" s="17">
        <f t="shared" si="4"/>
        <v>-73.499938801562564</v>
      </c>
      <c r="K31" s="17">
        <f t="shared" si="5"/>
        <v>-4.8999959201041712</v>
      </c>
      <c r="L31" s="16">
        <v>23</v>
      </c>
      <c r="M31" s="19">
        <f t="shared" si="6"/>
        <v>0.65217391304347827</v>
      </c>
      <c r="N31" s="16">
        <v>51</v>
      </c>
      <c r="O31" s="20">
        <f t="shared" ref="O31:P32" si="27">D31/7</f>
        <v>2.1428571428571428</v>
      </c>
      <c r="P31" s="20">
        <f t="shared" si="27"/>
        <v>0</v>
      </c>
      <c r="Q31" s="16">
        <f t="shared" si="8"/>
        <v>23</v>
      </c>
      <c r="R31" s="16"/>
      <c r="S31" s="21">
        <v>1.10958904109589</v>
      </c>
      <c r="T31" s="14" t="s">
        <v>63</v>
      </c>
      <c r="U31" s="22" t="s">
        <v>63</v>
      </c>
      <c r="V31" s="23" t="s">
        <v>1154</v>
      </c>
      <c r="W31" s="14">
        <v>1</v>
      </c>
      <c r="X31" s="24">
        <f t="shared" si="9"/>
        <v>6.6666666666666666E-2</v>
      </c>
      <c r="Y31" s="25">
        <f t="shared" si="24"/>
        <v>7.7066666666666661</v>
      </c>
      <c r="Z31" s="14">
        <v>2</v>
      </c>
      <c r="AA31" s="14" t="s">
        <v>39</v>
      </c>
      <c r="AB31" s="27">
        <f t="shared" si="11"/>
        <v>-0.69</v>
      </c>
      <c r="AC31" s="28">
        <v>0.33273381944444441</v>
      </c>
      <c r="AD31" s="25">
        <f t="shared" si="12"/>
        <v>-6.8875900624999984</v>
      </c>
      <c r="AE31" s="25">
        <v>-6.28</v>
      </c>
      <c r="AF31" s="25">
        <v>-12.3433899159375</v>
      </c>
      <c r="AG31" s="25">
        <v>-20</v>
      </c>
    </row>
    <row r="32" spans="1:33" ht="15.75" customHeight="1" x14ac:dyDescent="0.2">
      <c r="A32" s="31" t="s">
        <v>1149</v>
      </c>
      <c r="B32" s="31"/>
      <c r="C32" s="15">
        <f t="shared" si="1"/>
        <v>20.650000000000002</v>
      </c>
      <c r="D32" s="16">
        <v>7</v>
      </c>
      <c r="E32" s="16">
        <v>0</v>
      </c>
      <c r="F32" s="17">
        <v>144.55000000000001</v>
      </c>
      <c r="G32" s="17">
        <v>-8.92</v>
      </c>
      <c r="H32" s="18">
        <f t="shared" si="2"/>
        <v>6.1708751297129015E-2</v>
      </c>
      <c r="I32" s="18">
        <f t="shared" si="3"/>
        <v>-0.13580379181871893</v>
      </c>
      <c r="J32" s="17">
        <f t="shared" si="4"/>
        <v>-19.630438107395822</v>
      </c>
      <c r="K32" s="17">
        <f t="shared" si="5"/>
        <v>-2.804348301056546</v>
      </c>
      <c r="L32" s="16">
        <v>19</v>
      </c>
      <c r="M32" s="19">
        <f t="shared" si="6"/>
        <v>0.36842105263157893</v>
      </c>
      <c r="N32" s="16">
        <v>43</v>
      </c>
      <c r="O32" s="20">
        <f t="shared" si="27"/>
        <v>1</v>
      </c>
      <c r="P32" s="20">
        <f t="shared" si="27"/>
        <v>0</v>
      </c>
      <c r="Q32" s="16">
        <f t="shared" si="8"/>
        <v>43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0.99731903485254692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0.14285714285714285</v>
      </c>
      <c r="Y32" s="25">
        <f t="shared" si="24"/>
        <v>2.9733333333333332</v>
      </c>
      <c r="Z32" s="14">
        <v>2</v>
      </c>
      <c r="AA32" s="14" t="s">
        <v>39</v>
      </c>
      <c r="AB32" s="27">
        <f t="shared" si="11"/>
        <v>-0.69</v>
      </c>
      <c r="AC32" s="28">
        <v>0.33273381944444441</v>
      </c>
      <c r="AD32" s="25">
        <f t="shared" si="12"/>
        <v>-3.2142086958333325</v>
      </c>
      <c r="AE32" s="25">
        <v>-6.28</v>
      </c>
      <c r="AF32" s="25">
        <v>-12.3433899159375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8" customWidth="1"/>
    <col min="22" max="22" width="7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4 Extension Cord Splitter - 13 Foot Black Power Squid - 16/3 SJTW Outdoor Outlet &amp; Plug Splitter Cable")</f>
        <v>1 to 4 Extension Cord Splitter - 13 Foot Black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Info!B1:BJ5000""),2,FALSE),"""")"),"B08LLF784J")</f>
        <v>B08LLF784J</v>
      </c>
      <c r="B2" s="3" t="s">
        <v>954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49.25" customHeight="1" x14ac:dyDescent="0.15">
      <c r="A3" s="67" t="s">
        <v>30</v>
      </c>
      <c r="B3" s="68"/>
      <c r="C3" s="42">
        <f>((AE32+AF32)/0.85)*-1</f>
        <v>19.02750881053306</v>
      </c>
      <c r="D3" s="5">
        <f>SUM(D4:D99765)</f>
        <v>104</v>
      </c>
      <c r="E3" s="5"/>
      <c r="F3" s="6">
        <f t="shared" ref="F3:G3" si="0">SUM(F4:F99765)</f>
        <v>2522.4199999999996</v>
      </c>
      <c r="G3" s="6">
        <f t="shared" si="0"/>
        <v>-318.68000000000006</v>
      </c>
      <c r="H3" s="7">
        <f>G3/F3*-1</f>
        <v>0.12633899192045739</v>
      </c>
      <c r="I3" s="8">
        <f>J3/F3</f>
        <v>4.0767644061661334E-2</v>
      </c>
      <c r="J3" s="6">
        <f>SUM(J4:J99765)</f>
        <v>102.83312073401576</v>
      </c>
      <c r="K3" s="6">
        <f>J3/D3</f>
        <v>0.98878000705784386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1 - Oct
1.5 - Nov
1 - Dec
0.5 - Jan
0.5 - Feb")</f>
        <v>0.5 - March
0.5 - April
0.5 - May
0.5 - June
0.5 - July
0.5 - Aug
0.5 - Sept
1 - Oct
1.5 - Nov
1 -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23</v>
      </c>
      <c r="X3" s="7">
        <f>W3/D3</f>
        <v>0.22115384615384615</v>
      </c>
      <c r="Y3" s="6"/>
      <c r="Z3" s="5"/>
      <c r="AA3" s="5"/>
      <c r="AB3" s="5"/>
      <c r="AC3" s="5"/>
      <c r="AD3" s="6">
        <f>SUM(AD4:AD99765)</f>
        <v>-33.715992387499995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Info!B2:BZ7000""),37,FALSE)),"""")*-1"),-10.1933824889531)</f>
        <v>-10.1933824889531</v>
      </c>
      <c r="AG3" s="6">
        <f>SUM(AG4:AG99765)</f>
        <v>0</v>
      </c>
    </row>
    <row r="4" spans="1:33" ht="15.75" hidden="1" customHeight="1" x14ac:dyDescent="0.2">
      <c r="A4" s="31"/>
      <c r="B4" s="31"/>
      <c r="C4" s="15"/>
      <c r="D4" s="33"/>
      <c r="E4" s="33"/>
      <c r="F4" s="34"/>
      <c r="G4" s="34"/>
      <c r="H4" s="45"/>
      <c r="I4" s="45"/>
      <c r="J4" s="34"/>
      <c r="K4" s="34"/>
      <c r="L4" s="33"/>
      <c r="M4" s="35"/>
      <c r="N4" s="33"/>
      <c r="O4" s="46"/>
      <c r="P4" s="46"/>
      <c r="Q4" s="33"/>
      <c r="R4" s="33"/>
      <c r="S4" s="36"/>
      <c r="T4" s="31"/>
      <c r="U4" s="37"/>
      <c r="V4" s="47"/>
      <c r="W4" s="31"/>
      <c r="X4" s="48"/>
      <c r="Y4" s="38"/>
      <c r="Z4" s="31"/>
      <c r="AA4" s="2"/>
      <c r="AB4" s="49"/>
      <c r="AC4" s="50"/>
      <c r="AD4" s="38"/>
      <c r="AE4" s="38"/>
      <c r="AF4" s="38"/>
      <c r="AG4" s="38"/>
    </row>
    <row r="5" spans="1:33" ht="15.75" hidden="1" customHeight="1" x14ac:dyDescent="0.2">
      <c r="A5" s="14"/>
      <c r="B5" s="31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31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31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 x14ac:dyDescent="0.2">
      <c r="A19" s="14" t="s">
        <v>67</v>
      </c>
      <c r="B19" s="14" t="s">
        <v>50</v>
      </c>
      <c r="C19" s="15">
        <f t="shared" ref="C19:C32" si="1">IFERROR(F19/D19," - ")</f>
        <v>25.99</v>
      </c>
      <c r="D19" s="16">
        <v>2</v>
      </c>
      <c r="E19" s="16">
        <v>0</v>
      </c>
      <c r="F19" s="17">
        <v>51.98</v>
      </c>
      <c r="G19" s="29">
        <v>0</v>
      </c>
      <c r="H19" s="18">
        <f t="shared" ref="H19:H32" si="2">G19/F19*-1</f>
        <v>0</v>
      </c>
      <c r="I19" s="18">
        <f t="shared" ref="I19:I32" si="3">J19/F19</f>
        <v>0.18175085930486071</v>
      </c>
      <c r="J19" s="17">
        <f t="shared" ref="J19:J32" si="4">F19*0.85+G19+AF19*D19+D19*AE19+AG19+AD19</f>
        <v>9.4474096666666583</v>
      </c>
      <c r="K19" s="17">
        <f t="shared" ref="K19:K32" si="5">J19/D19</f>
        <v>4.7237048333333291</v>
      </c>
      <c r="L19" s="16">
        <v>0</v>
      </c>
      <c r="M19" s="19" t="str">
        <f t="shared" ref="M19:M32" si="6">IFERROR(D19/L19,"-")</f>
        <v>-</v>
      </c>
      <c r="N19" s="16">
        <v>110</v>
      </c>
      <c r="O19" s="20">
        <f t="shared" ref="O19:P19" si="7">D19/7</f>
        <v>0.2857142857142857</v>
      </c>
      <c r="P19" s="20">
        <f t="shared" si="7"/>
        <v>0</v>
      </c>
      <c r="Q19" s="16">
        <f t="shared" ref="Q19:Q32" si="8">ROUNDDOWN(N19/(O19+P19),0)</f>
        <v>385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ref="X19:X32" si="9">IFERROR(W19/D19,0)</f>
        <v>0</v>
      </c>
      <c r="Y19" s="25">
        <f t="shared" ref="Y19:Y26" si="10">IFERROR(G19/(W19+Z19)*-1,0)</f>
        <v>0</v>
      </c>
      <c r="Z19" s="14">
        <v>0</v>
      </c>
      <c r="AA19" s="14" t="s">
        <v>39</v>
      </c>
      <c r="AB19" s="27">
        <f t="shared" ref="AB19:AB32" si="11">IF(OR(AA19="UsLargeStandardSize",AA19="UsSmallStandardSize"),-0.69,-0.48)</f>
        <v>-0.69</v>
      </c>
      <c r="AC19" s="28">
        <v>0.34722222222222221</v>
      </c>
      <c r="AD19" s="25">
        <f t="shared" ref="AD19:AD32" si="12">IFERROR(AB19*AC19*D19*2,0)</f>
        <v>-0.95833333333333326</v>
      </c>
      <c r="AE19" s="25">
        <v>-6.56</v>
      </c>
      <c r="AF19" s="25">
        <v>-10.328628500000001</v>
      </c>
      <c r="AG19" s="25">
        <v>0</v>
      </c>
    </row>
    <row r="20" spans="1:33" ht="15.75" customHeight="1" x14ac:dyDescent="0.2">
      <c r="A20" s="14" t="s">
        <v>68</v>
      </c>
      <c r="B20" s="14" t="s">
        <v>955</v>
      </c>
      <c r="C20" s="15">
        <f t="shared" si="1"/>
        <v>25.99</v>
      </c>
      <c r="D20" s="16">
        <v>6</v>
      </c>
      <c r="E20" s="16">
        <v>0</v>
      </c>
      <c r="F20" s="17">
        <v>155.94</v>
      </c>
      <c r="G20" s="29">
        <v>-27.14</v>
      </c>
      <c r="H20" s="18">
        <f t="shared" si="2"/>
        <v>0.17404129793510326</v>
      </c>
      <c r="I20" s="18">
        <f t="shared" si="3"/>
        <v>4.3031344614381635E-2</v>
      </c>
      <c r="J20" s="17">
        <f t="shared" si="4"/>
        <v>6.7103078791666722</v>
      </c>
      <c r="K20" s="17">
        <f t="shared" si="5"/>
        <v>1.1183846465277787</v>
      </c>
      <c r="L20" s="16">
        <v>13</v>
      </c>
      <c r="M20" s="19">
        <f t="shared" si="6"/>
        <v>0.46153846153846156</v>
      </c>
      <c r="N20" s="16">
        <v>104</v>
      </c>
      <c r="O20" s="20">
        <f t="shared" ref="O20:P20" si="13">D20/7</f>
        <v>0.8571428571428571</v>
      </c>
      <c r="P20" s="20">
        <f t="shared" si="13"/>
        <v>0</v>
      </c>
      <c r="Q20" s="16">
        <f t="shared" si="8"/>
        <v>121</v>
      </c>
      <c r="R20" s="16"/>
      <c r="S20" s="21">
        <v>0.11111111111111099</v>
      </c>
      <c r="T20" s="14">
        <v>0</v>
      </c>
      <c r="U20" s="22" t="s">
        <v>63</v>
      </c>
      <c r="V20" s="23" t="s">
        <v>63</v>
      </c>
      <c r="W20" s="14">
        <v>3</v>
      </c>
      <c r="X20" s="24">
        <f t="shared" si="9"/>
        <v>0.5</v>
      </c>
      <c r="Y20" s="25">
        <f t="shared" si="10"/>
        <v>5.4279999999999999</v>
      </c>
      <c r="Z20" s="14">
        <v>2</v>
      </c>
      <c r="AA20" s="14" t="s">
        <v>39</v>
      </c>
      <c r="AB20" s="27">
        <f t="shared" si="11"/>
        <v>-0.69</v>
      </c>
      <c r="AC20" s="28">
        <v>0.23271994212962963</v>
      </c>
      <c r="AD20" s="25">
        <f t="shared" si="12"/>
        <v>-1.9269211208333332</v>
      </c>
      <c r="AE20" s="25">
        <v>-5.8</v>
      </c>
      <c r="AF20" s="25">
        <v>-10.328628500000001</v>
      </c>
      <c r="AG20" s="25">
        <v>0</v>
      </c>
    </row>
    <row r="21" spans="1:33" ht="15.75" customHeight="1" x14ac:dyDescent="0.2">
      <c r="A21" s="14" t="s">
        <v>71</v>
      </c>
      <c r="B21" s="14" t="s">
        <v>956</v>
      </c>
      <c r="C21" s="15">
        <f t="shared" si="1"/>
        <v>26.07</v>
      </c>
      <c r="D21" s="16">
        <v>14</v>
      </c>
      <c r="E21" s="16">
        <v>0</v>
      </c>
      <c r="F21" s="17">
        <v>364.98</v>
      </c>
      <c r="G21" s="29">
        <v>-39.14</v>
      </c>
      <c r="H21" s="18">
        <f t="shared" si="2"/>
        <v>0.10723875280837306</v>
      </c>
      <c r="I21" s="18">
        <f t="shared" si="3"/>
        <v>0.1117761294264222</v>
      </c>
      <c r="J21" s="17">
        <f t="shared" si="4"/>
        <v>40.79605171805558</v>
      </c>
      <c r="K21" s="17">
        <f t="shared" si="5"/>
        <v>2.9140036941468273</v>
      </c>
      <c r="L21" s="16">
        <v>16</v>
      </c>
      <c r="M21" s="19">
        <f t="shared" si="6"/>
        <v>0.875</v>
      </c>
      <c r="N21" s="16">
        <v>76</v>
      </c>
      <c r="O21" s="20">
        <f t="shared" ref="O21:P21" si="14">D21/7</f>
        <v>2</v>
      </c>
      <c r="P21" s="20">
        <f t="shared" si="14"/>
        <v>0</v>
      </c>
      <c r="Q21" s="16">
        <f t="shared" si="8"/>
        <v>38</v>
      </c>
      <c r="R21" s="16"/>
      <c r="S21" s="21">
        <v>0.92307692307692302</v>
      </c>
      <c r="T21" s="14">
        <v>104</v>
      </c>
      <c r="U21" s="22" t="s">
        <v>63</v>
      </c>
      <c r="V21" s="23" t="s">
        <v>63</v>
      </c>
      <c r="W21" s="14">
        <v>3</v>
      </c>
      <c r="X21" s="24">
        <f t="shared" si="9"/>
        <v>0.21428571428571427</v>
      </c>
      <c r="Y21" s="25">
        <f t="shared" si="10"/>
        <v>9.7850000000000001</v>
      </c>
      <c r="Z21" s="14">
        <v>1</v>
      </c>
      <c r="AA21" s="14" t="s">
        <v>39</v>
      </c>
      <c r="AB21" s="27">
        <f t="shared" si="11"/>
        <v>-0.69</v>
      </c>
      <c r="AC21" s="28">
        <v>0.23271994212962963</v>
      </c>
      <c r="AD21" s="25">
        <f t="shared" si="12"/>
        <v>-4.4961492819444437</v>
      </c>
      <c r="AE21" s="25">
        <v>-5.8</v>
      </c>
      <c r="AF21" s="25">
        <v>-10.328628500000001</v>
      </c>
      <c r="AG21" s="25">
        <v>0</v>
      </c>
    </row>
    <row r="22" spans="1:33" ht="15.75" customHeight="1" x14ac:dyDescent="0.2">
      <c r="A22" s="14" t="s">
        <v>74</v>
      </c>
      <c r="B22" s="14" t="s">
        <v>50</v>
      </c>
      <c r="C22" s="15">
        <f t="shared" si="1"/>
        <v>26.4</v>
      </c>
      <c r="D22" s="16">
        <v>2</v>
      </c>
      <c r="E22" s="16">
        <v>0</v>
      </c>
      <c r="F22" s="29">
        <v>52.8</v>
      </c>
      <c r="G22" s="29">
        <v>-10.780000000000001</v>
      </c>
      <c r="H22" s="18">
        <f t="shared" si="2"/>
        <v>0.20416666666666669</v>
      </c>
      <c r="I22" s="18">
        <f t="shared" si="3"/>
        <v>2.2735529540193478E-2</v>
      </c>
      <c r="J22" s="17">
        <f t="shared" si="4"/>
        <v>1.2004359597222156</v>
      </c>
      <c r="K22" s="17">
        <f t="shared" si="5"/>
        <v>0.60021797986110781</v>
      </c>
      <c r="L22" s="16">
        <v>14</v>
      </c>
      <c r="M22" s="19">
        <f t="shared" si="6"/>
        <v>0.14285714285714285</v>
      </c>
      <c r="N22" s="16">
        <v>87</v>
      </c>
      <c r="O22" s="20">
        <f t="shared" ref="O22:P22" si="15">D22/7</f>
        <v>0.2857142857142857</v>
      </c>
      <c r="P22" s="20">
        <f t="shared" si="15"/>
        <v>0</v>
      </c>
      <c r="Q22" s="16">
        <f t="shared" si="8"/>
        <v>304</v>
      </c>
      <c r="R22" s="16"/>
      <c r="S22" s="21">
        <v>1.0909090909090899</v>
      </c>
      <c r="T22" s="14">
        <v>104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0.23271994212962963</v>
      </c>
      <c r="AD22" s="25">
        <f t="shared" si="12"/>
        <v>-0.64230704027777774</v>
      </c>
      <c r="AE22" s="25">
        <v>-5.8</v>
      </c>
      <c r="AF22" s="25">
        <v>-10.328628500000001</v>
      </c>
      <c r="AG22" s="25">
        <v>0</v>
      </c>
    </row>
    <row r="23" spans="1:33" ht="15.75" customHeight="1" x14ac:dyDescent="0.2">
      <c r="A23" s="14" t="s">
        <v>76</v>
      </c>
      <c r="B23" s="14" t="s">
        <v>957</v>
      </c>
      <c r="C23" s="15">
        <f t="shared" si="1"/>
        <v>27.989999999999995</v>
      </c>
      <c r="D23" s="16">
        <v>8</v>
      </c>
      <c r="E23" s="16">
        <v>0</v>
      </c>
      <c r="F23" s="17">
        <v>223.91999999999996</v>
      </c>
      <c r="G23" s="29">
        <v>-35.919999999999995</v>
      </c>
      <c r="H23" s="18">
        <f t="shared" si="2"/>
        <v>0.16041443372633082</v>
      </c>
      <c r="I23" s="18">
        <f t="shared" si="3"/>
        <v>0.10188345765848904</v>
      </c>
      <c r="J23" s="17">
        <f t="shared" si="4"/>
        <v>22.813743838888861</v>
      </c>
      <c r="K23" s="17">
        <f t="shared" si="5"/>
        <v>2.8517179798611076</v>
      </c>
      <c r="L23" s="16">
        <v>16</v>
      </c>
      <c r="M23" s="19">
        <f t="shared" si="6"/>
        <v>0.5</v>
      </c>
      <c r="N23" s="16">
        <v>79</v>
      </c>
      <c r="O23" s="20">
        <f t="shared" ref="O23:P23" si="16">D23/7</f>
        <v>1.1428571428571428</v>
      </c>
      <c r="P23" s="20">
        <f t="shared" si="16"/>
        <v>0</v>
      </c>
      <c r="Q23" s="16">
        <f t="shared" si="8"/>
        <v>69</v>
      </c>
      <c r="R23" s="16"/>
      <c r="S23" s="21">
        <v>1.27058823529411</v>
      </c>
      <c r="T23" s="14">
        <v>104</v>
      </c>
      <c r="U23" s="22" t="s">
        <v>63</v>
      </c>
      <c r="V23" s="23" t="s">
        <v>63</v>
      </c>
      <c r="W23" s="14">
        <v>4</v>
      </c>
      <c r="X23" s="24">
        <f t="shared" si="9"/>
        <v>0.5</v>
      </c>
      <c r="Y23" s="25">
        <f t="shared" si="10"/>
        <v>7.1839999999999993</v>
      </c>
      <c r="Z23" s="14">
        <v>1</v>
      </c>
      <c r="AA23" s="14" t="s">
        <v>39</v>
      </c>
      <c r="AB23" s="27">
        <f t="shared" si="11"/>
        <v>-0.69</v>
      </c>
      <c r="AC23" s="28">
        <v>0.23271994212962963</v>
      </c>
      <c r="AD23" s="25">
        <f t="shared" si="12"/>
        <v>-2.569228161111111</v>
      </c>
      <c r="AE23" s="25">
        <v>-5.8</v>
      </c>
      <c r="AF23" s="25">
        <v>-10.328628500000001</v>
      </c>
      <c r="AG23" s="25">
        <v>0</v>
      </c>
    </row>
    <row r="24" spans="1:33" ht="15.75" customHeight="1" x14ac:dyDescent="0.2">
      <c r="A24" s="14" t="s">
        <v>78</v>
      </c>
      <c r="B24" s="14" t="s">
        <v>958</v>
      </c>
      <c r="C24" s="15">
        <f t="shared" si="1"/>
        <v>27.546666666666667</v>
      </c>
      <c r="D24" s="16">
        <v>9</v>
      </c>
      <c r="E24" s="16">
        <v>0</v>
      </c>
      <c r="F24" s="17">
        <v>247.92</v>
      </c>
      <c r="G24" s="17">
        <v>-41.07</v>
      </c>
      <c r="H24" s="18">
        <f t="shared" si="2"/>
        <v>0.16565827686350437</v>
      </c>
      <c r="I24" s="18">
        <f t="shared" si="3"/>
        <v>8.7181194815867905E-2</v>
      </c>
      <c r="J24" s="17">
        <f t="shared" si="4"/>
        <v>21.613961818749971</v>
      </c>
      <c r="K24" s="17">
        <f t="shared" si="5"/>
        <v>2.401551313194441</v>
      </c>
      <c r="L24" s="16">
        <v>13</v>
      </c>
      <c r="M24" s="19">
        <f t="shared" si="6"/>
        <v>0.69230769230769229</v>
      </c>
      <c r="N24" s="16">
        <v>72</v>
      </c>
      <c r="O24" s="20">
        <f t="shared" ref="O24:P24" si="17">D24/7</f>
        <v>1.2857142857142858</v>
      </c>
      <c r="P24" s="20">
        <f t="shared" si="17"/>
        <v>0</v>
      </c>
      <c r="Q24" s="16">
        <f t="shared" si="8"/>
        <v>56</v>
      </c>
      <c r="R24" s="16"/>
      <c r="S24" s="21">
        <v>0.77837837837837798</v>
      </c>
      <c r="T24" s="14">
        <v>224</v>
      </c>
      <c r="U24" s="22" t="s">
        <v>63</v>
      </c>
      <c r="V24" s="23" t="s">
        <v>63</v>
      </c>
      <c r="W24" s="14">
        <v>3</v>
      </c>
      <c r="X24" s="24">
        <f t="shared" si="9"/>
        <v>0.33333333333333331</v>
      </c>
      <c r="Y24" s="25">
        <f t="shared" si="10"/>
        <v>3.7336363636363639</v>
      </c>
      <c r="Z24" s="14">
        <v>8</v>
      </c>
      <c r="AA24" s="14" t="s">
        <v>39</v>
      </c>
      <c r="AB24" s="27">
        <f t="shared" si="11"/>
        <v>-0.69</v>
      </c>
      <c r="AC24" s="28">
        <v>0.23271994212962963</v>
      </c>
      <c r="AD24" s="25">
        <f t="shared" si="12"/>
        <v>-2.8903816812500001</v>
      </c>
      <c r="AE24" s="25">
        <v>-5.8</v>
      </c>
      <c r="AF24" s="25">
        <v>-10.328628500000001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25.963333333333335</v>
      </c>
      <c r="D25" s="16">
        <v>6</v>
      </c>
      <c r="E25" s="16">
        <v>0</v>
      </c>
      <c r="F25" s="17">
        <v>155.78</v>
      </c>
      <c r="G25" s="17">
        <v>-42.89</v>
      </c>
      <c r="H25" s="18">
        <f t="shared" si="2"/>
        <v>0.27532417511875723</v>
      </c>
      <c r="I25" s="18">
        <f t="shared" si="3"/>
        <v>-5.8954430099071274E-2</v>
      </c>
      <c r="J25" s="17">
        <f t="shared" si="4"/>
        <v>-9.1839211208333236</v>
      </c>
      <c r="K25" s="17">
        <f t="shared" si="5"/>
        <v>-1.5306535201388873</v>
      </c>
      <c r="L25" s="16">
        <v>26</v>
      </c>
      <c r="M25" s="19">
        <f t="shared" si="6"/>
        <v>0.23076923076923078</v>
      </c>
      <c r="N25" s="16">
        <v>64</v>
      </c>
      <c r="O25" s="20">
        <f t="shared" ref="O25:P25" si="18">D25/7</f>
        <v>0.8571428571428571</v>
      </c>
      <c r="P25" s="20">
        <f t="shared" si="18"/>
        <v>0</v>
      </c>
      <c r="Q25" s="16">
        <f t="shared" si="8"/>
        <v>74</v>
      </c>
      <c r="R25" s="16"/>
      <c r="S25" s="21">
        <v>1.061728395061728</v>
      </c>
      <c r="T25" s="14">
        <v>224</v>
      </c>
      <c r="U25" s="22" t="s">
        <v>63</v>
      </c>
      <c r="V25" s="23" t="s">
        <v>63</v>
      </c>
      <c r="W25" s="14">
        <v>1</v>
      </c>
      <c r="X25" s="24">
        <f t="shared" si="9"/>
        <v>0.16666666666666666</v>
      </c>
      <c r="Y25" s="25">
        <f t="shared" si="10"/>
        <v>3.8990909090909089</v>
      </c>
      <c r="Z25" s="22">
        <v>10</v>
      </c>
      <c r="AA25" s="14" t="s">
        <v>39</v>
      </c>
      <c r="AB25" s="27">
        <f t="shared" si="11"/>
        <v>-0.69</v>
      </c>
      <c r="AC25" s="28">
        <v>0.23271994212962963</v>
      </c>
      <c r="AD25" s="25">
        <f t="shared" si="12"/>
        <v>-1.9269211208333332</v>
      </c>
      <c r="AE25" s="25">
        <v>-5.8</v>
      </c>
      <c r="AF25" s="25">
        <v>-10.33</v>
      </c>
      <c r="AG25" s="25">
        <v>0</v>
      </c>
    </row>
    <row r="26" spans="1:33" ht="15.75" customHeight="1" x14ac:dyDescent="0.2">
      <c r="A26" s="14" t="s">
        <v>82</v>
      </c>
      <c r="B26" s="14" t="s">
        <v>959</v>
      </c>
      <c r="C26" s="15">
        <f t="shared" si="1"/>
        <v>25.073333333333334</v>
      </c>
      <c r="D26" s="16">
        <v>6</v>
      </c>
      <c r="E26" s="16">
        <v>0</v>
      </c>
      <c r="F26" s="17">
        <v>150.44</v>
      </c>
      <c r="G26" s="17">
        <v>-25.96</v>
      </c>
      <c r="H26" s="18">
        <f t="shared" si="2"/>
        <v>0.17256048923158734</v>
      </c>
      <c r="I26" s="18">
        <f t="shared" si="3"/>
        <v>1.4193750858592445E-2</v>
      </c>
      <c r="J26" s="17">
        <f t="shared" si="4"/>
        <v>2.1353078791666475</v>
      </c>
      <c r="K26" s="17">
        <f t="shared" si="5"/>
        <v>0.35588464652777457</v>
      </c>
      <c r="L26" s="16">
        <v>21</v>
      </c>
      <c r="M26" s="19">
        <f t="shared" si="6"/>
        <v>0.2857142857142857</v>
      </c>
      <c r="N26" s="16">
        <v>58</v>
      </c>
      <c r="O26" s="20">
        <f t="shared" ref="O26:P26" si="19">D26/7</f>
        <v>0.8571428571428571</v>
      </c>
      <c r="P26" s="20">
        <f t="shared" si="19"/>
        <v>0</v>
      </c>
      <c r="Q26" s="16">
        <f t="shared" si="8"/>
        <v>67</v>
      </c>
      <c r="R26" s="16"/>
      <c r="S26" s="21">
        <v>1.3243243243243239</v>
      </c>
      <c r="T26" s="14">
        <v>224</v>
      </c>
      <c r="U26" s="22" t="s">
        <v>63</v>
      </c>
      <c r="V26" s="23" t="s">
        <v>63</v>
      </c>
      <c r="W26" s="14">
        <v>3</v>
      </c>
      <c r="X26" s="24">
        <f t="shared" si="9"/>
        <v>0.5</v>
      </c>
      <c r="Y26" s="25">
        <f t="shared" si="10"/>
        <v>4.3266666666666671</v>
      </c>
      <c r="Z26" s="14">
        <v>3</v>
      </c>
      <c r="AA26" s="14" t="s">
        <v>39</v>
      </c>
      <c r="AB26" s="27">
        <f t="shared" si="11"/>
        <v>-0.69</v>
      </c>
      <c r="AC26" s="28">
        <v>0.23271994212962963</v>
      </c>
      <c r="AD26" s="25">
        <f t="shared" si="12"/>
        <v>-1.9269211208333332</v>
      </c>
      <c r="AE26" s="25">
        <v>-5.98</v>
      </c>
      <c r="AF26" s="25">
        <v>-10.328628500000001</v>
      </c>
      <c r="AG26" s="25">
        <v>0</v>
      </c>
    </row>
    <row r="27" spans="1:33" ht="15.75" customHeight="1" x14ac:dyDescent="0.2">
      <c r="A27" s="14" t="s">
        <v>85</v>
      </c>
      <c r="B27" s="14" t="s">
        <v>155</v>
      </c>
      <c r="C27" s="15">
        <f t="shared" si="1"/>
        <v>24.431538461538462</v>
      </c>
      <c r="D27" s="16">
        <v>13</v>
      </c>
      <c r="E27" s="16">
        <v>0</v>
      </c>
      <c r="F27" s="17">
        <v>317.61</v>
      </c>
      <c r="G27" s="17">
        <v>-38.69</v>
      </c>
      <c r="H27" s="18">
        <f t="shared" si="2"/>
        <v>0.1218160637259532</v>
      </c>
      <c r="I27" s="18">
        <f t="shared" si="3"/>
        <v>4.6338540153630099E-2</v>
      </c>
      <c r="J27" s="17">
        <f t="shared" si="4"/>
        <v>14.717583738194456</v>
      </c>
      <c r="K27" s="17">
        <f t="shared" si="5"/>
        <v>1.1321218260149581</v>
      </c>
      <c r="L27" s="16">
        <v>25</v>
      </c>
      <c r="M27" s="19">
        <f t="shared" si="6"/>
        <v>0.52</v>
      </c>
      <c r="N27" s="16">
        <v>47</v>
      </c>
      <c r="O27" s="20">
        <f t="shared" ref="O27:P27" si="20">D27/7</f>
        <v>1.8571428571428572</v>
      </c>
      <c r="P27" s="20">
        <f t="shared" si="20"/>
        <v>0</v>
      </c>
      <c r="Q27" s="16">
        <f t="shared" si="8"/>
        <v>25</v>
      </c>
      <c r="R27" s="16"/>
      <c r="S27" s="21">
        <v>1.8947368421052631</v>
      </c>
      <c r="T27" s="14">
        <v>224</v>
      </c>
      <c r="U27" s="22" t="s">
        <v>63</v>
      </c>
      <c r="V27" s="23" t="s">
        <v>63</v>
      </c>
      <c r="W27" s="14">
        <v>2</v>
      </c>
      <c r="X27" s="24">
        <f t="shared" si="9"/>
        <v>0.15384615384615385</v>
      </c>
      <c r="Y27" s="25">
        <f>IFERROR(G27/(W27+#REF!)*-1,0)</f>
        <v>0</v>
      </c>
      <c r="Z27" s="14">
        <v>5</v>
      </c>
      <c r="AA27" s="14" t="s">
        <v>39</v>
      </c>
      <c r="AB27" s="27">
        <f t="shared" si="11"/>
        <v>-0.69</v>
      </c>
      <c r="AC27" s="28">
        <v>0.23271994212962963</v>
      </c>
      <c r="AD27" s="25">
        <f t="shared" si="12"/>
        <v>-4.1749957618055555</v>
      </c>
      <c r="AE27" s="25">
        <v>-5.98</v>
      </c>
      <c r="AF27" s="25">
        <v>-10.357378499999999</v>
      </c>
      <c r="AG27" s="25">
        <v>0</v>
      </c>
    </row>
    <row r="28" spans="1:33" ht="15.75" customHeight="1" x14ac:dyDescent="0.2">
      <c r="A28" s="14" t="s">
        <v>87</v>
      </c>
      <c r="B28" s="14" t="s">
        <v>88</v>
      </c>
      <c r="C28" s="15">
        <f t="shared" si="1"/>
        <v>21.942142857142859</v>
      </c>
      <c r="D28" s="16">
        <v>14</v>
      </c>
      <c r="E28" s="16">
        <v>0</v>
      </c>
      <c r="F28" s="17">
        <v>307.19</v>
      </c>
      <c r="G28" s="17">
        <v>-41.830000000000013</v>
      </c>
      <c r="H28" s="18">
        <f t="shared" si="2"/>
        <v>0.13616979719391911</v>
      </c>
      <c r="I28" s="18">
        <f t="shared" si="3"/>
        <v>-4.5372402363177432E-2</v>
      </c>
      <c r="J28" s="17">
        <f t="shared" si="4"/>
        <v>-13.937948281944475</v>
      </c>
      <c r="K28" s="17">
        <f t="shared" si="5"/>
        <v>-0.99556773442460533</v>
      </c>
      <c r="L28" s="16">
        <v>21</v>
      </c>
      <c r="M28" s="19">
        <f t="shared" si="6"/>
        <v>0.66666666666666663</v>
      </c>
      <c r="N28" s="16">
        <v>33</v>
      </c>
      <c r="O28" s="20">
        <f t="shared" ref="O28:P28" si="21">D28/7</f>
        <v>2</v>
      </c>
      <c r="P28" s="20">
        <f t="shared" si="21"/>
        <v>0</v>
      </c>
      <c r="Q28" s="16">
        <f t="shared" si="8"/>
        <v>16</v>
      </c>
      <c r="R28" s="16"/>
      <c r="S28" s="21">
        <v>1.263157894736842</v>
      </c>
      <c r="T28" s="14">
        <v>224</v>
      </c>
      <c r="U28" s="22" t="s">
        <v>63</v>
      </c>
      <c r="V28" s="23" t="s">
        <v>63</v>
      </c>
      <c r="W28" s="14">
        <v>3</v>
      </c>
      <c r="X28" s="24">
        <f t="shared" si="9"/>
        <v>0.21428571428571427</v>
      </c>
      <c r="Y28" s="25">
        <f t="shared" ref="Y28:Y32" si="22">IFERROR(G28/(W28+Z28)*-1,0)</f>
        <v>2.9878571428571439</v>
      </c>
      <c r="Z28" s="14">
        <v>11</v>
      </c>
      <c r="AA28" s="14" t="s">
        <v>39</v>
      </c>
      <c r="AB28" s="27">
        <f t="shared" si="11"/>
        <v>-0.69</v>
      </c>
      <c r="AC28" s="28">
        <v>0.23271994212962963</v>
      </c>
      <c r="AD28" s="25">
        <f t="shared" si="12"/>
        <v>-4.4961492819444437</v>
      </c>
      <c r="AE28" s="25">
        <v>-5.98</v>
      </c>
      <c r="AF28" s="25">
        <v>-10.357378499999999</v>
      </c>
      <c r="AG28" s="25">
        <v>0</v>
      </c>
    </row>
    <row r="29" spans="1:33" ht="15.75" customHeight="1" x14ac:dyDescent="0.2">
      <c r="A29" s="14" t="s">
        <v>89</v>
      </c>
      <c r="B29" s="14" t="s">
        <v>960</v>
      </c>
      <c r="C29" s="15">
        <f t="shared" si="1"/>
        <v>20.262307692307694</v>
      </c>
      <c r="D29" s="16">
        <v>13</v>
      </c>
      <c r="E29" s="16">
        <v>0</v>
      </c>
      <c r="F29" s="17">
        <v>263.41000000000003</v>
      </c>
      <c r="G29" s="17">
        <v>-15.18</v>
      </c>
      <c r="H29" s="18">
        <f t="shared" si="2"/>
        <v>5.7628791617630307E-2</v>
      </c>
      <c r="I29" s="18">
        <f t="shared" si="3"/>
        <v>-2.9772659586976752E-2</v>
      </c>
      <c r="J29" s="17">
        <f t="shared" si="4"/>
        <v>-7.8424162618055471</v>
      </c>
      <c r="K29" s="17">
        <f t="shared" si="5"/>
        <v>-0.60326278936965749</v>
      </c>
      <c r="L29" s="16">
        <v>18</v>
      </c>
      <c r="M29" s="19">
        <f t="shared" si="6"/>
        <v>0.72222222222222221</v>
      </c>
      <c r="N29" s="16">
        <v>21</v>
      </c>
      <c r="O29" s="20">
        <f t="shared" ref="O29:P29" si="23">D29/7</f>
        <v>1.8571428571428572</v>
      </c>
      <c r="P29" s="20">
        <f t="shared" si="23"/>
        <v>0</v>
      </c>
      <c r="Q29" s="16">
        <f t="shared" si="8"/>
        <v>11</v>
      </c>
      <c r="R29" s="16"/>
      <c r="S29" s="21">
        <v>1.8947368421052631</v>
      </c>
      <c r="T29" s="14">
        <v>120</v>
      </c>
      <c r="U29" s="22" t="s">
        <v>63</v>
      </c>
      <c r="V29" s="23" t="s">
        <v>63</v>
      </c>
      <c r="W29" s="14">
        <v>1</v>
      </c>
      <c r="X29" s="24">
        <f t="shared" si="9"/>
        <v>7.6923076923076927E-2</v>
      </c>
      <c r="Y29" s="25">
        <f t="shared" si="22"/>
        <v>7.59</v>
      </c>
      <c r="Z29" s="14">
        <v>1</v>
      </c>
      <c r="AA29" s="14" t="s">
        <v>39</v>
      </c>
      <c r="AB29" s="27">
        <f t="shared" si="11"/>
        <v>-0.69</v>
      </c>
      <c r="AC29" s="28">
        <v>0.23271994212962963</v>
      </c>
      <c r="AD29" s="25">
        <f t="shared" si="12"/>
        <v>-4.1749957618055555</v>
      </c>
      <c r="AE29" s="25">
        <v>-5.98</v>
      </c>
      <c r="AF29" s="25">
        <v>-10.357378499999999</v>
      </c>
      <c r="AG29" s="25">
        <v>0</v>
      </c>
    </row>
    <row r="30" spans="1:33" ht="15.75" customHeight="1" x14ac:dyDescent="0.2">
      <c r="A30" s="31" t="s">
        <v>90</v>
      </c>
      <c r="B30" s="31" t="s">
        <v>38</v>
      </c>
      <c r="C30" s="15">
        <f t="shared" si="1"/>
        <v>20.95</v>
      </c>
      <c r="D30" s="16">
        <v>6</v>
      </c>
      <c r="E30" s="16">
        <v>2</v>
      </c>
      <c r="F30" s="17">
        <v>125.7</v>
      </c>
      <c r="G30" s="17">
        <v>-0.08</v>
      </c>
      <c r="H30" s="18">
        <f t="shared" si="2"/>
        <v>6.3643595863166274E-4</v>
      </c>
      <c r="I30" s="18">
        <f t="shared" si="3"/>
        <v>6.2034876256547827E-2</v>
      </c>
      <c r="J30" s="17">
        <f t="shared" si="4"/>
        <v>7.797783945448062</v>
      </c>
      <c r="K30" s="17">
        <f t="shared" si="5"/>
        <v>1.299630657574677</v>
      </c>
      <c r="L30" s="16">
        <v>13</v>
      </c>
      <c r="M30" s="19">
        <f t="shared" si="6"/>
        <v>0.46153846153846156</v>
      </c>
      <c r="N30" s="16">
        <v>15</v>
      </c>
      <c r="O30" s="20">
        <f t="shared" ref="O30:P30" si="24">D30/7</f>
        <v>0.8571428571428571</v>
      </c>
      <c r="P30" s="20">
        <f t="shared" si="24"/>
        <v>0.2857142857142857</v>
      </c>
      <c r="Q30" s="16">
        <f t="shared" si="8"/>
        <v>13</v>
      </c>
      <c r="R30" s="16"/>
      <c r="S30" s="21">
        <v>2.1136363636363642</v>
      </c>
      <c r="T30" s="14">
        <v>120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2"/>
        <v>0</v>
      </c>
      <c r="Z30" s="14">
        <v>0</v>
      </c>
      <c r="AA30" s="14" t="s">
        <v>39</v>
      </c>
      <c r="AB30" s="27">
        <f t="shared" si="11"/>
        <v>-0.69</v>
      </c>
      <c r="AC30" s="28">
        <v>0.23271994212962963</v>
      </c>
      <c r="AD30" s="25">
        <f t="shared" si="12"/>
        <v>-1.9269211208333332</v>
      </c>
      <c r="AE30" s="25">
        <v>-5.98</v>
      </c>
      <c r="AF30" s="25">
        <v>-10.1933824889531</v>
      </c>
      <c r="AG30" s="25">
        <v>0</v>
      </c>
    </row>
    <row r="31" spans="1:33" ht="15.75" customHeight="1" x14ac:dyDescent="0.2">
      <c r="A31" s="31" t="s">
        <v>91</v>
      </c>
      <c r="B31" s="31" t="s">
        <v>38</v>
      </c>
      <c r="C31" s="15">
        <f t="shared" si="1"/>
        <v>20.95</v>
      </c>
      <c r="D31" s="16">
        <v>2</v>
      </c>
      <c r="E31" s="16">
        <v>2</v>
      </c>
      <c r="F31" s="17">
        <v>41.9</v>
      </c>
      <c r="G31" s="17">
        <v>0</v>
      </c>
      <c r="H31" s="18">
        <f t="shared" si="2"/>
        <v>0</v>
      </c>
      <c r="I31" s="18">
        <f t="shared" si="3"/>
        <v>6.2671312215178118E-2</v>
      </c>
      <c r="J31" s="17">
        <f t="shared" si="4"/>
        <v>2.6259279818159631</v>
      </c>
      <c r="K31" s="17">
        <f t="shared" si="5"/>
        <v>1.3129639909079815</v>
      </c>
      <c r="L31" s="16">
        <v>12</v>
      </c>
      <c r="M31" s="19">
        <f t="shared" si="6"/>
        <v>0.16666666666666666</v>
      </c>
      <c r="N31" s="16">
        <v>7</v>
      </c>
      <c r="O31" s="20">
        <f t="shared" ref="O31:P32" si="25">D31/7</f>
        <v>0.2857142857142857</v>
      </c>
      <c r="P31" s="20">
        <f t="shared" si="25"/>
        <v>0.2857142857142857</v>
      </c>
      <c r="Q31" s="16">
        <f t="shared" si="8"/>
        <v>12</v>
      </c>
      <c r="R31" s="16"/>
      <c r="S31" s="21">
        <v>2.64935064935064</v>
      </c>
      <c r="T31" s="14" t="s">
        <v>63</v>
      </c>
      <c r="U31" s="22" t="s">
        <v>63</v>
      </c>
      <c r="V31" s="23" t="s">
        <v>1158</v>
      </c>
      <c r="W31" s="14">
        <v>0</v>
      </c>
      <c r="X31" s="24">
        <f t="shared" si="9"/>
        <v>0</v>
      </c>
      <c r="Y31" s="25">
        <f t="shared" si="22"/>
        <v>0</v>
      </c>
      <c r="Z31" s="14">
        <v>0</v>
      </c>
      <c r="AA31" s="14" t="s">
        <v>39</v>
      </c>
      <c r="AB31" s="27">
        <f t="shared" si="11"/>
        <v>-0.69</v>
      </c>
      <c r="AC31" s="28">
        <v>0.23271994212962963</v>
      </c>
      <c r="AD31" s="25">
        <f t="shared" si="12"/>
        <v>-0.64230704027777774</v>
      </c>
      <c r="AE31" s="25">
        <v>-5.98</v>
      </c>
      <c r="AF31" s="25">
        <v>-10.193382488953127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20.949999999999996</v>
      </c>
      <c r="D32" s="16">
        <v>3</v>
      </c>
      <c r="E32" s="16">
        <v>0</v>
      </c>
      <c r="F32" s="17">
        <v>62.849999999999987</v>
      </c>
      <c r="G32" s="17">
        <v>0</v>
      </c>
      <c r="H32" s="18">
        <f t="shared" si="2"/>
        <v>0</v>
      </c>
      <c r="I32" s="18">
        <f t="shared" si="3"/>
        <v>6.267131221517927E-2</v>
      </c>
      <c r="J32" s="17">
        <f t="shared" si="4"/>
        <v>3.9388919727240159</v>
      </c>
      <c r="K32" s="17">
        <f t="shared" si="5"/>
        <v>1.3129639909080053</v>
      </c>
      <c r="L32" s="16">
        <v>11</v>
      </c>
      <c r="M32" s="19">
        <f t="shared" si="6"/>
        <v>0.27272727272727271</v>
      </c>
      <c r="N32" s="16">
        <v>4</v>
      </c>
      <c r="O32" s="20">
        <f t="shared" si="25"/>
        <v>0.42857142857142855</v>
      </c>
      <c r="P32" s="20">
        <f t="shared" si="25"/>
        <v>0</v>
      </c>
      <c r="Q32" s="16">
        <f t="shared" si="8"/>
        <v>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1.8135593220338979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2"/>
        <v>0</v>
      </c>
      <c r="Z32" s="14">
        <v>0</v>
      </c>
      <c r="AA32" s="14" t="s">
        <v>39</v>
      </c>
      <c r="AB32" s="27">
        <f t="shared" si="11"/>
        <v>-0.69</v>
      </c>
      <c r="AC32" s="28">
        <v>0.23271994212962963</v>
      </c>
      <c r="AD32" s="25">
        <f t="shared" si="12"/>
        <v>-0.96346056041666661</v>
      </c>
      <c r="AE32" s="25">
        <v>-5.98</v>
      </c>
      <c r="AF32" s="25">
        <v>-10.1933824889531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31"/>
      <c r="B193" s="31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6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</row>
    <row r="194" spans="1:33" ht="15.75" customHeight="1" x14ac:dyDescent="0.2">
      <c r="A194" s="31"/>
      <c r="B194" s="31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6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</row>
    <row r="195" spans="1:33" ht="15.75" customHeight="1" x14ac:dyDescent="0.2">
      <c r="A195" s="31"/>
      <c r="B195" s="31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6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</row>
    <row r="196" spans="1:33" ht="15.75" customHeight="1" x14ac:dyDescent="0.2">
      <c r="A196" s="31"/>
      <c r="B196" s="31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6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</row>
    <row r="197" spans="1:33" ht="15.75" customHeight="1" x14ac:dyDescent="0.2">
      <c r="A197" s="31"/>
      <c r="B197" s="31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6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</row>
    <row r="198" spans="1:33" ht="15.75" customHeight="1" x14ac:dyDescent="0.2">
      <c r="A198" s="31"/>
      <c r="B198" s="31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6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</row>
    <row r="199" spans="1:33" ht="15.75" customHeight="1" x14ac:dyDescent="0.2">
      <c r="A199" s="31"/>
      <c r="B199" s="31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6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</row>
    <row r="200" spans="1:33" ht="15.75" customHeight="1" x14ac:dyDescent="0.2">
      <c r="A200" s="31"/>
      <c r="B200" s="31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6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</row>
    <row r="201" spans="1:33" ht="15.75" customHeight="1" x14ac:dyDescent="0.2">
      <c r="A201" s="31"/>
      <c r="B201" s="31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6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</row>
    <row r="202" spans="1:33" ht="15.75" customHeight="1" x14ac:dyDescent="0.2">
      <c r="A202" s="31"/>
      <c r="B202" s="31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6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</row>
    <row r="203" spans="1:33" ht="15.75" customHeight="1" x14ac:dyDescent="0.2">
      <c r="A203" s="31"/>
      <c r="B203" s="31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6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</row>
    <row r="204" spans="1:33" ht="15.75" customHeight="1" x14ac:dyDescent="0.2">
      <c r="A204" s="31"/>
      <c r="B204" s="31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6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</row>
    <row r="205" spans="1:33" ht="15.75" customHeight="1" x14ac:dyDescent="0.2">
      <c r="A205" s="31"/>
      <c r="B205" s="31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6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</row>
    <row r="206" spans="1:33" ht="15.75" customHeight="1" x14ac:dyDescent="0.2">
      <c r="A206" s="31"/>
      <c r="B206" s="31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6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</row>
    <row r="207" spans="1:33" ht="15.75" customHeight="1" x14ac:dyDescent="0.2">
      <c r="A207" s="31"/>
      <c r="B207" s="31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6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</row>
    <row r="208" spans="1:33" ht="15.75" customHeight="1" x14ac:dyDescent="0.2">
      <c r="A208" s="31"/>
      <c r="B208" s="31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6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</row>
    <row r="209" spans="1:33" ht="15.75" customHeight="1" x14ac:dyDescent="0.2">
      <c r="A209" s="31"/>
      <c r="B209" s="31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6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</row>
    <row r="210" spans="1:33" ht="15.75" customHeight="1" x14ac:dyDescent="0.2">
      <c r="A210" s="31"/>
      <c r="B210" s="31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6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</row>
    <row r="211" spans="1:33" ht="15.75" customHeight="1" x14ac:dyDescent="0.2">
      <c r="A211" s="31"/>
      <c r="B211" s="31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6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</row>
    <row r="212" spans="1:33" ht="15.75" customHeight="1" x14ac:dyDescent="0.2">
      <c r="A212" s="31"/>
      <c r="B212" s="31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6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</row>
    <row r="213" spans="1:33" ht="15.75" customHeight="1" x14ac:dyDescent="0.2">
      <c r="A213" s="31"/>
      <c r="B213" s="31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6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</row>
    <row r="214" spans="1:33" ht="15.75" customHeight="1" x14ac:dyDescent="0.2">
      <c r="A214" s="31"/>
      <c r="B214" s="31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6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</row>
    <row r="215" spans="1:33" ht="15.75" customHeight="1" x14ac:dyDescent="0.2">
      <c r="A215" s="31"/>
      <c r="B215" s="31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6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</row>
    <row r="216" spans="1:33" ht="15.75" customHeight="1" x14ac:dyDescent="0.2">
      <c r="A216" s="31"/>
      <c r="B216" s="31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6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</row>
    <row r="217" spans="1:33" ht="15.75" customHeight="1" x14ac:dyDescent="0.2">
      <c r="A217" s="31"/>
      <c r="B217" s="31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6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</row>
    <row r="218" spans="1:33" ht="15.75" customHeight="1" x14ac:dyDescent="0.2">
      <c r="A218" s="31"/>
      <c r="B218" s="31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6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</row>
    <row r="219" spans="1:33" ht="15.75" customHeight="1" x14ac:dyDescent="0.2">
      <c r="A219" s="31"/>
      <c r="B219" s="31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6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</row>
    <row r="220" spans="1:33" ht="15.75" customHeight="1" x14ac:dyDescent="0.2">
      <c r="A220" s="31"/>
      <c r="B220" s="31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6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8" customWidth="1"/>
    <col min="22" max="22" width="7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4 Extension Cord Splitter - 28 Foot Black Power Squid - 16/3 SJTW Outdoor Outlet &amp; Plug Splitter Cable")</f>
        <v>1 to 4 Extension Cord Splitter - 28 Foot Black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Info!B1:BJ5000""),2,FALSE),"""")"),"B08LLF8MXL")</f>
        <v>B08LLF8MXL</v>
      </c>
      <c r="B2" s="3" t="s">
        <v>961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61.25" customHeight="1" x14ac:dyDescent="0.15">
      <c r="A3" s="67" t="s">
        <v>30</v>
      </c>
      <c r="B3" s="68"/>
      <c r="C3" s="42">
        <f>((AE32+AF32)/0.85)*-1</f>
        <v>23.032711644558823</v>
      </c>
      <c r="D3" s="5">
        <f>SUM(D4:D99765)</f>
        <v>111</v>
      </c>
      <c r="E3" s="5"/>
      <c r="F3" s="6">
        <f t="shared" ref="F3:G3" si="0">SUM(F4:F99765)</f>
        <v>2658.37</v>
      </c>
      <c r="G3" s="6">
        <f t="shared" si="0"/>
        <v>-293.32000000000005</v>
      </c>
      <c r="H3" s="7">
        <f>G3/F3*-1</f>
        <v>0.11033829000477739</v>
      </c>
      <c r="I3" s="8">
        <f>J3/F3</f>
        <v>-0.1210550159213479</v>
      </c>
      <c r="J3" s="6">
        <f>SUM(J4:J99765)</f>
        <v>-321.80902267483361</v>
      </c>
      <c r="K3" s="6">
        <f>J3/D3</f>
        <v>-2.8991803844579604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21</v>
      </c>
      <c r="X3" s="7">
        <f>W3/D3</f>
        <v>0.1891891891891892</v>
      </c>
      <c r="Y3" s="6"/>
      <c r="Z3" s="5"/>
      <c r="AA3" s="5"/>
      <c r="AB3" s="5"/>
      <c r="AC3" s="5"/>
      <c r="AD3" s="6">
        <f>SUM(AD4:AD99765)</f>
        <v>-71.659448365208334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Info!B2:BZ7000""),37,FALSE)),"""")*-1"),-12.997804897875)</f>
        <v>-12.997804897875</v>
      </c>
      <c r="AG3" s="6">
        <f>SUM(AG4:AG99765)</f>
        <v>0</v>
      </c>
    </row>
    <row r="4" spans="1:33" ht="15.75" hidden="1" customHeight="1" x14ac:dyDescent="0.2">
      <c r="A4" s="31"/>
      <c r="B4" s="31"/>
      <c r="C4" s="15"/>
      <c r="D4" s="33"/>
      <c r="E4" s="33"/>
      <c r="F4" s="34"/>
      <c r="G4" s="34"/>
      <c r="H4" s="45"/>
      <c r="I4" s="45"/>
      <c r="J4" s="34"/>
      <c r="K4" s="34"/>
      <c r="L4" s="33"/>
      <c r="M4" s="35"/>
      <c r="N4" s="33"/>
      <c r="O4" s="46"/>
      <c r="P4" s="46"/>
      <c r="Q4" s="33"/>
      <c r="R4" s="33"/>
      <c r="S4" s="36"/>
      <c r="T4" s="31"/>
      <c r="U4" s="37"/>
      <c r="V4" s="47"/>
      <c r="W4" s="31"/>
      <c r="X4" s="48"/>
      <c r="Y4" s="38"/>
      <c r="Z4" s="31"/>
      <c r="AA4" s="2"/>
      <c r="AB4" s="49"/>
      <c r="AC4" s="50"/>
      <c r="AD4" s="38"/>
      <c r="AE4" s="38"/>
      <c r="AF4" s="38"/>
      <c r="AG4" s="38"/>
    </row>
    <row r="5" spans="1:33" ht="15.75" hidden="1" customHeight="1" x14ac:dyDescent="0.2">
      <c r="A5" s="14"/>
      <c r="B5" s="31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31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31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x14ac:dyDescent="0.2">
      <c r="A20" s="14" t="s">
        <v>68</v>
      </c>
      <c r="B20" s="14" t="s">
        <v>962</v>
      </c>
      <c r="C20" s="15">
        <f t="shared" ref="C20:C32" si="1">IFERROR(F20/D20," - ")</f>
        <v>33.99</v>
      </c>
      <c r="D20" s="16">
        <v>4</v>
      </c>
      <c r="E20" s="16">
        <v>0</v>
      </c>
      <c r="F20" s="17">
        <v>135.96</v>
      </c>
      <c r="G20" s="29">
        <v>-29.410000000000004</v>
      </c>
      <c r="H20" s="18">
        <f t="shared" ref="H20:H32" si="2">G20/F20*-1</f>
        <v>0.21631362165342749</v>
      </c>
      <c r="I20" s="18">
        <f t="shared" ref="I20:I32" si="3">J20/F20</f>
        <v>2.1367332571262776E-2</v>
      </c>
      <c r="J20" s="17">
        <f t="shared" ref="J20:J32" si="4">F20*0.85+G20+AF20*D20+D20*AE20+AG20+AD20</f>
        <v>2.9051025363888874</v>
      </c>
      <c r="K20" s="17">
        <f t="shared" ref="K20:K32" si="5">J20/D20</f>
        <v>0.72627563409722184</v>
      </c>
      <c r="L20" s="16">
        <v>13</v>
      </c>
      <c r="M20" s="19">
        <f t="shared" ref="M20:M32" si="6">IFERROR(D20/L20,"-")</f>
        <v>0.30769230769230771</v>
      </c>
      <c r="N20" s="16">
        <v>148</v>
      </c>
      <c r="O20" s="20">
        <f t="shared" ref="O20:P20" si="7">D20/7</f>
        <v>0.5714285714285714</v>
      </c>
      <c r="P20" s="20">
        <f t="shared" si="7"/>
        <v>0</v>
      </c>
      <c r="Q20" s="16">
        <f t="shared" ref="Q20:Q32" si="8">ROUNDDOWN(N20/(O20+P20),0)</f>
        <v>259</v>
      </c>
      <c r="R20" s="16"/>
      <c r="S20" s="21">
        <v>0.04</v>
      </c>
      <c r="T20" s="14">
        <v>0</v>
      </c>
      <c r="U20" s="22" t="s">
        <v>63</v>
      </c>
      <c r="V20" s="23" t="s">
        <v>63</v>
      </c>
      <c r="W20" s="14">
        <v>3</v>
      </c>
      <c r="X20" s="24">
        <f t="shared" ref="X20:X32" si="9">IFERROR(W20/D20,0)</f>
        <v>0.75</v>
      </c>
      <c r="Y20" s="25">
        <f t="shared" ref="Y20:Y26" si="10">IFERROR(G20/(W20+Z20)*-1,0)</f>
        <v>9.8033333333333346</v>
      </c>
      <c r="Z20" s="14">
        <v>0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0.46781204050925923</v>
      </c>
      <c r="AD20" s="25">
        <f t="shared" ref="AD20:AD32" si="12">IFERROR(AB20*AC20*D20*2,0)</f>
        <v>-2.5823224636111108</v>
      </c>
      <c r="AE20" s="25">
        <v>-6.94</v>
      </c>
      <c r="AF20" s="25">
        <v>-13.227143750000002</v>
      </c>
      <c r="AG20" s="25">
        <v>0</v>
      </c>
    </row>
    <row r="21" spans="1:33" ht="15.75" customHeight="1" x14ac:dyDescent="0.2">
      <c r="A21" s="14" t="s">
        <v>71</v>
      </c>
      <c r="B21" s="14" t="s">
        <v>963</v>
      </c>
      <c r="C21" s="15">
        <f t="shared" si="1"/>
        <v>32.055</v>
      </c>
      <c r="D21" s="16">
        <v>4</v>
      </c>
      <c r="E21" s="16">
        <v>0</v>
      </c>
      <c r="F21" s="17">
        <v>128.22</v>
      </c>
      <c r="G21" s="29">
        <v>-53.17</v>
      </c>
      <c r="H21" s="18">
        <f t="shared" si="2"/>
        <v>0.41467789736390581</v>
      </c>
      <c r="I21" s="18">
        <f t="shared" si="3"/>
        <v>-0.21395958090478182</v>
      </c>
      <c r="J21" s="17">
        <f t="shared" si="4"/>
        <v>-27.433897463611125</v>
      </c>
      <c r="K21" s="17">
        <f t="shared" si="5"/>
        <v>-6.8584743659027811</v>
      </c>
      <c r="L21" s="16">
        <v>26</v>
      </c>
      <c r="M21" s="19">
        <f t="shared" si="6"/>
        <v>0.15384615384615385</v>
      </c>
      <c r="N21" s="16">
        <v>143</v>
      </c>
      <c r="O21" s="20">
        <f t="shared" ref="O21:P21" si="13">D21/7</f>
        <v>0.5714285714285714</v>
      </c>
      <c r="P21" s="20">
        <f t="shared" si="13"/>
        <v>0</v>
      </c>
      <c r="Q21" s="16">
        <f t="shared" si="8"/>
        <v>250</v>
      </c>
      <c r="R21" s="16"/>
      <c r="S21" s="21">
        <v>0.223776223776223</v>
      </c>
      <c r="T21" s="14">
        <v>0</v>
      </c>
      <c r="U21" s="22" t="s">
        <v>63</v>
      </c>
      <c r="V21" s="23" t="s">
        <v>63</v>
      </c>
      <c r="W21" s="14">
        <v>2</v>
      </c>
      <c r="X21" s="24">
        <f t="shared" si="9"/>
        <v>0.5</v>
      </c>
      <c r="Y21" s="25">
        <f t="shared" si="10"/>
        <v>6.6462500000000002</v>
      </c>
      <c r="Z21" s="14">
        <v>6</v>
      </c>
      <c r="AA21" s="14" t="s">
        <v>39</v>
      </c>
      <c r="AB21" s="27">
        <f t="shared" si="11"/>
        <v>-0.69</v>
      </c>
      <c r="AC21" s="28">
        <v>0.46781204050925923</v>
      </c>
      <c r="AD21" s="25">
        <f t="shared" si="12"/>
        <v>-2.5823224636111108</v>
      </c>
      <c r="AE21" s="25">
        <v>-6.94</v>
      </c>
      <c r="AF21" s="25">
        <v>-13.227143750000002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1"/>
        <v>29.043333333333333</v>
      </c>
      <c r="D22" s="16">
        <v>6</v>
      </c>
      <c r="E22" s="16">
        <v>0</v>
      </c>
      <c r="F22" s="29">
        <v>174.26</v>
      </c>
      <c r="G22" s="29">
        <v>-11.77</v>
      </c>
      <c r="H22" s="18">
        <f t="shared" si="2"/>
        <v>6.754275220934236E-2</v>
      </c>
      <c r="I22" s="18">
        <f t="shared" si="3"/>
        <v>6.5847892830157795E-2</v>
      </c>
      <c r="J22" s="17">
        <f t="shared" si="4"/>
        <v>11.474653804583298</v>
      </c>
      <c r="K22" s="17">
        <f t="shared" si="5"/>
        <v>1.9124423007638829</v>
      </c>
      <c r="L22" s="16">
        <v>16</v>
      </c>
      <c r="M22" s="19">
        <f t="shared" si="6"/>
        <v>0.375</v>
      </c>
      <c r="N22" s="16">
        <v>137</v>
      </c>
      <c r="O22" s="20">
        <f t="shared" ref="O22:P22" si="14">D22/7</f>
        <v>0.8571428571428571</v>
      </c>
      <c r="P22" s="20">
        <f t="shared" si="14"/>
        <v>0</v>
      </c>
      <c r="Q22" s="16">
        <f t="shared" si="8"/>
        <v>159</v>
      </c>
      <c r="R22" s="16"/>
      <c r="S22" s="21">
        <v>0.34532374100719399</v>
      </c>
      <c r="T22" s="14">
        <v>0</v>
      </c>
      <c r="U22" s="22" t="s">
        <v>63</v>
      </c>
      <c r="V22" s="23" t="s">
        <v>63</v>
      </c>
      <c r="W22" s="14">
        <v>2</v>
      </c>
      <c r="X22" s="24">
        <f t="shared" si="9"/>
        <v>0.33333333333333331</v>
      </c>
      <c r="Y22" s="25">
        <f t="shared" si="10"/>
        <v>2.9424999999999999</v>
      </c>
      <c r="Z22" s="14">
        <v>2</v>
      </c>
      <c r="AA22" s="14" t="s">
        <v>39</v>
      </c>
      <c r="AB22" s="27">
        <f t="shared" si="11"/>
        <v>-0.69</v>
      </c>
      <c r="AC22" s="28">
        <v>0.46781204050925923</v>
      </c>
      <c r="AD22" s="25">
        <f t="shared" si="12"/>
        <v>-3.8734836954166663</v>
      </c>
      <c r="AE22" s="25">
        <v>-6.94</v>
      </c>
      <c r="AF22" s="25">
        <v>-13.227143750000002</v>
      </c>
      <c r="AG22" s="25">
        <v>0</v>
      </c>
    </row>
    <row r="23" spans="1:33" ht="15.75" customHeight="1" x14ac:dyDescent="0.2">
      <c r="A23" s="14" t="s">
        <v>76</v>
      </c>
      <c r="B23" s="14" t="s">
        <v>964</v>
      </c>
      <c r="C23" s="15">
        <f t="shared" si="1"/>
        <v>25.114999999999998</v>
      </c>
      <c r="D23" s="16">
        <v>6</v>
      </c>
      <c r="E23" s="16">
        <v>0</v>
      </c>
      <c r="F23" s="17">
        <v>150.69</v>
      </c>
      <c r="G23" s="29">
        <v>0</v>
      </c>
      <c r="H23" s="18">
        <f t="shared" si="2"/>
        <v>0</v>
      </c>
      <c r="I23" s="18">
        <f t="shared" si="3"/>
        <v>2.13030314193598E-2</v>
      </c>
      <c r="J23" s="17">
        <f t="shared" si="4"/>
        <v>3.2101538045833284</v>
      </c>
      <c r="K23" s="17">
        <f t="shared" si="5"/>
        <v>0.53502563409722137</v>
      </c>
      <c r="L23" s="16">
        <v>9</v>
      </c>
      <c r="M23" s="19">
        <f t="shared" si="6"/>
        <v>0.66666666666666663</v>
      </c>
      <c r="N23" s="16">
        <v>131</v>
      </c>
      <c r="O23" s="20">
        <f t="shared" ref="O23:P23" si="15">D23/7</f>
        <v>0.8571428571428571</v>
      </c>
      <c r="P23" s="20">
        <f t="shared" si="15"/>
        <v>0</v>
      </c>
      <c r="Q23" s="16">
        <f t="shared" si="8"/>
        <v>152</v>
      </c>
      <c r="R23" s="16"/>
      <c r="S23" s="21">
        <v>0.441176470588235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0.46781204050925923</v>
      </c>
      <c r="AD23" s="25">
        <f t="shared" si="12"/>
        <v>-3.8734836954166663</v>
      </c>
      <c r="AE23" s="25">
        <v>-6.94</v>
      </c>
      <c r="AF23" s="25">
        <v>-13.227143750000002</v>
      </c>
      <c r="AG23" s="25">
        <v>0</v>
      </c>
    </row>
    <row r="24" spans="1:33" ht="15.75" customHeight="1" x14ac:dyDescent="0.2">
      <c r="A24" s="14" t="s">
        <v>78</v>
      </c>
      <c r="B24" s="14" t="s">
        <v>965</v>
      </c>
      <c r="C24" s="15">
        <f t="shared" si="1"/>
        <v>22.924090909090904</v>
      </c>
      <c r="D24" s="16">
        <v>22</v>
      </c>
      <c r="E24" s="16">
        <v>0</v>
      </c>
      <c r="F24" s="17">
        <v>504.32999999999987</v>
      </c>
      <c r="G24" s="17">
        <v>-36.199999999999996</v>
      </c>
      <c r="H24" s="18">
        <f t="shared" si="2"/>
        <v>7.1778399064104867E-2</v>
      </c>
      <c r="I24" s="18">
        <f t="shared" si="3"/>
        <v>-0.1296758789876892</v>
      </c>
      <c r="J24" s="17">
        <f t="shared" si="4"/>
        <v>-65.399436049861279</v>
      </c>
      <c r="K24" s="17">
        <f t="shared" si="5"/>
        <v>-2.972701638630058</v>
      </c>
      <c r="L24" s="16">
        <v>28</v>
      </c>
      <c r="M24" s="19">
        <f t="shared" si="6"/>
        <v>0.7857142857142857</v>
      </c>
      <c r="N24" s="16">
        <v>111</v>
      </c>
      <c r="O24" s="20">
        <f t="shared" ref="O24:P24" si="16">D24/7</f>
        <v>3.1428571428571428</v>
      </c>
      <c r="P24" s="20">
        <f t="shared" si="16"/>
        <v>0</v>
      </c>
      <c r="Q24" s="16">
        <f t="shared" si="8"/>
        <v>35</v>
      </c>
      <c r="R24" s="16"/>
      <c r="S24" s="21">
        <v>0.40727272727272701</v>
      </c>
      <c r="T24" s="14">
        <v>0</v>
      </c>
      <c r="U24" s="22" t="s">
        <v>63</v>
      </c>
      <c r="V24" s="23" t="s">
        <v>63</v>
      </c>
      <c r="W24" s="14">
        <v>6</v>
      </c>
      <c r="X24" s="24">
        <f t="shared" si="9"/>
        <v>0.27272727272727271</v>
      </c>
      <c r="Y24" s="25">
        <f t="shared" si="10"/>
        <v>2.5857142857142854</v>
      </c>
      <c r="Z24" s="14">
        <v>8</v>
      </c>
      <c r="AA24" s="14" t="s">
        <v>39</v>
      </c>
      <c r="AB24" s="27">
        <f t="shared" si="11"/>
        <v>-0.69</v>
      </c>
      <c r="AC24" s="28">
        <v>0.46781204050925923</v>
      </c>
      <c r="AD24" s="25">
        <f t="shared" si="12"/>
        <v>-14.20277354986111</v>
      </c>
      <c r="AE24" s="25">
        <v>-6.94</v>
      </c>
      <c r="AF24" s="25">
        <v>-13.227143750000002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24.706470588235295</v>
      </c>
      <c r="D25" s="16">
        <v>17</v>
      </c>
      <c r="E25" s="16">
        <v>0</v>
      </c>
      <c r="F25" s="17">
        <v>420.01</v>
      </c>
      <c r="G25" s="17">
        <v>-42.959999999999987</v>
      </c>
      <c r="H25" s="18">
        <f t="shared" si="2"/>
        <v>0.10228327896954831</v>
      </c>
      <c r="I25" s="18">
        <f t="shared" si="3"/>
        <v>-9.4798624962137173E-2</v>
      </c>
      <c r="J25" s="17">
        <f t="shared" si="4"/>
        <v>-39.816370470347231</v>
      </c>
      <c r="K25" s="17">
        <f t="shared" si="5"/>
        <v>-2.3421394394321902</v>
      </c>
      <c r="L25" s="16">
        <v>38</v>
      </c>
      <c r="M25" s="19">
        <f t="shared" si="6"/>
        <v>0.44736842105263158</v>
      </c>
      <c r="N25" s="16">
        <v>91</v>
      </c>
      <c r="O25" s="20">
        <f t="shared" ref="O25:P25" si="17">D25/7</f>
        <v>2.4285714285714284</v>
      </c>
      <c r="P25" s="20">
        <f t="shared" si="17"/>
        <v>0</v>
      </c>
      <c r="Q25" s="16">
        <f t="shared" si="8"/>
        <v>37</v>
      </c>
      <c r="R25" s="16"/>
      <c r="S25" s="21">
        <v>0.81967213114754101</v>
      </c>
      <c r="T25" s="14">
        <v>0</v>
      </c>
      <c r="U25" s="22" t="s">
        <v>63</v>
      </c>
      <c r="V25" s="23" t="s">
        <v>63</v>
      </c>
      <c r="W25" s="14">
        <v>4</v>
      </c>
      <c r="X25" s="24">
        <f t="shared" si="9"/>
        <v>0.23529411764705882</v>
      </c>
      <c r="Y25" s="25">
        <f t="shared" si="10"/>
        <v>6.1371428571428552</v>
      </c>
      <c r="Z25" s="22">
        <v>3</v>
      </c>
      <c r="AA25" s="14" t="s">
        <v>39</v>
      </c>
      <c r="AB25" s="27">
        <f t="shared" si="11"/>
        <v>-0.69</v>
      </c>
      <c r="AC25" s="28">
        <v>0.46781204050925923</v>
      </c>
      <c r="AD25" s="25">
        <f t="shared" si="12"/>
        <v>-10.974870470347222</v>
      </c>
      <c r="AE25" s="25">
        <v>-6.94</v>
      </c>
      <c r="AF25" s="25">
        <v>-13.23</v>
      </c>
      <c r="AG25" s="25">
        <v>0</v>
      </c>
    </row>
    <row r="26" spans="1:33" ht="15.75" customHeight="1" x14ac:dyDescent="0.2">
      <c r="A26" s="14" t="s">
        <v>82</v>
      </c>
      <c r="B26" s="14" t="s">
        <v>966</v>
      </c>
      <c r="C26" s="15">
        <f t="shared" si="1"/>
        <v>24.95</v>
      </c>
      <c r="D26" s="16">
        <v>10</v>
      </c>
      <c r="E26" s="16">
        <v>0</v>
      </c>
      <c r="F26" s="17">
        <v>249.5</v>
      </c>
      <c r="G26" s="17">
        <v>-32.590000000000003</v>
      </c>
      <c r="H26" s="18">
        <f t="shared" si="2"/>
        <v>0.13062124248496995</v>
      </c>
      <c r="I26" s="18">
        <f t="shared" si="3"/>
        <v>-0.1003697140642396</v>
      </c>
      <c r="J26" s="17">
        <f t="shared" si="4"/>
        <v>-25.042243659027779</v>
      </c>
      <c r="K26" s="17">
        <f t="shared" si="5"/>
        <v>-2.5042243659027781</v>
      </c>
      <c r="L26" s="16">
        <v>25</v>
      </c>
      <c r="M26" s="19">
        <f t="shared" si="6"/>
        <v>0.4</v>
      </c>
      <c r="N26" s="16">
        <v>84</v>
      </c>
      <c r="O26" s="20">
        <f t="shared" ref="O26:P26" si="18">D26/7</f>
        <v>1.4285714285714286</v>
      </c>
      <c r="P26" s="20">
        <f t="shared" si="18"/>
        <v>0</v>
      </c>
      <c r="Q26" s="16">
        <f t="shared" si="8"/>
        <v>58</v>
      </c>
      <c r="R26" s="16"/>
      <c r="S26" s="21">
        <v>1.1052631578947369</v>
      </c>
      <c r="T26" s="14">
        <v>0</v>
      </c>
      <c r="U26" s="22" t="s">
        <v>63</v>
      </c>
      <c r="V26" s="23" t="s">
        <v>63</v>
      </c>
      <c r="W26" s="14">
        <v>1</v>
      </c>
      <c r="X26" s="24">
        <f t="shared" si="9"/>
        <v>0.1</v>
      </c>
      <c r="Y26" s="25">
        <f t="shared" si="10"/>
        <v>10.863333333333335</v>
      </c>
      <c r="Z26" s="14">
        <v>2</v>
      </c>
      <c r="AA26" s="14" t="s">
        <v>39</v>
      </c>
      <c r="AB26" s="27">
        <f t="shared" si="11"/>
        <v>-0.69</v>
      </c>
      <c r="AC26" s="28">
        <v>0.46781204050925923</v>
      </c>
      <c r="AD26" s="25">
        <f t="shared" si="12"/>
        <v>-6.4558061590277767</v>
      </c>
      <c r="AE26" s="25">
        <v>-6.58</v>
      </c>
      <c r="AF26" s="25">
        <v>-13.22714375</v>
      </c>
      <c r="AG26" s="25">
        <v>0</v>
      </c>
    </row>
    <row r="27" spans="1:33" ht="15.75" customHeight="1" x14ac:dyDescent="0.2">
      <c r="A27" s="14" t="s">
        <v>85</v>
      </c>
      <c r="B27" s="14" t="s">
        <v>967</v>
      </c>
      <c r="C27" s="15">
        <f t="shared" si="1"/>
        <v>24.950000000000003</v>
      </c>
      <c r="D27" s="16">
        <v>9</v>
      </c>
      <c r="E27" s="16">
        <v>0</v>
      </c>
      <c r="F27" s="17">
        <v>224.55</v>
      </c>
      <c r="G27" s="17">
        <v>-64.25</v>
      </c>
      <c r="H27" s="18">
        <f t="shared" si="2"/>
        <v>0.28612781117791136</v>
      </c>
      <c r="I27" s="18">
        <f t="shared" si="3"/>
        <v>-0.25747948917000668</v>
      </c>
      <c r="J27" s="17">
        <f t="shared" si="4"/>
        <v>-57.817019293125</v>
      </c>
      <c r="K27" s="17">
        <f t="shared" si="5"/>
        <v>-6.4241132547916671</v>
      </c>
      <c r="L27" s="16">
        <v>40</v>
      </c>
      <c r="M27" s="19">
        <f t="shared" si="6"/>
        <v>0.22500000000000001</v>
      </c>
      <c r="N27" s="16">
        <v>78</v>
      </c>
      <c r="O27" s="20">
        <f t="shared" ref="O27:P27" si="19">D27/7</f>
        <v>1.2857142857142858</v>
      </c>
      <c r="P27" s="20">
        <f t="shared" si="19"/>
        <v>0</v>
      </c>
      <c r="Q27" s="16">
        <f t="shared" si="8"/>
        <v>60</v>
      </c>
      <c r="R27" s="16"/>
      <c r="S27" s="21">
        <v>1.3831775700934581</v>
      </c>
      <c r="T27" s="14">
        <v>0</v>
      </c>
      <c r="U27" s="22" t="s">
        <v>63</v>
      </c>
      <c r="V27" s="23" t="s">
        <v>63</v>
      </c>
      <c r="W27" s="14">
        <v>2</v>
      </c>
      <c r="X27" s="24">
        <f t="shared" si="9"/>
        <v>0.22222222222222221</v>
      </c>
      <c r="Y27" s="25">
        <f>IFERROR(G27/(W27+#REF!)*-1,0)</f>
        <v>0</v>
      </c>
      <c r="Z27" s="14">
        <v>17</v>
      </c>
      <c r="AA27" s="14" t="s">
        <v>39</v>
      </c>
      <c r="AB27" s="27">
        <f t="shared" si="11"/>
        <v>-0.69</v>
      </c>
      <c r="AC27" s="28">
        <v>0.46781204050925923</v>
      </c>
      <c r="AD27" s="25">
        <f t="shared" si="12"/>
        <v>-5.8102255431249992</v>
      </c>
      <c r="AE27" s="25">
        <v>-6.58</v>
      </c>
      <c r="AF27" s="25">
        <v>-13.267143750000001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19.96142857142857</v>
      </c>
      <c r="D28" s="16">
        <v>7</v>
      </c>
      <c r="E28" s="16">
        <v>3</v>
      </c>
      <c r="F28" s="17">
        <v>139.72999999999999</v>
      </c>
      <c r="G28" s="17">
        <v>-13.81</v>
      </c>
      <c r="H28" s="18">
        <f t="shared" si="2"/>
        <v>9.8833464538753316E-2</v>
      </c>
      <c r="I28" s="18">
        <f t="shared" si="3"/>
        <v>-0.27544958535260483</v>
      </c>
      <c r="J28" s="17">
        <f t="shared" si="4"/>
        <v>-38.48857056131947</v>
      </c>
      <c r="K28" s="17">
        <f t="shared" si="5"/>
        <v>-5.4983672230456389</v>
      </c>
      <c r="L28" s="16">
        <v>16</v>
      </c>
      <c r="M28" s="19">
        <f t="shared" si="6"/>
        <v>0.4375</v>
      </c>
      <c r="N28" s="16">
        <v>68</v>
      </c>
      <c r="O28" s="20">
        <f t="shared" ref="O28:P28" si="20">D28/7</f>
        <v>1</v>
      </c>
      <c r="P28" s="20">
        <f t="shared" si="20"/>
        <v>0.42857142857142855</v>
      </c>
      <c r="Q28" s="16">
        <f t="shared" si="8"/>
        <v>47</v>
      </c>
      <c r="R28" s="16"/>
      <c r="S28" s="21">
        <v>0.96275071633237819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1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0.46781204050925923</v>
      </c>
      <c r="AD28" s="25">
        <f t="shared" si="12"/>
        <v>-4.5190643113194442</v>
      </c>
      <c r="AE28" s="25">
        <v>-6.58</v>
      </c>
      <c r="AF28" s="25">
        <v>-13.267143750000001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1"/>
        <v>19.95</v>
      </c>
      <c r="D29" s="16">
        <v>7</v>
      </c>
      <c r="E29" s="16">
        <v>0</v>
      </c>
      <c r="F29" s="17">
        <v>139.65</v>
      </c>
      <c r="G29" s="17">
        <v>0</v>
      </c>
      <c r="H29" s="18">
        <f t="shared" si="2"/>
        <v>0</v>
      </c>
      <c r="I29" s="18">
        <f t="shared" si="3"/>
        <v>-0.17720422886730716</v>
      </c>
      <c r="J29" s="17">
        <f t="shared" si="4"/>
        <v>-24.746570561319448</v>
      </c>
      <c r="K29" s="17">
        <f t="shared" si="5"/>
        <v>-3.5352243659027782</v>
      </c>
      <c r="L29" s="16">
        <v>19</v>
      </c>
      <c r="M29" s="19">
        <f t="shared" si="6"/>
        <v>0.36842105263157893</v>
      </c>
      <c r="N29" s="16">
        <v>61</v>
      </c>
      <c r="O29" s="20">
        <f t="shared" ref="O29:P29" si="22">D29/7</f>
        <v>1</v>
      </c>
      <c r="P29" s="20">
        <f t="shared" si="22"/>
        <v>0</v>
      </c>
      <c r="Q29" s="16">
        <f t="shared" si="8"/>
        <v>61</v>
      </c>
      <c r="R29" s="16"/>
      <c r="S29" s="21">
        <v>1.155555555555555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0.46781204050925923</v>
      </c>
      <c r="AD29" s="25">
        <f t="shared" si="12"/>
        <v>-4.5190643113194442</v>
      </c>
      <c r="AE29" s="25">
        <v>-6.58</v>
      </c>
      <c r="AF29" s="25">
        <v>-13.267143750000001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20.009999999999998</v>
      </c>
      <c r="D30" s="16">
        <v>7</v>
      </c>
      <c r="E30" s="16">
        <v>0</v>
      </c>
      <c r="F30" s="17">
        <v>140.07</v>
      </c>
      <c r="G30" s="17">
        <v>0</v>
      </c>
      <c r="H30" s="18">
        <f t="shared" si="2"/>
        <v>0</v>
      </c>
      <c r="I30" s="18">
        <f t="shared" si="3"/>
        <v>-0.16066394371703047</v>
      </c>
      <c r="J30" s="17">
        <f t="shared" si="4"/>
        <v>-22.504198596444457</v>
      </c>
      <c r="K30" s="17">
        <f t="shared" si="5"/>
        <v>-3.2148855137777796</v>
      </c>
      <c r="L30" s="16">
        <v>16</v>
      </c>
      <c r="M30" s="19">
        <f t="shared" si="6"/>
        <v>0.4375</v>
      </c>
      <c r="N30" s="16">
        <v>53</v>
      </c>
      <c r="O30" s="20">
        <f t="shared" ref="O30:P30" si="23">D30/7</f>
        <v>1</v>
      </c>
      <c r="P30" s="20">
        <f t="shared" si="23"/>
        <v>0</v>
      </c>
      <c r="Q30" s="16">
        <f t="shared" si="8"/>
        <v>53</v>
      </c>
      <c r="R30" s="16"/>
      <c r="S30" s="21">
        <v>1.342465753424658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0.46781204050925923</v>
      </c>
      <c r="AD30" s="25">
        <f t="shared" si="12"/>
        <v>-4.5190643113194442</v>
      </c>
      <c r="AE30" s="25">
        <v>-6.58</v>
      </c>
      <c r="AF30" s="25">
        <v>-12.997804897875</v>
      </c>
      <c r="AG30" s="25">
        <v>0</v>
      </c>
    </row>
    <row r="31" spans="1:33" ht="15.75" customHeight="1" x14ac:dyDescent="0.2">
      <c r="A31" s="31" t="s">
        <v>91</v>
      </c>
      <c r="B31" s="14" t="s">
        <v>968</v>
      </c>
      <c r="C31" s="15">
        <f t="shared" si="1"/>
        <v>19.95</v>
      </c>
      <c r="D31" s="16">
        <v>5</v>
      </c>
      <c r="E31" s="16">
        <v>0</v>
      </c>
      <c r="F31" s="17">
        <v>99.75</v>
      </c>
      <c r="G31" s="17">
        <v>0</v>
      </c>
      <c r="H31" s="18">
        <f t="shared" si="2"/>
        <v>0</v>
      </c>
      <c r="I31" s="18">
        <f t="shared" si="3"/>
        <v>-0.16370353452520203</v>
      </c>
      <c r="J31" s="17">
        <f t="shared" si="4"/>
        <v>-16.329427568888903</v>
      </c>
      <c r="K31" s="17">
        <f t="shared" si="5"/>
        <v>-3.2658855137777807</v>
      </c>
      <c r="L31" s="16">
        <v>21</v>
      </c>
      <c r="M31" s="19">
        <f t="shared" si="6"/>
        <v>0.23809523809523808</v>
      </c>
      <c r="N31" s="16">
        <v>48</v>
      </c>
      <c r="O31" s="20">
        <f t="shared" ref="O31:P32" si="24">D31/7</f>
        <v>0.7142857142857143</v>
      </c>
      <c r="P31" s="20">
        <f t="shared" si="24"/>
        <v>0</v>
      </c>
      <c r="Q31" s="16">
        <f t="shared" si="8"/>
        <v>67</v>
      </c>
      <c r="R31" s="16"/>
      <c r="S31" s="21">
        <v>1.48905109489051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0.46781204050925923</v>
      </c>
      <c r="AD31" s="25">
        <f t="shared" si="12"/>
        <v>-3.2279030795138883</v>
      </c>
      <c r="AE31" s="25">
        <v>-6.58</v>
      </c>
      <c r="AF31" s="25">
        <v>-12.997804897875003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21.664285714285715</v>
      </c>
      <c r="D32" s="16">
        <v>7</v>
      </c>
      <c r="E32" s="16">
        <v>0</v>
      </c>
      <c r="F32" s="17">
        <v>151.65</v>
      </c>
      <c r="G32" s="17">
        <v>-9.16</v>
      </c>
      <c r="H32" s="18">
        <f t="shared" si="2"/>
        <v>6.0402242004615893E-2</v>
      </c>
      <c r="I32" s="18">
        <f t="shared" si="3"/>
        <v>-0.14389184699270977</v>
      </c>
      <c r="J32" s="17">
        <f t="shared" si="4"/>
        <v>-21.821198596444436</v>
      </c>
      <c r="K32" s="17">
        <f t="shared" si="5"/>
        <v>-3.1173140852063481</v>
      </c>
      <c r="L32" s="16">
        <v>16</v>
      </c>
      <c r="M32" s="19">
        <f t="shared" si="6"/>
        <v>0.4375</v>
      </c>
      <c r="N32" s="16">
        <v>42</v>
      </c>
      <c r="O32" s="20">
        <f t="shared" si="24"/>
        <v>1</v>
      </c>
      <c r="P32" s="20">
        <f t="shared" si="24"/>
        <v>0</v>
      </c>
      <c r="Q32" s="16">
        <f t="shared" si="8"/>
        <v>42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1.1212121212121211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0.14285714285714285</v>
      </c>
      <c r="Y32" s="25">
        <f t="shared" si="21"/>
        <v>1.3085714285714285</v>
      </c>
      <c r="Z32" s="14">
        <v>6</v>
      </c>
      <c r="AA32" s="14" t="s">
        <v>39</v>
      </c>
      <c r="AB32" s="27">
        <f t="shared" si="11"/>
        <v>-0.69</v>
      </c>
      <c r="AC32" s="28">
        <v>0.46781204050925923</v>
      </c>
      <c r="AD32" s="25">
        <f t="shared" si="12"/>
        <v>-4.5190643113194442</v>
      </c>
      <c r="AE32" s="25">
        <v>-6.58</v>
      </c>
      <c r="AF32" s="25">
        <v>-12.997804897875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31"/>
      <c r="B193" s="31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6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</row>
    <row r="194" spans="1:33" ht="15.75" customHeight="1" x14ac:dyDescent="0.2">
      <c r="A194" s="31"/>
      <c r="B194" s="31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6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</row>
    <row r="195" spans="1:33" ht="15.75" customHeight="1" x14ac:dyDescent="0.2">
      <c r="A195" s="31"/>
      <c r="B195" s="31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6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</row>
    <row r="196" spans="1:33" ht="15.75" customHeight="1" x14ac:dyDescent="0.2">
      <c r="A196" s="31"/>
      <c r="B196" s="31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6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</row>
    <row r="197" spans="1:33" ht="15.75" customHeight="1" x14ac:dyDescent="0.2">
      <c r="A197" s="31"/>
      <c r="B197" s="31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6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</row>
    <row r="198" spans="1:33" ht="15.75" customHeight="1" x14ac:dyDescent="0.2">
      <c r="A198" s="31"/>
      <c r="B198" s="31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6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</row>
    <row r="199" spans="1:33" ht="15.75" customHeight="1" x14ac:dyDescent="0.2">
      <c r="A199" s="31"/>
      <c r="B199" s="31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6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</row>
    <row r="200" spans="1:33" ht="15.75" customHeight="1" x14ac:dyDescent="0.2">
      <c r="A200" s="31"/>
      <c r="B200" s="31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6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</row>
    <row r="201" spans="1:33" ht="15.75" customHeight="1" x14ac:dyDescent="0.2">
      <c r="A201" s="31"/>
      <c r="B201" s="31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6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</row>
    <row r="202" spans="1:33" ht="15.75" customHeight="1" x14ac:dyDescent="0.2">
      <c r="A202" s="31"/>
      <c r="B202" s="31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6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</row>
    <row r="203" spans="1:33" ht="15.75" customHeight="1" x14ac:dyDescent="0.2">
      <c r="A203" s="31"/>
      <c r="B203" s="31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6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</row>
    <row r="204" spans="1:33" ht="15.75" customHeight="1" x14ac:dyDescent="0.2">
      <c r="A204" s="31"/>
      <c r="B204" s="31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6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</row>
    <row r="205" spans="1:33" ht="15.75" customHeight="1" x14ac:dyDescent="0.2">
      <c r="A205" s="31"/>
      <c r="B205" s="31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6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</row>
    <row r="206" spans="1:33" ht="15.75" customHeight="1" x14ac:dyDescent="0.2">
      <c r="A206" s="31"/>
      <c r="B206" s="31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6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</row>
    <row r="207" spans="1:33" ht="15.75" customHeight="1" x14ac:dyDescent="0.2">
      <c r="A207" s="31"/>
      <c r="B207" s="31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6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</row>
    <row r="208" spans="1:33" ht="15.75" customHeight="1" x14ac:dyDescent="0.2">
      <c r="A208" s="31"/>
      <c r="B208" s="31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6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</row>
    <row r="209" spans="1:33" ht="15.75" customHeight="1" x14ac:dyDescent="0.2">
      <c r="A209" s="31"/>
      <c r="B209" s="31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6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</row>
    <row r="210" spans="1:33" ht="15.75" customHeight="1" x14ac:dyDescent="0.2">
      <c r="A210" s="31"/>
      <c r="B210" s="31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6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</row>
    <row r="211" spans="1:33" ht="15.75" customHeight="1" x14ac:dyDescent="0.2">
      <c r="A211" s="31"/>
      <c r="B211" s="31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6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</row>
    <row r="212" spans="1:33" ht="15.75" customHeight="1" x14ac:dyDescent="0.2">
      <c r="A212" s="31"/>
      <c r="B212" s="31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6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</row>
    <row r="213" spans="1:33" ht="15.75" customHeight="1" x14ac:dyDescent="0.2">
      <c r="A213" s="31"/>
      <c r="B213" s="31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6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</row>
    <row r="214" spans="1:33" ht="15.75" customHeight="1" x14ac:dyDescent="0.2">
      <c r="A214" s="31"/>
      <c r="B214" s="31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6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</row>
    <row r="215" spans="1:33" ht="15.75" customHeight="1" x14ac:dyDescent="0.2">
      <c r="A215" s="31"/>
      <c r="B215" s="31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6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</row>
    <row r="216" spans="1:33" ht="15.75" customHeight="1" x14ac:dyDescent="0.2">
      <c r="A216" s="31"/>
      <c r="B216" s="31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6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</row>
    <row r="217" spans="1:33" ht="15.75" customHeight="1" x14ac:dyDescent="0.2">
      <c r="A217" s="31"/>
      <c r="B217" s="31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6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</row>
    <row r="218" spans="1:33" ht="15.75" customHeight="1" x14ac:dyDescent="0.2">
      <c r="A218" s="31"/>
      <c r="B218" s="31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6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</row>
    <row r="219" spans="1:33" ht="15.75" customHeight="1" x14ac:dyDescent="0.2">
      <c r="A219" s="31"/>
      <c r="B219" s="31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6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</row>
    <row r="220" spans="1:33" ht="15.75" customHeight="1" x14ac:dyDescent="0.2">
      <c r="A220" s="31"/>
      <c r="B220" s="31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6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10.1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33203125" customWidth="1"/>
    <col min="16" max="16" width="9.6640625" customWidth="1"/>
    <col min="17" max="18" width="7.33203125" customWidth="1"/>
    <col min="19" max="19" width="7.1640625" customWidth="1"/>
    <col min="20" max="20" width="11.1640625" customWidth="1"/>
    <col min="21" max="21" width="28" customWidth="1"/>
    <col min="22" max="22" width="73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4 Extension Cord Splitter - 40 Foot Black Power Squid - 16/3 SJTW Outdoor Outlet &amp; Plug Splitter Cable")</f>
        <v>1 to 4 Extension Cord Splitter - 40 Foot Black Power Squid - 16/3 SJTW Outdoor Outlet &amp; Plug Splitter Cable</v>
      </c>
      <c r="B1" s="53"/>
      <c r="C1" s="69" t="s">
        <v>0</v>
      </c>
      <c r="D1" s="58" t="s">
        <v>1</v>
      </c>
      <c r="E1" s="58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58" t="s">
        <v>12</v>
      </c>
      <c r="P1" s="58" t="s">
        <v>13</v>
      </c>
      <c r="Q1" s="58" t="s">
        <v>14</v>
      </c>
      <c r="R1" s="58" t="s">
        <v>1148</v>
      </c>
      <c r="S1" s="60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Info!B1:BJ5000""),2,FALSE),"""")"),"B08LL76WK7")</f>
        <v>B08LL76WK7</v>
      </c>
      <c r="B2" s="3" t="s">
        <v>969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27.5" customHeight="1" x14ac:dyDescent="0.15">
      <c r="A3" s="67" t="s">
        <v>30</v>
      </c>
      <c r="B3" s="68"/>
      <c r="C3" s="42">
        <f>((AE32+AF32)/0.85)*-1</f>
        <v>25.524776350441176</v>
      </c>
      <c r="D3" s="5">
        <f>SUM(D4:D99765)</f>
        <v>145</v>
      </c>
      <c r="E3" s="5"/>
      <c r="F3" s="6">
        <f t="shared" ref="F3:G3" si="0">SUM(F4:F99765)</f>
        <v>4817.9600000000009</v>
      </c>
      <c r="G3" s="6">
        <f t="shared" si="0"/>
        <v>-42.07</v>
      </c>
      <c r="H3" s="7">
        <f>G3/F3*-1</f>
        <v>8.7319114313941983E-3</v>
      </c>
      <c r="I3" s="8">
        <f>J3/F3</f>
        <v>0.16212796860094544</v>
      </c>
      <c r="J3" s="6">
        <f>SUM(J4:J99765)</f>
        <v>781.12606760061124</v>
      </c>
      <c r="K3" s="6">
        <f>J3/D3</f>
        <v>5.3870763282800773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1.5 - May
1.5 - June
0.5 - July
0.5 - Aug
0.5 - Sept
1 - Oct
1.5 - Nov
1 - Dec
0.5 - Jan
 - Feb")</f>
        <v xml:space="preserve"> - March
0.5 - April
1.5 - May
1.5 - June
0.5 - July
0.5 - Aug
0.5 - Sept
1 - Oct
1.5 - Nov
1 - Dec
0.5 -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</v>
      </c>
      <c r="X3" s="7">
        <f>W3/D3</f>
        <v>2.7586206896551724E-2</v>
      </c>
      <c r="Y3" s="6"/>
      <c r="Z3" s="5"/>
      <c r="AA3" s="5"/>
      <c r="AB3" s="5"/>
      <c r="AC3" s="5"/>
      <c r="AD3" s="6">
        <f>SUM(AD4:AD99765)</f>
        <v>-69.07049599826388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Info!B2:BZ7000""),37,FALSE)),"""")*-1"),-15.416059897875)</f>
        <v>-15.416059897875</v>
      </c>
      <c r="AG3" s="6">
        <f>SUM(AG4:AG99765)</f>
        <v>0</v>
      </c>
    </row>
    <row r="4" spans="1:33" ht="15.75" hidden="1" customHeight="1" x14ac:dyDescent="0.2">
      <c r="A4" s="31"/>
      <c r="B4" s="31"/>
      <c r="C4" s="15"/>
      <c r="D4" s="33"/>
      <c r="E4" s="33"/>
      <c r="F4" s="34"/>
      <c r="G4" s="34"/>
      <c r="H4" s="45"/>
      <c r="I4" s="45"/>
      <c r="J4" s="34"/>
      <c r="K4" s="34"/>
      <c r="L4" s="33"/>
      <c r="M4" s="35"/>
      <c r="N4" s="33"/>
      <c r="O4" s="46"/>
      <c r="P4" s="46"/>
      <c r="Q4" s="33"/>
      <c r="R4" s="33"/>
      <c r="S4" s="36"/>
      <c r="T4" s="31"/>
      <c r="U4" s="37"/>
      <c r="V4" s="47"/>
      <c r="W4" s="31"/>
      <c r="X4" s="48"/>
      <c r="Y4" s="38"/>
      <c r="Z4" s="31"/>
      <c r="AA4" s="2"/>
      <c r="AB4" s="49"/>
      <c r="AC4" s="50"/>
      <c r="AD4" s="38"/>
      <c r="AE4" s="38"/>
      <c r="AF4" s="38"/>
      <c r="AG4" s="38"/>
    </row>
    <row r="5" spans="1:33" ht="15.75" hidden="1" customHeight="1" x14ac:dyDescent="0.2">
      <c r="A5" s="14"/>
      <c r="B5" s="31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31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31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970</v>
      </c>
      <c r="C17" s="15">
        <f t="shared" ref="C17:C32" si="1">IFERROR(F17/D17," - ")</f>
        <v>29.99</v>
      </c>
      <c r="D17" s="16">
        <v>6</v>
      </c>
      <c r="E17" s="16">
        <v>0</v>
      </c>
      <c r="F17" s="17">
        <v>179.94</v>
      </c>
      <c r="G17" s="29">
        <v>-19.43</v>
      </c>
      <c r="H17" s="18">
        <f t="shared" ref="H17:H32" si="2">G17/F17*-1</f>
        <v>0.10798043792375236</v>
      </c>
      <c r="I17" s="18">
        <f t="shared" ref="I17:I32" si="3">J17/F17</f>
        <v>4.2795404602458823E-3</v>
      </c>
      <c r="J17" s="17">
        <f t="shared" ref="J17:J32" si="4">F17*0.85+G17+AF17*D17+D17*AE17+AG17+AD17</f>
        <v>0.77006051041664403</v>
      </c>
      <c r="K17" s="17">
        <f t="shared" ref="K17:K32" si="5">J17/D17</f>
        <v>0.128343418402774</v>
      </c>
      <c r="L17" s="16">
        <v>18</v>
      </c>
      <c r="M17" s="19">
        <f t="shared" ref="M17:M32" si="6">IFERROR(D17/L17,"-")</f>
        <v>0.33333333333333331</v>
      </c>
      <c r="N17" s="16">
        <v>139</v>
      </c>
      <c r="O17" s="20">
        <f t="shared" ref="O17:P17" si="7">D17/7</f>
        <v>0.8571428571428571</v>
      </c>
      <c r="P17" s="20">
        <f t="shared" si="7"/>
        <v>0</v>
      </c>
      <c r="Q17" s="16">
        <f t="shared" ref="Q17:Q32" si="8">ROUNDDOWN(N17/(O17+P17),0)</f>
        <v>162</v>
      </c>
      <c r="R17" s="16"/>
      <c r="S17" s="21">
        <v>8.5714285714285701E-2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ref="X17:X32" si="9">IFERROR(W17/D17,0)</f>
        <v>0</v>
      </c>
      <c r="Y17" s="25">
        <f t="shared" ref="Y17:Y26" si="10">IFERROR(G17/(W17+Z17)*-1,0)</f>
        <v>0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0.34517989004629623</v>
      </c>
      <c r="AD17" s="25">
        <f t="shared" ref="AD17:AD32" si="12">IFERROR(AB17*AC17*D17*2,0)</f>
        <v>-2.8580894895833326</v>
      </c>
      <c r="AE17" s="25">
        <v>-6.56</v>
      </c>
      <c r="AF17" s="25">
        <v>-15.088475000000001</v>
      </c>
      <c r="AG17" s="25">
        <v>0</v>
      </c>
    </row>
    <row r="18" spans="1:33" ht="15.75" customHeight="1" x14ac:dyDescent="0.2">
      <c r="A18" s="14" t="s">
        <v>64</v>
      </c>
      <c r="B18" s="14" t="s">
        <v>971</v>
      </c>
      <c r="C18" s="15">
        <f t="shared" si="1"/>
        <v>30.365333333333339</v>
      </c>
      <c r="D18" s="16">
        <v>15</v>
      </c>
      <c r="E18" s="16">
        <v>0</v>
      </c>
      <c r="F18" s="17">
        <v>455.48000000000008</v>
      </c>
      <c r="G18" s="29">
        <v>-22.64</v>
      </c>
      <c r="H18" s="18">
        <f t="shared" si="2"/>
        <v>4.9705804865197149E-2</v>
      </c>
      <c r="I18" s="18">
        <f t="shared" si="3"/>
        <v>7.1673072969267004E-2</v>
      </c>
      <c r="J18" s="17">
        <f t="shared" si="4"/>
        <v>32.64565127604174</v>
      </c>
      <c r="K18" s="17">
        <f t="shared" si="5"/>
        <v>2.1763767517361159</v>
      </c>
      <c r="L18" s="16">
        <v>37</v>
      </c>
      <c r="M18" s="19">
        <f t="shared" si="6"/>
        <v>0.40540540540540543</v>
      </c>
      <c r="N18" s="16">
        <v>123</v>
      </c>
      <c r="O18" s="20">
        <f t="shared" ref="O18:P18" si="13">D18/7</f>
        <v>2.1428571428571428</v>
      </c>
      <c r="P18" s="20">
        <f t="shared" si="13"/>
        <v>0</v>
      </c>
      <c r="Q18" s="16">
        <f t="shared" si="8"/>
        <v>57</v>
      </c>
      <c r="R18" s="16"/>
      <c r="S18" s="21">
        <v>0.483870967741935</v>
      </c>
      <c r="T18" s="14">
        <v>0</v>
      </c>
      <c r="U18" s="22" t="s">
        <v>63</v>
      </c>
      <c r="V18" s="23" t="s">
        <v>63</v>
      </c>
      <c r="W18" s="14">
        <v>4</v>
      </c>
      <c r="X18" s="24">
        <f t="shared" si="9"/>
        <v>0.26666666666666666</v>
      </c>
      <c r="Y18" s="25">
        <f t="shared" si="10"/>
        <v>4.5280000000000005</v>
      </c>
      <c r="Z18" s="14">
        <v>1</v>
      </c>
      <c r="AA18" s="14" t="s">
        <v>39</v>
      </c>
      <c r="AB18" s="27">
        <f t="shared" si="11"/>
        <v>-0.69</v>
      </c>
      <c r="AC18" s="28">
        <v>0.34517989004629623</v>
      </c>
      <c r="AD18" s="25">
        <f t="shared" si="12"/>
        <v>-7.1452237239583312</v>
      </c>
      <c r="AE18" s="25">
        <v>-6.56</v>
      </c>
      <c r="AF18" s="25">
        <v>-15.088475000000001</v>
      </c>
      <c r="AG18" s="25">
        <v>0</v>
      </c>
    </row>
    <row r="19" spans="1:33" ht="15.75" customHeight="1" x14ac:dyDescent="0.2">
      <c r="A19" s="14" t="s">
        <v>67</v>
      </c>
      <c r="B19" s="14" t="s">
        <v>972</v>
      </c>
      <c r="C19" s="15">
        <f t="shared" si="1"/>
        <v>32.532307692307697</v>
      </c>
      <c r="D19" s="16">
        <v>13</v>
      </c>
      <c r="E19" s="16">
        <v>0</v>
      </c>
      <c r="F19" s="17">
        <v>422.92</v>
      </c>
      <c r="G19" s="29">
        <v>0</v>
      </c>
      <c r="H19" s="18">
        <f t="shared" si="2"/>
        <v>0</v>
      </c>
      <c r="I19" s="18">
        <f t="shared" si="3"/>
        <v>0.1481823726060944</v>
      </c>
      <c r="J19" s="17">
        <f t="shared" si="4"/>
        <v>62.669289022569451</v>
      </c>
      <c r="K19" s="17">
        <f t="shared" si="5"/>
        <v>4.8207145401976499</v>
      </c>
      <c r="L19" s="16">
        <v>21</v>
      </c>
      <c r="M19" s="19">
        <f t="shared" si="6"/>
        <v>0.61904761904761907</v>
      </c>
      <c r="N19" s="16">
        <v>114</v>
      </c>
      <c r="O19" s="20">
        <f t="shared" ref="O19:P19" si="14">D19/7</f>
        <v>1.8571428571428572</v>
      </c>
      <c r="P19" s="20">
        <f t="shared" si="14"/>
        <v>0</v>
      </c>
      <c r="Q19" s="16">
        <f t="shared" si="8"/>
        <v>61</v>
      </c>
      <c r="R19" s="16"/>
      <c r="S19" s="21">
        <v>0.69026548672566301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0.34517989004629623</v>
      </c>
      <c r="AD19" s="25">
        <f t="shared" si="12"/>
        <v>-6.1925272274305545</v>
      </c>
      <c r="AE19" s="25">
        <v>-6.56</v>
      </c>
      <c r="AF19" s="25">
        <v>-15.795398750000002</v>
      </c>
      <c r="AG19" s="25">
        <v>0</v>
      </c>
    </row>
    <row r="20" spans="1:33" ht="15.75" customHeight="1" x14ac:dyDescent="0.2">
      <c r="A20" s="14" t="s">
        <v>68</v>
      </c>
      <c r="B20" s="14" t="s">
        <v>973</v>
      </c>
      <c r="C20" s="15">
        <f t="shared" si="1"/>
        <v>38.426923076923075</v>
      </c>
      <c r="D20" s="16">
        <v>13</v>
      </c>
      <c r="E20" s="16">
        <v>0</v>
      </c>
      <c r="F20" s="17">
        <v>499.54999999999995</v>
      </c>
      <c r="G20" s="29">
        <v>0</v>
      </c>
      <c r="H20" s="18">
        <f t="shared" si="2"/>
        <v>0</v>
      </c>
      <c r="I20" s="18">
        <f t="shared" si="3"/>
        <v>0.25583983389564485</v>
      </c>
      <c r="J20" s="17">
        <f t="shared" si="4"/>
        <v>127.80478902256937</v>
      </c>
      <c r="K20" s="17">
        <f t="shared" si="5"/>
        <v>9.8311376171207208</v>
      </c>
      <c r="L20" s="16">
        <v>30</v>
      </c>
      <c r="M20" s="19">
        <f t="shared" si="6"/>
        <v>0.43333333333333335</v>
      </c>
      <c r="N20" s="16">
        <v>101</v>
      </c>
      <c r="O20" s="20">
        <f t="shared" ref="O20:P20" si="15">D20/7</f>
        <v>1.8571428571428572</v>
      </c>
      <c r="P20" s="20">
        <f t="shared" si="15"/>
        <v>0</v>
      </c>
      <c r="Q20" s="16">
        <f t="shared" si="8"/>
        <v>54</v>
      </c>
      <c r="R20" s="16"/>
      <c r="S20" s="21">
        <v>1.2692307692307601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0.34517989004629623</v>
      </c>
      <c r="AD20" s="25">
        <f t="shared" si="12"/>
        <v>-6.1925272274305545</v>
      </c>
      <c r="AE20" s="25">
        <v>-6.56</v>
      </c>
      <c r="AF20" s="25">
        <v>-15.795398750000002</v>
      </c>
      <c r="AG20" s="25">
        <v>0</v>
      </c>
    </row>
    <row r="21" spans="1:33" ht="15.75" customHeight="1" x14ac:dyDescent="0.2">
      <c r="A21" s="14" t="s">
        <v>71</v>
      </c>
      <c r="B21" s="14" t="s">
        <v>974</v>
      </c>
      <c r="C21" s="15">
        <f t="shared" si="1"/>
        <v>40.825000000000003</v>
      </c>
      <c r="D21" s="16">
        <v>2</v>
      </c>
      <c r="E21" s="16">
        <v>0</v>
      </c>
      <c r="F21" s="17">
        <v>81.650000000000006</v>
      </c>
      <c r="G21" s="29">
        <v>0</v>
      </c>
      <c r="H21" s="18">
        <f t="shared" si="2"/>
        <v>0</v>
      </c>
      <c r="I21" s="18">
        <f t="shared" si="3"/>
        <v>0.29074104107130699</v>
      </c>
      <c r="J21" s="17">
        <f t="shared" si="4"/>
        <v>23.73900600347222</v>
      </c>
      <c r="K21" s="17">
        <f t="shared" si="5"/>
        <v>11.86950300173611</v>
      </c>
      <c r="L21" s="16">
        <v>10</v>
      </c>
      <c r="M21" s="19">
        <f t="shared" si="6"/>
        <v>0.2</v>
      </c>
      <c r="N21" s="16">
        <v>99</v>
      </c>
      <c r="O21" s="20">
        <f t="shared" ref="O21:P21" si="16">D21/7</f>
        <v>0.2857142857142857</v>
      </c>
      <c r="P21" s="20">
        <f t="shared" si="16"/>
        <v>0</v>
      </c>
      <c r="Q21" s="16">
        <f t="shared" si="8"/>
        <v>346</v>
      </c>
      <c r="R21" s="16"/>
      <c r="S21" s="21">
        <v>0.79668049792531104</v>
      </c>
      <c r="T21" s="14">
        <v>100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0.34517989004629623</v>
      </c>
      <c r="AD21" s="25">
        <f t="shared" si="12"/>
        <v>-0.95269649652777755</v>
      </c>
      <c r="AE21" s="25">
        <v>-6.56</v>
      </c>
      <c r="AF21" s="25">
        <v>-15.795398750000002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1"/>
        <v>41.973750000000003</v>
      </c>
      <c r="D22" s="16">
        <v>8</v>
      </c>
      <c r="E22" s="16">
        <v>0</v>
      </c>
      <c r="F22" s="29">
        <v>335.79</v>
      </c>
      <c r="G22" s="29">
        <v>0</v>
      </c>
      <c r="H22" s="18">
        <f t="shared" si="2"/>
        <v>0</v>
      </c>
      <c r="I22" s="18">
        <f t="shared" si="3"/>
        <v>0.30604700561031867</v>
      </c>
      <c r="J22" s="17">
        <f t="shared" si="4"/>
        <v>102.7675240138889</v>
      </c>
      <c r="K22" s="17">
        <f t="shared" si="5"/>
        <v>12.845940501736113</v>
      </c>
      <c r="L22" s="16">
        <v>17</v>
      </c>
      <c r="M22" s="19">
        <f t="shared" si="6"/>
        <v>0.47058823529411764</v>
      </c>
      <c r="N22" s="16">
        <v>93</v>
      </c>
      <c r="O22" s="20">
        <f t="shared" ref="O22:P22" si="17">D22/7</f>
        <v>1.1428571428571428</v>
      </c>
      <c r="P22" s="20">
        <f t="shared" si="17"/>
        <v>0</v>
      </c>
      <c r="Q22" s="16">
        <f t="shared" si="8"/>
        <v>81</v>
      </c>
      <c r="R22" s="16"/>
      <c r="S22" s="21">
        <v>0.92173913043478195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0.34517989004629623</v>
      </c>
      <c r="AD22" s="25">
        <f t="shared" si="12"/>
        <v>-3.8107859861111102</v>
      </c>
      <c r="AE22" s="25">
        <v>-6.56</v>
      </c>
      <c r="AF22" s="25">
        <v>-15.795398750000002</v>
      </c>
      <c r="AG22" s="25">
        <v>0</v>
      </c>
    </row>
    <row r="23" spans="1:33" ht="15.75" customHeight="1" x14ac:dyDescent="0.2">
      <c r="A23" s="14" t="s">
        <v>76</v>
      </c>
      <c r="B23" s="14" t="s">
        <v>975</v>
      </c>
      <c r="C23" s="15">
        <f t="shared" si="1"/>
        <v>40.997222222222234</v>
      </c>
      <c r="D23" s="16">
        <v>18</v>
      </c>
      <c r="E23" s="16">
        <v>0</v>
      </c>
      <c r="F23" s="17">
        <v>737.95000000000016</v>
      </c>
      <c r="G23" s="29">
        <v>0</v>
      </c>
      <c r="H23" s="18">
        <f t="shared" si="2"/>
        <v>0</v>
      </c>
      <c r="I23" s="18">
        <f t="shared" si="3"/>
        <v>0.29309039099024342</v>
      </c>
      <c r="J23" s="17">
        <f t="shared" si="4"/>
        <v>216.28605403125016</v>
      </c>
      <c r="K23" s="17">
        <f t="shared" si="5"/>
        <v>12.015891890625008</v>
      </c>
      <c r="L23" s="16">
        <v>16</v>
      </c>
      <c r="M23" s="19">
        <f t="shared" si="6"/>
        <v>1.125</v>
      </c>
      <c r="N23" s="16">
        <v>76</v>
      </c>
      <c r="O23" s="20">
        <f t="shared" ref="O23:P23" si="18">D23/7</f>
        <v>2.5714285714285716</v>
      </c>
      <c r="P23" s="20">
        <f t="shared" si="18"/>
        <v>0</v>
      </c>
      <c r="Q23" s="16">
        <f t="shared" si="8"/>
        <v>29</v>
      </c>
      <c r="R23" s="16"/>
      <c r="S23" s="21">
        <v>1.16190476190476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0.34517989004629623</v>
      </c>
      <c r="AD23" s="25">
        <f t="shared" si="12"/>
        <v>-8.5742684687499988</v>
      </c>
      <c r="AE23" s="25">
        <v>-6.56</v>
      </c>
      <c r="AF23" s="25">
        <v>-15.795398750000002</v>
      </c>
      <c r="AG23" s="25">
        <v>0</v>
      </c>
    </row>
    <row r="24" spans="1:33" ht="15.75" customHeight="1" x14ac:dyDescent="0.2">
      <c r="A24" s="14" t="s">
        <v>78</v>
      </c>
      <c r="B24" s="14" t="s">
        <v>976</v>
      </c>
      <c r="C24" s="15">
        <f t="shared" si="1"/>
        <v>40.476666666666667</v>
      </c>
      <c r="D24" s="16">
        <v>3</v>
      </c>
      <c r="E24" s="16">
        <v>1</v>
      </c>
      <c r="F24" s="17">
        <v>121.43</v>
      </c>
      <c r="G24" s="17">
        <v>0</v>
      </c>
      <c r="H24" s="18">
        <f t="shared" si="2"/>
        <v>0</v>
      </c>
      <c r="I24" s="18">
        <f t="shared" si="3"/>
        <v>0.2859281808878229</v>
      </c>
      <c r="J24" s="17">
        <f t="shared" si="4"/>
        <v>34.720259005208334</v>
      </c>
      <c r="K24" s="17">
        <f t="shared" si="5"/>
        <v>11.573419668402778</v>
      </c>
      <c r="L24" s="16">
        <v>11</v>
      </c>
      <c r="M24" s="19">
        <f t="shared" si="6"/>
        <v>0.27272727272727271</v>
      </c>
      <c r="N24" s="16">
        <v>71</v>
      </c>
      <c r="O24" s="20">
        <f t="shared" ref="O24:P24" si="19">D24/7</f>
        <v>0.42857142857142855</v>
      </c>
      <c r="P24" s="20">
        <f t="shared" si="19"/>
        <v>0.14285714285714285</v>
      </c>
      <c r="Q24" s="16">
        <f t="shared" si="8"/>
        <v>124</v>
      </c>
      <c r="R24" s="16"/>
      <c r="S24" s="21">
        <v>1.6648648648648601</v>
      </c>
      <c r="T24" s="14">
        <v>340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0.34517989004629623</v>
      </c>
      <c r="AD24" s="25">
        <f t="shared" si="12"/>
        <v>-1.4290447447916663</v>
      </c>
      <c r="AE24" s="25">
        <v>-6.56</v>
      </c>
      <c r="AF24" s="25">
        <v>-15.795398750000002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39.325000000000003</v>
      </c>
      <c r="D25" s="16">
        <v>8</v>
      </c>
      <c r="E25" s="16">
        <v>0</v>
      </c>
      <c r="F25" s="17">
        <v>314.60000000000002</v>
      </c>
      <c r="G25" s="17">
        <v>0</v>
      </c>
      <c r="H25" s="18">
        <f t="shared" si="2"/>
        <v>0</v>
      </c>
      <c r="I25" s="18">
        <f t="shared" si="3"/>
        <v>0.26929184365508235</v>
      </c>
      <c r="J25" s="17">
        <f t="shared" si="4"/>
        <v>84.719214013888916</v>
      </c>
      <c r="K25" s="17">
        <f t="shared" si="5"/>
        <v>10.589901751736114</v>
      </c>
      <c r="L25" s="16">
        <v>28</v>
      </c>
      <c r="M25" s="19">
        <f t="shared" si="6"/>
        <v>0.2857142857142857</v>
      </c>
      <c r="N25" s="16">
        <v>62</v>
      </c>
      <c r="O25" s="20">
        <f t="shared" ref="O25:P25" si="20">D25/7</f>
        <v>1.1428571428571428</v>
      </c>
      <c r="P25" s="20">
        <f t="shared" si="20"/>
        <v>0</v>
      </c>
      <c r="Q25" s="16">
        <f t="shared" si="8"/>
        <v>54</v>
      </c>
      <c r="R25" s="16"/>
      <c r="S25" s="21">
        <v>1.083870967741936</v>
      </c>
      <c r="T25" s="14">
        <v>340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0.34517989004629623</v>
      </c>
      <c r="AD25" s="25">
        <f t="shared" si="12"/>
        <v>-3.8107859861111102</v>
      </c>
      <c r="AE25" s="25">
        <v>-6.56</v>
      </c>
      <c r="AF25" s="25">
        <v>-15.8</v>
      </c>
      <c r="AG25" s="25">
        <v>0</v>
      </c>
    </row>
    <row r="26" spans="1:33" ht="15.75" customHeight="1" x14ac:dyDescent="0.2">
      <c r="A26" s="14" t="s">
        <v>82</v>
      </c>
      <c r="B26" s="14" t="s">
        <v>977</v>
      </c>
      <c r="C26" s="15">
        <f t="shared" si="1"/>
        <v>39.340000000000003</v>
      </c>
      <c r="D26" s="16">
        <v>4</v>
      </c>
      <c r="E26" s="16">
        <v>0</v>
      </c>
      <c r="F26" s="17">
        <v>157.36000000000001</v>
      </c>
      <c r="G26" s="17">
        <v>0</v>
      </c>
      <c r="H26" s="18">
        <f t="shared" si="2"/>
        <v>0</v>
      </c>
      <c r="I26" s="18">
        <f t="shared" si="3"/>
        <v>0.27674766145745067</v>
      </c>
      <c r="J26" s="17">
        <f t="shared" si="4"/>
        <v>43.549012006944437</v>
      </c>
      <c r="K26" s="17">
        <f t="shared" si="5"/>
        <v>10.887253001736109</v>
      </c>
      <c r="L26" s="16">
        <v>21</v>
      </c>
      <c r="M26" s="19">
        <f t="shared" si="6"/>
        <v>0.19047619047619047</v>
      </c>
      <c r="N26" s="16">
        <v>58</v>
      </c>
      <c r="O26" s="20">
        <f t="shared" ref="O26:P26" si="21">D26/7</f>
        <v>0.5714285714285714</v>
      </c>
      <c r="P26" s="20">
        <f t="shared" si="21"/>
        <v>0</v>
      </c>
      <c r="Q26" s="16">
        <f t="shared" si="8"/>
        <v>101</v>
      </c>
      <c r="R26" s="16"/>
      <c r="S26" s="21">
        <v>1.2108843537414971</v>
      </c>
      <c r="T26" s="14">
        <v>340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0.34517989004629623</v>
      </c>
      <c r="AD26" s="25">
        <f t="shared" si="12"/>
        <v>-1.9053929930555551</v>
      </c>
      <c r="AE26" s="25">
        <v>-6.28</v>
      </c>
      <c r="AF26" s="25">
        <v>-15.79539875</v>
      </c>
      <c r="AG26" s="25">
        <v>0</v>
      </c>
    </row>
    <row r="27" spans="1:33" ht="15.75" customHeight="1" x14ac:dyDescent="0.2">
      <c r="A27" s="14" t="s">
        <v>85</v>
      </c>
      <c r="B27" s="14" t="s">
        <v>38</v>
      </c>
      <c r="C27" s="15">
        <f t="shared" si="1"/>
        <v>30.235384615384614</v>
      </c>
      <c r="D27" s="16">
        <v>13</v>
      </c>
      <c r="E27" s="16">
        <v>0</v>
      </c>
      <c r="F27" s="17">
        <v>393.06</v>
      </c>
      <c r="G27" s="17">
        <v>0</v>
      </c>
      <c r="H27" s="18">
        <f t="shared" si="2"/>
        <v>0</v>
      </c>
      <c r="I27" s="18">
        <f t="shared" si="3"/>
        <v>0.10255632479155713</v>
      </c>
      <c r="J27" s="17">
        <f t="shared" si="4"/>
        <v>40.310789022569445</v>
      </c>
      <c r="K27" s="17">
        <f t="shared" si="5"/>
        <v>3.1008299248130342</v>
      </c>
      <c r="L27" s="16">
        <v>28</v>
      </c>
      <c r="M27" s="19">
        <f t="shared" si="6"/>
        <v>0.4642857142857143</v>
      </c>
      <c r="N27" s="16">
        <v>46</v>
      </c>
      <c r="O27" s="20">
        <f t="shared" ref="O27:P27" si="22">D27/7</f>
        <v>1.8571428571428572</v>
      </c>
      <c r="P27" s="20">
        <f t="shared" si="22"/>
        <v>0</v>
      </c>
      <c r="Q27" s="16">
        <f t="shared" si="8"/>
        <v>24</v>
      </c>
      <c r="R27" s="16"/>
      <c r="S27" s="21">
        <v>1.5114503816793889</v>
      </c>
      <c r="T27" s="14">
        <v>340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0.34517989004629623</v>
      </c>
      <c r="AD27" s="25">
        <f t="shared" si="12"/>
        <v>-6.1925272274305545</v>
      </c>
      <c r="AE27" s="25">
        <v>-6.28</v>
      </c>
      <c r="AF27" s="25">
        <v>-15.84289875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27.283333333333331</v>
      </c>
      <c r="D28" s="16">
        <v>6</v>
      </c>
      <c r="E28" s="16">
        <v>4</v>
      </c>
      <c r="F28" s="17">
        <v>163.69999999999999</v>
      </c>
      <c r="G28" s="17">
        <v>0</v>
      </c>
      <c r="H28" s="18">
        <f t="shared" si="2"/>
        <v>0</v>
      </c>
      <c r="I28" s="18">
        <f t="shared" si="3"/>
        <v>2.1683066648849468E-2</v>
      </c>
      <c r="J28" s="17">
        <f t="shared" si="4"/>
        <v>3.5495180104166577</v>
      </c>
      <c r="K28" s="17">
        <f t="shared" si="5"/>
        <v>0.59158633506944291</v>
      </c>
      <c r="L28" s="16">
        <v>22</v>
      </c>
      <c r="M28" s="19">
        <f t="shared" si="6"/>
        <v>0.27272727272727271</v>
      </c>
      <c r="N28" s="16">
        <v>36</v>
      </c>
      <c r="O28" s="20">
        <f t="shared" ref="O28:P28" si="23">D28/7</f>
        <v>0.8571428571428571</v>
      </c>
      <c r="P28" s="20">
        <f t="shared" si="23"/>
        <v>0.5714285714285714</v>
      </c>
      <c r="Q28" s="16">
        <f t="shared" si="8"/>
        <v>25</v>
      </c>
      <c r="R28" s="16"/>
      <c r="S28" s="21">
        <v>1.921397379912664</v>
      </c>
      <c r="T28" s="14">
        <v>340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0.34517989004629623</v>
      </c>
      <c r="AD28" s="25">
        <f t="shared" si="12"/>
        <v>-2.8580894895833326</v>
      </c>
      <c r="AE28" s="25">
        <v>-6.28</v>
      </c>
      <c r="AF28" s="25">
        <v>-15.84289875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1"/>
        <v>26.993076923076924</v>
      </c>
      <c r="D29" s="16">
        <v>13</v>
      </c>
      <c r="E29" s="16">
        <v>0</v>
      </c>
      <c r="F29" s="17">
        <v>350.91</v>
      </c>
      <c r="G29" s="17">
        <v>0</v>
      </c>
      <c r="H29" s="18">
        <f t="shared" si="2"/>
        <v>0</v>
      </c>
      <c r="I29" s="18">
        <f t="shared" si="3"/>
        <v>1.2776179141573214E-2</v>
      </c>
      <c r="J29" s="17">
        <f t="shared" si="4"/>
        <v>4.4832890225694566</v>
      </c>
      <c r="K29" s="17">
        <f t="shared" si="5"/>
        <v>0.34486838635149664</v>
      </c>
      <c r="L29" s="16">
        <v>18</v>
      </c>
      <c r="M29" s="19">
        <f t="shared" si="6"/>
        <v>0.72222222222222221</v>
      </c>
      <c r="N29" s="16">
        <v>26</v>
      </c>
      <c r="O29" s="20">
        <f t="shared" ref="O29:P29" si="25">D29/7</f>
        <v>1.8571428571428572</v>
      </c>
      <c r="P29" s="20">
        <f t="shared" si="25"/>
        <v>0</v>
      </c>
      <c r="Q29" s="16">
        <f t="shared" si="8"/>
        <v>14</v>
      </c>
      <c r="R29" s="16"/>
      <c r="S29" s="21">
        <v>1.426900584795322</v>
      </c>
      <c r="T29" s="14">
        <v>240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0.34517989004629623</v>
      </c>
      <c r="AD29" s="25">
        <f t="shared" si="12"/>
        <v>-6.1925272274305545</v>
      </c>
      <c r="AE29" s="25">
        <v>-6.28</v>
      </c>
      <c r="AF29" s="25">
        <v>-15.84289875</v>
      </c>
      <c r="AG29" s="25">
        <v>0</v>
      </c>
    </row>
    <row r="30" spans="1:33" ht="15.75" customHeight="1" x14ac:dyDescent="0.2">
      <c r="A30" s="31" t="s">
        <v>90</v>
      </c>
      <c r="B30" s="31" t="s">
        <v>879</v>
      </c>
      <c r="C30" s="15">
        <f t="shared" si="1"/>
        <v>26.95</v>
      </c>
      <c r="D30" s="16">
        <v>3</v>
      </c>
      <c r="E30" s="16">
        <v>0</v>
      </c>
      <c r="F30" s="17">
        <v>80.849999999999994</v>
      </c>
      <c r="G30" s="17">
        <v>0</v>
      </c>
      <c r="H30" s="18">
        <f t="shared" si="2"/>
        <v>0</v>
      </c>
      <c r="I30" s="18">
        <f t="shared" si="3"/>
        <v>2.7276135579261999E-2</v>
      </c>
      <c r="J30" s="17">
        <f t="shared" si="4"/>
        <v>2.2052755615833326</v>
      </c>
      <c r="K30" s="17">
        <f t="shared" si="5"/>
        <v>0.73509185386111087</v>
      </c>
      <c r="L30" s="16">
        <v>12</v>
      </c>
      <c r="M30" s="19">
        <f t="shared" si="6"/>
        <v>0.25</v>
      </c>
      <c r="N30" s="16">
        <v>21</v>
      </c>
      <c r="O30" s="20">
        <f t="shared" ref="O30:P30" si="26">D30/7</f>
        <v>0.42857142857142855</v>
      </c>
      <c r="P30" s="20">
        <f t="shared" si="26"/>
        <v>0</v>
      </c>
      <c r="Q30" s="16">
        <f t="shared" si="8"/>
        <v>49</v>
      </c>
      <c r="R30" s="16"/>
      <c r="S30" s="21">
        <v>1.5075987841945291</v>
      </c>
      <c r="T30" s="14">
        <v>240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0.34517989004629623</v>
      </c>
      <c r="AD30" s="25">
        <f t="shared" si="12"/>
        <v>-1.4290447447916663</v>
      </c>
      <c r="AE30" s="25">
        <v>-6.28</v>
      </c>
      <c r="AF30" s="25">
        <v>-15.416059897875</v>
      </c>
      <c r="AG30" s="25">
        <v>0</v>
      </c>
    </row>
    <row r="31" spans="1:33" ht="15.75" customHeight="1" x14ac:dyDescent="0.2">
      <c r="A31" s="31" t="s">
        <v>91</v>
      </c>
      <c r="B31" s="31" t="s">
        <v>38</v>
      </c>
      <c r="C31" s="15">
        <f t="shared" si="1"/>
        <v>26.45</v>
      </c>
      <c r="D31" s="16">
        <v>4</v>
      </c>
      <c r="E31" s="16">
        <v>0</v>
      </c>
      <c r="F31" s="17">
        <v>105.8</v>
      </c>
      <c r="G31" s="17">
        <v>0</v>
      </c>
      <c r="H31" s="18">
        <f t="shared" si="2"/>
        <v>0</v>
      </c>
      <c r="I31" s="18">
        <f t="shared" si="3"/>
        <v>1.1723699578869781E-2</v>
      </c>
      <c r="J31" s="17">
        <f t="shared" si="4"/>
        <v>1.2403674154444229</v>
      </c>
      <c r="K31" s="17">
        <f t="shared" si="5"/>
        <v>0.31009185386110572</v>
      </c>
      <c r="L31" s="16">
        <v>12</v>
      </c>
      <c r="M31" s="19">
        <f t="shared" si="6"/>
        <v>0.33333333333333331</v>
      </c>
      <c r="N31" s="16">
        <v>19</v>
      </c>
      <c r="O31" s="20">
        <f t="shared" ref="O31:P32" si="27">D31/7</f>
        <v>0.5714285714285714</v>
      </c>
      <c r="P31" s="20">
        <f t="shared" si="27"/>
        <v>0</v>
      </c>
      <c r="Q31" s="16">
        <f t="shared" si="8"/>
        <v>33</v>
      </c>
      <c r="R31" s="16"/>
      <c r="S31" s="21">
        <v>1.51315789473684</v>
      </c>
      <c r="T31" s="14" t="s">
        <v>63</v>
      </c>
      <c r="U31" s="22" t="s">
        <v>63</v>
      </c>
      <c r="V31" s="23" t="s">
        <v>1162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0.34517989004629623</v>
      </c>
      <c r="AD31" s="25">
        <f t="shared" si="12"/>
        <v>-1.9053929930555551</v>
      </c>
      <c r="AE31" s="25">
        <v>-6.28</v>
      </c>
      <c r="AF31" s="25">
        <v>-15.416059897875003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26.060625000000002</v>
      </c>
      <c r="D32" s="16">
        <v>16</v>
      </c>
      <c r="E32" s="16">
        <v>0</v>
      </c>
      <c r="F32" s="17">
        <v>416.97</v>
      </c>
      <c r="G32" s="17">
        <v>0</v>
      </c>
      <c r="H32" s="18">
        <f t="shared" si="2"/>
        <v>0</v>
      </c>
      <c r="I32" s="18">
        <f t="shared" si="3"/>
        <v>-8.0108961849101605E-4</v>
      </c>
      <c r="J32" s="17">
        <f t="shared" si="4"/>
        <v>-0.33403033822219896</v>
      </c>
      <c r="K32" s="17">
        <f t="shared" si="5"/>
        <v>-2.0876896138887435E-2</v>
      </c>
      <c r="L32" s="16">
        <v>18</v>
      </c>
      <c r="M32" s="19">
        <f t="shared" si="6"/>
        <v>0.88888888888888884</v>
      </c>
      <c r="N32" s="16">
        <v>4</v>
      </c>
      <c r="O32" s="20">
        <f t="shared" si="27"/>
        <v>2.2857142857142856</v>
      </c>
      <c r="P32" s="20">
        <f t="shared" si="27"/>
        <v>0</v>
      </c>
      <c r="Q32" s="16">
        <f t="shared" si="8"/>
        <v>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1.7759336099585059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0.34517989004629623</v>
      </c>
      <c r="AD32" s="25">
        <f t="shared" si="12"/>
        <v>-7.6215719722222204</v>
      </c>
      <c r="AE32" s="25">
        <v>-6.28</v>
      </c>
      <c r="AF32" s="25">
        <v>-15.416059897875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36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36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36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36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36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36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36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36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36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36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36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36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36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36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36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36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36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36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36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36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36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36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36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36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36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36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36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36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36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36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36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36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36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36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36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36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36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36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36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36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36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36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36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36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36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36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36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36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36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36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36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36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36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36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36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36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36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36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36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36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36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36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36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36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36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36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36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36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36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36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36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36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36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36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36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36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36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36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36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36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36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36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6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6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6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6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6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6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6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6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6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6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6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6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6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6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6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6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6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6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6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6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6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6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6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6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6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6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6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6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6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6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6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6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6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31"/>
      <c r="B149" s="31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6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</row>
    <row r="150" spans="1:33" ht="15.75" customHeight="1" x14ac:dyDescent="0.2">
      <c r="A150" s="31"/>
      <c r="B150" s="31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6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</row>
    <row r="151" spans="1:33" ht="15.75" customHeight="1" x14ac:dyDescent="0.2">
      <c r="A151" s="31"/>
      <c r="B151" s="31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6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</row>
    <row r="152" spans="1:33" ht="15.75" customHeight="1" x14ac:dyDescent="0.2">
      <c r="A152" s="31"/>
      <c r="B152" s="31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6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</row>
    <row r="153" spans="1:33" ht="15.75" customHeight="1" x14ac:dyDescent="0.2">
      <c r="A153" s="31"/>
      <c r="B153" s="31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6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</row>
    <row r="154" spans="1:33" ht="15.75" customHeight="1" x14ac:dyDescent="0.2">
      <c r="A154" s="31"/>
      <c r="B154" s="31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6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</row>
    <row r="155" spans="1:33" ht="15.75" customHeight="1" x14ac:dyDescent="0.2">
      <c r="A155" s="31"/>
      <c r="B155" s="31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6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</row>
    <row r="156" spans="1:33" ht="15.75" customHeight="1" x14ac:dyDescent="0.2">
      <c r="A156" s="31"/>
      <c r="B156" s="31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6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</row>
    <row r="157" spans="1:33" ht="15.75" customHeight="1" x14ac:dyDescent="0.2">
      <c r="A157" s="31"/>
      <c r="B157" s="31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6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</row>
    <row r="158" spans="1:33" ht="15.75" customHeight="1" x14ac:dyDescent="0.2">
      <c r="A158" s="31"/>
      <c r="B158" s="31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6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</row>
    <row r="159" spans="1:33" ht="15.75" customHeight="1" x14ac:dyDescent="0.2">
      <c r="A159" s="31"/>
      <c r="B159" s="31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6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</row>
    <row r="160" spans="1:33" ht="15.75" customHeight="1" x14ac:dyDescent="0.2">
      <c r="A160" s="31"/>
      <c r="B160" s="31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6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</row>
    <row r="161" spans="1:33" ht="15.75" customHeight="1" x14ac:dyDescent="0.2">
      <c r="A161" s="31"/>
      <c r="B161" s="31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6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</row>
    <row r="162" spans="1:33" ht="15.75" customHeight="1" x14ac:dyDescent="0.2">
      <c r="A162" s="31"/>
      <c r="B162" s="31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6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</row>
    <row r="163" spans="1:33" ht="15.75" customHeight="1" x14ac:dyDescent="0.2">
      <c r="A163" s="31"/>
      <c r="B163" s="31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6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</row>
    <row r="164" spans="1:33" ht="15.75" customHeight="1" x14ac:dyDescent="0.2">
      <c r="A164" s="31"/>
      <c r="B164" s="31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6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</row>
    <row r="165" spans="1:33" ht="15.75" customHeight="1" x14ac:dyDescent="0.2">
      <c r="A165" s="31"/>
      <c r="B165" s="31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6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</row>
    <row r="166" spans="1:33" ht="15.75" customHeight="1" x14ac:dyDescent="0.2">
      <c r="A166" s="31"/>
      <c r="B166" s="31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6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</row>
    <row r="167" spans="1:33" ht="15.75" customHeight="1" x14ac:dyDescent="0.2">
      <c r="A167" s="31"/>
      <c r="B167" s="31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6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</row>
    <row r="168" spans="1:33" ht="15.75" customHeight="1" x14ac:dyDescent="0.2">
      <c r="A168" s="31"/>
      <c r="B168" s="31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6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</row>
    <row r="169" spans="1:33" ht="15.75" customHeight="1" x14ac:dyDescent="0.2">
      <c r="A169" s="31"/>
      <c r="B169" s="31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6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</row>
    <row r="170" spans="1:33" ht="15.75" customHeight="1" x14ac:dyDescent="0.2">
      <c r="A170" s="31"/>
      <c r="B170" s="31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6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</row>
    <row r="171" spans="1:33" ht="15.75" customHeight="1" x14ac:dyDescent="0.2">
      <c r="A171" s="31"/>
      <c r="B171" s="31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6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</row>
    <row r="172" spans="1:33" ht="15.75" customHeight="1" x14ac:dyDescent="0.2">
      <c r="A172" s="31"/>
      <c r="B172" s="31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6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</row>
    <row r="173" spans="1:33" ht="15.75" customHeight="1" x14ac:dyDescent="0.2">
      <c r="A173" s="31"/>
      <c r="B173" s="31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6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</row>
    <row r="174" spans="1:33" ht="15.75" customHeight="1" x14ac:dyDescent="0.2">
      <c r="A174" s="31"/>
      <c r="B174" s="31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6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</row>
    <row r="175" spans="1:33" ht="15.75" customHeight="1" x14ac:dyDescent="0.2">
      <c r="A175" s="31"/>
      <c r="B175" s="31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6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</row>
    <row r="176" spans="1:33" ht="15.75" customHeight="1" x14ac:dyDescent="0.2">
      <c r="A176" s="31"/>
      <c r="B176" s="31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6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</row>
    <row r="177" spans="1:33" ht="15.75" customHeight="1" x14ac:dyDescent="0.2">
      <c r="A177" s="31"/>
      <c r="B177" s="31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6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</row>
    <row r="178" spans="1:33" ht="15.75" customHeight="1" x14ac:dyDescent="0.2">
      <c r="A178" s="31"/>
      <c r="B178" s="31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6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</row>
    <row r="179" spans="1:33" ht="15.75" customHeight="1" x14ac:dyDescent="0.2">
      <c r="A179" s="31"/>
      <c r="B179" s="31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6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</row>
    <row r="180" spans="1:33" ht="15.75" customHeight="1" x14ac:dyDescent="0.2">
      <c r="A180" s="31"/>
      <c r="B180" s="31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6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</row>
    <row r="181" spans="1:33" ht="15.75" customHeight="1" x14ac:dyDescent="0.2">
      <c r="A181" s="31"/>
      <c r="B181" s="31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6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</row>
    <row r="182" spans="1:33" ht="15.75" customHeight="1" x14ac:dyDescent="0.2">
      <c r="A182" s="31"/>
      <c r="B182" s="31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6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</row>
    <row r="183" spans="1:33" ht="15.75" customHeight="1" x14ac:dyDescent="0.2">
      <c r="A183" s="31"/>
      <c r="B183" s="31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6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</row>
    <row r="184" spans="1:33" ht="15.75" customHeight="1" x14ac:dyDescent="0.2">
      <c r="A184" s="31"/>
      <c r="B184" s="31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6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</row>
    <row r="185" spans="1:33" ht="15.75" customHeight="1" x14ac:dyDescent="0.2">
      <c r="A185" s="31"/>
      <c r="B185" s="31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6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</row>
    <row r="186" spans="1:33" ht="15.75" customHeight="1" x14ac:dyDescent="0.2">
      <c r="A186" s="31"/>
      <c r="B186" s="31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6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</row>
    <row r="187" spans="1:33" ht="15.75" customHeight="1" x14ac:dyDescent="0.2">
      <c r="A187" s="31"/>
      <c r="B187" s="31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6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</row>
    <row r="188" spans="1:33" ht="15.75" customHeight="1" x14ac:dyDescent="0.2">
      <c r="A188" s="31"/>
      <c r="B188" s="31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6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</row>
    <row r="189" spans="1:33" ht="15.75" customHeight="1" x14ac:dyDescent="0.2">
      <c r="A189" s="31"/>
      <c r="B189" s="31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6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</row>
    <row r="190" spans="1:33" ht="15.75" customHeight="1" x14ac:dyDescent="0.2">
      <c r="A190" s="31"/>
      <c r="B190" s="31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6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</row>
    <row r="191" spans="1:33" ht="15.75" customHeight="1" x14ac:dyDescent="0.2">
      <c r="A191" s="31"/>
      <c r="B191" s="31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6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</row>
    <row r="192" spans="1:33" ht="15.75" customHeight="1" x14ac:dyDescent="0.2">
      <c r="A192" s="31"/>
      <c r="B192" s="31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6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</row>
    <row r="193" spans="1:33" ht="15.75" customHeight="1" x14ac:dyDescent="0.2">
      <c r="A193" s="31"/>
      <c r="B193" s="31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6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</row>
    <row r="194" spans="1:33" ht="15.75" customHeight="1" x14ac:dyDescent="0.2">
      <c r="A194" s="31"/>
      <c r="B194" s="31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6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</row>
    <row r="195" spans="1:33" ht="15.75" customHeight="1" x14ac:dyDescent="0.2">
      <c r="A195" s="31"/>
      <c r="B195" s="31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6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</row>
    <row r="196" spans="1:33" ht="15.75" customHeight="1" x14ac:dyDescent="0.2">
      <c r="A196" s="31"/>
      <c r="B196" s="31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6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</row>
    <row r="197" spans="1:33" ht="15.75" customHeight="1" x14ac:dyDescent="0.2">
      <c r="A197" s="31"/>
      <c r="B197" s="31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6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</row>
    <row r="198" spans="1:33" ht="15.75" customHeight="1" x14ac:dyDescent="0.2">
      <c r="A198" s="31"/>
      <c r="B198" s="31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6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</row>
    <row r="199" spans="1:33" ht="15.75" customHeight="1" x14ac:dyDescent="0.2">
      <c r="A199" s="31"/>
      <c r="B199" s="31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6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</row>
    <row r="200" spans="1:33" ht="15.75" customHeight="1" x14ac:dyDescent="0.2">
      <c r="A200" s="31"/>
      <c r="B200" s="31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6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</row>
    <row r="201" spans="1:33" ht="15.75" customHeight="1" x14ac:dyDescent="0.2">
      <c r="A201" s="31"/>
      <c r="B201" s="31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6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</row>
    <row r="202" spans="1:33" ht="15.75" customHeight="1" x14ac:dyDescent="0.2">
      <c r="A202" s="31"/>
      <c r="B202" s="31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6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</row>
    <row r="203" spans="1:33" ht="15.75" customHeight="1" x14ac:dyDescent="0.2">
      <c r="A203" s="31"/>
      <c r="B203" s="31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6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</row>
    <row r="204" spans="1:33" ht="15.75" customHeight="1" x14ac:dyDescent="0.2">
      <c r="A204" s="31"/>
      <c r="B204" s="31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6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</row>
    <row r="205" spans="1:33" ht="15.75" customHeight="1" x14ac:dyDescent="0.2">
      <c r="A205" s="31"/>
      <c r="B205" s="31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6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</row>
    <row r="206" spans="1:33" ht="15.75" customHeight="1" x14ac:dyDescent="0.2">
      <c r="A206" s="31"/>
      <c r="B206" s="31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6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</row>
    <row r="207" spans="1:33" ht="15.75" customHeight="1" x14ac:dyDescent="0.2">
      <c r="A207" s="31"/>
      <c r="B207" s="31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6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</row>
    <row r="208" spans="1:33" ht="15.75" customHeight="1" x14ac:dyDescent="0.2">
      <c r="A208" s="31"/>
      <c r="B208" s="31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6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</row>
    <row r="209" spans="1:33" ht="15.75" customHeight="1" x14ac:dyDescent="0.2">
      <c r="A209" s="31"/>
      <c r="B209" s="31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6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</row>
    <row r="210" spans="1:33" ht="15.75" customHeight="1" x14ac:dyDescent="0.2">
      <c r="A210" s="31"/>
      <c r="B210" s="31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6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</row>
    <row r="211" spans="1:33" ht="15.75" customHeight="1" x14ac:dyDescent="0.2">
      <c r="A211" s="31"/>
      <c r="B211" s="31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6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</row>
    <row r="212" spans="1:33" ht="15.75" customHeight="1" x14ac:dyDescent="0.2">
      <c r="A212" s="31"/>
      <c r="B212" s="31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6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</row>
    <row r="213" spans="1:33" ht="15.75" customHeight="1" x14ac:dyDescent="0.2">
      <c r="A213" s="31"/>
      <c r="B213" s="31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6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</row>
    <row r="214" spans="1:33" ht="15.75" customHeight="1" x14ac:dyDescent="0.2">
      <c r="A214" s="31"/>
      <c r="B214" s="31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6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</row>
    <row r="215" spans="1:33" ht="15.75" customHeight="1" x14ac:dyDescent="0.2">
      <c r="A215" s="31"/>
      <c r="B215" s="31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6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</row>
    <row r="216" spans="1:33" ht="15.75" customHeight="1" x14ac:dyDescent="0.2">
      <c r="A216" s="31"/>
      <c r="B216" s="31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6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</row>
    <row r="217" spans="1:33" ht="15.75" customHeight="1" x14ac:dyDescent="0.2">
      <c r="A217" s="31"/>
      <c r="B217" s="31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6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</row>
    <row r="218" spans="1:33" ht="15.75" customHeight="1" x14ac:dyDescent="0.2">
      <c r="A218" s="31"/>
      <c r="B218" s="31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6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</row>
    <row r="219" spans="1:33" ht="15.75" customHeight="1" x14ac:dyDescent="0.2">
      <c r="A219" s="31"/>
      <c r="B219" s="31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6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</row>
    <row r="220" spans="1:33" ht="15.75" customHeight="1" x14ac:dyDescent="0.2">
      <c r="A220" s="31"/>
      <c r="B220" s="31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6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- 6 Foot Black Power Squid - 16/3 SJTW Outdoor Outlet &amp; Plug Splitter Cable")</f>
        <v>1 to 3 Extension Cord Splitter - 6 Foot Black Power Squid - 16/3 SJTW Outdoor Outlet &amp; Plug Splitter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Info!B1:BJ5000""),2,FALSE),"""")"),"B0861BHLG4")</f>
        <v>B0861BHLG4</v>
      </c>
      <c r="B2" s="3" t="s">
        <v>978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55.25" customHeight="1" x14ac:dyDescent="0.15">
      <c r="A3" s="67" t="s">
        <v>30</v>
      </c>
      <c r="B3" s="68"/>
      <c r="C3" s="42">
        <f>((AE32+AF32)/0.85)*-1</f>
        <v>13.165941179117647</v>
      </c>
      <c r="D3" s="5">
        <f>SUM(D4:D99765)</f>
        <v>85</v>
      </c>
      <c r="E3" s="5"/>
      <c r="F3" s="6">
        <f t="shared" ref="F3:G3" si="0">SUM(F4:F99765)</f>
        <v>1583.1399999999999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0.24787688168601885</v>
      </c>
      <c r="J3" s="6">
        <f>SUM(J4:J99765)</f>
        <v>392.42380647240384</v>
      </c>
      <c r="K3" s="6">
        <f t="shared" ref="K3:K32" si="3">J3/D3</f>
        <v>4.6167506643812217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3.5 - Oct
4.5 - Nov
2.5 - Dec
2 - Jan
2 - Feb")</f>
        <v>2 - March
2 - April
2 - May
2 - June
2 - July
2 - Aug
2 - Sept
3.5 - Oct
4.5 - Nov
2.5 -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QTY-40")</f>
        <v>Del QTY-40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-13.367713274999996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Info!B2:BZ7000""),37,FALSE)),"""")*-1"),-6.24105000225)</f>
        <v>-6.2410500022499997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180</v>
      </c>
      <c r="C4" s="15">
        <f t="shared" ref="C4:C32" si="4">IFERROR(F4/D4," - ")</f>
        <v>28.99</v>
      </c>
      <c r="D4" s="16">
        <v>1</v>
      </c>
      <c r="E4" s="16">
        <v>0</v>
      </c>
      <c r="F4" s="17">
        <v>28.99</v>
      </c>
      <c r="G4" s="17">
        <v>0</v>
      </c>
      <c r="H4" s="18">
        <f t="shared" si="1"/>
        <v>0</v>
      </c>
      <c r="I4" s="18">
        <f t="shared" si="2"/>
        <v>0.47746477884947058</v>
      </c>
      <c r="J4" s="17">
        <f t="shared" ref="J4:J32" si="5">F4*0.85+G4+AF4*D4+D4*AE4+AG4+AD4</f>
        <v>13.841703938846152</v>
      </c>
      <c r="K4" s="17">
        <f t="shared" si="3"/>
        <v>13.841703938846152</v>
      </c>
      <c r="L4" s="16">
        <v>11</v>
      </c>
      <c r="M4" s="19">
        <f t="shared" ref="M4:M32" si="6">IFERROR(D4/L4,"-")</f>
        <v>9.0909090909090912E-2</v>
      </c>
      <c r="N4" s="16">
        <v>0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0</v>
      </c>
      <c r="R4" s="16"/>
      <c r="S4" s="21" t="e">
        <v>#N/A</v>
      </c>
      <c r="T4" s="14">
        <v>360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0.11396175</v>
      </c>
      <c r="AD4" s="25">
        <f t="shared" ref="AD4:AD32" si="12">IFERROR(AB4*AC4*D4*2,0)</f>
        <v>-0.15726721499999999</v>
      </c>
      <c r="AE4" s="25">
        <v>-4.9000000000000004</v>
      </c>
      <c r="AF4" s="25">
        <v>-5.7425288461538466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360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-5.7425288461538466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560</v>
      </c>
      <c r="U6" s="22">
        <v>200</v>
      </c>
      <c r="V6" s="23" t="s">
        <v>906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-5.7425288461538466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560</v>
      </c>
      <c r="U7" s="22">
        <v>200</v>
      </c>
      <c r="V7" s="23" t="s">
        <v>906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-5.7425288461538466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200</v>
      </c>
      <c r="U8" s="22">
        <v>200</v>
      </c>
      <c r="V8" s="23" t="s">
        <v>907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-5.74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1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>
        <v>3.5959595959595898</v>
      </c>
      <c r="T9" s="14">
        <v>200</v>
      </c>
      <c r="U9" s="22">
        <v>200</v>
      </c>
      <c r="V9" s="23" t="s">
        <v>908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-5.8112211538461498</v>
      </c>
      <c r="AG9" s="25">
        <v>0</v>
      </c>
    </row>
    <row r="10" spans="1:33" ht="15.75" customHeight="1" x14ac:dyDescent="0.2">
      <c r="A10" s="14" t="s">
        <v>45</v>
      </c>
      <c r="B10" s="14" t="s">
        <v>979</v>
      </c>
      <c r="C10" s="15">
        <f t="shared" si="4"/>
        <v>28.99</v>
      </c>
      <c r="D10" s="16">
        <v>1</v>
      </c>
      <c r="E10" s="16">
        <v>0</v>
      </c>
      <c r="F10" s="29">
        <v>28.99</v>
      </c>
      <c r="G10" s="29">
        <v>0</v>
      </c>
      <c r="H10" s="18">
        <f t="shared" si="1"/>
        <v>0</v>
      </c>
      <c r="I10" s="18">
        <f t="shared" si="2"/>
        <v>0.47509526150927378</v>
      </c>
      <c r="J10" s="17">
        <f t="shared" si="5"/>
        <v>13.773011631153846</v>
      </c>
      <c r="K10" s="17">
        <f t="shared" si="3"/>
        <v>13.773011631153846</v>
      </c>
      <c r="L10" s="16">
        <v>10</v>
      </c>
      <c r="M10" s="19">
        <f t="shared" si="6"/>
        <v>0.1</v>
      </c>
      <c r="N10" s="16">
        <v>0</v>
      </c>
      <c r="O10" s="20">
        <f t="shared" ref="O10:P10" si="18">D10/7</f>
        <v>0.14285714285714285</v>
      </c>
      <c r="P10" s="20">
        <f t="shared" si="18"/>
        <v>0</v>
      </c>
      <c r="Q10" s="16">
        <f t="shared" si="8"/>
        <v>0</v>
      </c>
      <c r="R10" s="16"/>
      <c r="S10" s="21" t="e">
        <v>#N/A</v>
      </c>
      <c r="T10" s="14">
        <v>200</v>
      </c>
      <c r="U10" s="22">
        <v>200</v>
      </c>
      <c r="V10" s="23" t="s">
        <v>909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0.11396175</v>
      </c>
      <c r="AD10" s="25">
        <f t="shared" si="12"/>
        <v>-0.15726721499999999</v>
      </c>
      <c r="AE10" s="25">
        <v>-4.9000000000000004</v>
      </c>
      <c r="AF10" s="25">
        <v>-5.8112211538461498</v>
      </c>
      <c r="AG10" s="25">
        <v>0</v>
      </c>
    </row>
    <row r="11" spans="1:33" ht="15.75" customHeight="1" x14ac:dyDescent="0.2">
      <c r="A11" s="14" t="s">
        <v>46</v>
      </c>
      <c r="B11" s="14" t="s">
        <v>180</v>
      </c>
      <c r="C11" s="15">
        <f t="shared" si="4"/>
        <v>29.99</v>
      </c>
      <c r="D11" s="16">
        <v>1</v>
      </c>
      <c r="E11" s="16">
        <v>0</v>
      </c>
      <c r="F11" s="29">
        <v>29.99</v>
      </c>
      <c r="G11" s="29">
        <v>0</v>
      </c>
      <c r="H11" s="18">
        <f t="shared" si="1"/>
        <v>0</v>
      </c>
      <c r="I11" s="18">
        <f t="shared" si="2"/>
        <v>0.48759625312283589</v>
      </c>
      <c r="J11" s="17">
        <f t="shared" si="5"/>
        <v>14.623011631153847</v>
      </c>
      <c r="K11" s="17">
        <f t="shared" si="3"/>
        <v>14.623011631153847</v>
      </c>
      <c r="L11" s="16">
        <v>7</v>
      </c>
      <c r="M11" s="19">
        <f t="shared" si="6"/>
        <v>0.14285714285714285</v>
      </c>
      <c r="N11" s="16">
        <v>0</v>
      </c>
      <c r="O11" s="20">
        <f t="shared" ref="O11:P11" si="19">D11/7</f>
        <v>0.14285714285714285</v>
      </c>
      <c r="P11" s="20">
        <f t="shared" si="19"/>
        <v>0</v>
      </c>
      <c r="Q11" s="16">
        <f t="shared" si="8"/>
        <v>0</v>
      </c>
      <c r="R11" s="16"/>
      <c r="S11" s="21" t="e">
        <v>#N/A</v>
      </c>
      <c r="T11" s="14">
        <v>200</v>
      </c>
      <c r="U11" s="22">
        <v>200</v>
      </c>
      <c r="V11" s="23" t="s">
        <v>910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0.11396175</v>
      </c>
      <c r="AD11" s="25">
        <f t="shared" si="12"/>
        <v>-0.15726721499999999</v>
      </c>
      <c r="AE11" s="25">
        <v>-4.9000000000000004</v>
      </c>
      <c r="AF11" s="25">
        <v>-5.8112211538461498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200</v>
      </c>
      <c r="U12" s="22">
        <v>200</v>
      </c>
      <c r="V12" s="23" t="s">
        <v>909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-5.8112211538461498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600</v>
      </c>
      <c r="U13" s="22">
        <v>200</v>
      </c>
      <c r="V13" s="23" t="s">
        <v>909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-5.8473750000000004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400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-5.8473750000000004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400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-5.8473750000000004</v>
      </c>
      <c r="AG15" s="25">
        <v>0</v>
      </c>
    </row>
    <row r="16" spans="1:33" ht="15.75" customHeight="1" x14ac:dyDescent="0.2">
      <c r="A16" s="14" t="s">
        <v>60</v>
      </c>
      <c r="B16" s="14" t="s">
        <v>47</v>
      </c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1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>
        <v>0.92307692307692302</v>
      </c>
      <c r="T16" s="14">
        <v>400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0.11396175</v>
      </c>
      <c r="AD16" s="25">
        <f t="shared" si="12"/>
        <v>0</v>
      </c>
      <c r="AE16" s="25">
        <v>-4.9000000000000004</v>
      </c>
      <c r="AF16" s="25">
        <v>-5.8473750000000004</v>
      </c>
      <c r="AG16" s="25">
        <v>0</v>
      </c>
    </row>
    <row r="17" spans="1:33" ht="15.75" customHeight="1" x14ac:dyDescent="0.2">
      <c r="A17" s="14" t="s">
        <v>62</v>
      </c>
      <c r="B17" s="14" t="s">
        <v>980</v>
      </c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1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>
        <v>0.72727272727272696</v>
      </c>
      <c r="T17" s="14">
        <v>400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0.11396175</v>
      </c>
      <c r="AD17" s="25">
        <f t="shared" si="12"/>
        <v>0</v>
      </c>
      <c r="AE17" s="25">
        <v>-4.9000000000000004</v>
      </c>
      <c r="AF17" s="25">
        <v>-5.719875</v>
      </c>
      <c r="AG17" s="25">
        <v>0</v>
      </c>
    </row>
    <row r="18" spans="1:33" ht="15.75" customHeight="1" x14ac:dyDescent="0.2">
      <c r="A18" s="14" t="s">
        <v>64</v>
      </c>
      <c r="B18" s="14" t="s">
        <v>105</v>
      </c>
      <c r="C18" s="15">
        <f t="shared" si="4"/>
        <v>25.99</v>
      </c>
      <c r="D18" s="16">
        <v>1</v>
      </c>
      <c r="E18" s="16">
        <v>0</v>
      </c>
      <c r="F18" s="17">
        <v>25.99</v>
      </c>
      <c r="G18" s="29">
        <v>0</v>
      </c>
      <c r="H18" s="18">
        <f t="shared" si="1"/>
        <v>0</v>
      </c>
      <c r="I18" s="18">
        <f t="shared" si="2"/>
        <v>0.43533504367064241</v>
      </c>
      <c r="J18" s="17">
        <f t="shared" si="5"/>
        <v>11.314357784999995</v>
      </c>
      <c r="K18" s="17">
        <f t="shared" si="3"/>
        <v>11.314357784999995</v>
      </c>
      <c r="L18" s="16">
        <v>6</v>
      </c>
      <c r="M18" s="19">
        <f t="shared" si="6"/>
        <v>0.16666666666666666</v>
      </c>
      <c r="N18" s="16">
        <v>0</v>
      </c>
      <c r="O18" s="20">
        <f t="shared" ref="O18:P18" si="26">D18/7</f>
        <v>0.14285714285714285</v>
      </c>
      <c r="P18" s="20">
        <f t="shared" si="26"/>
        <v>0</v>
      </c>
      <c r="Q18" s="16">
        <f t="shared" si="8"/>
        <v>0</v>
      </c>
      <c r="R18" s="16"/>
      <c r="S18" s="21" t="e">
        <v>#N/A</v>
      </c>
      <c r="T18" s="14">
        <v>400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0.11396175</v>
      </c>
      <c r="AD18" s="25">
        <f t="shared" si="12"/>
        <v>-0.15726721499999999</v>
      </c>
      <c r="AE18" s="25">
        <v>-4.9000000000000004</v>
      </c>
      <c r="AF18" s="25">
        <v>-5.719875</v>
      </c>
      <c r="AG18" s="25">
        <v>0</v>
      </c>
    </row>
    <row r="19" spans="1:33" ht="15.75" customHeight="1" x14ac:dyDescent="0.2">
      <c r="A19" s="14" t="s">
        <v>67</v>
      </c>
      <c r="B19" s="14" t="s">
        <v>981</v>
      </c>
      <c r="C19" s="15">
        <f t="shared" si="4"/>
        <v>25.99</v>
      </c>
      <c r="D19" s="16">
        <v>1</v>
      </c>
      <c r="E19" s="16">
        <v>0</v>
      </c>
      <c r="F19" s="17">
        <v>25.99</v>
      </c>
      <c r="G19" s="29">
        <v>0</v>
      </c>
      <c r="H19" s="18">
        <f t="shared" si="1"/>
        <v>0</v>
      </c>
      <c r="I19" s="18">
        <f t="shared" si="2"/>
        <v>0.42487356810311655</v>
      </c>
      <c r="J19" s="17">
        <f t="shared" si="5"/>
        <v>11.042464034999998</v>
      </c>
      <c r="K19" s="17">
        <f t="shared" si="3"/>
        <v>11.042464034999998</v>
      </c>
      <c r="L19" s="16">
        <v>0</v>
      </c>
      <c r="M19" s="19" t="str">
        <f t="shared" si="6"/>
        <v>-</v>
      </c>
      <c r="N19" s="16">
        <v>79</v>
      </c>
      <c r="O19" s="20">
        <f t="shared" ref="O19:P19" si="27">D19/7</f>
        <v>0.14285714285714285</v>
      </c>
      <c r="P19" s="20">
        <f t="shared" si="27"/>
        <v>0</v>
      </c>
      <c r="Q19" s="16">
        <f t="shared" si="8"/>
        <v>553</v>
      </c>
      <c r="R19" s="16"/>
      <c r="S19" s="21" t="e">
        <v>#N/A</v>
      </c>
      <c r="T19" s="14">
        <v>400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0.11396175</v>
      </c>
      <c r="AD19" s="25">
        <f t="shared" si="12"/>
        <v>-0.15726721499999999</v>
      </c>
      <c r="AE19" s="25">
        <v>-4.9000000000000004</v>
      </c>
      <c r="AF19" s="25">
        <v>-5.9917687500000003</v>
      </c>
      <c r="AG19" s="25">
        <v>0</v>
      </c>
    </row>
    <row r="20" spans="1:33" ht="15.75" customHeight="1" x14ac:dyDescent="0.2">
      <c r="A20" s="14" t="s">
        <v>68</v>
      </c>
      <c r="B20" s="14" t="s">
        <v>982</v>
      </c>
      <c r="C20" s="15">
        <f t="shared" si="4"/>
        <v>26.07</v>
      </c>
      <c r="D20" s="16">
        <v>2</v>
      </c>
      <c r="E20" s="16">
        <v>0</v>
      </c>
      <c r="F20" s="17">
        <v>52.14</v>
      </c>
      <c r="G20" s="29">
        <v>0</v>
      </c>
      <c r="H20" s="18">
        <f t="shared" si="1"/>
        <v>0</v>
      </c>
      <c r="I20" s="18">
        <f t="shared" si="2"/>
        <v>0.42617813713080183</v>
      </c>
      <c r="J20" s="17">
        <f t="shared" si="5"/>
        <v>22.220928070000006</v>
      </c>
      <c r="K20" s="17">
        <f t="shared" si="3"/>
        <v>11.110464035000003</v>
      </c>
      <c r="L20" s="16">
        <v>20</v>
      </c>
      <c r="M20" s="19">
        <f t="shared" si="6"/>
        <v>0.1</v>
      </c>
      <c r="N20" s="16">
        <v>77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269</v>
      </c>
      <c r="R20" s="16"/>
      <c r="S20" s="21">
        <v>0.240963855421686</v>
      </c>
      <c r="T20" s="14">
        <v>400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0.11396175</v>
      </c>
      <c r="AD20" s="25">
        <f t="shared" si="12"/>
        <v>-0.31453442999999998</v>
      </c>
      <c r="AE20" s="25">
        <v>-4.9000000000000004</v>
      </c>
      <c r="AF20" s="25">
        <v>-5.9917687500000003</v>
      </c>
      <c r="AG20" s="25">
        <v>0</v>
      </c>
    </row>
    <row r="21" spans="1:33" ht="15.75" customHeight="1" x14ac:dyDescent="0.2">
      <c r="A21" s="14" t="s">
        <v>71</v>
      </c>
      <c r="B21" s="14" t="s">
        <v>38</v>
      </c>
      <c r="C21" s="15">
        <f t="shared" si="4"/>
        <v>20.03166666666667</v>
      </c>
      <c r="D21" s="16">
        <v>6</v>
      </c>
      <c r="E21" s="16">
        <v>0</v>
      </c>
      <c r="F21" s="17">
        <v>120.19000000000001</v>
      </c>
      <c r="G21" s="29">
        <v>0</v>
      </c>
      <c r="H21" s="18">
        <f t="shared" si="1"/>
        <v>0</v>
      </c>
      <c r="I21" s="18">
        <f t="shared" si="2"/>
        <v>0.29842153432065888</v>
      </c>
      <c r="J21" s="17">
        <f t="shared" si="5"/>
        <v>35.867284209999994</v>
      </c>
      <c r="K21" s="17">
        <f t="shared" si="3"/>
        <v>5.977880701666666</v>
      </c>
      <c r="L21" s="16">
        <v>11</v>
      </c>
      <c r="M21" s="19">
        <f t="shared" si="6"/>
        <v>0.54545454545454541</v>
      </c>
      <c r="N21" s="16">
        <v>72</v>
      </c>
      <c r="O21" s="20">
        <f t="shared" ref="O21:P21" si="29">D21/7</f>
        <v>0.8571428571428571</v>
      </c>
      <c r="P21" s="20">
        <f t="shared" si="29"/>
        <v>0</v>
      </c>
      <c r="Q21" s="16">
        <f t="shared" si="8"/>
        <v>84</v>
      </c>
      <c r="R21" s="16"/>
      <c r="S21" s="21">
        <v>0.512820512820512</v>
      </c>
      <c r="T21" s="14">
        <v>400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0.11396175</v>
      </c>
      <c r="AD21" s="25">
        <f t="shared" si="12"/>
        <v>-0.94360328999999998</v>
      </c>
      <c r="AE21" s="25">
        <v>-4.9000000000000004</v>
      </c>
      <c r="AF21" s="25">
        <v>-5.9917687500000003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16.866250000000001</v>
      </c>
      <c r="D22" s="16">
        <v>16</v>
      </c>
      <c r="E22" s="16">
        <v>0</v>
      </c>
      <c r="F22" s="29">
        <v>269.86</v>
      </c>
      <c r="G22" s="29">
        <v>0</v>
      </c>
      <c r="H22" s="18">
        <f t="shared" si="1"/>
        <v>0</v>
      </c>
      <c r="I22" s="18">
        <f t="shared" si="2"/>
        <v>0.19490263306899869</v>
      </c>
      <c r="J22" s="17">
        <f t="shared" si="5"/>
        <v>52.596424559999988</v>
      </c>
      <c r="K22" s="17">
        <f t="shared" si="3"/>
        <v>3.2872765349999993</v>
      </c>
      <c r="L22" s="16">
        <v>31</v>
      </c>
      <c r="M22" s="19">
        <f t="shared" si="6"/>
        <v>0.5161290322580645</v>
      </c>
      <c r="N22" s="16">
        <v>55</v>
      </c>
      <c r="O22" s="20">
        <f t="shared" ref="O22:P22" si="30">D22/7</f>
        <v>2.2857142857142856</v>
      </c>
      <c r="P22" s="20">
        <f t="shared" si="30"/>
        <v>0</v>
      </c>
      <c r="Q22" s="16">
        <f t="shared" si="8"/>
        <v>24</v>
      </c>
      <c r="R22" s="16"/>
      <c r="S22" s="21">
        <v>1.5873015873015801</v>
      </c>
      <c r="T22" s="14">
        <v>500</v>
      </c>
      <c r="U22" s="22">
        <v>100</v>
      </c>
      <c r="V22" s="23" t="s">
        <v>880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0.11396175</v>
      </c>
      <c r="AD22" s="25">
        <f t="shared" si="12"/>
        <v>-2.5162754399999998</v>
      </c>
      <c r="AE22" s="25">
        <v>-4.9000000000000004</v>
      </c>
      <c r="AF22" s="25">
        <v>-5.9917687500000003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4"/>
        <v>16.528571428571428</v>
      </c>
      <c r="D23" s="16">
        <v>7</v>
      </c>
      <c r="E23" s="16">
        <v>0</v>
      </c>
      <c r="F23" s="17">
        <v>115.7</v>
      </c>
      <c r="G23" s="29">
        <v>0</v>
      </c>
      <c r="H23" s="18">
        <f t="shared" si="1"/>
        <v>0</v>
      </c>
      <c r="I23" s="18">
        <f t="shared" si="2"/>
        <v>0.1815189995246326</v>
      </c>
      <c r="J23" s="17">
        <f t="shared" si="5"/>
        <v>21.001748244999991</v>
      </c>
      <c r="K23" s="17">
        <f t="shared" si="3"/>
        <v>3.0002497492857132</v>
      </c>
      <c r="L23" s="16">
        <v>17</v>
      </c>
      <c r="M23" s="19">
        <f t="shared" si="6"/>
        <v>0.41176470588235292</v>
      </c>
      <c r="N23" s="16">
        <v>49</v>
      </c>
      <c r="O23" s="20">
        <f t="shared" ref="O23:P23" si="31">D23/7</f>
        <v>1</v>
      </c>
      <c r="P23" s="20">
        <f t="shared" si="31"/>
        <v>0</v>
      </c>
      <c r="Q23" s="16">
        <f t="shared" si="8"/>
        <v>49</v>
      </c>
      <c r="R23" s="16"/>
      <c r="S23" s="21">
        <v>2.0350877192982399</v>
      </c>
      <c r="T23" s="14">
        <v>400</v>
      </c>
      <c r="U23" s="22" t="s">
        <v>63</v>
      </c>
      <c r="V23" s="23" t="s">
        <v>882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0.11396175</v>
      </c>
      <c r="AD23" s="25">
        <f t="shared" si="12"/>
        <v>-1.1008705049999998</v>
      </c>
      <c r="AE23" s="25">
        <v>-4.9000000000000004</v>
      </c>
      <c r="AF23" s="25">
        <v>-5.9917687500000003</v>
      </c>
      <c r="AG23" s="25">
        <v>0</v>
      </c>
    </row>
    <row r="24" spans="1:33" ht="15.75" customHeight="1" x14ac:dyDescent="0.2">
      <c r="A24" s="14" t="s">
        <v>78</v>
      </c>
      <c r="B24" s="14" t="s">
        <v>983</v>
      </c>
      <c r="C24" s="15">
        <f t="shared" si="4"/>
        <v>16.602</v>
      </c>
      <c r="D24" s="16">
        <v>10</v>
      </c>
      <c r="E24" s="16">
        <v>0</v>
      </c>
      <c r="F24" s="17">
        <v>166.02</v>
      </c>
      <c r="G24" s="17">
        <v>0</v>
      </c>
      <c r="H24" s="18">
        <f t="shared" si="1"/>
        <v>0</v>
      </c>
      <c r="I24" s="18">
        <f t="shared" si="2"/>
        <v>0.18447560745693301</v>
      </c>
      <c r="J24" s="17">
        <f t="shared" si="5"/>
        <v>30.62664035000002</v>
      </c>
      <c r="K24" s="17">
        <f t="shared" si="3"/>
        <v>3.0626640350000018</v>
      </c>
      <c r="L24" s="16">
        <v>20</v>
      </c>
      <c r="M24" s="19">
        <f t="shared" si="6"/>
        <v>0.5</v>
      </c>
      <c r="N24" s="16">
        <v>38</v>
      </c>
      <c r="O24" s="20">
        <f t="shared" ref="O24:P24" si="32">D24/7</f>
        <v>1.4285714285714286</v>
      </c>
      <c r="P24" s="20">
        <f t="shared" si="32"/>
        <v>0</v>
      </c>
      <c r="Q24" s="16">
        <f t="shared" si="8"/>
        <v>26</v>
      </c>
      <c r="R24" s="16"/>
      <c r="S24" s="21">
        <v>0.984615384615384</v>
      </c>
      <c r="T24" s="14">
        <v>400</v>
      </c>
      <c r="U24" s="22" t="s">
        <v>63</v>
      </c>
      <c r="V24" s="23" t="s">
        <v>882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0.11396175</v>
      </c>
      <c r="AD24" s="25">
        <f t="shared" si="12"/>
        <v>-1.5726721499999998</v>
      </c>
      <c r="AE24" s="25">
        <v>-4.9000000000000004</v>
      </c>
      <c r="AF24" s="25">
        <v>-5.9917687500000003</v>
      </c>
      <c r="AG24" s="25">
        <v>0</v>
      </c>
    </row>
    <row r="25" spans="1:33" ht="15.75" customHeight="1" x14ac:dyDescent="0.2">
      <c r="A25" s="14" t="s">
        <v>81</v>
      </c>
      <c r="B25" s="30" t="s">
        <v>984</v>
      </c>
      <c r="C25" s="15">
        <f t="shared" si="4"/>
        <v>16.786000000000001</v>
      </c>
      <c r="D25" s="16">
        <v>10</v>
      </c>
      <c r="E25" s="16">
        <v>1</v>
      </c>
      <c r="F25" s="17">
        <v>167.86</v>
      </c>
      <c r="G25" s="17">
        <v>0</v>
      </c>
      <c r="H25" s="18">
        <f t="shared" si="1"/>
        <v>0</v>
      </c>
      <c r="I25" s="18">
        <f t="shared" si="2"/>
        <v>0.19187613398069819</v>
      </c>
      <c r="J25" s="17">
        <f t="shared" si="5"/>
        <v>32.208327850000003</v>
      </c>
      <c r="K25" s="17">
        <f t="shared" si="3"/>
        <v>3.2208327850000003</v>
      </c>
      <c r="L25" s="16">
        <v>48</v>
      </c>
      <c r="M25" s="19">
        <f t="shared" si="6"/>
        <v>0.20833333333333334</v>
      </c>
      <c r="N25" s="16">
        <v>23</v>
      </c>
      <c r="O25" s="20">
        <f t="shared" ref="O25:P25" si="33">D25/7</f>
        <v>1.4285714285714286</v>
      </c>
      <c r="P25" s="20">
        <f t="shared" si="33"/>
        <v>0.14285714285714285</v>
      </c>
      <c r="Q25" s="16">
        <f t="shared" si="8"/>
        <v>14</v>
      </c>
      <c r="R25" s="16"/>
      <c r="S25" s="21">
        <v>1.94392523364486</v>
      </c>
      <c r="T25" s="14">
        <v>400</v>
      </c>
      <c r="U25" s="22" t="s">
        <v>63</v>
      </c>
      <c r="V25" s="23" t="s">
        <v>884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0.11396175</v>
      </c>
      <c r="AD25" s="25">
        <f t="shared" si="12"/>
        <v>-1.5726721499999998</v>
      </c>
      <c r="AE25" s="25">
        <v>-4.9000000000000004</v>
      </c>
      <c r="AF25" s="25">
        <v>-5.99</v>
      </c>
      <c r="AG25" s="25">
        <v>0</v>
      </c>
    </row>
    <row r="26" spans="1:33" ht="15.75" customHeight="1" x14ac:dyDescent="0.2">
      <c r="A26" s="14" t="s">
        <v>82</v>
      </c>
      <c r="B26" s="14" t="s">
        <v>985</v>
      </c>
      <c r="C26" s="15">
        <f t="shared" si="4"/>
        <v>17.387333333333334</v>
      </c>
      <c r="D26" s="16">
        <v>15</v>
      </c>
      <c r="E26" s="16">
        <v>0</v>
      </c>
      <c r="F26" s="17">
        <v>260.81</v>
      </c>
      <c r="G26" s="17">
        <v>0</v>
      </c>
      <c r="H26" s="18">
        <f t="shared" si="1"/>
        <v>0</v>
      </c>
      <c r="I26" s="18">
        <f t="shared" si="2"/>
        <v>0.21165967763889423</v>
      </c>
      <c r="J26" s="17">
        <f t="shared" si="5"/>
        <v>55.202960525000009</v>
      </c>
      <c r="K26" s="17">
        <f t="shared" si="3"/>
        <v>3.6801973683333338</v>
      </c>
      <c r="L26" s="16">
        <v>46</v>
      </c>
      <c r="M26" s="19">
        <f t="shared" si="6"/>
        <v>0.32608695652173914</v>
      </c>
      <c r="N26" s="16">
        <v>12</v>
      </c>
      <c r="O26" s="20">
        <f t="shared" ref="O26:P26" si="34">D26/7</f>
        <v>2.1428571428571428</v>
      </c>
      <c r="P26" s="20">
        <f t="shared" si="34"/>
        <v>0</v>
      </c>
      <c r="Q26" s="16">
        <f t="shared" si="8"/>
        <v>5</v>
      </c>
      <c r="R26" s="16"/>
      <c r="S26" s="21">
        <v>3.4871794871794868</v>
      </c>
      <c r="T26" s="14">
        <v>400</v>
      </c>
      <c r="U26" s="22">
        <v>100</v>
      </c>
      <c r="V26" s="23" t="s">
        <v>885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0.11396175</v>
      </c>
      <c r="AD26" s="25">
        <f t="shared" si="12"/>
        <v>-2.3590082249999997</v>
      </c>
      <c r="AE26" s="25">
        <v>-4.95</v>
      </c>
      <c r="AF26" s="25">
        <v>-5.9917687500000003</v>
      </c>
      <c r="AG26" s="25">
        <v>0</v>
      </c>
    </row>
    <row r="27" spans="1:33" ht="15.75" customHeight="1" x14ac:dyDescent="0.2">
      <c r="A27" s="14" t="s">
        <v>85</v>
      </c>
      <c r="B27" s="14" t="s">
        <v>38</v>
      </c>
      <c r="C27" s="15">
        <f t="shared" si="4"/>
        <v>20.239999999999998</v>
      </c>
      <c r="D27" s="16">
        <v>3</v>
      </c>
      <c r="E27" s="16">
        <v>0</v>
      </c>
      <c r="F27" s="17">
        <v>60.72</v>
      </c>
      <c r="G27" s="17">
        <v>0</v>
      </c>
      <c r="H27" s="18">
        <f t="shared" si="1"/>
        <v>0</v>
      </c>
      <c r="I27" s="18">
        <f t="shared" si="2"/>
        <v>0.30093201753952559</v>
      </c>
      <c r="J27" s="17">
        <f t="shared" si="5"/>
        <v>18.272592104999994</v>
      </c>
      <c r="K27" s="17">
        <f t="shared" si="3"/>
        <v>6.0908640349999983</v>
      </c>
      <c r="L27" s="16">
        <v>51</v>
      </c>
      <c r="M27" s="19">
        <f t="shared" si="6"/>
        <v>5.8823529411764705E-2</v>
      </c>
      <c r="N27" s="16">
        <v>9</v>
      </c>
      <c r="O27" s="20">
        <f t="shared" ref="O27:P27" si="35">D27/7</f>
        <v>0.42857142857142855</v>
      </c>
      <c r="P27" s="20">
        <f t="shared" si="35"/>
        <v>0</v>
      </c>
      <c r="Q27" s="16">
        <f t="shared" si="8"/>
        <v>21</v>
      </c>
      <c r="R27" s="16"/>
      <c r="S27" s="21">
        <v>4.5</v>
      </c>
      <c r="T27" s="14">
        <v>400</v>
      </c>
      <c r="U27" s="22">
        <v>100</v>
      </c>
      <c r="V27" s="23" t="s">
        <v>885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0.11396175</v>
      </c>
      <c r="AD27" s="25">
        <f t="shared" si="12"/>
        <v>-0.47180164499999999</v>
      </c>
      <c r="AE27" s="25">
        <v>-4.95</v>
      </c>
      <c r="AF27" s="25">
        <v>-6.0058687500000003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4"/>
        <v>20.87</v>
      </c>
      <c r="D28" s="16">
        <v>3</v>
      </c>
      <c r="E28" s="16">
        <v>0</v>
      </c>
      <c r="F28" s="17">
        <v>62.61</v>
      </c>
      <c r="G28" s="17">
        <v>0</v>
      </c>
      <c r="H28" s="18">
        <f t="shared" si="1"/>
        <v>0</v>
      </c>
      <c r="I28" s="18">
        <f t="shared" si="2"/>
        <v>0.22044751335649257</v>
      </c>
      <c r="J28" s="17">
        <f t="shared" si="5"/>
        <v>13.80221881125</v>
      </c>
      <c r="K28" s="17">
        <f t="shared" si="3"/>
        <v>4.6007396037500001</v>
      </c>
      <c r="L28" s="16">
        <v>39</v>
      </c>
      <c r="M28" s="19">
        <f t="shared" si="6"/>
        <v>7.6923076923076927E-2</v>
      </c>
      <c r="N28" s="16">
        <v>7</v>
      </c>
      <c r="O28" s="20">
        <f t="shared" ref="O28:P28" si="36">D28/7</f>
        <v>0.42857142857142855</v>
      </c>
      <c r="P28" s="20">
        <f t="shared" si="36"/>
        <v>0</v>
      </c>
      <c r="Q28" s="16">
        <f t="shared" si="8"/>
        <v>16</v>
      </c>
      <c r="R28" s="16"/>
      <c r="S28" s="21">
        <v>2.1294964028776979</v>
      </c>
      <c r="T28" s="14">
        <v>400</v>
      </c>
      <c r="U28" s="22">
        <v>100</v>
      </c>
      <c r="V28" s="23" t="s">
        <v>885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0.11396175</v>
      </c>
      <c r="AD28" s="25">
        <f t="shared" si="12"/>
        <v>-0.47180164499999999</v>
      </c>
      <c r="AE28" s="25">
        <v>-4.95</v>
      </c>
      <c r="AF28" s="25">
        <v>-8.0314931812499992</v>
      </c>
      <c r="AG28" s="25">
        <v>0</v>
      </c>
    </row>
    <row r="29" spans="1:33" ht="15.75" customHeight="1" x14ac:dyDescent="0.2">
      <c r="A29" s="14" t="s">
        <v>89</v>
      </c>
      <c r="B29" s="14" t="s">
        <v>960</v>
      </c>
      <c r="C29" s="15">
        <f t="shared" si="4"/>
        <v>20.87</v>
      </c>
      <c r="D29" s="16">
        <v>3</v>
      </c>
      <c r="E29" s="16">
        <v>0</v>
      </c>
      <c r="F29" s="17">
        <v>62.61</v>
      </c>
      <c r="G29" s="17">
        <v>0</v>
      </c>
      <c r="H29" s="18">
        <f t="shared" si="1"/>
        <v>0</v>
      </c>
      <c r="I29" s="18">
        <f t="shared" si="2"/>
        <v>0.22044751335649257</v>
      </c>
      <c r="J29" s="17">
        <f t="shared" si="5"/>
        <v>13.80221881125</v>
      </c>
      <c r="K29" s="17">
        <f t="shared" si="3"/>
        <v>4.6007396037500001</v>
      </c>
      <c r="L29" s="16">
        <v>29</v>
      </c>
      <c r="M29" s="19">
        <f t="shared" si="6"/>
        <v>0.10344827586206896</v>
      </c>
      <c r="N29" s="16">
        <v>5</v>
      </c>
      <c r="O29" s="20">
        <f t="shared" ref="O29:P29" si="38">D29/7</f>
        <v>0.42857142857142855</v>
      </c>
      <c r="P29" s="20">
        <f t="shared" si="38"/>
        <v>0</v>
      </c>
      <c r="Q29" s="16">
        <f t="shared" si="8"/>
        <v>11</v>
      </c>
      <c r="R29" s="16"/>
      <c r="S29" s="21">
        <v>2.632478632478632</v>
      </c>
      <c r="T29" s="14">
        <v>400</v>
      </c>
      <c r="U29" s="22">
        <v>100</v>
      </c>
      <c r="V29" s="23" t="s">
        <v>887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0.11396175</v>
      </c>
      <c r="AD29" s="25">
        <f t="shared" si="12"/>
        <v>-0.47180164499999999</v>
      </c>
      <c r="AE29" s="25">
        <v>-4.95</v>
      </c>
      <c r="AF29" s="25">
        <v>-8.0314931812499992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4"/>
        <v>20.923333333333332</v>
      </c>
      <c r="D30" s="16">
        <v>3</v>
      </c>
      <c r="E30" s="16">
        <v>0</v>
      </c>
      <c r="F30" s="17">
        <v>62.769999999999996</v>
      </c>
      <c r="G30" s="17">
        <v>0</v>
      </c>
      <c r="H30" s="18">
        <f t="shared" si="1"/>
        <v>0</v>
      </c>
      <c r="I30" s="18">
        <f t="shared" si="2"/>
        <v>0.30762383858929421</v>
      </c>
      <c r="J30" s="17">
        <f t="shared" si="5"/>
        <v>19.309548348249997</v>
      </c>
      <c r="K30" s="17">
        <f t="shared" si="3"/>
        <v>6.4365161160833324</v>
      </c>
      <c r="L30" s="16">
        <v>25</v>
      </c>
      <c r="M30" s="19">
        <f t="shared" si="6"/>
        <v>0.12</v>
      </c>
      <c r="N30" s="16">
        <v>4</v>
      </c>
      <c r="O30" s="20">
        <f t="shared" ref="O30:P30" si="39">D30/7</f>
        <v>0.42857142857142855</v>
      </c>
      <c r="P30" s="20">
        <f t="shared" si="39"/>
        <v>0</v>
      </c>
      <c r="Q30" s="16">
        <f t="shared" si="8"/>
        <v>9</v>
      </c>
      <c r="R30" s="16"/>
      <c r="S30" s="21">
        <v>3.0384615384615379</v>
      </c>
      <c r="T30" s="14">
        <v>400</v>
      </c>
      <c r="U30" s="22">
        <v>100</v>
      </c>
      <c r="V30" s="23" t="s">
        <v>887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0.11396175</v>
      </c>
      <c r="AD30" s="25">
        <f t="shared" si="12"/>
        <v>-0.47180164499999999</v>
      </c>
      <c r="AE30" s="25">
        <v>-4.95</v>
      </c>
      <c r="AF30" s="25">
        <v>-6.2410500022499997</v>
      </c>
      <c r="AG30" s="25">
        <v>0</v>
      </c>
    </row>
    <row r="31" spans="1:33" ht="15.75" customHeight="1" x14ac:dyDescent="0.2">
      <c r="A31" s="31" t="s">
        <v>91</v>
      </c>
      <c r="B31" s="14" t="s">
        <v>105</v>
      </c>
      <c r="C31" s="15">
        <f t="shared" si="4"/>
        <v>20.95</v>
      </c>
      <c r="D31" s="16">
        <v>2</v>
      </c>
      <c r="E31" s="16">
        <v>0</v>
      </c>
      <c r="F31" s="17">
        <v>41.9</v>
      </c>
      <c r="G31" s="17">
        <v>0</v>
      </c>
      <c r="H31" s="18">
        <f t="shared" si="1"/>
        <v>0</v>
      </c>
      <c r="I31" s="18">
        <f t="shared" si="2"/>
        <v>0.30831421397374675</v>
      </c>
      <c r="J31" s="17">
        <f t="shared" si="5"/>
        <v>12.91836556549999</v>
      </c>
      <c r="K31" s="17">
        <f t="shared" si="3"/>
        <v>6.4591827827499948</v>
      </c>
      <c r="L31" s="16">
        <v>34</v>
      </c>
      <c r="M31" s="19">
        <f t="shared" si="6"/>
        <v>5.8823529411764705E-2</v>
      </c>
      <c r="N31" s="16">
        <v>0</v>
      </c>
      <c r="O31" s="20">
        <f t="shared" ref="O31:P32" si="40">D31/7</f>
        <v>0.2857142857142857</v>
      </c>
      <c r="P31" s="20">
        <f t="shared" si="40"/>
        <v>0</v>
      </c>
      <c r="Q31" s="16">
        <f t="shared" si="8"/>
        <v>0</v>
      </c>
      <c r="R31" s="16"/>
      <c r="S31" s="21">
        <v>4.4444444444444402</v>
      </c>
      <c r="T31" s="14">
        <v>300</v>
      </c>
      <c r="U31" s="22">
        <v>200</v>
      </c>
      <c r="V31" s="23" t="s">
        <v>1161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0.11396175</v>
      </c>
      <c r="AD31" s="25">
        <f t="shared" si="12"/>
        <v>-0.31453442999999998</v>
      </c>
      <c r="AE31" s="25">
        <v>-4.95</v>
      </c>
      <c r="AF31" s="25">
        <v>-6.2410500022500015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0.11396175</v>
      </c>
      <c r="AD32" s="25">
        <f t="shared" si="12"/>
        <v>0</v>
      </c>
      <c r="AE32" s="25">
        <v>-4.95</v>
      </c>
      <c r="AF32" s="25">
        <v>-6.2410500022499997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- 25Ft Outdoor Black Cable (13Ft Each Line) Power Squid")</f>
        <v>1 to 3 Extension Cord Splitter - 25Ft Outdoor Black Cable (13Ft Each Line) Power Squid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Info!B1:BJ5000""),2,FALSE),"""")"),"B07WHTR9T4")</f>
        <v>B07WHTR9T4</v>
      </c>
      <c r="B2" s="3" t="s">
        <v>986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45.5" customHeight="1" x14ac:dyDescent="0.15">
      <c r="A3" s="67" t="s">
        <v>30</v>
      </c>
      <c r="B3" s="68"/>
      <c r="C3" s="42">
        <f>((AE32+AF32)/0.85)*-1</f>
        <v>16.959670813419116</v>
      </c>
      <c r="D3" s="5">
        <f>SUM(D4:D99765)</f>
        <v>241</v>
      </c>
      <c r="E3" s="5"/>
      <c r="F3" s="6">
        <f t="shared" ref="F3:G3" si="0">SUM(F4:F99765)</f>
        <v>4673.96</v>
      </c>
      <c r="G3" s="6">
        <f t="shared" si="0"/>
        <v>-207.69</v>
      </c>
      <c r="H3" s="7">
        <f t="shared" ref="H3:H32" si="1">G3/F3*-1</f>
        <v>4.4435553577694291E-2</v>
      </c>
      <c r="I3" s="8">
        <f t="shared" ref="I3:I32" si="2">J3/F3</f>
        <v>7.7290929273983316E-2</v>
      </c>
      <c r="J3" s="6">
        <f>SUM(J4:J99765)</f>
        <v>361.25471178942706</v>
      </c>
      <c r="K3" s="6">
        <f t="shared" ref="K3:K32" si="3">J3/D3</f>
        <v>1.498982206595133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3.5 - June
2 - July
2 - Aug
2.5 - Sept
3.5 - Oct
4.5 - Nov
3.5 - Dec
3 - Jan
3 - Feb")</f>
        <v>3 - March
3 - April
3 - May
3.5 - June
2 - July
2 - Aug
2.5 - Sept
3.5 - Oct
4.5 - Nov
3.5 -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QTY-510")</f>
        <v>US QTY-510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</v>
      </c>
      <c r="X3" s="7">
        <f>W3/D3</f>
        <v>5.3941908713692949E-2</v>
      </c>
      <c r="Y3" s="6"/>
      <c r="Z3" s="5"/>
      <c r="AA3" s="5"/>
      <c r="AB3" s="5"/>
      <c r="AC3" s="5"/>
      <c r="AD3" s="6">
        <f>SUM(AD4:AD99765)</f>
        <v>-37.063336477916664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Info!B2:BZ7000""),37,FALSE)),"""")*-1"),-8.73572019140625)</f>
        <v>-8.7357201914062497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-7.7292339743589746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800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-7.7292339743589746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1010</v>
      </c>
      <c r="U6" s="22">
        <v>210</v>
      </c>
      <c r="V6" s="23" t="s">
        <v>921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-7.1663621794871801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1010</v>
      </c>
      <c r="U7" s="22">
        <v>210</v>
      </c>
      <c r="V7" s="23" t="s">
        <v>921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-7.1663621794871801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210</v>
      </c>
      <c r="U8" s="22">
        <v>210</v>
      </c>
      <c r="V8" s="23" t="s">
        <v>922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-7.17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210</v>
      </c>
      <c r="U9" s="22">
        <v>210</v>
      </c>
      <c r="V9" s="23" t="s">
        <v>923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-7.2793878205128202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210</v>
      </c>
      <c r="U10" s="22">
        <v>210</v>
      </c>
      <c r="V10" s="23" t="s">
        <v>924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-7.2793878205128202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210</v>
      </c>
      <c r="U11" s="22">
        <v>210</v>
      </c>
      <c r="V11" s="23" t="s">
        <v>925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-7.2793878205128202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210</v>
      </c>
      <c r="U12" s="22">
        <v>210</v>
      </c>
      <c r="V12" s="23" t="s">
        <v>924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-7.2793878205128202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810</v>
      </c>
      <c r="U13" s="22">
        <v>210</v>
      </c>
      <c r="V13" s="23" t="s">
        <v>924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-7.3388749999999998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600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-7.3388749999999998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600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-7.3388749999999998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600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-7.3388749999999998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600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-7.1813750000000001</v>
      </c>
      <c r="AG17" s="25">
        <v>0</v>
      </c>
    </row>
    <row r="18" spans="1:33" ht="15.75" customHeight="1" x14ac:dyDescent="0.2">
      <c r="A18" s="14" t="s">
        <v>64</v>
      </c>
      <c r="B18" s="14" t="s">
        <v>987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80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600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-7.1813750000000001</v>
      </c>
      <c r="AG18" s="25">
        <v>0</v>
      </c>
    </row>
    <row r="19" spans="1:33" ht="15.75" customHeight="1" x14ac:dyDescent="0.2">
      <c r="A19" s="14" t="s">
        <v>67</v>
      </c>
      <c r="B19" s="14" t="s">
        <v>988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210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0</v>
      </c>
      <c r="T19" s="14">
        <v>600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0.11144186805555556</v>
      </c>
      <c r="AD19" s="25">
        <f t="shared" si="12"/>
        <v>0</v>
      </c>
      <c r="AE19" s="25">
        <v>-5.42</v>
      </c>
      <c r="AF19" s="25">
        <v>-7.5172437500000004</v>
      </c>
      <c r="AG19" s="25">
        <v>0</v>
      </c>
    </row>
    <row r="20" spans="1:33" ht="15.75" customHeight="1" x14ac:dyDescent="0.2">
      <c r="A20" s="14" t="s">
        <v>68</v>
      </c>
      <c r="B20" s="14" t="s">
        <v>38</v>
      </c>
      <c r="C20" s="15">
        <f t="shared" si="4"/>
        <v>19.990000000000002</v>
      </c>
      <c r="D20" s="16">
        <v>20</v>
      </c>
      <c r="E20" s="16">
        <v>0</v>
      </c>
      <c r="F20" s="17">
        <v>399.80000000000007</v>
      </c>
      <c r="G20" s="29">
        <v>0</v>
      </c>
      <c r="H20" s="18">
        <f t="shared" si="1"/>
        <v>0</v>
      </c>
      <c r="I20" s="18">
        <f t="shared" si="2"/>
        <v>0.1951208840461898</v>
      </c>
      <c r="J20" s="17">
        <f t="shared" si="5"/>
        <v>78.009329441666694</v>
      </c>
      <c r="K20" s="17">
        <f t="shared" si="3"/>
        <v>3.9004664720833349</v>
      </c>
      <c r="L20" s="16">
        <v>10</v>
      </c>
      <c r="M20" s="19">
        <f t="shared" si="6"/>
        <v>2</v>
      </c>
      <c r="N20" s="16">
        <v>190</v>
      </c>
      <c r="O20" s="20">
        <f t="shared" ref="O20:P20" si="28">D20/7</f>
        <v>2.8571428571428572</v>
      </c>
      <c r="P20" s="20">
        <f t="shared" si="28"/>
        <v>0</v>
      </c>
      <c r="Q20" s="16">
        <f t="shared" si="8"/>
        <v>66</v>
      </c>
      <c r="R20" s="16"/>
      <c r="S20" s="21">
        <v>0.117073170731707</v>
      </c>
      <c r="T20" s="14">
        <v>600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0.11144186805555556</v>
      </c>
      <c r="AD20" s="25">
        <f t="shared" si="12"/>
        <v>-3.0757955583333327</v>
      </c>
      <c r="AE20" s="25">
        <v>-5.42</v>
      </c>
      <c r="AF20" s="25">
        <v>-7.5172437500000004</v>
      </c>
      <c r="AG20" s="25">
        <v>0</v>
      </c>
    </row>
    <row r="21" spans="1:33" ht="15.75" customHeight="1" x14ac:dyDescent="0.2">
      <c r="A21" s="14" t="s">
        <v>71</v>
      </c>
      <c r="B21" s="14" t="s">
        <v>50</v>
      </c>
      <c r="C21" s="15">
        <f t="shared" si="4"/>
        <v>19.989999999999998</v>
      </c>
      <c r="D21" s="16">
        <v>9</v>
      </c>
      <c r="E21" s="16">
        <v>0</v>
      </c>
      <c r="F21" s="17">
        <v>179.91</v>
      </c>
      <c r="G21" s="29">
        <v>0</v>
      </c>
      <c r="H21" s="18">
        <f t="shared" si="1"/>
        <v>0</v>
      </c>
      <c r="I21" s="18">
        <f t="shared" si="2"/>
        <v>0.19512088404618966</v>
      </c>
      <c r="J21" s="17">
        <f t="shared" si="5"/>
        <v>35.104198248749981</v>
      </c>
      <c r="K21" s="17">
        <f t="shared" si="3"/>
        <v>3.9004664720833313</v>
      </c>
      <c r="L21" s="16">
        <v>7</v>
      </c>
      <c r="M21" s="19">
        <f t="shared" si="6"/>
        <v>1.2857142857142858</v>
      </c>
      <c r="N21" s="16">
        <v>153</v>
      </c>
      <c r="O21" s="20">
        <f t="shared" ref="O21:P21" si="29">D21/7</f>
        <v>1.2857142857142858</v>
      </c>
      <c r="P21" s="20">
        <f t="shared" si="29"/>
        <v>0</v>
      </c>
      <c r="Q21" s="16">
        <f t="shared" si="8"/>
        <v>119</v>
      </c>
      <c r="R21" s="16"/>
      <c r="S21" s="21">
        <v>0.59880239520958001</v>
      </c>
      <c r="T21" s="14">
        <v>600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0.11144186805555556</v>
      </c>
      <c r="AD21" s="25">
        <f t="shared" si="12"/>
        <v>-1.3841080012499998</v>
      </c>
      <c r="AE21" s="25">
        <v>-5.42</v>
      </c>
      <c r="AF21" s="25">
        <v>-7.5172437500000004</v>
      </c>
      <c r="AG21" s="25">
        <v>0</v>
      </c>
    </row>
    <row r="22" spans="1:33" ht="15.75" customHeight="1" x14ac:dyDescent="0.2">
      <c r="A22" s="14" t="s">
        <v>74</v>
      </c>
      <c r="B22" s="14" t="s">
        <v>316</v>
      </c>
      <c r="C22" s="15">
        <f t="shared" si="4"/>
        <v>20.097000000000001</v>
      </c>
      <c r="D22" s="16">
        <v>20</v>
      </c>
      <c r="E22" s="16">
        <v>0</v>
      </c>
      <c r="F22" s="29">
        <v>401.94000000000005</v>
      </c>
      <c r="G22" s="29">
        <v>-33.44</v>
      </c>
      <c r="H22" s="18">
        <f t="shared" si="1"/>
        <v>8.3196496989600424E-2</v>
      </c>
      <c r="I22" s="18">
        <f t="shared" si="2"/>
        <v>0.11541107986681275</v>
      </c>
      <c r="J22" s="17">
        <f t="shared" si="5"/>
        <v>46.38832944166672</v>
      </c>
      <c r="K22" s="17">
        <f t="shared" si="3"/>
        <v>2.3194164720833359</v>
      </c>
      <c r="L22" s="16">
        <v>31</v>
      </c>
      <c r="M22" s="19">
        <f t="shared" si="6"/>
        <v>0.64516129032258063</v>
      </c>
      <c r="N22" s="16">
        <v>163</v>
      </c>
      <c r="O22" s="20">
        <f t="shared" ref="O22:P22" si="30">D22/7</f>
        <v>2.8571428571428572</v>
      </c>
      <c r="P22" s="20">
        <f t="shared" si="30"/>
        <v>0</v>
      </c>
      <c r="Q22" s="16">
        <f t="shared" si="8"/>
        <v>57</v>
      </c>
      <c r="R22" s="16"/>
      <c r="S22" s="21">
        <v>1.0843373493975901</v>
      </c>
      <c r="T22" s="14">
        <v>600</v>
      </c>
      <c r="U22" s="22" t="s">
        <v>63</v>
      </c>
      <c r="V22" s="23" t="s">
        <v>63</v>
      </c>
      <c r="W22" s="14">
        <v>2</v>
      </c>
      <c r="X22" s="24">
        <f t="shared" si="9"/>
        <v>0.1</v>
      </c>
      <c r="Y22" s="25">
        <f t="shared" si="10"/>
        <v>3.7155555555555555</v>
      </c>
      <c r="Z22" s="14">
        <v>7</v>
      </c>
      <c r="AA22" s="14" t="s">
        <v>39</v>
      </c>
      <c r="AB22" s="27">
        <f t="shared" si="11"/>
        <v>-0.69</v>
      </c>
      <c r="AC22" s="28">
        <v>0.11144186805555556</v>
      </c>
      <c r="AD22" s="25">
        <f t="shared" si="12"/>
        <v>-3.0757955583333327</v>
      </c>
      <c r="AE22" s="25">
        <v>-5.42</v>
      </c>
      <c r="AF22" s="25">
        <v>-7.5172437500000004</v>
      </c>
      <c r="AG22" s="25">
        <v>0</v>
      </c>
    </row>
    <row r="23" spans="1:33" ht="15.75" customHeight="1" x14ac:dyDescent="0.2">
      <c r="A23" s="14" t="s">
        <v>76</v>
      </c>
      <c r="B23" s="14" t="s">
        <v>989</v>
      </c>
      <c r="C23" s="15">
        <f t="shared" si="4"/>
        <v>19.990000000000002</v>
      </c>
      <c r="D23" s="16">
        <v>18</v>
      </c>
      <c r="E23" s="16">
        <v>0</v>
      </c>
      <c r="F23" s="17">
        <v>359.82000000000005</v>
      </c>
      <c r="G23" s="29">
        <v>-38.75</v>
      </c>
      <c r="H23" s="18">
        <f t="shared" si="1"/>
        <v>0.10769273525651714</v>
      </c>
      <c r="I23" s="18">
        <f t="shared" si="2"/>
        <v>8.7428148789672644E-2</v>
      </c>
      <c r="J23" s="17">
        <f t="shared" si="5"/>
        <v>31.458396497500015</v>
      </c>
      <c r="K23" s="17">
        <f t="shared" si="3"/>
        <v>1.7476886943055563</v>
      </c>
      <c r="L23" s="16">
        <v>34</v>
      </c>
      <c r="M23" s="19">
        <f t="shared" si="6"/>
        <v>0.52941176470588236</v>
      </c>
      <c r="N23" s="16">
        <v>146</v>
      </c>
      <c r="O23" s="20">
        <f t="shared" ref="O23:P23" si="31">D23/7</f>
        <v>2.5714285714285716</v>
      </c>
      <c r="P23" s="20">
        <f t="shared" si="31"/>
        <v>0</v>
      </c>
      <c r="Q23" s="16">
        <f t="shared" si="8"/>
        <v>56</v>
      </c>
      <c r="R23" s="16"/>
      <c r="S23" s="21">
        <v>0.89451476793248896</v>
      </c>
      <c r="T23" s="14">
        <v>600</v>
      </c>
      <c r="U23" s="22" t="s">
        <v>63</v>
      </c>
      <c r="V23" s="23" t="s">
        <v>63</v>
      </c>
      <c r="W23" s="14">
        <v>4</v>
      </c>
      <c r="X23" s="24">
        <f t="shared" si="9"/>
        <v>0.22222222222222221</v>
      </c>
      <c r="Y23" s="25">
        <f t="shared" si="10"/>
        <v>5.5357142857142856</v>
      </c>
      <c r="Z23" s="14">
        <v>3</v>
      </c>
      <c r="AA23" s="14" t="s">
        <v>39</v>
      </c>
      <c r="AB23" s="27">
        <f t="shared" si="11"/>
        <v>-0.69</v>
      </c>
      <c r="AC23" s="28">
        <v>0.11144186805555556</v>
      </c>
      <c r="AD23" s="25">
        <f t="shared" si="12"/>
        <v>-2.7682160024999996</v>
      </c>
      <c r="AE23" s="25">
        <v>-5.42</v>
      </c>
      <c r="AF23" s="25">
        <v>-7.5172437500000004</v>
      </c>
      <c r="AG23" s="25">
        <v>0</v>
      </c>
    </row>
    <row r="24" spans="1:33" ht="15.75" customHeight="1" x14ac:dyDescent="0.2">
      <c r="A24" s="14" t="s">
        <v>78</v>
      </c>
      <c r="B24" s="14" t="s">
        <v>990</v>
      </c>
      <c r="C24" s="15">
        <f t="shared" si="4"/>
        <v>19.180588235294117</v>
      </c>
      <c r="D24" s="16">
        <v>17</v>
      </c>
      <c r="E24" s="16">
        <v>0</v>
      </c>
      <c r="F24" s="17">
        <v>326.07</v>
      </c>
      <c r="G24" s="17">
        <v>-36.590000000000003</v>
      </c>
      <c r="H24" s="18">
        <f t="shared" si="1"/>
        <v>0.1122151685220965</v>
      </c>
      <c r="I24" s="18">
        <f t="shared" si="2"/>
        <v>5.5270126124502807E-2</v>
      </c>
      <c r="J24" s="17">
        <f t="shared" si="5"/>
        <v>18.02193002541663</v>
      </c>
      <c r="K24" s="17">
        <f t="shared" si="3"/>
        <v>1.0601135309068606</v>
      </c>
      <c r="L24" s="16">
        <v>41</v>
      </c>
      <c r="M24" s="19">
        <f t="shared" si="6"/>
        <v>0.41463414634146339</v>
      </c>
      <c r="N24" s="16">
        <v>130</v>
      </c>
      <c r="O24" s="20">
        <f t="shared" ref="O24:P24" si="32">D24/7</f>
        <v>2.4285714285714284</v>
      </c>
      <c r="P24" s="20">
        <f t="shared" si="32"/>
        <v>0</v>
      </c>
      <c r="Q24" s="16">
        <f t="shared" si="8"/>
        <v>53</v>
      </c>
      <c r="R24" s="16"/>
      <c r="S24" s="21">
        <v>0.80924855491329395</v>
      </c>
      <c r="T24" s="14">
        <v>600</v>
      </c>
      <c r="U24" s="22" t="s">
        <v>63</v>
      </c>
      <c r="V24" s="23" t="s">
        <v>63</v>
      </c>
      <c r="W24" s="14">
        <v>2</v>
      </c>
      <c r="X24" s="24">
        <f t="shared" si="9"/>
        <v>0.11764705882352941</v>
      </c>
      <c r="Y24" s="25">
        <f t="shared" si="10"/>
        <v>6.0983333333333336</v>
      </c>
      <c r="Z24" s="14">
        <v>4</v>
      </c>
      <c r="AA24" s="14" t="s">
        <v>39</v>
      </c>
      <c r="AB24" s="27">
        <f t="shared" si="11"/>
        <v>-0.69</v>
      </c>
      <c r="AC24" s="28">
        <v>0.11144186805555556</v>
      </c>
      <c r="AD24" s="25">
        <f t="shared" si="12"/>
        <v>-2.6144262245833332</v>
      </c>
      <c r="AE24" s="25">
        <v>-5.42</v>
      </c>
      <c r="AF24" s="25">
        <v>-7.5172437500000004</v>
      </c>
      <c r="AG24" s="25">
        <v>0</v>
      </c>
    </row>
    <row r="25" spans="1:33" ht="15.75" customHeight="1" x14ac:dyDescent="0.2">
      <c r="A25" s="14" t="s">
        <v>81</v>
      </c>
      <c r="B25" s="30" t="s">
        <v>88</v>
      </c>
      <c r="C25" s="15">
        <f t="shared" si="4"/>
        <v>19.043999999999997</v>
      </c>
      <c r="D25" s="16">
        <v>30</v>
      </c>
      <c r="E25" s="16">
        <v>2</v>
      </c>
      <c r="F25" s="17">
        <v>571.31999999999994</v>
      </c>
      <c r="G25" s="17">
        <v>-66.599999999999994</v>
      </c>
      <c r="H25" s="18">
        <f t="shared" si="1"/>
        <v>0.11657214870825457</v>
      </c>
      <c r="I25" s="18">
        <f t="shared" si="2"/>
        <v>4.5873252577364611E-2</v>
      </c>
      <c r="J25" s="17">
        <f t="shared" si="5"/>
        <v>26.208306662499947</v>
      </c>
      <c r="K25" s="17">
        <f t="shared" si="3"/>
        <v>0.87361022208333161</v>
      </c>
      <c r="L25" s="16">
        <v>88</v>
      </c>
      <c r="M25" s="19">
        <f t="shared" si="6"/>
        <v>0.34090909090909088</v>
      </c>
      <c r="N25" s="16">
        <v>96</v>
      </c>
      <c r="O25" s="20">
        <f t="shared" ref="O25:P25" si="33">D25/7</f>
        <v>4.2857142857142856</v>
      </c>
      <c r="P25" s="20">
        <f t="shared" si="33"/>
        <v>0.2857142857142857</v>
      </c>
      <c r="Q25" s="16">
        <f t="shared" si="8"/>
        <v>21</v>
      </c>
      <c r="R25" s="16"/>
      <c r="S25" s="21">
        <v>1.470790378006873</v>
      </c>
      <c r="T25" s="14">
        <v>600</v>
      </c>
      <c r="U25" s="22" t="s">
        <v>63</v>
      </c>
      <c r="V25" s="23" t="s">
        <v>63</v>
      </c>
      <c r="W25" s="14">
        <v>4</v>
      </c>
      <c r="X25" s="24">
        <f t="shared" si="9"/>
        <v>0.13333333333333333</v>
      </c>
      <c r="Y25" s="25">
        <f t="shared" si="10"/>
        <v>4.7571428571428571</v>
      </c>
      <c r="Z25" s="22">
        <v>10</v>
      </c>
      <c r="AA25" s="14" t="s">
        <v>39</v>
      </c>
      <c r="AB25" s="27">
        <f t="shared" si="11"/>
        <v>-0.69</v>
      </c>
      <c r="AC25" s="28">
        <v>0.11144186805555556</v>
      </c>
      <c r="AD25" s="25">
        <f t="shared" si="12"/>
        <v>-4.6136933374999991</v>
      </c>
      <c r="AE25" s="25">
        <v>-5.42</v>
      </c>
      <c r="AF25" s="25">
        <v>-7.52</v>
      </c>
      <c r="AG25" s="25">
        <v>0</v>
      </c>
    </row>
    <row r="26" spans="1:33" ht="15.75" customHeight="1" x14ac:dyDescent="0.2">
      <c r="A26" s="14" t="s">
        <v>82</v>
      </c>
      <c r="B26" s="14" t="s">
        <v>991</v>
      </c>
      <c r="C26" s="15">
        <f t="shared" si="4"/>
        <v>19.033999999999999</v>
      </c>
      <c r="D26" s="16">
        <v>20</v>
      </c>
      <c r="E26" s="16">
        <v>0</v>
      </c>
      <c r="F26" s="17">
        <v>380.68</v>
      </c>
      <c r="G26" s="17">
        <v>-31.97</v>
      </c>
      <c r="H26" s="18">
        <f t="shared" si="1"/>
        <v>8.3981296627088364E-2</v>
      </c>
      <c r="I26" s="18">
        <f t="shared" si="2"/>
        <v>6.4587920147280181E-2</v>
      </c>
      <c r="J26" s="17">
        <f t="shared" si="5"/>
        <v>24.587329441666618</v>
      </c>
      <c r="K26" s="17">
        <f t="shared" si="3"/>
        <v>1.2293664720833308</v>
      </c>
      <c r="L26" s="16">
        <v>70</v>
      </c>
      <c r="M26" s="19">
        <f t="shared" si="6"/>
        <v>0.2857142857142857</v>
      </c>
      <c r="N26" s="16">
        <v>80</v>
      </c>
      <c r="O26" s="20">
        <f t="shared" ref="O26:P26" si="34">D26/7</f>
        <v>2.8571428571428572</v>
      </c>
      <c r="P26" s="20">
        <f t="shared" si="34"/>
        <v>0</v>
      </c>
      <c r="Q26" s="16">
        <f t="shared" si="8"/>
        <v>28</v>
      </c>
      <c r="R26" s="16"/>
      <c r="S26" s="21">
        <v>1.9379844961240309</v>
      </c>
      <c r="T26" s="14">
        <v>600</v>
      </c>
      <c r="U26" s="22" t="s">
        <v>63</v>
      </c>
      <c r="V26" s="23" t="s">
        <v>63</v>
      </c>
      <c r="W26" s="14">
        <v>1</v>
      </c>
      <c r="X26" s="24">
        <f t="shared" si="9"/>
        <v>0.05</v>
      </c>
      <c r="Y26" s="25">
        <f t="shared" si="10"/>
        <v>10.656666666666666</v>
      </c>
      <c r="Z26" s="14">
        <v>2</v>
      </c>
      <c r="AA26" s="14" t="s">
        <v>39</v>
      </c>
      <c r="AB26" s="27">
        <f t="shared" si="11"/>
        <v>-0.69</v>
      </c>
      <c r="AC26" s="28">
        <v>0.11144186805555556</v>
      </c>
      <c r="AD26" s="25">
        <f t="shared" si="12"/>
        <v>-3.0757955583333327</v>
      </c>
      <c r="AE26" s="25">
        <v>-5.68</v>
      </c>
      <c r="AF26" s="25">
        <v>-7.5172437499999996</v>
      </c>
      <c r="AG26" s="25">
        <v>0</v>
      </c>
    </row>
    <row r="27" spans="1:33" ht="15.75" customHeight="1" x14ac:dyDescent="0.2">
      <c r="A27" s="14" t="s">
        <v>85</v>
      </c>
      <c r="B27" s="14" t="s">
        <v>991</v>
      </c>
      <c r="C27" s="15">
        <f t="shared" si="4"/>
        <v>17.954117647058826</v>
      </c>
      <c r="D27" s="16">
        <v>17</v>
      </c>
      <c r="E27" s="16">
        <v>0</v>
      </c>
      <c r="F27" s="17">
        <v>305.22000000000003</v>
      </c>
      <c r="G27" s="17">
        <v>0</v>
      </c>
      <c r="H27" s="18">
        <f t="shared" si="1"/>
        <v>0</v>
      </c>
      <c r="I27" s="18">
        <f t="shared" si="2"/>
        <v>0.10508823152289061</v>
      </c>
      <c r="J27" s="17">
        <f t="shared" si="5"/>
        <v>32.075030025416673</v>
      </c>
      <c r="K27" s="17">
        <f t="shared" si="3"/>
        <v>1.8867664720833337</v>
      </c>
      <c r="L27" s="16">
        <v>61</v>
      </c>
      <c r="M27" s="19">
        <f t="shared" si="6"/>
        <v>0.27868852459016391</v>
      </c>
      <c r="N27" s="16">
        <v>88</v>
      </c>
      <c r="O27" s="20">
        <f t="shared" ref="O27:P27" si="35">D27/7</f>
        <v>2.4285714285714284</v>
      </c>
      <c r="P27" s="20">
        <f t="shared" si="35"/>
        <v>0</v>
      </c>
      <c r="Q27" s="16">
        <f t="shared" si="8"/>
        <v>36</v>
      </c>
      <c r="R27" s="16"/>
      <c r="S27" s="21">
        <v>1.870769230769231</v>
      </c>
      <c r="T27" s="14">
        <v>600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0.11144186805555556</v>
      </c>
      <c r="AD27" s="25">
        <f t="shared" si="12"/>
        <v>-2.6144262245833332</v>
      </c>
      <c r="AE27" s="25">
        <v>-5.68</v>
      </c>
      <c r="AF27" s="25">
        <v>-7.5404437499999997</v>
      </c>
      <c r="AG27" s="25">
        <v>0</v>
      </c>
    </row>
    <row r="28" spans="1:33" ht="15.75" customHeight="1" x14ac:dyDescent="0.2">
      <c r="A28" s="14" t="s">
        <v>87</v>
      </c>
      <c r="B28" s="14" t="s">
        <v>991</v>
      </c>
      <c r="C28" s="15">
        <f t="shared" si="4"/>
        <v>18.957368421052632</v>
      </c>
      <c r="D28" s="16">
        <v>19</v>
      </c>
      <c r="E28" s="16">
        <v>0</v>
      </c>
      <c r="F28" s="17">
        <v>360.19</v>
      </c>
      <c r="G28" s="17">
        <v>0</v>
      </c>
      <c r="H28" s="18">
        <f t="shared" si="1"/>
        <v>0</v>
      </c>
      <c r="I28" s="18">
        <f t="shared" si="2"/>
        <v>-5.4689925877083378E-2</v>
      </c>
      <c r="J28" s="17">
        <f t="shared" si="5"/>
        <v>-19.698764401666661</v>
      </c>
      <c r="K28" s="17">
        <f t="shared" si="3"/>
        <v>-1.0367770737719295</v>
      </c>
      <c r="L28" s="16">
        <v>70</v>
      </c>
      <c r="M28" s="19">
        <f t="shared" si="6"/>
        <v>0.27142857142857141</v>
      </c>
      <c r="N28" s="16">
        <v>93</v>
      </c>
      <c r="O28" s="20">
        <f t="shared" ref="O28:P28" si="36">D28/7</f>
        <v>2.7142857142857144</v>
      </c>
      <c r="P28" s="20">
        <f t="shared" si="36"/>
        <v>0</v>
      </c>
      <c r="Q28" s="16">
        <f t="shared" si="8"/>
        <v>34</v>
      </c>
      <c r="R28" s="16"/>
      <c r="S28" s="21">
        <v>1.4610244988864141</v>
      </c>
      <c r="T28" s="14">
        <v>600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0.11144186805555556</v>
      </c>
      <c r="AD28" s="25">
        <f t="shared" si="12"/>
        <v>-2.9220057804166664</v>
      </c>
      <c r="AE28" s="25">
        <v>-5.68</v>
      </c>
      <c r="AF28" s="25">
        <v>-11.31675045375</v>
      </c>
      <c r="AG28" s="25">
        <v>0</v>
      </c>
    </row>
    <row r="29" spans="1:33" ht="15.75" customHeight="1" x14ac:dyDescent="0.2">
      <c r="A29" s="14" t="s">
        <v>89</v>
      </c>
      <c r="B29" s="14" t="s">
        <v>992</v>
      </c>
      <c r="C29" s="15">
        <f t="shared" si="4"/>
        <v>18.99909090909091</v>
      </c>
      <c r="D29" s="16">
        <v>22</v>
      </c>
      <c r="E29" s="16">
        <v>0</v>
      </c>
      <c r="F29" s="17">
        <v>417.98</v>
      </c>
      <c r="G29" s="17">
        <v>0</v>
      </c>
      <c r="H29" s="18">
        <f t="shared" si="1"/>
        <v>0</v>
      </c>
      <c r="I29" s="18">
        <f t="shared" si="2"/>
        <v>-5.2703203733830903E-2</v>
      </c>
      <c r="J29" s="17">
        <f t="shared" si="5"/>
        <v>-22.028885096666642</v>
      </c>
      <c r="K29" s="17">
        <f t="shared" si="3"/>
        <v>-1.0013129589393928</v>
      </c>
      <c r="L29" s="16">
        <v>65</v>
      </c>
      <c r="M29" s="19">
        <f t="shared" si="6"/>
        <v>0.33846153846153848</v>
      </c>
      <c r="N29" s="16">
        <v>57</v>
      </c>
      <c r="O29" s="20">
        <f t="shared" ref="O29:P29" si="38">D29/7</f>
        <v>3.1428571428571428</v>
      </c>
      <c r="P29" s="20">
        <f t="shared" si="38"/>
        <v>0</v>
      </c>
      <c r="Q29" s="16">
        <f t="shared" si="8"/>
        <v>18</v>
      </c>
      <c r="R29" s="16"/>
      <c r="S29" s="21">
        <v>1.978723404255319</v>
      </c>
      <c r="T29" s="14">
        <v>600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0.11144186805555556</v>
      </c>
      <c r="AD29" s="25">
        <f t="shared" si="12"/>
        <v>-3.3833751141666664</v>
      </c>
      <c r="AE29" s="25">
        <v>-5.68</v>
      </c>
      <c r="AF29" s="25">
        <v>-11.31675045375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4"/>
        <v>19.440000000000001</v>
      </c>
      <c r="D30" s="16">
        <v>16</v>
      </c>
      <c r="E30" s="16">
        <v>0</v>
      </c>
      <c r="F30" s="17">
        <v>311.04000000000002</v>
      </c>
      <c r="G30" s="17">
        <v>0</v>
      </c>
      <c r="H30" s="18">
        <f t="shared" si="1"/>
        <v>0</v>
      </c>
      <c r="I30" s="18">
        <f t="shared" si="2"/>
        <v>0.10053961063153728</v>
      </c>
      <c r="J30" s="17">
        <f t="shared" si="5"/>
        <v>31.271840490833359</v>
      </c>
      <c r="K30" s="17">
        <f t="shared" si="3"/>
        <v>1.9544900306770849</v>
      </c>
      <c r="L30" s="16">
        <v>45</v>
      </c>
      <c r="M30" s="19">
        <f t="shared" si="6"/>
        <v>0.35555555555555557</v>
      </c>
      <c r="N30" s="16">
        <v>64</v>
      </c>
      <c r="O30" s="20">
        <f t="shared" ref="O30:P30" si="39">D30/7</f>
        <v>2.2857142857142856</v>
      </c>
      <c r="P30" s="20">
        <f t="shared" si="39"/>
        <v>0</v>
      </c>
      <c r="Q30" s="16">
        <f t="shared" si="8"/>
        <v>28</v>
      </c>
      <c r="R30" s="16"/>
      <c r="S30" s="21">
        <v>2.3952095808383231</v>
      </c>
      <c r="T30" s="14">
        <v>600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0.11144186805555556</v>
      </c>
      <c r="AD30" s="25">
        <f t="shared" si="12"/>
        <v>-2.4606364466666664</v>
      </c>
      <c r="AE30" s="25">
        <v>-5.68</v>
      </c>
      <c r="AF30" s="25">
        <v>-8.7357201914062497</v>
      </c>
      <c r="AG30" s="25">
        <v>0</v>
      </c>
    </row>
    <row r="31" spans="1:33" ht="15.75" customHeight="1" x14ac:dyDescent="0.2">
      <c r="A31" s="31" t="s">
        <v>91</v>
      </c>
      <c r="B31" s="14" t="s">
        <v>993</v>
      </c>
      <c r="C31" s="15">
        <f t="shared" si="4"/>
        <v>19.998000000000005</v>
      </c>
      <c r="D31" s="16">
        <v>20</v>
      </c>
      <c r="E31" s="16">
        <v>0</v>
      </c>
      <c r="F31" s="17">
        <v>399.96000000000009</v>
      </c>
      <c r="G31" s="17">
        <v>-0.12</v>
      </c>
      <c r="H31" s="18">
        <f t="shared" si="1"/>
        <v>3.0003000300029994E-4</v>
      </c>
      <c r="I31" s="18">
        <f t="shared" si="2"/>
        <v>0.12115161669552385</v>
      </c>
      <c r="J31" s="17">
        <f t="shared" si="5"/>
        <v>48.455800613541733</v>
      </c>
      <c r="K31" s="17">
        <f t="shared" si="3"/>
        <v>2.4227900306770866</v>
      </c>
      <c r="L31" s="16">
        <v>51</v>
      </c>
      <c r="M31" s="19">
        <f t="shared" si="6"/>
        <v>0.39215686274509803</v>
      </c>
      <c r="N31" s="16">
        <v>44</v>
      </c>
      <c r="O31" s="20">
        <f t="shared" ref="O31:P32" si="40">D31/7</f>
        <v>2.8571428571428572</v>
      </c>
      <c r="P31" s="20">
        <f t="shared" si="40"/>
        <v>0</v>
      </c>
      <c r="Q31" s="16">
        <f t="shared" si="8"/>
        <v>15</v>
      </c>
      <c r="R31" s="16"/>
      <c r="S31" s="21">
        <v>2.9090909090908998</v>
      </c>
      <c r="T31" s="14">
        <v>600</v>
      </c>
      <c r="U31" s="22" t="s">
        <v>63</v>
      </c>
      <c r="V31" s="23" t="s">
        <v>1160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0.11144186805555556</v>
      </c>
      <c r="AD31" s="25">
        <f t="shared" si="12"/>
        <v>-3.0757955583333327</v>
      </c>
      <c r="AE31" s="25">
        <v>-5.68</v>
      </c>
      <c r="AF31" s="25">
        <v>-8.7357201914062497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4"/>
        <v>20.002307692307689</v>
      </c>
      <c r="D32" s="16">
        <v>13</v>
      </c>
      <c r="E32" s="16">
        <v>0</v>
      </c>
      <c r="F32" s="17">
        <v>260.02999999999997</v>
      </c>
      <c r="G32" s="17">
        <v>-0.22</v>
      </c>
      <c r="H32" s="18">
        <f t="shared" si="1"/>
        <v>8.4605622428181369E-4</v>
      </c>
      <c r="I32" s="18">
        <f t="shared" si="2"/>
        <v>0.12076249047726052</v>
      </c>
      <c r="J32" s="17">
        <f t="shared" si="5"/>
        <v>31.40187039880205</v>
      </c>
      <c r="K32" s="17">
        <f t="shared" si="3"/>
        <v>2.4155284922155422</v>
      </c>
      <c r="L32" s="16">
        <v>33</v>
      </c>
      <c r="M32" s="19">
        <f t="shared" si="6"/>
        <v>0.39393939393939392</v>
      </c>
      <c r="N32" s="16">
        <v>31</v>
      </c>
      <c r="O32" s="20">
        <f t="shared" si="40"/>
        <v>1.8571428571428572</v>
      </c>
      <c r="P32" s="20">
        <f t="shared" si="40"/>
        <v>0</v>
      </c>
      <c r="Q32" s="16">
        <f t="shared" si="8"/>
        <v>16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1.9630390143737171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0.22</v>
      </c>
      <c r="Z32" s="14">
        <v>1</v>
      </c>
      <c r="AA32" s="14" t="s">
        <v>39</v>
      </c>
      <c r="AB32" s="27">
        <f t="shared" si="11"/>
        <v>-0.69</v>
      </c>
      <c r="AC32" s="28">
        <v>0.11144186805555556</v>
      </c>
      <c r="AD32" s="25">
        <f t="shared" si="12"/>
        <v>-1.9992671129166664</v>
      </c>
      <c r="AE32" s="25">
        <v>-5.68</v>
      </c>
      <c r="AF32" s="25">
        <v>-8.7357201914062497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- 40Ft Outdoor Black Cable (28Ft Each Line) Power Squid")</f>
        <v>1 to 3 Extension Cord Splitter - 40Ft Outdoor Black Cable (28Ft Each Line) Power Squid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Info!B1:BJ5000""),2,FALSE),"""")"),"B083L8PPQ2")</f>
        <v>B083L8PPQ2</v>
      </c>
      <c r="B2" s="3" t="s">
        <v>994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53.25" customHeight="1" x14ac:dyDescent="0.15">
      <c r="A3" s="67" t="s">
        <v>30</v>
      </c>
      <c r="B3" s="68"/>
      <c r="C3" s="42">
        <f>((AE32+AF32)/0.85)*-1</f>
        <v>20.99593529835294</v>
      </c>
      <c r="D3" s="5">
        <f>SUM(D4:D99765)</f>
        <v>195</v>
      </c>
      <c r="E3" s="5"/>
      <c r="F3" s="6">
        <f t="shared" ref="F3:G3" si="0">SUM(F4:F99765)</f>
        <v>3971.87</v>
      </c>
      <c r="G3" s="6">
        <f t="shared" si="0"/>
        <v>-738.43999999999994</v>
      </c>
      <c r="H3" s="7">
        <f t="shared" ref="H3:H32" si="1">G3/F3*-1</f>
        <v>0.18591746456958561</v>
      </c>
      <c r="I3" s="8">
        <f t="shared" ref="I3:I32" si="2">J3/F3</f>
        <v>-0.21743231062393795</v>
      </c>
      <c r="J3" s="6">
        <f>SUM(J4:J99765)</f>
        <v>-863.61287159790038</v>
      </c>
      <c r="K3" s="6">
        <f t="shared" ref="K3:K32" si="3">J3/D3</f>
        <v>-4.4287839569123095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6.5 - Oct
8 - Nov
5 - Dec
3 - Jan
3 - Feb")</f>
        <v>3 - March
3 - April
3 - May
3 - June
3 - July
3 - Aug
3 - Sept
6.5 - Oct
8 - Nov
5 -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QTY-37")</f>
        <v>Del QTY-37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QTY-410")</f>
        <v>US QTY-410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54</v>
      </c>
      <c r="X3" s="7">
        <f>W3/D3</f>
        <v>0.27692307692307694</v>
      </c>
      <c r="Y3" s="6"/>
      <c r="Z3" s="5"/>
      <c r="AA3" s="5"/>
      <c r="AB3" s="5"/>
      <c r="AC3" s="5"/>
      <c r="AD3" s="6">
        <f>SUM(AD4:AD99765)</f>
        <v>-58.350149000000009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Info!B2:BZ7000""),37,FALSE)),"""")*-1"),-11.8665450036)</f>
        <v>-11.866545003600001</v>
      </c>
      <c r="AG3" s="6">
        <f>SUM(AG4:AG99765)</f>
        <v>-24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-9.493875000000001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800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-9.493875000000001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1010</v>
      </c>
      <c r="U6" s="22">
        <v>210</v>
      </c>
      <c r="V6" s="23" t="s">
        <v>921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-9.895926282051283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1010</v>
      </c>
      <c r="U7" s="22">
        <v>210</v>
      </c>
      <c r="V7" s="23" t="s">
        <v>921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-9.895926282051283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210</v>
      </c>
      <c r="U8" s="22">
        <v>210</v>
      </c>
      <c r="V8" s="23" t="s">
        <v>922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-9.9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210</v>
      </c>
      <c r="U9" s="22">
        <v>210</v>
      </c>
      <c r="V9" s="23" t="s">
        <v>923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-10.0518237179487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210</v>
      </c>
      <c r="U10" s="22">
        <v>210</v>
      </c>
      <c r="V10" s="23" t="s">
        <v>924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-10.0518237179487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210</v>
      </c>
      <c r="U11" s="22">
        <v>210</v>
      </c>
      <c r="V11" s="23" t="s">
        <v>925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-10.0518237179487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210</v>
      </c>
      <c r="U12" s="22">
        <v>210</v>
      </c>
      <c r="V12" s="23" t="s">
        <v>924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-10.0518237179487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810</v>
      </c>
      <c r="U13" s="22">
        <v>210</v>
      </c>
      <c r="V13" s="23" t="s">
        <v>924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-10.133875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600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-10.133875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600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-10.133875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600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-10.133875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600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-9.9163750000000004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600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-9.9163750000000004</v>
      </c>
      <c r="AG18" s="25">
        <v>0</v>
      </c>
    </row>
    <row r="19" spans="1:33" ht="15.75" customHeight="1" x14ac:dyDescent="0.2">
      <c r="A19" s="14" t="s">
        <v>67</v>
      </c>
      <c r="B19" s="14" t="s">
        <v>995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310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600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0.2168344444444445</v>
      </c>
      <c r="AD19" s="25">
        <f t="shared" si="12"/>
        <v>0</v>
      </c>
      <c r="AE19" s="25">
        <v>-5.8</v>
      </c>
      <c r="AF19" s="25">
        <v>-10.38019375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4"/>
        <v>28.03</v>
      </c>
      <c r="D20" s="16">
        <v>3</v>
      </c>
      <c r="E20" s="16">
        <v>1</v>
      </c>
      <c r="F20" s="17">
        <v>84.09</v>
      </c>
      <c r="G20" s="29">
        <v>0</v>
      </c>
      <c r="H20" s="18">
        <f t="shared" si="1"/>
        <v>0</v>
      </c>
      <c r="I20" s="18">
        <f t="shared" si="2"/>
        <v>0.26207901236770131</v>
      </c>
      <c r="J20" s="17">
        <f t="shared" si="5"/>
        <v>22.038224150000005</v>
      </c>
      <c r="K20" s="17">
        <f t="shared" si="3"/>
        <v>7.346074716666668</v>
      </c>
      <c r="L20" s="16">
        <v>8</v>
      </c>
      <c r="M20" s="19">
        <f t="shared" si="6"/>
        <v>0.375</v>
      </c>
      <c r="N20" s="16">
        <v>316</v>
      </c>
      <c r="O20" s="20">
        <f t="shared" ref="O20:P20" si="28">D20/7</f>
        <v>0.42857142857142855</v>
      </c>
      <c r="P20" s="20">
        <f t="shared" si="28"/>
        <v>0.14285714285714285</v>
      </c>
      <c r="Q20" s="16">
        <f t="shared" si="8"/>
        <v>553</v>
      </c>
      <c r="R20" s="16"/>
      <c r="S20" s="21">
        <v>1.2539184952978E-2</v>
      </c>
      <c r="T20" s="14">
        <v>600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0.2168344444444445</v>
      </c>
      <c r="AD20" s="25">
        <f t="shared" si="12"/>
        <v>-0.89769460000000012</v>
      </c>
      <c r="AE20" s="25">
        <v>-5.8</v>
      </c>
      <c r="AF20" s="25">
        <v>-10.38019375</v>
      </c>
      <c r="AG20" s="25">
        <v>0</v>
      </c>
    </row>
    <row r="21" spans="1:33" ht="15.75" customHeight="1" x14ac:dyDescent="0.2">
      <c r="A21" s="14" t="s">
        <v>71</v>
      </c>
      <c r="B21" s="14" t="s">
        <v>996</v>
      </c>
      <c r="C21" s="15">
        <f t="shared" si="4"/>
        <v>25.013333333333332</v>
      </c>
      <c r="D21" s="16">
        <v>6</v>
      </c>
      <c r="E21" s="16">
        <v>0</v>
      </c>
      <c r="F21" s="17">
        <v>150.07999999999998</v>
      </c>
      <c r="G21" s="29">
        <v>-29.429999999999996</v>
      </c>
      <c r="H21" s="18">
        <f t="shared" si="1"/>
        <v>0.1960954157782516</v>
      </c>
      <c r="I21" s="18">
        <f t="shared" si="2"/>
        <v>-4.921053438166359E-3</v>
      </c>
      <c r="J21" s="17">
        <f t="shared" si="5"/>
        <v>-0.73855170000000703</v>
      </c>
      <c r="K21" s="17">
        <f t="shared" si="3"/>
        <v>-0.12309195000000117</v>
      </c>
      <c r="L21" s="16">
        <v>8</v>
      </c>
      <c r="M21" s="19">
        <f t="shared" si="6"/>
        <v>0.75</v>
      </c>
      <c r="N21" s="16">
        <v>299</v>
      </c>
      <c r="O21" s="20">
        <f t="shared" ref="O21:P21" si="29">D21/7</f>
        <v>0.8571428571428571</v>
      </c>
      <c r="P21" s="20">
        <f t="shared" si="29"/>
        <v>0</v>
      </c>
      <c r="Q21" s="16">
        <f t="shared" si="8"/>
        <v>348</v>
      </c>
      <c r="R21" s="16"/>
      <c r="S21" s="21">
        <v>9.2409240924092403E-2</v>
      </c>
      <c r="T21" s="14">
        <v>600</v>
      </c>
      <c r="U21" s="22" t="s">
        <v>63</v>
      </c>
      <c r="V21" s="23" t="s">
        <v>63</v>
      </c>
      <c r="W21" s="14">
        <v>1</v>
      </c>
      <c r="X21" s="24">
        <f t="shared" si="9"/>
        <v>0.16666666666666666</v>
      </c>
      <c r="Y21" s="25">
        <f t="shared" si="10"/>
        <v>7.357499999999999</v>
      </c>
      <c r="Z21" s="14">
        <v>3</v>
      </c>
      <c r="AA21" s="14" t="s">
        <v>39</v>
      </c>
      <c r="AB21" s="27">
        <f t="shared" si="11"/>
        <v>-0.69</v>
      </c>
      <c r="AC21" s="28">
        <v>0.2168344444444445</v>
      </c>
      <c r="AD21" s="25">
        <f t="shared" si="12"/>
        <v>-1.7953892000000002</v>
      </c>
      <c r="AE21" s="25">
        <v>-5.8</v>
      </c>
      <c r="AF21" s="25">
        <v>-10.38019375</v>
      </c>
      <c r="AG21" s="25">
        <v>0</v>
      </c>
    </row>
    <row r="22" spans="1:33" ht="15.75" customHeight="1" x14ac:dyDescent="0.2">
      <c r="A22" s="14" t="s">
        <v>74</v>
      </c>
      <c r="B22" s="14" t="s">
        <v>38</v>
      </c>
      <c r="C22" s="15">
        <f t="shared" si="4"/>
        <v>20.49133333333333</v>
      </c>
      <c r="D22" s="16">
        <v>15</v>
      </c>
      <c r="E22" s="16">
        <v>0</v>
      </c>
      <c r="F22" s="29">
        <v>307.36999999999995</v>
      </c>
      <c r="G22" s="29">
        <v>-9.5400000000000009</v>
      </c>
      <c r="H22" s="18">
        <f t="shared" si="1"/>
        <v>3.1037511793603808E-2</v>
      </c>
      <c r="I22" s="18">
        <f t="shared" si="2"/>
        <v>1.4748091062888173E-2</v>
      </c>
      <c r="J22" s="17">
        <f t="shared" si="5"/>
        <v>4.5331207499999371</v>
      </c>
      <c r="K22" s="17">
        <f t="shared" si="3"/>
        <v>0.30220804999999579</v>
      </c>
      <c r="L22" s="16">
        <v>22</v>
      </c>
      <c r="M22" s="19">
        <f t="shared" si="6"/>
        <v>0.68181818181818177</v>
      </c>
      <c r="N22" s="16">
        <v>298</v>
      </c>
      <c r="O22" s="20">
        <f t="shared" ref="O22:P22" si="30">D22/7</f>
        <v>2.1428571428571428</v>
      </c>
      <c r="P22" s="20">
        <f t="shared" si="30"/>
        <v>0</v>
      </c>
      <c r="Q22" s="16">
        <f t="shared" si="8"/>
        <v>139</v>
      </c>
      <c r="R22" s="16"/>
      <c r="S22" s="21">
        <v>0.224422442244224</v>
      </c>
      <c r="T22" s="14">
        <v>600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9.5400000000000009</v>
      </c>
      <c r="Z22" s="14">
        <v>1</v>
      </c>
      <c r="AA22" s="14" t="s">
        <v>39</v>
      </c>
      <c r="AB22" s="27">
        <f t="shared" si="11"/>
        <v>-0.69</v>
      </c>
      <c r="AC22" s="28">
        <v>0.2168344444444445</v>
      </c>
      <c r="AD22" s="25">
        <f t="shared" si="12"/>
        <v>-4.4884729999999999</v>
      </c>
      <c r="AE22" s="25">
        <v>-5.8</v>
      </c>
      <c r="AF22" s="25">
        <v>-10.38019375</v>
      </c>
      <c r="AG22" s="25">
        <v>0</v>
      </c>
    </row>
    <row r="23" spans="1:33" ht="15.75" customHeight="1" x14ac:dyDescent="0.2">
      <c r="A23" s="14" t="s">
        <v>76</v>
      </c>
      <c r="B23" s="14" t="s">
        <v>997</v>
      </c>
      <c r="C23" s="15">
        <f t="shared" si="4"/>
        <v>20.028333333333332</v>
      </c>
      <c r="D23" s="16">
        <v>12</v>
      </c>
      <c r="E23" s="16">
        <v>0</v>
      </c>
      <c r="F23" s="17">
        <v>240.33999999999997</v>
      </c>
      <c r="G23" s="29">
        <v>0</v>
      </c>
      <c r="H23" s="18">
        <f t="shared" si="1"/>
        <v>0</v>
      </c>
      <c r="I23" s="18">
        <f t="shared" si="2"/>
        <v>2.7194377132395739E-2</v>
      </c>
      <c r="J23" s="17">
        <f t="shared" si="5"/>
        <v>6.5358965999999912</v>
      </c>
      <c r="K23" s="17">
        <f t="shared" si="3"/>
        <v>0.54465804999999923</v>
      </c>
      <c r="L23" s="16">
        <v>21</v>
      </c>
      <c r="M23" s="19">
        <f t="shared" si="6"/>
        <v>0.5714285714285714</v>
      </c>
      <c r="N23" s="16">
        <v>285</v>
      </c>
      <c r="O23" s="20">
        <f t="shared" ref="O23:P23" si="31">D23/7</f>
        <v>1.7142857142857142</v>
      </c>
      <c r="P23" s="20">
        <f t="shared" si="31"/>
        <v>0</v>
      </c>
      <c r="Q23" s="16">
        <f t="shared" si="8"/>
        <v>166</v>
      </c>
      <c r="R23" s="16"/>
      <c r="S23" s="21">
        <v>0.39862542955326402</v>
      </c>
      <c r="T23" s="14">
        <v>600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0.2168344444444445</v>
      </c>
      <c r="AD23" s="25">
        <f t="shared" si="12"/>
        <v>-3.5907784000000005</v>
      </c>
      <c r="AE23" s="25">
        <v>-5.8</v>
      </c>
      <c r="AF23" s="25">
        <v>-10.38019375</v>
      </c>
      <c r="AG23" s="25">
        <v>0</v>
      </c>
    </row>
    <row r="24" spans="1:33" ht="15.75" customHeight="1" x14ac:dyDescent="0.2">
      <c r="A24" s="14" t="s">
        <v>78</v>
      </c>
      <c r="B24" s="14" t="s">
        <v>998</v>
      </c>
      <c r="C24" s="15">
        <f t="shared" si="4"/>
        <v>20.006153846153843</v>
      </c>
      <c r="D24" s="16">
        <v>26</v>
      </c>
      <c r="E24" s="16">
        <v>0</v>
      </c>
      <c r="F24" s="17">
        <v>520.16</v>
      </c>
      <c r="G24" s="17">
        <v>-42.69</v>
      </c>
      <c r="H24" s="18">
        <f t="shared" si="1"/>
        <v>8.2070901261150422E-2</v>
      </c>
      <c r="I24" s="18">
        <f t="shared" si="2"/>
        <v>-5.5788713793191884E-2</v>
      </c>
      <c r="J24" s="17">
        <f t="shared" si="5"/>
        <v>-29.01905736666669</v>
      </c>
      <c r="K24" s="17">
        <f t="shared" si="3"/>
        <v>-1.116117591025642</v>
      </c>
      <c r="L24" s="16">
        <v>28</v>
      </c>
      <c r="M24" s="19">
        <f t="shared" si="6"/>
        <v>0.9285714285714286</v>
      </c>
      <c r="N24" s="16">
        <v>257</v>
      </c>
      <c r="O24" s="20">
        <f t="shared" ref="O24:P24" si="32">D24/7</f>
        <v>3.7142857142857144</v>
      </c>
      <c r="P24" s="20">
        <f t="shared" si="32"/>
        <v>0</v>
      </c>
      <c r="Q24" s="16">
        <f t="shared" si="8"/>
        <v>69</v>
      </c>
      <c r="R24" s="16"/>
      <c r="S24" s="21">
        <v>0.35374149659863902</v>
      </c>
      <c r="T24" s="14">
        <v>600</v>
      </c>
      <c r="U24" s="22" t="s">
        <v>63</v>
      </c>
      <c r="V24" s="23" t="s">
        <v>63</v>
      </c>
      <c r="W24" s="14">
        <v>7</v>
      </c>
      <c r="X24" s="24">
        <f t="shared" si="9"/>
        <v>0.26923076923076922</v>
      </c>
      <c r="Y24" s="25">
        <f t="shared" si="10"/>
        <v>3.2838461538461536</v>
      </c>
      <c r="Z24" s="14">
        <v>6</v>
      </c>
      <c r="AA24" s="14" t="s">
        <v>39</v>
      </c>
      <c r="AB24" s="27">
        <f t="shared" si="11"/>
        <v>-0.69</v>
      </c>
      <c r="AC24" s="28">
        <v>0.2168344444444445</v>
      </c>
      <c r="AD24" s="25">
        <f t="shared" si="12"/>
        <v>-7.7800198666666676</v>
      </c>
      <c r="AE24" s="25">
        <v>-5.8</v>
      </c>
      <c r="AF24" s="25">
        <v>-10.38019375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19.95</v>
      </c>
      <c r="D25" s="16">
        <v>16</v>
      </c>
      <c r="E25" s="16">
        <v>0</v>
      </c>
      <c r="F25" s="17">
        <v>319.2</v>
      </c>
      <c r="G25" s="17">
        <v>-71.400000000000006</v>
      </c>
      <c r="H25" s="18">
        <f t="shared" si="1"/>
        <v>0.22368421052631582</v>
      </c>
      <c r="I25" s="18">
        <f t="shared" si="2"/>
        <v>-0.19971085380116965</v>
      </c>
      <c r="J25" s="17">
        <f t="shared" si="5"/>
        <v>-63.747704533333355</v>
      </c>
      <c r="K25" s="17">
        <f t="shared" si="3"/>
        <v>-3.9842315333333347</v>
      </c>
      <c r="L25" s="16">
        <v>33</v>
      </c>
      <c r="M25" s="19">
        <f t="shared" si="6"/>
        <v>0.48484848484848486</v>
      </c>
      <c r="N25" s="16">
        <v>241</v>
      </c>
      <c r="O25" s="20">
        <f t="shared" ref="O25:P25" si="33">D25/7</f>
        <v>2.2857142857142856</v>
      </c>
      <c r="P25" s="20">
        <f t="shared" si="33"/>
        <v>0</v>
      </c>
      <c r="Q25" s="16">
        <f t="shared" si="8"/>
        <v>105</v>
      </c>
      <c r="R25" s="16"/>
      <c r="S25" s="21">
        <v>0.54578096947935373</v>
      </c>
      <c r="T25" s="14">
        <v>600</v>
      </c>
      <c r="U25" s="22" t="s">
        <v>63</v>
      </c>
      <c r="V25" s="23" t="s">
        <v>63</v>
      </c>
      <c r="W25" s="14">
        <v>7</v>
      </c>
      <c r="X25" s="24">
        <f t="shared" si="9"/>
        <v>0.4375</v>
      </c>
      <c r="Y25" s="25">
        <f t="shared" si="10"/>
        <v>5.4923076923076923</v>
      </c>
      <c r="Z25" s="22">
        <v>6</v>
      </c>
      <c r="AA25" s="14" t="s">
        <v>39</v>
      </c>
      <c r="AB25" s="27">
        <f t="shared" si="11"/>
        <v>-0.69</v>
      </c>
      <c r="AC25" s="28">
        <v>0.2168344444444445</v>
      </c>
      <c r="AD25" s="25">
        <f t="shared" si="12"/>
        <v>-4.7877045333333337</v>
      </c>
      <c r="AE25" s="25">
        <v>-5.8</v>
      </c>
      <c r="AF25" s="25">
        <v>-10.38</v>
      </c>
      <c r="AG25" s="25">
        <v>0</v>
      </c>
    </row>
    <row r="26" spans="1:33" ht="15.75" customHeight="1" x14ac:dyDescent="0.2">
      <c r="A26" s="14" t="s">
        <v>82</v>
      </c>
      <c r="B26" s="14" t="s">
        <v>999</v>
      </c>
      <c r="C26" s="15">
        <f t="shared" si="4"/>
        <v>19.95</v>
      </c>
      <c r="D26" s="16">
        <v>11</v>
      </c>
      <c r="E26" s="16">
        <v>0</v>
      </c>
      <c r="F26" s="17">
        <v>219.45</v>
      </c>
      <c r="G26" s="17">
        <v>-71.509999999999991</v>
      </c>
      <c r="H26" s="18">
        <f t="shared" si="1"/>
        <v>0.32586010480747318</v>
      </c>
      <c r="I26" s="18">
        <f t="shared" si="2"/>
        <v>-0.31091901625275303</v>
      </c>
      <c r="J26" s="17">
        <f t="shared" si="5"/>
        <v>-68.231178116666655</v>
      </c>
      <c r="K26" s="17">
        <f t="shared" si="3"/>
        <v>-6.202834374242423</v>
      </c>
      <c r="L26" s="16">
        <v>38</v>
      </c>
      <c r="M26" s="19">
        <f t="shared" si="6"/>
        <v>0.28947368421052633</v>
      </c>
      <c r="N26" s="16">
        <v>231</v>
      </c>
      <c r="O26" s="20">
        <f t="shared" ref="O26:P26" si="34">D26/7</f>
        <v>1.5714285714285714</v>
      </c>
      <c r="P26" s="20">
        <f t="shared" si="34"/>
        <v>0</v>
      </c>
      <c r="Q26" s="16">
        <f t="shared" si="8"/>
        <v>147</v>
      </c>
      <c r="R26" s="16"/>
      <c r="S26" s="21">
        <v>0.61538461538461542</v>
      </c>
      <c r="T26" s="14">
        <v>600</v>
      </c>
      <c r="U26" s="22" t="s">
        <v>63</v>
      </c>
      <c r="V26" s="23" t="s">
        <v>63</v>
      </c>
      <c r="W26" s="14">
        <v>4</v>
      </c>
      <c r="X26" s="24">
        <f t="shared" si="9"/>
        <v>0.36363636363636365</v>
      </c>
      <c r="Y26" s="25">
        <f t="shared" si="10"/>
        <v>10.215714285714284</v>
      </c>
      <c r="Z26" s="14">
        <v>3</v>
      </c>
      <c r="AA26" s="14" t="s">
        <v>39</v>
      </c>
      <c r="AB26" s="27">
        <f t="shared" si="11"/>
        <v>-0.69</v>
      </c>
      <c r="AC26" s="28">
        <v>0.2168344444444445</v>
      </c>
      <c r="AD26" s="25">
        <f t="shared" si="12"/>
        <v>-3.2915468666666667</v>
      </c>
      <c r="AE26" s="25">
        <v>-5.98</v>
      </c>
      <c r="AF26" s="25">
        <v>-10.38019375</v>
      </c>
      <c r="AG26" s="25">
        <v>0</v>
      </c>
    </row>
    <row r="27" spans="1:33" ht="15.75" customHeight="1" x14ac:dyDescent="0.2">
      <c r="A27" s="14" t="s">
        <v>85</v>
      </c>
      <c r="B27" s="14" t="s">
        <v>1000</v>
      </c>
      <c r="C27" s="15">
        <f t="shared" si="4"/>
        <v>19.950000000000003</v>
      </c>
      <c r="D27" s="16">
        <v>13</v>
      </c>
      <c r="E27" s="16">
        <v>0</v>
      </c>
      <c r="F27" s="17">
        <v>259.35000000000002</v>
      </c>
      <c r="G27" s="17">
        <v>-112.48</v>
      </c>
      <c r="H27" s="18">
        <f t="shared" si="1"/>
        <v>0.43369963369963366</v>
      </c>
      <c r="I27" s="18">
        <f t="shared" si="2"/>
        <v>-0.42036255516997617</v>
      </c>
      <c r="J27" s="17">
        <f t="shared" si="5"/>
        <v>-109.02102868333333</v>
      </c>
      <c r="K27" s="17">
        <f t="shared" si="3"/>
        <v>-8.3862329756410254</v>
      </c>
      <c r="L27" s="16">
        <v>53</v>
      </c>
      <c r="M27" s="19">
        <f t="shared" si="6"/>
        <v>0.24528301886792453</v>
      </c>
      <c r="N27" s="16">
        <v>221</v>
      </c>
      <c r="O27" s="20">
        <f t="shared" ref="O27:P27" si="35">D27/7</f>
        <v>1.8571428571428572</v>
      </c>
      <c r="P27" s="20">
        <f t="shared" si="35"/>
        <v>0</v>
      </c>
      <c r="Q27" s="16">
        <f t="shared" si="8"/>
        <v>119</v>
      </c>
      <c r="R27" s="16"/>
      <c r="S27" s="21">
        <v>0.75822050290135401</v>
      </c>
      <c r="T27" s="14">
        <v>600</v>
      </c>
      <c r="U27" s="22" t="s">
        <v>63</v>
      </c>
      <c r="V27" s="23" t="s">
        <v>63</v>
      </c>
      <c r="W27" s="14">
        <v>4</v>
      </c>
      <c r="X27" s="24">
        <f t="shared" si="9"/>
        <v>0.30769230769230771</v>
      </c>
      <c r="Y27" s="25">
        <f>IFERROR(G27/(W27+#REF!)*-1,0)</f>
        <v>0</v>
      </c>
      <c r="Z27" s="14">
        <v>10</v>
      </c>
      <c r="AA27" s="14" t="s">
        <v>39</v>
      </c>
      <c r="AB27" s="27">
        <f t="shared" si="11"/>
        <v>-0.69</v>
      </c>
      <c r="AC27" s="28">
        <v>0.2168344444444445</v>
      </c>
      <c r="AD27" s="25">
        <f t="shared" si="12"/>
        <v>-3.8900099333333338</v>
      </c>
      <c r="AE27" s="25">
        <v>-5.98</v>
      </c>
      <c r="AF27" s="25">
        <v>-10.41219375</v>
      </c>
      <c r="AG27" s="25">
        <v>0</v>
      </c>
    </row>
    <row r="28" spans="1:33" ht="15.75" customHeight="1" x14ac:dyDescent="0.2">
      <c r="A28" s="14" t="s">
        <v>87</v>
      </c>
      <c r="B28" s="14" t="s">
        <v>1001</v>
      </c>
      <c r="C28" s="15">
        <f t="shared" si="4"/>
        <v>19.95</v>
      </c>
      <c r="D28" s="16">
        <v>15</v>
      </c>
      <c r="E28" s="16">
        <v>0</v>
      </c>
      <c r="F28" s="17">
        <v>299.25</v>
      </c>
      <c r="G28" s="17">
        <v>-110.32</v>
      </c>
      <c r="H28" s="18">
        <f t="shared" si="1"/>
        <v>0.3686549707602339</v>
      </c>
      <c r="I28" s="18">
        <f t="shared" si="2"/>
        <v>-0.60809995275689233</v>
      </c>
      <c r="J28" s="17">
        <f t="shared" si="5"/>
        <v>-181.97391086250002</v>
      </c>
      <c r="K28" s="17">
        <f t="shared" si="3"/>
        <v>-12.131594057500001</v>
      </c>
      <c r="L28" s="16">
        <v>58</v>
      </c>
      <c r="M28" s="19">
        <f t="shared" si="6"/>
        <v>0.25862068965517243</v>
      </c>
      <c r="N28" s="16">
        <v>206</v>
      </c>
      <c r="O28" s="20">
        <f t="shared" ref="O28:P28" si="36">D28/7</f>
        <v>2.1428571428571428</v>
      </c>
      <c r="P28" s="20">
        <f t="shared" si="36"/>
        <v>0</v>
      </c>
      <c r="Q28" s="16">
        <f t="shared" si="8"/>
        <v>96</v>
      </c>
      <c r="R28" s="16"/>
      <c r="S28" s="21">
        <v>0.55292652552926524</v>
      </c>
      <c r="T28" s="14">
        <v>600</v>
      </c>
      <c r="U28" s="22" t="s">
        <v>63</v>
      </c>
      <c r="V28" s="23" t="s">
        <v>63</v>
      </c>
      <c r="W28" s="14">
        <v>5</v>
      </c>
      <c r="X28" s="24">
        <f t="shared" si="9"/>
        <v>0.33333333333333331</v>
      </c>
      <c r="Y28" s="25">
        <f t="shared" ref="Y28:Y32" si="37">IFERROR(G28/(W28+Z28)*-1,0)</f>
        <v>7.88</v>
      </c>
      <c r="Z28" s="14">
        <v>9</v>
      </c>
      <c r="AA28" s="14" t="s">
        <v>39</v>
      </c>
      <c r="AB28" s="27">
        <f t="shared" si="11"/>
        <v>-0.69</v>
      </c>
      <c r="AC28" s="28">
        <v>0.2168344444444445</v>
      </c>
      <c r="AD28" s="25">
        <f t="shared" si="12"/>
        <v>-4.4884729999999999</v>
      </c>
      <c r="AE28" s="25">
        <v>-5.98</v>
      </c>
      <c r="AF28" s="25">
        <v>-15.4551958575</v>
      </c>
      <c r="AG28" s="25">
        <v>0</v>
      </c>
    </row>
    <row r="29" spans="1:33" ht="15.75" customHeight="1" x14ac:dyDescent="0.2">
      <c r="A29" s="14" t="s">
        <v>89</v>
      </c>
      <c r="B29" s="14" t="s">
        <v>1002</v>
      </c>
      <c r="C29" s="15">
        <f t="shared" si="4"/>
        <v>19.95</v>
      </c>
      <c r="D29" s="16">
        <v>14</v>
      </c>
      <c r="E29" s="16">
        <v>0</v>
      </c>
      <c r="F29" s="17">
        <v>279.3</v>
      </c>
      <c r="G29" s="17">
        <v>-68.760000000000005</v>
      </c>
      <c r="H29" s="18">
        <f t="shared" si="1"/>
        <v>0.24618689581095596</v>
      </c>
      <c r="I29" s="18">
        <f t="shared" si="2"/>
        <v>-0.48563187780761424</v>
      </c>
      <c r="J29" s="17">
        <f t="shared" si="5"/>
        <v>-135.63698347166667</v>
      </c>
      <c r="K29" s="17">
        <f t="shared" si="3"/>
        <v>-9.6883559622619053</v>
      </c>
      <c r="L29" s="16">
        <v>56</v>
      </c>
      <c r="M29" s="19">
        <f t="shared" si="6"/>
        <v>0.25</v>
      </c>
      <c r="N29" s="16">
        <v>192</v>
      </c>
      <c r="O29" s="20">
        <f t="shared" ref="O29:P29" si="38">D29/7</f>
        <v>2</v>
      </c>
      <c r="P29" s="20">
        <f t="shared" si="38"/>
        <v>0</v>
      </c>
      <c r="Q29" s="16">
        <f t="shared" si="8"/>
        <v>96</v>
      </c>
      <c r="R29" s="16"/>
      <c r="S29" s="21">
        <v>0.67103538663171691</v>
      </c>
      <c r="T29" s="14">
        <v>600</v>
      </c>
      <c r="U29" s="22" t="s">
        <v>63</v>
      </c>
      <c r="V29" s="23" t="s">
        <v>63</v>
      </c>
      <c r="W29" s="14">
        <v>2</v>
      </c>
      <c r="X29" s="24">
        <f t="shared" si="9"/>
        <v>0.14285714285714285</v>
      </c>
      <c r="Y29" s="25">
        <f t="shared" si="37"/>
        <v>5.2892307692307696</v>
      </c>
      <c r="Z29" s="14">
        <v>11</v>
      </c>
      <c r="AA29" s="14" t="s">
        <v>39</v>
      </c>
      <c r="AB29" s="27">
        <f t="shared" si="11"/>
        <v>-0.69</v>
      </c>
      <c r="AC29" s="28">
        <v>0.2168344444444445</v>
      </c>
      <c r="AD29" s="25">
        <f t="shared" si="12"/>
        <v>-4.1892414666666671</v>
      </c>
      <c r="AE29" s="25">
        <v>-5.98</v>
      </c>
      <c r="AF29" s="25">
        <v>-15.4551958575</v>
      </c>
      <c r="AG29" s="25">
        <v>0</v>
      </c>
    </row>
    <row r="30" spans="1:33" ht="15.75" customHeight="1" x14ac:dyDescent="0.2">
      <c r="A30" s="31" t="s">
        <v>90</v>
      </c>
      <c r="B30" s="31" t="s">
        <v>38</v>
      </c>
      <c r="C30" s="15">
        <f t="shared" si="4"/>
        <v>19.975769230769227</v>
      </c>
      <c r="D30" s="16">
        <v>26</v>
      </c>
      <c r="E30" s="16">
        <v>0</v>
      </c>
      <c r="F30" s="17">
        <v>519.36999999999989</v>
      </c>
      <c r="G30" s="17">
        <v>-76.169999999999987</v>
      </c>
      <c r="H30" s="18">
        <f t="shared" si="1"/>
        <v>0.14665845158557483</v>
      </c>
      <c r="I30" s="18">
        <f t="shared" si="2"/>
        <v>-0.23200356193131461</v>
      </c>
      <c r="J30" s="17">
        <f t="shared" si="5"/>
        <v>-120.49568996026684</v>
      </c>
      <c r="K30" s="17">
        <f t="shared" si="3"/>
        <v>-4.6344496138564173</v>
      </c>
      <c r="L30" s="16">
        <v>49</v>
      </c>
      <c r="M30" s="19">
        <f t="shared" si="6"/>
        <v>0.53061224489795922</v>
      </c>
      <c r="N30" s="16">
        <v>169</v>
      </c>
      <c r="O30" s="20">
        <f t="shared" ref="O30:P30" si="39">D30/7</f>
        <v>3.7142857142857144</v>
      </c>
      <c r="P30" s="20">
        <f t="shared" si="39"/>
        <v>0</v>
      </c>
      <c r="Q30" s="16">
        <f t="shared" si="8"/>
        <v>45</v>
      </c>
      <c r="R30" s="16"/>
      <c r="S30" s="21">
        <v>0.74114441416893728</v>
      </c>
      <c r="T30" s="14">
        <v>600</v>
      </c>
      <c r="U30" s="22" t="s">
        <v>63</v>
      </c>
      <c r="V30" s="23" t="s">
        <v>63</v>
      </c>
      <c r="W30" s="14">
        <v>16</v>
      </c>
      <c r="X30" s="24">
        <f t="shared" si="9"/>
        <v>0.61538461538461542</v>
      </c>
      <c r="Y30" s="25">
        <f t="shared" si="37"/>
        <v>3.4622727272727265</v>
      </c>
      <c r="Z30" s="14">
        <v>6</v>
      </c>
      <c r="AA30" s="14" t="s">
        <v>39</v>
      </c>
      <c r="AB30" s="27">
        <f t="shared" si="11"/>
        <v>-0.69</v>
      </c>
      <c r="AC30" s="28">
        <v>0.2168344444444445</v>
      </c>
      <c r="AD30" s="25">
        <f t="shared" si="12"/>
        <v>-7.7800198666666676</v>
      </c>
      <c r="AE30" s="25">
        <v>-5.98</v>
      </c>
      <c r="AF30" s="25">
        <v>-11.866545003600001</v>
      </c>
      <c r="AG30" s="25">
        <v>-14</v>
      </c>
    </row>
    <row r="31" spans="1:33" ht="15.75" customHeight="1" x14ac:dyDescent="0.2">
      <c r="A31" s="31" t="s">
        <v>91</v>
      </c>
      <c r="B31" s="31" t="s">
        <v>1003</v>
      </c>
      <c r="C31" s="15">
        <f t="shared" si="4"/>
        <v>20.038947368421049</v>
      </c>
      <c r="D31" s="16">
        <v>19</v>
      </c>
      <c r="E31" s="16">
        <v>0</v>
      </c>
      <c r="F31" s="17">
        <v>380.73999999999995</v>
      </c>
      <c r="G31" s="17">
        <v>-112.70000000000002</v>
      </c>
      <c r="H31" s="18">
        <f t="shared" si="1"/>
        <v>0.29600252140568373</v>
      </c>
      <c r="I31" s="18">
        <f t="shared" si="2"/>
        <v>-0.37779259915357838</v>
      </c>
      <c r="J31" s="17">
        <f t="shared" si="5"/>
        <v>-143.8407542017334</v>
      </c>
      <c r="K31" s="17">
        <f t="shared" si="3"/>
        <v>-7.5705660106175472</v>
      </c>
      <c r="L31" s="16">
        <v>60</v>
      </c>
      <c r="M31" s="19">
        <f t="shared" si="6"/>
        <v>0.31666666666666665</v>
      </c>
      <c r="N31" s="16">
        <v>148</v>
      </c>
      <c r="O31" s="20">
        <f t="shared" ref="O31:P32" si="40">D31/7</f>
        <v>2.7142857142857144</v>
      </c>
      <c r="P31" s="20">
        <f t="shared" si="40"/>
        <v>0</v>
      </c>
      <c r="Q31" s="16">
        <f t="shared" si="8"/>
        <v>54</v>
      </c>
      <c r="R31" s="16"/>
      <c r="S31" s="21">
        <v>0.96231884057970996</v>
      </c>
      <c r="T31" s="14">
        <v>600</v>
      </c>
      <c r="U31" s="22" t="s">
        <v>63</v>
      </c>
      <c r="V31" s="23" t="s">
        <v>1160</v>
      </c>
      <c r="W31" s="14">
        <v>6</v>
      </c>
      <c r="X31" s="24">
        <f t="shared" si="9"/>
        <v>0.31578947368421051</v>
      </c>
      <c r="Y31" s="25">
        <f t="shared" si="37"/>
        <v>4.6958333333333337</v>
      </c>
      <c r="Z31" s="14">
        <v>18</v>
      </c>
      <c r="AA31" s="14" t="s">
        <v>39</v>
      </c>
      <c r="AB31" s="27">
        <f t="shared" si="11"/>
        <v>-0.69</v>
      </c>
      <c r="AC31" s="28">
        <v>0.2168344444444445</v>
      </c>
      <c r="AD31" s="25">
        <f t="shared" si="12"/>
        <v>-5.685399133333334</v>
      </c>
      <c r="AE31" s="25">
        <v>-5.98</v>
      </c>
      <c r="AF31" s="25">
        <v>-11.866545003600001</v>
      </c>
      <c r="AG31" s="25">
        <v>-10</v>
      </c>
    </row>
    <row r="32" spans="1:33" ht="15.75" customHeight="1" x14ac:dyDescent="0.2">
      <c r="A32" s="31" t="s">
        <v>1149</v>
      </c>
      <c r="B32" s="31"/>
      <c r="C32" s="15">
        <f t="shared" si="4"/>
        <v>20.693157894736842</v>
      </c>
      <c r="D32" s="16">
        <v>19</v>
      </c>
      <c r="E32" s="16">
        <v>0</v>
      </c>
      <c r="F32" s="17">
        <v>393.17</v>
      </c>
      <c r="G32" s="17">
        <v>-33.439999999999991</v>
      </c>
      <c r="H32" s="18">
        <f t="shared" si="1"/>
        <v>8.5052267466998982E-2</v>
      </c>
      <c r="I32" s="18">
        <f t="shared" si="2"/>
        <v>-0.11194967622589043</v>
      </c>
      <c r="J32" s="17">
        <f t="shared" si="5"/>
        <v>-44.015254201733342</v>
      </c>
      <c r="K32" s="17">
        <f t="shared" si="3"/>
        <v>-2.3165923264070178</v>
      </c>
      <c r="L32" s="16">
        <v>31</v>
      </c>
      <c r="M32" s="19">
        <f t="shared" si="6"/>
        <v>0.61290322580645162</v>
      </c>
      <c r="N32" s="16">
        <v>128</v>
      </c>
      <c r="O32" s="20">
        <f t="shared" si="40"/>
        <v>2.7142857142857144</v>
      </c>
      <c r="P32" s="20">
        <f t="shared" si="40"/>
        <v>0</v>
      </c>
      <c r="Q32" s="16">
        <f t="shared" si="8"/>
        <v>47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0.82139037433155082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2</v>
      </c>
      <c r="X32" s="24">
        <f t="shared" si="9"/>
        <v>0.10526315789473684</v>
      </c>
      <c r="Y32" s="25">
        <f t="shared" si="37"/>
        <v>5.5733333333333315</v>
      </c>
      <c r="Z32" s="14">
        <v>4</v>
      </c>
      <c r="AA32" s="14" t="s">
        <v>39</v>
      </c>
      <c r="AB32" s="27">
        <f t="shared" si="11"/>
        <v>-0.69</v>
      </c>
      <c r="AC32" s="28">
        <v>0.2168344444444445</v>
      </c>
      <c r="AD32" s="25">
        <f t="shared" si="12"/>
        <v>-5.685399133333334</v>
      </c>
      <c r="AE32" s="25">
        <v>-5.98</v>
      </c>
      <c r="AF32" s="25">
        <v>-11.866545003600001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- 40 Foot Black Power Squid - 16/3 SJTW Outdoor Outlet &amp; Plug Splitter Cable")</f>
        <v>1 to 3 Extension Cord Splitter - 40 Foot Black Power Squid - 16/3 SJTW Outdoor Outlet &amp; Plug Splitter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Info!B1:BJ5000""),2,FALSE),"""")"),"B0861SK6C7")</f>
        <v>B0861SK6C7</v>
      </c>
      <c r="B2" s="3" t="s">
        <v>1004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72.5" customHeight="1" x14ac:dyDescent="0.15">
      <c r="A3" s="67" t="s">
        <v>30</v>
      </c>
      <c r="B3" s="68"/>
      <c r="C3" s="42">
        <f>((AE32+AF32)/0.85)*-1</f>
        <v>26.066740195220586</v>
      </c>
      <c r="D3" s="5">
        <f>SUM(D4:D99765)</f>
        <v>283</v>
      </c>
      <c r="E3" s="5"/>
      <c r="F3" s="6">
        <f t="shared" ref="F3:G3" si="0">SUM(F4:F99765)</f>
        <v>5826.91</v>
      </c>
      <c r="G3" s="6">
        <f t="shared" si="0"/>
        <v>-770.79</v>
      </c>
      <c r="H3" s="7">
        <f t="shared" ref="H3:H32" si="1">G3/F3*-1</f>
        <v>0.13228108894765836</v>
      </c>
      <c r="I3" s="8">
        <f t="shared" ref="I3:I32" si="2">J3/F3</f>
        <v>-0.37735548199570457</v>
      </c>
      <c r="J3" s="6">
        <f>SUM(J4:J99765)</f>
        <v>-2198.816431595591</v>
      </c>
      <c r="K3" s="6">
        <f t="shared" ref="K3:K32" si="3">J3/D3</f>
        <v>-7.7696693695957277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0.5 - June
0.5 - July
0.5 - Aug
0.5 - Sept
1 - Oct
1 - Nov
1 - Dec
4 - Jan
4 - Feb")</f>
        <v>4 - March
4 - April
4 - May
0.5 - June
0.5 - July
0.5 - Aug
0.5 - Sept
1 - Oct
1 - Nov
1 -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QTY-384")</f>
        <v>US QTY-384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112</v>
      </c>
      <c r="X3" s="7">
        <f>W3/D3</f>
        <v>0.39575971731448761</v>
      </c>
      <c r="Y3" s="6"/>
      <c r="Z3" s="5"/>
      <c r="AA3" s="5"/>
      <c r="AB3" s="5"/>
      <c r="AC3" s="5"/>
      <c r="AD3" s="6">
        <f>SUM(AD4:AD99765)</f>
        <v>-82.696223480902773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Info!B2:BZ7000""),37,FALSE)),"""")*-1"),-15.8767291659375)</f>
        <v>-15.876729165937499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800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-12.107344230769232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800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-12.107344230769232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1008</v>
      </c>
      <c r="U6" s="22">
        <v>208</v>
      </c>
      <c r="V6" s="23" t="s">
        <v>1005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e">
        <v>#N/A</v>
      </c>
      <c r="AB6" s="27" t="e">
        <f t="shared" si="11"/>
        <v>#N/A</v>
      </c>
      <c r="AC6" s="28" t="e">
        <v>#N/A</v>
      </c>
      <c r="AD6" s="25">
        <f t="shared" si="12"/>
        <v>0</v>
      </c>
      <c r="AE6" s="25">
        <v>0</v>
      </c>
      <c r="AF6" s="25">
        <v>-12.107344230769232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1008</v>
      </c>
      <c r="U7" s="22">
        <v>208</v>
      </c>
      <c r="V7" s="23" t="s">
        <v>1005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e">
        <v>#N/A</v>
      </c>
      <c r="AB7" s="27" t="e">
        <f t="shared" si="11"/>
        <v>#N/A</v>
      </c>
      <c r="AC7" s="28" t="e">
        <v>#N/A</v>
      </c>
      <c r="AD7" s="25">
        <f t="shared" si="12"/>
        <v>0</v>
      </c>
      <c r="AE7" s="25">
        <v>0</v>
      </c>
      <c r="AF7" s="25">
        <v>-12.107344230769232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208</v>
      </c>
      <c r="U8" s="22">
        <v>208</v>
      </c>
      <c r="V8" s="23" t="s">
        <v>1006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e">
        <v>#N/A</v>
      </c>
      <c r="AB8" s="27" t="e">
        <f t="shared" si="11"/>
        <v>#N/A</v>
      </c>
      <c r="AC8" s="28" t="e">
        <v>#N/A</v>
      </c>
      <c r="AD8" s="25">
        <f t="shared" si="12"/>
        <v>0</v>
      </c>
      <c r="AE8" s="25">
        <v>0</v>
      </c>
      <c r="AF8" s="25">
        <v>-12.11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208</v>
      </c>
      <c r="U9" s="22">
        <v>208</v>
      </c>
      <c r="V9" s="23" t="s">
        <v>1007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e">
        <v>#N/A</v>
      </c>
      <c r="AB9" s="27" t="e">
        <f t="shared" si="11"/>
        <v>#N/A</v>
      </c>
      <c r="AC9" s="28" t="e">
        <v>#N/A</v>
      </c>
      <c r="AD9" s="25">
        <f t="shared" si="12"/>
        <v>0</v>
      </c>
      <c r="AE9" s="25">
        <v>0</v>
      </c>
      <c r="AF9" s="25">
        <v>-12.308305769230699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208</v>
      </c>
      <c r="U10" s="22">
        <v>208</v>
      </c>
      <c r="V10" s="23" t="s">
        <v>1008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e">
        <v>#N/A</v>
      </c>
      <c r="AB10" s="27" t="e">
        <f t="shared" si="11"/>
        <v>#N/A</v>
      </c>
      <c r="AC10" s="28" t="e">
        <v>#N/A</v>
      </c>
      <c r="AD10" s="25">
        <f t="shared" si="12"/>
        <v>0</v>
      </c>
      <c r="AE10" s="25">
        <v>0</v>
      </c>
      <c r="AF10" s="25">
        <v>-12.308305769230699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208</v>
      </c>
      <c r="U11" s="22">
        <v>208</v>
      </c>
      <c r="V11" s="23" t="s">
        <v>1009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e">
        <v>#N/A</v>
      </c>
      <c r="AB11" s="27" t="e">
        <f t="shared" si="11"/>
        <v>#N/A</v>
      </c>
      <c r="AC11" s="28" t="e">
        <v>#N/A</v>
      </c>
      <c r="AD11" s="25">
        <f t="shared" si="12"/>
        <v>0</v>
      </c>
      <c r="AE11" s="25">
        <v>0</v>
      </c>
      <c r="AF11" s="25">
        <v>-12.308305769230699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208</v>
      </c>
      <c r="U12" s="22">
        <v>208</v>
      </c>
      <c r="V12" s="23" t="s">
        <v>1008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e">
        <v>#N/A</v>
      </c>
      <c r="AB12" s="27" t="e">
        <f t="shared" si="11"/>
        <v>#N/A</v>
      </c>
      <c r="AC12" s="28" t="e">
        <v>#N/A</v>
      </c>
      <c r="AD12" s="25">
        <f t="shared" si="12"/>
        <v>0</v>
      </c>
      <c r="AE12" s="25">
        <v>0</v>
      </c>
      <c r="AF12" s="25">
        <v>-12.308305769230699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808</v>
      </c>
      <c r="U13" s="22">
        <v>208</v>
      </c>
      <c r="V13" s="23" t="s">
        <v>1008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e">
        <v>#N/A</v>
      </c>
      <c r="AB13" s="27" t="e">
        <f t="shared" si="11"/>
        <v>#N/A</v>
      </c>
      <c r="AC13" s="28" t="e">
        <v>#N/A</v>
      </c>
      <c r="AD13" s="25">
        <f t="shared" si="12"/>
        <v>0</v>
      </c>
      <c r="AE13" s="25">
        <v>0</v>
      </c>
      <c r="AF13" s="25">
        <v>-12.414075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600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e">
        <v>#N/A</v>
      </c>
      <c r="AB14" s="27" t="e">
        <f t="shared" si="11"/>
        <v>#N/A</v>
      </c>
      <c r="AC14" s="28" t="e">
        <v>#N/A</v>
      </c>
      <c r="AD14" s="25">
        <f t="shared" si="12"/>
        <v>0</v>
      </c>
      <c r="AE14" s="25">
        <v>0</v>
      </c>
      <c r="AF14" s="25">
        <v>-12.414075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600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e">
        <v>#N/A</v>
      </c>
      <c r="AB15" s="27" t="e">
        <f t="shared" si="11"/>
        <v>#N/A</v>
      </c>
      <c r="AC15" s="28" t="e">
        <v>#N/A</v>
      </c>
      <c r="AD15" s="25">
        <f t="shared" si="12"/>
        <v>0</v>
      </c>
      <c r="AE15" s="25">
        <v>0</v>
      </c>
      <c r="AF15" s="25">
        <v>-12.414075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600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e">
        <v>#N/A</v>
      </c>
      <c r="AB16" s="27" t="e">
        <f t="shared" si="11"/>
        <v>#N/A</v>
      </c>
      <c r="AC16" s="28" t="e">
        <v>#N/A</v>
      </c>
      <c r="AD16" s="25">
        <f t="shared" si="12"/>
        <v>0</v>
      </c>
      <c r="AE16" s="25">
        <v>0</v>
      </c>
      <c r="AF16" s="25">
        <v>-12.414075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600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e">
        <v>#N/A</v>
      </c>
      <c r="AB17" s="27" t="e">
        <f t="shared" si="11"/>
        <v>#N/A</v>
      </c>
      <c r="AC17" s="28" t="e">
        <v>#N/A</v>
      </c>
      <c r="AD17" s="25">
        <f t="shared" si="12"/>
        <v>0</v>
      </c>
      <c r="AE17" s="25">
        <v>0</v>
      </c>
      <c r="AF17" s="25">
        <v>-12.148574999999999</v>
      </c>
      <c r="AG17" s="25">
        <v>0</v>
      </c>
    </row>
    <row r="18" spans="1:33" ht="15.75" customHeight="1" x14ac:dyDescent="0.2">
      <c r="A18" s="14" t="s">
        <v>64</v>
      </c>
      <c r="B18" s="14" t="s">
        <v>1010</v>
      </c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208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600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e">
        <v>#N/A</v>
      </c>
      <c r="AB18" s="27" t="e">
        <f t="shared" si="11"/>
        <v>#N/A</v>
      </c>
      <c r="AC18" s="28" t="e">
        <v>#N/A</v>
      </c>
      <c r="AD18" s="25">
        <f t="shared" si="12"/>
        <v>0</v>
      </c>
      <c r="AE18" s="25">
        <v>0</v>
      </c>
      <c r="AF18" s="25">
        <v>-12.148574999999999</v>
      </c>
      <c r="AG18" s="25">
        <v>0</v>
      </c>
    </row>
    <row r="19" spans="1:33" ht="15.75" customHeight="1" x14ac:dyDescent="0.2">
      <c r="A19" s="14" t="s">
        <v>67</v>
      </c>
      <c r="B19" s="14" t="s">
        <v>1011</v>
      </c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408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>
        <v>0</v>
      </c>
      <c r="T19" s="14">
        <v>600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0.21174840856481481</v>
      </c>
      <c r="AD19" s="25">
        <f t="shared" si="12"/>
        <v>0</v>
      </c>
      <c r="AE19" s="25">
        <v>-6.18</v>
      </c>
      <c r="AF19" s="25">
        <v>-12.71475375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4"/>
        <v>29.99</v>
      </c>
      <c r="D20" s="16">
        <v>2</v>
      </c>
      <c r="E20" s="16">
        <v>0</v>
      </c>
      <c r="F20" s="17">
        <v>59.98</v>
      </c>
      <c r="G20" s="29">
        <v>0</v>
      </c>
      <c r="H20" s="18">
        <f t="shared" si="1"/>
        <v>0</v>
      </c>
      <c r="I20" s="18">
        <f t="shared" si="2"/>
        <v>0.21022118860221925</v>
      </c>
      <c r="J20" s="17">
        <f t="shared" si="5"/>
        <v>12.60906689236111</v>
      </c>
      <c r="K20" s="17">
        <f t="shared" si="3"/>
        <v>6.3045334461805549</v>
      </c>
      <c r="L20" s="16">
        <v>6</v>
      </c>
      <c r="M20" s="19">
        <f t="shared" si="6"/>
        <v>0.33333333333333331</v>
      </c>
      <c r="N20" s="16">
        <v>406</v>
      </c>
      <c r="O20" s="20">
        <f t="shared" ref="O20:P20" si="28">D20/7</f>
        <v>0.2857142857142857</v>
      </c>
      <c r="P20" s="20">
        <f t="shared" si="28"/>
        <v>0</v>
      </c>
      <c r="Q20" s="16">
        <f t="shared" si="8"/>
        <v>1421</v>
      </c>
      <c r="R20" s="16"/>
      <c r="S20" s="21">
        <v>1.9704433497536901E-2</v>
      </c>
      <c r="T20" s="14">
        <v>600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0.21174840856481481</v>
      </c>
      <c r="AD20" s="25">
        <f t="shared" si="12"/>
        <v>-0.58442560763888884</v>
      </c>
      <c r="AE20" s="25">
        <v>-6.18</v>
      </c>
      <c r="AF20" s="25">
        <v>-12.71475375</v>
      </c>
      <c r="AG20" s="25">
        <v>0</v>
      </c>
    </row>
    <row r="21" spans="1:33" ht="15.75" customHeight="1" x14ac:dyDescent="0.2">
      <c r="A21" s="14" t="s">
        <v>71</v>
      </c>
      <c r="B21" s="14" t="s">
        <v>1012</v>
      </c>
      <c r="C21" s="15">
        <f t="shared" si="4"/>
        <v>27.99</v>
      </c>
      <c r="D21" s="16">
        <v>2</v>
      </c>
      <c r="E21" s="16">
        <v>0</v>
      </c>
      <c r="F21" s="17">
        <v>55.98</v>
      </c>
      <c r="G21" s="29">
        <v>-3.83</v>
      </c>
      <c r="H21" s="18">
        <f t="shared" si="1"/>
        <v>6.8417291889960707E-2</v>
      </c>
      <c r="I21" s="18">
        <f t="shared" si="2"/>
        <v>9.6089083464828737E-2</v>
      </c>
      <c r="J21" s="17">
        <f t="shared" si="5"/>
        <v>5.379066892361112</v>
      </c>
      <c r="K21" s="17">
        <f t="shared" si="3"/>
        <v>2.689533446180556</v>
      </c>
      <c r="L21" s="16">
        <v>10</v>
      </c>
      <c r="M21" s="19">
        <f t="shared" si="6"/>
        <v>0.2</v>
      </c>
      <c r="N21" s="16">
        <v>407</v>
      </c>
      <c r="O21" s="20">
        <f t="shared" ref="O21:P21" si="29">D21/7</f>
        <v>0.2857142857142857</v>
      </c>
      <c r="P21" s="20">
        <f t="shared" si="29"/>
        <v>0</v>
      </c>
      <c r="Q21" s="16">
        <f t="shared" si="8"/>
        <v>1424</v>
      </c>
      <c r="R21" s="16"/>
      <c r="S21" s="21">
        <v>2.9055690072639199E-2</v>
      </c>
      <c r="T21" s="14">
        <v>600</v>
      </c>
      <c r="U21" s="22" t="s">
        <v>63</v>
      </c>
      <c r="V21" s="23" t="s">
        <v>63</v>
      </c>
      <c r="W21" s="14">
        <v>1</v>
      </c>
      <c r="X21" s="24">
        <f t="shared" si="9"/>
        <v>0.5</v>
      </c>
      <c r="Y21" s="25">
        <f t="shared" si="10"/>
        <v>1.915</v>
      </c>
      <c r="Z21" s="14">
        <v>1</v>
      </c>
      <c r="AA21" s="14" t="s">
        <v>39</v>
      </c>
      <c r="AB21" s="27">
        <f t="shared" si="11"/>
        <v>-0.69</v>
      </c>
      <c r="AC21" s="28">
        <v>0.21174840856481481</v>
      </c>
      <c r="AD21" s="25">
        <f t="shared" si="12"/>
        <v>-0.58442560763888884</v>
      </c>
      <c r="AE21" s="25">
        <v>-6.18</v>
      </c>
      <c r="AF21" s="25">
        <v>-12.71475375</v>
      </c>
      <c r="AG21" s="25">
        <v>0</v>
      </c>
    </row>
    <row r="22" spans="1:33" ht="15.75" customHeight="1" x14ac:dyDescent="0.2">
      <c r="A22" s="14" t="s">
        <v>74</v>
      </c>
      <c r="B22" s="14" t="s">
        <v>124</v>
      </c>
      <c r="C22" s="15">
        <f t="shared" si="4"/>
        <v>25.65285714285714</v>
      </c>
      <c r="D22" s="16">
        <v>7</v>
      </c>
      <c r="E22" s="16">
        <v>0</v>
      </c>
      <c r="F22" s="29">
        <v>179.57</v>
      </c>
      <c r="G22" s="29">
        <v>-12.93</v>
      </c>
      <c r="H22" s="18">
        <f t="shared" si="1"/>
        <v>7.2005346104583173E-2</v>
      </c>
      <c r="I22" s="18">
        <f t="shared" si="2"/>
        <v>3.0048082214534099E-2</v>
      </c>
      <c r="J22" s="17">
        <f t="shared" si="5"/>
        <v>5.395734123263888</v>
      </c>
      <c r="K22" s="17">
        <f t="shared" si="3"/>
        <v>0.77081916046626975</v>
      </c>
      <c r="L22" s="16">
        <v>19</v>
      </c>
      <c r="M22" s="19">
        <f t="shared" si="6"/>
        <v>0.36842105263157893</v>
      </c>
      <c r="N22" s="16">
        <v>403</v>
      </c>
      <c r="O22" s="20">
        <f t="shared" ref="O22:P22" si="30">D22/7</f>
        <v>1</v>
      </c>
      <c r="P22" s="20">
        <f t="shared" si="30"/>
        <v>0</v>
      </c>
      <c r="Q22" s="16">
        <f t="shared" si="8"/>
        <v>403</v>
      </c>
      <c r="R22" s="16"/>
      <c r="S22" s="21">
        <v>6.8459657701711404E-2</v>
      </c>
      <c r="T22" s="14">
        <v>600</v>
      </c>
      <c r="U22" s="22" t="s">
        <v>63</v>
      </c>
      <c r="V22" s="23" t="s">
        <v>63</v>
      </c>
      <c r="W22" s="14">
        <v>2</v>
      </c>
      <c r="X22" s="24">
        <f t="shared" si="9"/>
        <v>0.2857142857142857</v>
      </c>
      <c r="Y22" s="25">
        <f t="shared" si="10"/>
        <v>3.2324999999999999</v>
      </c>
      <c r="Z22" s="14">
        <v>2</v>
      </c>
      <c r="AA22" s="14" t="s">
        <v>39</v>
      </c>
      <c r="AB22" s="27">
        <f t="shared" si="11"/>
        <v>-0.69</v>
      </c>
      <c r="AC22" s="28">
        <v>0.21174840856481481</v>
      </c>
      <c r="AD22" s="25">
        <f t="shared" si="12"/>
        <v>-2.0454896267361109</v>
      </c>
      <c r="AE22" s="25">
        <v>-6.18</v>
      </c>
      <c r="AF22" s="25">
        <v>-12.71475375</v>
      </c>
      <c r="AG22" s="25">
        <v>0</v>
      </c>
    </row>
    <row r="23" spans="1:33" ht="15.75" customHeight="1" x14ac:dyDescent="0.2">
      <c r="A23" s="14" t="s">
        <v>76</v>
      </c>
      <c r="B23" s="14" t="s">
        <v>1013</v>
      </c>
      <c r="C23" s="15">
        <f t="shared" si="4"/>
        <v>23.611666666666665</v>
      </c>
      <c r="D23" s="16">
        <v>12</v>
      </c>
      <c r="E23" s="16">
        <v>0</v>
      </c>
      <c r="F23" s="17">
        <v>283.33999999999997</v>
      </c>
      <c r="G23" s="29">
        <v>-30.69</v>
      </c>
      <c r="H23" s="18">
        <f t="shared" si="1"/>
        <v>0.10831509846827135</v>
      </c>
      <c r="I23" s="18">
        <f t="shared" si="2"/>
        <v>-7.0920444151314169E-2</v>
      </c>
      <c r="J23" s="17">
        <f t="shared" si="5"/>
        <v>-20.094598645833354</v>
      </c>
      <c r="K23" s="17">
        <f t="shared" si="3"/>
        <v>-1.6745498871527795</v>
      </c>
      <c r="L23" s="16">
        <v>18</v>
      </c>
      <c r="M23" s="19">
        <f t="shared" si="6"/>
        <v>0.66666666666666663</v>
      </c>
      <c r="N23" s="16">
        <v>396</v>
      </c>
      <c r="O23" s="20">
        <f t="shared" ref="O23:P23" si="31">D23/7</f>
        <v>1.7142857142857142</v>
      </c>
      <c r="P23" s="20">
        <f t="shared" si="31"/>
        <v>0</v>
      </c>
      <c r="Q23" s="16">
        <f t="shared" si="8"/>
        <v>231</v>
      </c>
      <c r="R23" s="16"/>
      <c r="S23" s="21">
        <v>9.8360655737704902E-2</v>
      </c>
      <c r="T23" s="14">
        <v>600</v>
      </c>
      <c r="U23" s="22" t="s">
        <v>63</v>
      </c>
      <c r="V23" s="23" t="s">
        <v>63</v>
      </c>
      <c r="W23" s="14">
        <v>5</v>
      </c>
      <c r="X23" s="24">
        <f t="shared" si="9"/>
        <v>0.41666666666666669</v>
      </c>
      <c r="Y23" s="25">
        <f t="shared" si="10"/>
        <v>3.069</v>
      </c>
      <c r="Z23" s="14">
        <v>5</v>
      </c>
      <c r="AA23" s="14" t="s">
        <v>39</v>
      </c>
      <c r="AB23" s="27">
        <f t="shared" si="11"/>
        <v>-0.69</v>
      </c>
      <c r="AC23" s="28">
        <v>0.21174840856481481</v>
      </c>
      <c r="AD23" s="25">
        <f t="shared" si="12"/>
        <v>-3.5065536458333328</v>
      </c>
      <c r="AE23" s="25">
        <v>-6.18</v>
      </c>
      <c r="AF23" s="25">
        <v>-12.71475375</v>
      </c>
      <c r="AG23" s="25">
        <v>0</v>
      </c>
    </row>
    <row r="24" spans="1:33" ht="15.75" customHeight="1" x14ac:dyDescent="0.2">
      <c r="A24" s="14" t="s">
        <v>78</v>
      </c>
      <c r="B24" s="14" t="s">
        <v>1014</v>
      </c>
      <c r="C24" s="15">
        <f t="shared" si="4"/>
        <v>22.544736842105262</v>
      </c>
      <c r="D24" s="16">
        <v>19</v>
      </c>
      <c r="E24" s="16">
        <v>0</v>
      </c>
      <c r="F24" s="17">
        <v>428.34999999999997</v>
      </c>
      <c r="G24" s="17">
        <v>-67.919999999999987</v>
      </c>
      <c r="H24" s="18">
        <f t="shared" si="1"/>
        <v>0.15856192366055794</v>
      </c>
      <c r="I24" s="18">
        <f t="shared" si="2"/>
        <v>-0.15962382286114027</v>
      </c>
      <c r="J24" s="17">
        <f t="shared" si="5"/>
        <v>-68.374864522569425</v>
      </c>
      <c r="K24" s="17">
        <f t="shared" si="3"/>
        <v>-3.598677080135233</v>
      </c>
      <c r="L24" s="16">
        <v>37</v>
      </c>
      <c r="M24" s="19">
        <f t="shared" si="6"/>
        <v>0.51351351351351349</v>
      </c>
      <c r="N24" s="16">
        <v>376</v>
      </c>
      <c r="O24" s="20">
        <f t="shared" ref="O24:P24" si="32">D24/7</f>
        <v>2.7142857142857144</v>
      </c>
      <c r="P24" s="20">
        <f t="shared" si="32"/>
        <v>0</v>
      </c>
      <c r="Q24" s="16">
        <f t="shared" si="8"/>
        <v>138</v>
      </c>
      <c r="R24" s="16"/>
      <c r="S24" s="21">
        <v>0.17193426042983501</v>
      </c>
      <c r="T24" s="14">
        <v>600</v>
      </c>
      <c r="U24" s="22" t="s">
        <v>63</v>
      </c>
      <c r="V24" s="23" t="s">
        <v>63</v>
      </c>
      <c r="W24" s="14">
        <v>4</v>
      </c>
      <c r="X24" s="24">
        <f t="shared" si="9"/>
        <v>0.21052631578947367</v>
      </c>
      <c r="Y24" s="25">
        <f t="shared" si="10"/>
        <v>3.9952941176470582</v>
      </c>
      <c r="Z24" s="14">
        <v>13</v>
      </c>
      <c r="AA24" s="14" t="s">
        <v>39</v>
      </c>
      <c r="AB24" s="27">
        <f t="shared" si="11"/>
        <v>-0.69</v>
      </c>
      <c r="AC24" s="28">
        <v>0.21174840856481481</v>
      </c>
      <c r="AD24" s="25">
        <f t="shared" si="12"/>
        <v>-5.5520432725694437</v>
      </c>
      <c r="AE24" s="25">
        <v>-6.18</v>
      </c>
      <c r="AF24" s="25">
        <v>-12.71475375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4"/>
        <v>19.994800000000001</v>
      </c>
      <c r="D25" s="16">
        <v>25</v>
      </c>
      <c r="E25" s="16">
        <v>0</v>
      </c>
      <c r="F25" s="17">
        <v>499.87</v>
      </c>
      <c r="G25" s="17">
        <v>-99.41</v>
      </c>
      <c r="H25" s="18">
        <f t="shared" si="1"/>
        <v>0.19887170664372736</v>
      </c>
      <c r="I25" s="18">
        <f t="shared" si="2"/>
        <v>-0.30823178045389016</v>
      </c>
      <c r="J25" s="17">
        <f t="shared" si="5"/>
        <v>-154.07582009548608</v>
      </c>
      <c r="K25" s="17">
        <f t="shared" si="3"/>
        <v>-6.1630328038194433</v>
      </c>
      <c r="L25" s="16">
        <v>75</v>
      </c>
      <c r="M25" s="19">
        <f t="shared" si="6"/>
        <v>0.33333333333333331</v>
      </c>
      <c r="N25" s="16">
        <v>349</v>
      </c>
      <c r="O25" s="20">
        <f t="shared" ref="O25:P25" si="33">D25/7</f>
        <v>3.5714285714285716</v>
      </c>
      <c r="P25" s="20">
        <f t="shared" si="33"/>
        <v>0</v>
      </c>
      <c r="Q25" s="16">
        <f t="shared" si="8"/>
        <v>97</v>
      </c>
      <c r="R25" s="16"/>
      <c r="S25" s="21">
        <v>0.28387096774193549</v>
      </c>
      <c r="T25" s="14">
        <v>600</v>
      </c>
      <c r="U25" s="22" t="s">
        <v>63</v>
      </c>
      <c r="V25" s="23" t="s">
        <v>63</v>
      </c>
      <c r="W25" s="14">
        <v>7</v>
      </c>
      <c r="X25" s="24">
        <f t="shared" si="9"/>
        <v>0.28000000000000003</v>
      </c>
      <c r="Y25" s="25">
        <f t="shared" si="10"/>
        <v>3.6818518518518517</v>
      </c>
      <c r="Z25" s="22">
        <v>20</v>
      </c>
      <c r="AA25" s="14" t="s">
        <v>39</v>
      </c>
      <c r="AB25" s="27">
        <f t="shared" si="11"/>
        <v>-0.69</v>
      </c>
      <c r="AC25" s="28">
        <v>0.21174840856481481</v>
      </c>
      <c r="AD25" s="25">
        <f t="shared" si="12"/>
        <v>-7.3053200954861106</v>
      </c>
      <c r="AE25" s="25">
        <v>-6.18</v>
      </c>
      <c r="AF25" s="25">
        <v>-12.71</v>
      </c>
      <c r="AG25" s="25">
        <v>0</v>
      </c>
    </row>
    <row r="26" spans="1:33" ht="15.75" customHeight="1" x14ac:dyDescent="0.2">
      <c r="A26" s="14" t="s">
        <v>82</v>
      </c>
      <c r="B26" s="14" t="s">
        <v>1015</v>
      </c>
      <c r="C26" s="15">
        <f t="shared" si="4"/>
        <v>19.989999999999998</v>
      </c>
      <c r="D26" s="16">
        <v>17</v>
      </c>
      <c r="E26" s="16">
        <v>0</v>
      </c>
      <c r="F26" s="17">
        <v>339.83</v>
      </c>
      <c r="G26" s="17">
        <v>-80.41</v>
      </c>
      <c r="H26" s="18">
        <f t="shared" si="1"/>
        <v>0.23661830915457729</v>
      </c>
      <c r="I26" s="18">
        <f t="shared" si="2"/>
        <v>-0.35144905221708078</v>
      </c>
      <c r="J26" s="17">
        <f t="shared" si="5"/>
        <v>-119.43293141493055</v>
      </c>
      <c r="K26" s="17">
        <f t="shared" si="3"/>
        <v>-7.0254665538194443</v>
      </c>
      <c r="L26" s="16">
        <v>51</v>
      </c>
      <c r="M26" s="19">
        <f t="shared" si="6"/>
        <v>0.33333333333333331</v>
      </c>
      <c r="N26" s="16">
        <v>331</v>
      </c>
      <c r="O26" s="20">
        <f t="shared" ref="O26:P26" si="34">D26/7</f>
        <v>2.4285714285714284</v>
      </c>
      <c r="P26" s="20">
        <f t="shared" si="34"/>
        <v>0</v>
      </c>
      <c r="Q26" s="16">
        <f t="shared" si="8"/>
        <v>136</v>
      </c>
      <c r="R26" s="16"/>
      <c r="S26" s="21">
        <v>0.42895442359249331</v>
      </c>
      <c r="T26" s="14">
        <v>600</v>
      </c>
      <c r="U26" s="22" t="s">
        <v>63</v>
      </c>
      <c r="V26" s="23" t="s">
        <v>63</v>
      </c>
      <c r="W26" s="14">
        <v>8</v>
      </c>
      <c r="X26" s="24">
        <f t="shared" si="9"/>
        <v>0.47058823529411764</v>
      </c>
      <c r="Y26" s="25">
        <f t="shared" si="10"/>
        <v>4.7299999999999995</v>
      </c>
      <c r="Z26" s="14">
        <v>9</v>
      </c>
      <c r="AA26" s="14" t="s">
        <v>39</v>
      </c>
      <c r="AB26" s="27">
        <f t="shared" si="11"/>
        <v>-0.69</v>
      </c>
      <c r="AC26" s="28">
        <v>0.21174840856481481</v>
      </c>
      <c r="AD26" s="25">
        <f t="shared" si="12"/>
        <v>-4.9676176649305548</v>
      </c>
      <c r="AE26" s="25">
        <v>-6.28</v>
      </c>
      <c r="AF26" s="25">
        <v>-12.71475375</v>
      </c>
      <c r="AG26" s="25">
        <v>0</v>
      </c>
    </row>
    <row r="27" spans="1:33" ht="15.75" customHeight="1" x14ac:dyDescent="0.2">
      <c r="A27" s="14" t="s">
        <v>85</v>
      </c>
      <c r="B27" s="14" t="s">
        <v>38</v>
      </c>
      <c r="C27" s="15">
        <f t="shared" si="4"/>
        <v>19.989999999999998</v>
      </c>
      <c r="D27" s="16">
        <v>40</v>
      </c>
      <c r="E27" s="16">
        <v>0</v>
      </c>
      <c r="F27" s="17">
        <v>799.59999999999991</v>
      </c>
      <c r="G27" s="17">
        <v>-72.62</v>
      </c>
      <c r="H27" s="18">
        <f t="shared" si="1"/>
        <v>9.0820410205102564E-2</v>
      </c>
      <c r="I27" s="18">
        <f t="shared" si="2"/>
        <v>-0.20771468503348917</v>
      </c>
      <c r="J27" s="17">
        <f t="shared" si="5"/>
        <v>-166.08866215277791</v>
      </c>
      <c r="K27" s="17">
        <f t="shared" si="3"/>
        <v>-4.1522165538194482</v>
      </c>
      <c r="L27" s="16">
        <v>71</v>
      </c>
      <c r="M27" s="19">
        <f t="shared" si="6"/>
        <v>0.56338028169014087</v>
      </c>
      <c r="N27" s="16">
        <v>301</v>
      </c>
      <c r="O27" s="20">
        <f t="shared" ref="O27:P27" si="35">D27/7</f>
        <v>5.7142857142857144</v>
      </c>
      <c r="P27" s="20">
        <f t="shared" si="35"/>
        <v>0</v>
      </c>
      <c r="Q27" s="16">
        <f t="shared" si="8"/>
        <v>52</v>
      </c>
      <c r="R27" s="16"/>
      <c r="S27" s="21">
        <v>0.4560260586319218</v>
      </c>
      <c r="T27" s="14">
        <v>600</v>
      </c>
      <c r="U27" s="22" t="s">
        <v>63</v>
      </c>
      <c r="V27" s="23" t="s">
        <v>63</v>
      </c>
      <c r="W27" s="14">
        <v>10</v>
      </c>
      <c r="X27" s="24">
        <f t="shared" si="9"/>
        <v>0.25</v>
      </c>
      <c r="Y27" s="25">
        <f>IFERROR(G27/(W27+#REF!)*-1,0)</f>
        <v>0</v>
      </c>
      <c r="Z27" s="14">
        <v>10</v>
      </c>
      <c r="AA27" s="14" t="s">
        <v>39</v>
      </c>
      <c r="AB27" s="27">
        <f t="shared" si="11"/>
        <v>-0.69</v>
      </c>
      <c r="AC27" s="28">
        <v>0.21174840856481481</v>
      </c>
      <c r="AD27" s="25">
        <f t="shared" si="12"/>
        <v>-11.688512152777777</v>
      </c>
      <c r="AE27" s="25">
        <v>-6.28</v>
      </c>
      <c r="AF27" s="25">
        <v>-12.75600375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4"/>
        <v>19.502439024390242</v>
      </c>
      <c r="D28" s="16">
        <v>41</v>
      </c>
      <c r="E28" s="16">
        <v>1</v>
      </c>
      <c r="F28" s="17">
        <v>799.59999999999991</v>
      </c>
      <c r="G28" s="17">
        <v>-86.02</v>
      </c>
      <c r="H28" s="18">
        <f t="shared" si="1"/>
        <v>0.10757878939469735</v>
      </c>
      <c r="I28" s="18">
        <f t="shared" si="2"/>
        <v>-0.65085633090307338</v>
      </c>
      <c r="J28" s="17">
        <f t="shared" si="5"/>
        <v>-520.42472219009744</v>
      </c>
      <c r="K28" s="17">
        <f t="shared" si="3"/>
        <v>-12.693285907075547</v>
      </c>
      <c r="L28" s="16">
        <v>53</v>
      </c>
      <c r="M28" s="19">
        <f t="shared" si="6"/>
        <v>0.77358490566037741</v>
      </c>
      <c r="N28" s="16">
        <v>257</v>
      </c>
      <c r="O28" s="20">
        <f t="shared" ref="O28:P28" si="36">D28/7</f>
        <v>5.8571428571428568</v>
      </c>
      <c r="P28" s="20">
        <f t="shared" si="36"/>
        <v>0.14285714285714285</v>
      </c>
      <c r="Q28" s="16">
        <f t="shared" si="8"/>
        <v>42</v>
      </c>
      <c r="R28" s="16"/>
      <c r="S28" s="21">
        <v>0.56764427625354774</v>
      </c>
      <c r="T28" s="14">
        <v>600</v>
      </c>
      <c r="U28" s="22" t="s">
        <v>63</v>
      </c>
      <c r="V28" s="23" t="s">
        <v>63</v>
      </c>
      <c r="W28" s="14">
        <v>22</v>
      </c>
      <c r="X28" s="24">
        <f t="shared" si="9"/>
        <v>0.53658536585365857</v>
      </c>
      <c r="Y28" s="25">
        <f t="shared" ref="Y28:Y32" si="37">IFERROR(G28/(W28+Z28)*-1,0)</f>
        <v>1.9115555555555555</v>
      </c>
      <c r="Z28" s="14">
        <v>23</v>
      </c>
      <c r="AA28" s="14" t="s">
        <v>39</v>
      </c>
      <c r="AB28" s="27">
        <f t="shared" si="11"/>
        <v>-0.69</v>
      </c>
      <c r="AC28" s="28">
        <v>0.21174840856481481</v>
      </c>
      <c r="AD28" s="25">
        <f t="shared" si="12"/>
        <v>-11.980724956597221</v>
      </c>
      <c r="AE28" s="25">
        <v>-6.28</v>
      </c>
      <c r="AF28" s="25">
        <v>-20.600097493500002</v>
      </c>
      <c r="AG28" s="25">
        <v>0</v>
      </c>
    </row>
    <row r="29" spans="1:33" ht="15.75" customHeight="1" x14ac:dyDescent="0.2">
      <c r="A29" s="14" t="s">
        <v>89</v>
      </c>
      <c r="B29" s="14" t="s">
        <v>155</v>
      </c>
      <c r="C29" s="15">
        <f t="shared" si="4"/>
        <v>19.989999999999998</v>
      </c>
      <c r="D29" s="16">
        <v>49</v>
      </c>
      <c r="E29" s="16">
        <v>4</v>
      </c>
      <c r="F29" s="17">
        <v>979.50999999999988</v>
      </c>
      <c r="G29" s="17">
        <v>-111.74</v>
      </c>
      <c r="H29" s="18">
        <f t="shared" si="1"/>
        <v>0.11407744688670866</v>
      </c>
      <c r="I29" s="18">
        <f t="shared" si="2"/>
        <v>-0.62337260933390481</v>
      </c>
      <c r="J29" s="17">
        <f t="shared" si="5"/>
        <v>-610.59970456865301</v>
      </c>
      <c r="K29" s="17">
        <f t="shared" si="3"/>
        <v>-12.461218460584755</v>
      </c>
      <c r="L29" s="16">
        <v>71</v>
      </c>
      <c r="M29" s="19">
        <f t="shared" si="6"/>
        <v>0.6901408450704225</v>
      </c>
      <c r="N29" s="16">
        <v>203</v>
      </c>
      <c r="O29" s="20">
        <f t="shared" ref="O29:P29" si="38">D29/7</f>
        <v>7</v>
      </c>
      <c r="P29" s="20">
        <f t="shared" si="38"/>
        <v>0.5714285714285714</v>
      </c>
      <c r="Q29" s="16">
        <f t="shared" si="8"/>
        <v>26</v>
      </c>
      <c r="R29" s="16"/>
      <c r="S29" s="21">
        <v>0.85185185185185186</v>
      </c>
      <c r="T29" s="14">
        <v>600</v>
      </c>
      <c r="U29" s="22" t="s">
        <v>63</v>
      </c>
      <c r="V29" s="23" t="s">
        <v>63</v>
      </c>
      <c r="W29" s="14">
        <v>23</v>
      </c>
      <c r="X29" s="24">
        <f t="shared" si="9"/>
        <v>0.46938775510204084</v>
      </c>
      <c r="Y29" s="25">
        <f t="shared" si="37"/>
        <v>2.7934999999999999</v>
      </c>
      <c r="Z29" s="14">
        <v>17</v>
      </c>
      <c r="AA29" s="14" t="s">
        <v>39</v>
      </c>
      <c r="AB29" s="27">
        <f t="shared" si="11"/>
        <v>-0.69</v>
      </c>
      <c r="AC29" s="28">
        <v>0.21174840856481481</v>
      </c>
      <c r="AD29" s="25">
        <f t="shared" si="12"/>
        <v>-14.318427387152777</v>
      </c>
      <c r="AE29" s="25">
        <v>-6.28</v>
      </c>
      <c r="AF29" s="25">
        <v>-20.600097493500002</v>
      </c>
      <c r="AG29" s="25">
        <v>0</v>
      </c>
    </row>
    <row r="30" spans="1:33" ht="15.75" customHeight="1" x14ac:dyDescent="0.2">
      <c r="A30" s="31" t="s">
        <v>90</v>
      </c>
      <c r="B30" s="31" t="s">
        <v>1016</v>
      </c>
      <c r="C30" s="15">
        <f t="shared" si="4"/>
        <v>20.05541666666667</v>
      </c>
      <c r="D30" s="16">
        <v>24</v>
      </c>
      <c r="E30" s="16">
        <v>1</v>
      </c>
      <c r="F30" s="17">
        <v>481.3300000000001</v>
      </c>
      <c r="G30" s="17">
        <v>-87.88</v>
      </c>
      <c r="H30" s="18">
        <f t="shared" si="1"/>
        <v>0.18257744167203369</v>
      </c>
      <c r="I30" s="18">
        <f t="shared" si="2"/>
        <v>-0.45192302011959889</v>
      </c>
      <c r="J30" s="17">
        <f t="shared" si="5"/>
        <v>-217.52410727416657</v>
      </c>
      <c r="K30" s="17">
        <f t="shared" si="3"/>
        <v>-9.0635044697569409</v>
      </c>
      <c r="L30" s="16">
        <v>45</v>
      </c>
      <c r="M30" s="19">
        <f t="shared" si="6"/>
        <v>0.53333333333333333</v>
      </c>
      <c r="N30" s="16">
        <v>176</v>
      </c>
      <c r="O30" s="20">
        <f t="shared" ref="O30:P30" si="39">D30/7</f>
        <v>3.4285714285714284</v>
      </c>
      <c r="P30" s="20">
        <f t="shared" si="39"/>
        <v>0.14285714285714285</v>
      </c>
      <c r="Q30" s="16">
        <f t="shared" si="8"/>
        <v>49</v>
      </c>
      <c r="R30" s="16"/>
      <c r="S30" s="21">
        <v>0.95057833859095686</v>
      </c>
      <c r="T30" s="14">
        <v>600</v>
      </c>
      <c r="U30" s="22" t="s">
        <v>63</v>
      </c>
      <c r="V30" s="23" t="s">
        <v>63</v>
      </c>
      <c r="W30" s="14">
        <v>13</v>
      </c>
      <c r="X30" s="24">
        <f t="shared" si="9"/>
        <v>0.54166666666666663</v>
      </c>
      <c r="Y30" s="25">
        <f t="shared" si="37"/>
        <v>4.1847619047619045</v>
      </c>
      <c r="Z30" s="14">
        <v>8</v>
      </c>
      <c r="AA30" s="14" t="s">
        <v>39</v>
      </c>
      <c r="AB30" s="27">
        <f t="shared" si="11"/>
        <v>-0.69</v>
      </c>
      <c r="AC30" s="28">
        <v>0.21174840856481481</v>
      </c>
      <c r="AD30" s="25">
        <f t="shared" si="12"/>
        <v>-7.0131072916666657</v>
      </c>
      <c r="AE30" s="25">
        <v>-6.28</v>
      </c>
      <c r="AF30" s="25">
        <v>-15.876729165937499</v>
      </c>
      <c r="AG30" s="25">
        <v>0</v>
      </c>
    </row>
    <row r="31" spans="1:33" ht="15.75" customHeight="1" x14ac:dyDescent="0.2">
      <c r="A31" s="31" t="s">
        <v>91</v>
      </c>
      <c r="B31" s="31" t="s">
        <v>1017</v>
      </c>
      <c r="C31" s="15">
        <f t="shared" si="4"/>
        <v>19.975454545454546</v>
      </c>
      <c r="D31" s="16">
        <v>33</v>
      </c>
      <c r="E31" s="16">
        <v>0</v>
      </c>
      <c r="F31" s="17">
        <v>659.19</v>
      </c>
      <c r="G31" s="17">
        <v>-82.61</v>
      </c>
      <c r="H31" s="18">
        <f t="shared" si="1"/>
        <v>0.12532046906051364</v>
      </c>
      <c r="I31" s="18">
        <f t="shared" si="2"/>
        <v>-0.39914680896551719</v>
      </c>
      <c r="J31" s="17">
        <f t="shared" si="5"/>
        <v>-263.11358500197929</v>
      </c>
      <c r="K31" s="17">
        <f t="shared" si="3"/>
        <v>-7.9731389394539178</v>
      </c>
      <c r="L31" s="16">
        <v>49</v>
      </c>
      <c r="M31" s="19">
        <f t="shared" si="6"/>
        <v>0.67346938775510201</v>
      </c>
      <c r="N31" s="16">
        <v>145</v>
      </c>
      <c r="O31" s="20">
        <f t="shared" ref="O31:P32" si="40">D31/7</f>
        <v>4.7142857142857144</v>
      </c>
      <c r="P31" s="20">
        <f t="shared" si="40"/>
        <v>0</v>
      </c>
      <c r="Q31" s="16">
        <f t="shared" si="8"/>
        <v>30</v>
      </c>
      <c r="R31" s="16"/>
      <c r="S31" s="21">
        <v>1.1383577052868299</v>
      </c>
      <c r="T31" s="14">
        <v>600</v>
      </c>
      <c r="U31" s="22" t="s">
        <v>63</v>
      </c>
      <c r="V31" s="23" t="s">
        <v>1160</v>
      </c>
      <c r="W31" s="14">
        <v>16</v>
      </c>
      <c r="X31" s="24">
        <f t="shared" si="9"/>
        <v>0.48484848484848486</v>
      </c>
      <c r="Y31" s="25">
        <f t="shared" si="37"/>
        <v>2.8486206896551725</v>
      </c>
      <c r="Z31" s="14">
        <v>13</v>
      </c>
      <c r="AA31" s="14" t="s">
        <v>39</v>
      </c>
      <c r="AB31" s="27">
        <f t="shared" si="11"/>
        <v>-0.69</v>
      </c>
      <c r="AC31" s="28">
        <v>0.21174840856481481</v>
      </c>
      <c r="AD31" s="25">
        <f t="shared" si="12"/>
        <v>-9.6430225260416655</v>
      </c>
      <c r="AE31" s="25">
        <v>-6.28</v>
      </c>
      <c r="AF31" s="25">
        <v>-15.876729165937503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4"/>
        <v>21.73</v>
      </c>
      <c r="D32" s="16">
        <v>12</v>
      </c>
      <c r="E32" s="16">
        <v>0</v>
      </c>
      <c r="F32" s="17">
        <v>260.76</v>
      </c>
      <c r="G32" s="17">
        <v>-34.729999999999997</v>
      </c>
      <c r="H32" s="18">
        <f t="shared" si="1"/>
        <v>0.13318760546096026</v>
      </c>
      <c r="I32" s="18">
        <f t="shared" si="2"/>
        <v>-0.31627283186486937</v>
      </c>
      <c r="J32" s="17">
        <f t="shared" si="5"/>
        <v>-82.471303637083338</v>
      </c>
      <c r="K32" s="17">
        <f t="shared" si="3"/>
        <v>-6.8726086364236112</v>
      </c>
      <c r="L32" s="16">
        <v>36</v>
      </c>
      <c r="M32" s="19">
        <f t="shared" si="6"/>
        <v>0.33333333333333331</v>
      </c>
      <c r="N32" s="16">
        <v>129</v>
      </c>
      <c r="O32" s="20">
        <f t="shared" si="40"/>
        <v>1.7142857142857142</v>
      </c>
      <c r="P32" s="20">
        <f t="shared" si="40"/>
        <v>0</v>
      </c>
      <c r="Q32" s="16">
        <f t="shared" si="8"/>
        <v>75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0.95746455379482898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</v>
      </c>
      <c r="X32" s="24">
        <f t="shared" si="9"/>
        <v>8.3333333333333329E-2</v>
      </c>
      <c r="Y32" s="25">
        <f t="shared" si="37"/>
        <v>6.9459999999999997</v>
      </c>
      <c r="Z32" s="14">
        <v>4</v>
      </c>
      <c r="AA32" s="14" t="s">
        <v>39</v>
      </c>
      <c r="AB32" s="27">
        <f t="shared" si="11"/>
        <v>-0.69</v>
      </c>
      <c r="AC32" s="28">
        <v>0.21174840856481481</v>
      </c>
      <c r="AD32" s="25">
        <f t="shared" si="12"/>
        <v>-3.5065536458333328</v>
      </c>
      <c r="AE32" s="25">
        <v>-6.28</v>
      </c>
      <c r="AF32" s="25">
        <v>-15.876729165937499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8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- 10 Foot Yellow Power Squid - 12/3 Lighted Outdoor Outlet &amp; Plug Splitter Cable")</f>
        <v>1 to 3 Extension Cord Splitter - 10 Foot Yellow Power Squid - 12/3 Lighted Outdoor Outlet &amp; Plug Splitter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Info!B1:BJ5000""),2,FALSE),"""")"),"B0868YQSLZ")</f>
        <v>B0868YQSLZ</v>
      </c>
      <c r="B2" s="3" t="s">
        <v>1018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8.75" customHeight="1" x14ac:dyDescent="0.15">
      <c r="A3" s="67" t="s">
        <v>30</v>
      </c>
      <c r="B3" s="68"/>
      <c r="C3" s="42">
        <f>((AE32+AF32)/0.85)*-1</f>
        <v>22.068418805147061</v>
      </c>
      <c r="D3" s="5">
        <f>SUM(D4:D99765)</f>
        <v>7</v>
      </c>
      <c r="E3" s="5"/>
      <c r="F3" s="6">
        <f t="shared" ref="F3:G3" si="0">SUM(F4:F99765)</f>
        <v>154.93</v>
      </c>
      <c r="G3" s="6">
        <f t="shared" si="0"/>
        <v>-0.04</v>
      </c>
      <c r="H3" s="7">
        <f t="shared" ref="H3:H32" si="1">G3/F3*-1</f>
        <v>2.5818111405150713E-4</v>
      </c>
      <c r="I3" s="8">
        <f t="shared" ref="I3:I32" si="2">J3/F3</f>
        <v>6.8189541880134853E-3</v>
      </c>
      <c r="J3" s="6">
        <f>SUM(J4:J99765)</f>
        <v>1.0564605723489293</v>
      </c>
      <c r="K3" s="6">
        <f t="shared" ref="K3:K32" si="3">J3/D3</f>
        <v>0.15092293890698991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0.1 - April
0.1 - May
0.1 - June
0.1 - July
0.1 - Aug
0.1 - Sept
0.1 - Oct
0.1 - Nov
0.1 - Dec
0.1 - Jan
0.1 - Feb")</f>
        <v>0.1 - March
0.1 - April
0.1 - May
0.1 - June
0.1 - July
0.1 - Aug
0.1 - Sept
0.1 - Oct
0.1 - Nov
0.1 -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-1.7224712458333331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Info!B2:BZ7000""),37,FALSE)),"""")*-1"),-12.958155984375)</f>
        <v>-12.958155984375001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1.9617834394904401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5">
        <f t="shared" ref="AD4:AD32" si="12">IFERROR(AB4*AC4*D4*2,0)</f>
        <v>0</v>
      </c>
      <c r="AE4" s="25">
        <v>0</v>
      </c>
      <c r="AF4" s="25">
        <v>-12.502647727272729</v>
      </c>
      <c r="AG4" s="25">
        <v>0</v>
      </c>
    </row>
    <row r="5" spans="1:33" ht="15.75" customHeight="1" x14ac:dyDescent="0.2">
      <c r="A5" s="14" t="s">
        <v>34</v>
      </c>
      <c r="B5" s="14" t="s">
        <v>47</v>
      </c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1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>
        <v>2.3266932270916301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14" t="e">
        <v>#N/A</v>
      </c>
      <c r="AB5" s="27" t="e">
        <f t="shared" si="11"/>
        <v>#N/A</v>
      </c>
      <c r="AC5" s="28" t="e">
        <v>#N/A</v>
      </c>
      <c r="AD5" s="25">
        <f t="shared" si="12"/>
        <v>0</v>
      </c>
      <c r="AE5" s="25">
        <v>0</v>
      </c>
      <c r="AF5" s="25">
        <v>-12.502647727272729</v>
      </c>
      <c r="AG5" s="25">
        <v>0</v>
      </c>
    </row>
    <row r="6" spans="1:33" ht="15.75" customHeight="1" x14ac:dyDescent="0.2">
      <c r="A6" s="14" t="s">
        <v>35</v>
      </c>
      <c r="B6" s="14" t="s">
        <v>1019</v>
      </c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1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2.2731277533039602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14" t="s">
        <v>39</v>
      </c>
      <c r="AB6" s="27">
        <f t="shared" si="11"/>
        <v>-0.69</v>
      </c>
      <c r="AC6" s="28">
        <v>0.17830965277777777</v>
      </c>
      <c r="AD6" s="25">
        <f t="shared" si="12"/>
        <v>0</v>
      </c>
      <c r="AE6" s="25">
        <v>-5.8</v>
      </c>
      <c r="AF6" s="25">
        <v>-12.502647727272729</v>
      </c>
      <c r="AG6" s="25">
        <v>0</v>
      </c>
    </row>
    <row r="7" spans="1:33" ht="15.75" customHeight="1" x14ac:dyDescent="0.2">
      <c r="A7" s="14" t="s">
        <v>37</v>
      </c>
      <c r="B7" s="14" t="s">
        <v>47</v>
      </c>
      <c r="C7" s="15">
        <f t="shared" si="4"/>
        <v>21.99</v>
      </c>
      <c r="D7" s="16">
        <v>1</v>
      </c>
      <c r="E7" s="16">
        <v>0</v>
      </c>
      <c r="F7" s="29">
        <v>21.99</v>
      </c>
      <c r="G7" s="29">
        <v>0</v>
      </c>
      <c r="H7" s="18">
        <f t="shared" si="1"/>
        <v>0</v>
      </c>
      <c r="I7" s="18">
        <f t="shared" si="2"/>
        <v>6.493176529965252E-3</v>
      </c>
      <c r="J7" s="17">
        <f t="shared" si="5"/>
        <v>0.14278495189393589</v>
      </c>
      <c r="K7" s="17">
        <f t="shared" si="3"/>
        <v>0.14278495189393589</v>
      </c>
      <c r="L7" s="16">
        <v>5</v>
      </c>
      <c r="M7" s="19">
        <f t="shared" si="6"/>
        <v>0.2</v>
      </c>
      <c r="N7" s="16">
        <v>3</v>
      </c>
      <c r="O7" s="20">
        <f t="shared" ref="O7:P7" si="15">D7/7</f>
        <v>0.14285714285714285</v>
      </c>
      <c r="P7" s="20">
        <f t="shared" si="15"/>
        <v>0</v>
      </c>
      <c r="Q7" s="16">
        <f t="shared" si="8"/>
        <v>21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14" t="s">
        <v>39</v>
      </c>
      <c r="AB7" s="27">
        <f t="shared" si="11"/>
        <v>-0.69</v>
      </c>
      <c r="AC7" s="28">
        <v>0.17830965277777777</v>
      </c>
      <c r="AD7" s="25">
        <f t="shared" si="12"/>
        <v>-0.2460673208333333</v>
      </c>
      <c r="AE7" s="25">
        <v>-5.8</v>
      </c>
      <c r="AF7" s="25">
        <v>-12.502647727272729</v>
      </c>
      <c r="AG7" s="25">
        <v>0</v>
      </c>
    </row>
    <row r="8" spans="1:33" ht="15.75" customHeight="1" x14ac:dyDescent="0.2">
      <c r="A8" s="14" t="s">
        <v>40</v>
      </c>
      <c r="B8" s="14" t="s">
        <v>47</v>
      </c>
      <c r="C8" s="15">
        <f t="shared" si="4"/>
        <v>21.99</v>
      </c>
      <c r="D8" s="16">
        <v>1</v>
      </c>
      <c r="E8" s="16">
        <v>0</v>
      </c>
      <c r="F8" s="29">
        <v>21.99</v>
      </c>
      <c r="G8" s="29">
        <v>0</v>
      </c>
      <c r="H8" s="18">
        <f t="shared" si="1"/>
        <v>0</v>
      </c>
      <c r="I8" s="18">
        <f t="shared" si="2"/>
        <v>6.6135824996209494E-3</v>
      </c>
      <c r="J8" s="17">
        <f t="shared" si="5"/>
        <v>0.14543267916666466</v>
      </c>
      <c r="K8" s="17">
        <f t="shared" si="3"/>
        <v>0.14543267916666466</v>
      </c>
      <c r="L8" s="16">
        <v>0</v>
      </c>
      <c r="M8" s="19" t="str">
        <f t="shared" si="6"/>
        <v>-</v>
      </c>
      <c r="N8" s="16">
        <v>5</v>
      </c>
      <c r="O8" s="20">
        <f t="shared" ref="O8:P8" si="16">D8/7</f>
        <v>0.14285714285714285</v>
      </c>
      <c r="P8" s="20">
        <f t="shared" si="16"/>
        <v>0</v>
      </c>
      <c r="Q8" s="16">
        <f t="shared" si="8"/>
        <v>35</v>
      </c>
      <c r="R8" s="16"/>
      <c r="S8" s="21">
        <v>2.6904761904761898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14" t="s">
        <v>39</v>
      </c>
      <c r="AB8" s="27">
        <f t="shared" si="11"/>
        <v>-0.69</v>
      </c>
      <c r="AC8" s="28">
        <v>0.17830965277777777</v>
      </c>
      <c r="AD8" s="25">
        <f t="shared" si="12"/>
        <v>-0.2460673208333333</v>
      </c>
      <c r="AE8" s="25">
        <v>-5.8</v>
      </c>
      <c r="AF8" s="25">
        <v>-12.5</v>
      </c>
      <c r="AG8" s="25">
        <v>0</v>
      </c>
    </row>
    <row r="9" spans="1:33" ht="15.75" customHeight="1" x14ac:dyDescent="0.2">
      <c r="A9" s="14" t="s">
        <v>42</v>
      </c>
      <c r="B9" s="14" t="s">
        <v>47</v>
      </c>
      <c r="C9" s="15">
        <f t="shared" si="4"/>
        <v>21.99</v>
      </c>
      <c r="D9" s="16">
        <v>1</v>
      </c>
      <c r="E9" s="16">
        <v>0</v>
      </c>
      <c r="F9" s="29">
        <v>21.99</v>
      </c>
      <c r="G9" s="29">
        <v>0</v>
      </c>
      <c r="H9" s="18">
        <f t="shared" si="1"/>
        <v>0</v>
      </c>
      <c r="I9" s="18">
        <f t="shared" si="2"/>
        <v>-3.7978225294837189E-4</v>
      </c>
      <c r="J9" s="17">
        <f t="shared" si="5"/>
        <v>-8.3514117423346967E-3</v>
      </c>
      <c r="K9" s="17">
        <f t="shared" si="3"/>
        <v>-8.3514117423346967E-3</v>
      </c>
      <c r="L9" s="16">
        <v>8</v>
      </c>
      <c r="M9" s="19">
        <f t="shared" si="6"/>
        <v>0.125</v>
      </c>
      <c r="N9" s="16">
        <v>3</v>
      </c>
      <c r="O9" s="20">
        <f t="shared" ref="O9:P9" si="17">D9/7</f>
        <v>0.14285714285714285</v>
      </c>
      <c r="P9" s="20">
        <f t="shared" si="17"/>
        <v>0</v>
      </c>
      <c r="Q9" s="16">
        <f t="shared" si="8"/>
        <v>21</v>
      </c>
      <c r="R9" s="16"/>
      <c r="S9" s="21">
        <v>3.78761061946902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14" t="s">
        <v>39</v>
      </c>
      <c r="AB9" s="27">
        <f t="shared" si="11"/>
        <v>-0.69</v>
      </c>
      <c r="AC9" s="28">
        <v>0.17830965277777777</v>
      </c>
      <c r="AD9" s="25">
        <f t="shared" si="12"/>
        <v>-0.2460673208333333</v>
      </c>
      <c r="AE9" s="25">
        <v>-5.8</v>
      </c>
      <c r="AF9" s="25">
        <v>-12.653784090908999</v>
      </c>
      <c r="AG9" s="25">
        <v>0</v>
      </c>
    </row>
    <row r="10" spans="1:33" ht="15.75" customHeight="1" x14ac:dyDescent="0.2">
      <c r="A10" s="14" t="s">
        <v>45</v>
      </c>
      <c r="B10" s="14" t="s">
        <v>105</v>
      </c>
      <c r="C10" s="15">
        <f t="shared" si="4"/>
        <v>21.99</v>
      </c>
      <c r="D10" s="16">
        <v>2</v>
      </c>
      <c r="E10" s="16">
        <v>0</v>
      </c>
      <c r="F10" s="29">
        <v>43.98</v>
      </c>
      <c r="G10" s="29">
        <v>-0.04</v>
      </c>
      <c r="H10" s="18">
        <f t="shared" si="1"/>
        <v>9.0950432014552077E-4</v>
      </c>
      <c r="I10" s="18">
        <f t="shared" si="2"/>
        <v>-1.2892865730938733E-3</v>
      </c>
      <c r="J10" s="17">
        <f t="shared" si="5"/>
        <v>-5.6702823484668541E-2</v>
      </c>
      <c r="K10" s="17">
        <f t="shared" si="3"/>
        <v>-2.835141174233427E-2</v>
      </c>
      <c r="L10" s="16">
        <v>2</v>
      </c>
      <c r="M10" s="19">
        <f t="shared" si="6"/>
        <v>1</v>
      </c>
      <c r="N10" s="16">
        <v>1</v>
      </c>
      <c r="O10" s="20">
        <f t="shared" ref="O10:P10" si="18">D10/7</f>
        <v>0.2857142857142857</v>
      </c>
      <c r="P10" s="20">
        <f t="shared" si="18"/>
        <v>0</v>
      </c>
      <c r="Q10" s="16">
        <f t="shared" si="8"/>
        <v>3</v>
      </c>
      <c r="R10" s="16"/>
      <c r="S10" s="21">
        <v>3.96116504854368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14" t="s">
        <v>39</v>
      </c>
      <c r="AB10" s="27">
        <f t="shared" si="11"/>
        <v>-0.69</v>
      </c>
      <c r="AC10" s="28">
        <v>0.17830965277777777</v>
      </c>
      <c r="AD10" s="25">
        <f t="shared" si="12"/>
        <v>-0.49213464166666659</v>
      </c>
      <c r="AE10" s="25">
        <v>-5.8</v>
      </c>
      <c r="AF10" s="25">
        <v>-12.653784090908999</v>
      </c>
      <c r="AG10" s="25">
        <v>0</v>
      </c>
    </row>
    <row r="11" spans="1:33" ht="15.75" customHeight="1" x14ac:dyDescent="0.2">
      <c r="A11" s="14" t="s">
        <v>46</v>
      </c>
      <c r="B11" s="14" t="s">
        <v>180</v>
      </c>
      <c r="C11" s="15">
        <f t="shared" si="4"/>
        <v>21.99</v>
      </c>
      <c r="D11" s="16">
        <v>1</v>
      </c>
      <c r="E11" s="16">
        <v>0</v>
      </c>
      <c r="F11" s="29">
        <v>21.99</v>
      </c>
      <c r="G11" s="29">
        <v>0</v>
      </c>
      <c r="H11" s="18">
        <f t="shared" si="1"/>
        <v>0</v>
      </c>
      <c r="I11" s="18">
        <f t="shared" si="2"/>
        <v>-3.7978225294837189E-4</v>
      </c>
      <c r="J11" s="17">
        <f t="shared" si="5"/>
        <v>-8.3514117423346967E-3</v>
      </c>
      <c r="K11" s="17">
        <f t="shared" si="3"/>
        <v>-8.3514117423346967E-3</v>
      </c>
      <c r="L11" s="16">
        <v>4</v>
      </c>
      <c r="M11" s="19">
        <f t="shared" si="6"/>
        <v>0.25</v>
      </c>
      <c r="N11" s="16">
        <v>2</v>
      </c>
      <c r="O11" s="20">
        <f t="shared" ref="O11:P11" si="19">D11/7</f>
        <v>0.14285714285714285</v>
      </c>
      <c r="P11" s="20">
        <f t="shared" si="19"/>
        <v>0</v>
      </c>
      <c r="Q11" s="16">
        <f t="shared" si="8"/>
        <v>14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14" t="s">
        <v>39</v>
      </c>
      <c r="AB11" s="27">
        <f t="shared" si="11"/>
        <v>-0.69</v>
      </c>
      <c r="AC11" s="28">
        <v>0.17830965277777777</v>
      </c>
      <c r="AD11" s="25">
        <f t="shared" si="12"/>
        <v>-0.2460673208333333</v>
      </c>
      <c r="AE11" s="25">
        <v>-5.8</v>
      </c>
      <c r="AF11" s="25">
        <v>-12.653784090908999</v>
      </c>
      <c r="AG11" s="25">
        <v>0</v>
      </c>
    </row>
    <row r="12" spans="1:33" ht="15.75" customHeight="1" x14ac:dyDescent="0.2">
      <c r="A12" s="14" t="s">
        <v>49</v>
      </c>
      <c r="B12" s="14" t="s">
        <v>180</v>
      </c>
      <c r="C12" s="15">
        <f t="shared" si="4"/>
        <v>22.99</v>
      </c>
      <c r="D12" s="16">
        <v>1</v>
      </c>
      <c r="E12" s="16">
        <v>0</v>
      </c>
      <c r="F12" s="29">
        <v>22.99</v>
      </c>
      <c r="G12" s="29">
        <v>0</v>
      </c>
      <c r="H12" s="18">
        <f t="shared" si="1"/>
        <v>0</v>
      </c>
      <c r="I12" s="18">
        <f t="shared" si="2"/>
        <v>3.6609333982499645E-2</v>
      </c>
      <c r="J12" s="17">
        <f t="shared" si="5"/>
        <v>0.84164858825766675</v>
      </c>
      <c r="K12" s="17">
        <f t="shared" si="3"/>
        <v>0.84164858825766675</v>
      </c>
      <c r="L12" s="16">
        <v>1</v>
      </c>
      <c r="M12" s="19">
        <f t="shared" si="6"/>
        <v>1</v>
      </c>
      <c r="N12" s="16">
        <v>0</v>
      </c>
      <c r="O12" s="20">
        <f t="shared" ref="O12:P12" si="20">D12/7</f>
        <v>0.14285714285714285</v>
      </c>
      <c r="P12" s="20">
        <f t="shared" si="20"/>
        <v>0</v>
      </c>
      <c r="Q12" s="16">
        <f t="shared" si="8"/>
        <v>0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14" t="s">
        <v>39</v>
      </c>
      <c r="AB12" s="27">
        <f t="shared" si="11"/>
        <v>-0.69</v>
      </c>
      <c r="AC12" s="28">
        <v>0.17830965277777777</v>
      </c>
      <c r="AD12" s="25">
        <f t="shared" si="12"/>
        <v>-0.2460673208333333</v>
      </c>
      <c r="AE12" s="25">
        <v>-5.8</v>
      </c>
      <c r="AF12" s="25">
        <v>-12.653784090908999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14" t="s">
        <v>39</v>
      </c>
      <c r="AB13" s="27">
        <f t="shared" si="11"/>
        <v>-0.69</v>
      </c>
      <c r="AC13" s="28">
        <v>0.17830965277777777</v>
      </c>
      <c r="AD13" s="25">
        <f t="shared" si="12"/>
        <v>0</v>
      </c>
      <c r="AE13" s="25">
        <v>-5.8</v>
      </c>
      <c r="AF13" s="25">
        <v>-12.733329545454501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14" t="s">
        <v>39</v>
      </c>
      <c r="AB14" s="27">
        <f t="shared" si="11"/>
        <v>-0.69</v>
      </c>
      <c r="AC14" s="28">
        <v>0.17830965277777777</v>
      </c>
      <c r="AD14" s="25">
        <f t="shared" si="12"/>
        <v>0</v>
      </c>
      <c r="AE14" s="25">
        <v>-5.8</v>
      </c>
      <c r="AF14" s="25">
        <v>-12.733329545454501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14" t="s">
        <v>39</v>
      </c>
      <c r="AB15" s="27">
        <f t="shared" si="11"/>
        <v>-0.69</v>
      </c>
      <c r="AC15" s="28">
        <v>0.17830965277777777</v>
      </c>
      <c r="AD15" s="25">
        <f t="shared" si="12"/>
        <v>0</v>
      </c>
      <c r="AE15" s="25">
        <v>-5.8</v>
      </c>
      <c r="AF15" s="25">
        <v>-12.733329545454501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14" t="s">
        <v>39</v>
      </c>
      <c r="AB16" s="27">
        <f t="shared" si="11"/>
        <v>-0.69</v>
      </c>
      <c r="AC16" s="28">
        <v>0.17830965277777777</v>
      </c>
      <c r="AD16" s="25">
        <f t="shared" si="12"/>
        <v>0</v>
      </c>
      <c r="AE16" s="25">
        <v>-5.8</v>
      </c>
      <c r="AF16" s="25">
        <v>-12.733329545454501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14" t="s">
        <v>39</v>
      </c>
      <c r="AB17" s="27">
        <f t="shared" si="11"/>
        <v>-0.69</v>
      </c>
      <c r="AC17" s="28">
        <v>0.17830965277777777</v>
      </c>
      <c r="AD17" s="25">
        <f t="shared" si="12"/>
        <v>0</v>
      </c>
      <c r="AE17" s="25">
        <v>-5.8</v>
      </c>
      <c r="AF17" s="25">
        <v>-12.455829545454501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0.17830965277777777</v>
      </c>
      <c r="AD18" s="25">
        <f t="shared" si="12"/>
        <v>0</v>
      </c>
      <c r="AE18" s="25">
        <v>-5.8</v>
      </c>
      <c r="AF18" s="25">
        <v>-12.455829545454501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0.17830965277777777</v>
      </c>
      <c r="AD19" s="25">
        <f t="shared" si="12"/>
        <v>0</v>
      </c>
      <c r="AE19" s="25">
        <v>-5.8</v>
      </c>
      <c r="AF19" s="25">
        <v>-13.047598295454547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0.17830965277777777</v>
      </c>
      <c r="AD20" s="25">
        <f t="shared" si="12"/>
        <v>0</v>
      </c>
      <c r="AE20" s="25">
        <v>-5.8</v>
      </c>
      <c r="AF20" s="25">
        <v>-13.047598295454547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100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0.17830965277777777</v>
      </c>
      <c r="AD21" s="25">
        <f t="shared" si="12"/>
        <v>0</v>
      </c>
      <c r="AE21" s="25">
        <v>-5.8</v>
      </c>
      <c r="AF21" s="25">
        <v>-13.047598295454547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0.17830965277777777</v>
      </c>
      <c r="AD22" s="25">
        <f t="shared" si="12"/>
        <v>0</v>
      </c>
      <c r="AE22" s="25">
        <v>-5.8</v>
      </c>
      <c r="AF22" s="25">
        <v>-13.047598295454547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0.17830965277777777</v>
      </c>
      <c r="AD23" s="25">
        <f t="shared" si="12"/>
        <v>0</v>
      </c>
      <c r="AE23" s="25">
        <v>-5.8</v>
      </c>
      <c r="AF23" s="25">
        <v>-13.047598295454547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100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0.17830965277777777</v>
      </c>
      <c r="AD24" s="25">
        <f t="shared" si="12"/>
        <v>0</v>
      </c>
      <c r="AE24" s="25">
        <v>-5.8</v>
      </c>
      <c r="AF24" s="25">
        <v>-13.047598295454547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100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0.17830965277777777</v>
      </c>
      <c r="AD25" s="25">
        <f t="shared" si="12"/>
        <v>0</v>
      </c>
      <c r="AE25" s="25">
        <v>-5.8</v>
      </c>
      <c r="AF25" s="25">
        <v>-13.05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100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0.17830965277777777</v>
      </c>
      <c r="AD26" s="25">
        <f t="shared" si="12"/>
        <v>0</v>
      </c>
      <c r="AE26" s="25">
        <v>-5.8</v>
      </c>
      <c r="AF26" s="25">
        <v>-13.047598295454501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100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0.17830965277777777</v>
      </c>
      <c r="AD27" s="25">
        <f t="shared" si="12"/>
        <v>0</v>
      </c>
      <c r="AE27" s="25">
        <v>-5.8</v>
      </c>
      <c r="AF27" s="25">
        <v>-13.0786210227272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100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0.17830965277777777</v>
      </c>
      <c r="AD28" s="25">
        <f t="shared" si="12"/>
        <v>0</v>
      </c>
      <c r="AE28" s="25">
        <v>-5.8</v>
      </c>
      <c r="AF28" s="25">
        <v>-13.0786210227272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0.17830965277777777</v>
      </c>
      <c r="AD29" s="25">
        <f t="shared" si="12"/>
        <v>0</v>
      </c>
      <c r="AE29" s="25">
        <v>-5.8</v>
      </c>
      <c r="AF29" s="25">
        <v>-13.0786210227272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0.17830965277777777</v>
      </c>
      <c r="AD30" s="25">
        <f t="shared" si="12"/>
        <v>0</v>
      </c>
      <c r="AE30" s="25">
        <v>-5.8</v>
      </c>
      <c r="AF30" s="25">
        <v>-12.958155984375001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0.17830965277777777</v>
      </c>
      <c r="AD31" s="25">
        <f t="shared" si="12"/>
        <v>0</v>
      </c>
      <c r="AE31" s="25">
        <v>-5.8</v>
      </c>
      <c r="AF31" s="25">
        <v>-12.958155984375001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0.17830965277777777</v>
      </c>
      <c r="AD32" s="25">
        <f t="shared" si="12"/>
        <v>0</v>
      </c>
      <c r="AE32" s="25">
        <v>-5.8</v>
      </c>
      <c r="AF32" s="25">
        <v>-12.958155984375001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19.1640625" customWidth="1"/>
    <col min="3" max="3" width="8" customWidth="1"/>
    <col min="4" max="4" width="5.6640625" customWidth="1"/>
    <col min="5" max="5" width="8.6640625" customWidth="1"/>
    <col min="6" max="6" width="9.83203125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16.83203125" customWidth="1"/>
    <col min="16" max="16" width="10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 to 3 Extension Cord Splitter - 25 Foot Yellow Power Squid - 12/3 Lighted Outdoor Outlet &amp; Plug Splitter Cable")</f>
        <v>1 to 3 Extension Cord Splitter - 25 Foot Yellow Power Squid - 12/3 Lighted Outdoor Outlet &amp; Plug Splitter Cable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Info!B1:BJ5000""),2,FALSE),"""")"),"B0868XW2D9")</f>
        <v>B0868XW2D9</v>
      </c>
      <c r="B2" s="3" t="s">
        <v>1020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47.25" customHeight="1" x14ac:dyDescent="0.15">
      <c r="A3" s="67" t="s">
        <v>30</v>
      </c>
      <c r="B3" s="68"/>
      <c r="C3" s="42">
        <f>((AE32+AF32)/0.85)*-1</f>
        <v>30.547342991727881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0.1 - April
0.1 - May
0.1 - June
0.1 - July
0.1 - Aug
0.1 - Sept
0.1 - Oct
0.1 - Nov
0.1 - Dec
0.1 - Jan
0.1 - Feb")</f>
        <v>0.1 - March
0.1 - April
0.1 - May
0.1 - June
0.1 - July
0.1 - Aug
0.1 - Sept
0.1 - Oct
0.1 - Nov
0.1 -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Info!B2:BZ7000""),37,FALSE)),"""")*-1"),-19.4052415429687)</f>
        <v>-19.4052415429687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240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0.17955555555555555</v>
      </c>
      <c r="AD4" s="25">
        <f t="shared" ref="AD4:AD32" si="12">IFERROR(AB4*AC4*D4*2,0)</f>
        <v>0</v>
      </c>
      <c r="AE4" s="25">
        <v>-6.56</v>
      </c>
      <c r="AF4" s="25">
        <v>-18.91714621212121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240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0.17955555555555555</v>
      </c>
      <c r="AD5" s="25">
        <f t="shared" si="12"/>
        <v>0</v>
      </c>
      <c r="AE5" s="25">
        <v>-6.56</v>
      </c>
      <c r="AF5" s="25">
        <v>-18.91714621212121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240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0.17955555555555555</v>
      </c>
      <c r="AD6" s="25">
        <f t="shared" si="12"/>
        <v>0</v>
      </c>
      <c r="AE6" s="25">
        <v>-6.56</v>
      </c>
      <c r="AF6" s="25">
        <v>-18.754740909090909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240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0.17955555555555555</v>
      </c>
      <c r="AD7" s="25">
        <f t="shared" si="12"/>
        <v>0</v>
      </c>
      <c r="AE7" s="25">
        <v>-6.56</v>
      </c>
      <c r="AF7" s="25">
        <v>-18.754740909090909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480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28">
        <v>0.17955555555555555</v>
      </c>
      <c r="AD8" s="25">
        <f t="shared" si="12"/>
        <v>0</v>
      </c>
      <c r="AE8" s="25">
        <v>-6.56</v>
      </c>
      <c r="AF8" s="25">
        <v>-18.75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480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28">
        <v>0.17955555555555555</v>
      </c>
      <c r="AD9" s="25">
        <f t="shared" si="12"/>
        <v>0</v>
      </c>
      <c r="AE9" s="25">
        <v>-6.56</v>
      </c>
      <c r="AF9" s="25">
        <v>-18.943661363636298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480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0.17955555555555555</v>
      </c>
      <c r="AD10" s="25">
        <f t="shared" si="12"/>
        <v>0</v>
      </c>
      <c r="AE10" s="25">
        <v>-6.56</v>
      </c>
      <c r="AF10" s="25">
        <v>-18.943661363636298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240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0.17955555555555555</v>
      </c>
      <c r="AD11" s="25">
        <f t="shared" si="12"/>
        <v>0</v>
      </c>
      <c r="AE11" s="25">
        <v>-6.56</v>
      </c>
      <c r="AF11" s="25">
        <v>-18.943661363636298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240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28">
        <v>0.17955555555555555</v>
      </c>
      <c r="AD12" s="25">
        <f t="shared" si="12"/>
        <v>0</v>
      </c>
      <c r="AE12" s="25">
        <v>-6.56</v>
      </c>
      <c r="AF12" s="25">
        <v>-18.943661363636298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240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28">
        <v>0.17955555555555555</v>
      </c>
      <c r="AD13" s="25">
        <f t="shared" si="12"/>
        <v>0</v>
      </c>
      <c r="AE13" s="25">
        <v>-6.56</v>
      </c>
      <c r="AF13" s="25">
        <v>-19.043093181818101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240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28">
        <v>0.17955555555555555</v>
      </c>
      <c r="AD14" s="25">
        <f t="shared" si="12"/>
        <v>0</v>
      </c>
      <c r="AE14" s="25">
        <v>-6.56</v>
      </c>
      <c r="AF14" s="25">
        <v>-19.043093181818101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240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28">
        <v>0.17955555555555555</v>
      </c>
      <c r="AD15" s="25">
        <f t="shared" si="12"/>
        <v>0</v>
      </c>
      <c r="AE15" s="25">
        <v>-6.56</v>
      </c>
      <c r="AF15" s="25">
        <v>-19.043093181818101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240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28">
        <v>0.17955555555555555</v>
      </c>
      <c r="AD16" s="25">
        <f t="shared" si="12"/>
        <v>0</v>
      </c>
      <c r="AE16" s="25">
        <v>-6.56</v>
      </c>
      <c r="AF16" s="25">
        <v>-19.043093181818101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240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28">
        <v>0.17955555555555555</v>
      </c>
      <c r="AD17" s="25">
        <f t="shared" si="12"/>
        <v>0</v>
      </c>
      <c r="AE17" s="25">
        <v>-6.56</v>
      </c>
      <c r="AF17" s="25">
        <v>-18.624593181818099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240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28">
        <v>0.17955555555555555</v>
      </c>
      <c r="AD18" s="25">
        <f t="shared" si="12"/>
        <v>0</v>
      </c>
      <c r="AE18" s="25">
        <v>-6.56</v>
      </c>
      <c r="AF18" s="25">
        <v>-18.624593181818099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240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28">
        <v>0.17955555555555555</v>
      </c>
      <c r="AD19" s="25">
        <f t="shared" si="12"/>
        <v>0</v>
      </c>
      <c r="AE19" s="25">
        <v>-6.56</v>
      </c>
      <c r="AF19" s="25">
        <v>-19.517044431818185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240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28">
        <v>0.17955555555555555</v>
      </c>
      <c r="AD20" s="25">
        <f t="shared" si="12"/>
        <v>0</v>
      </c>
      <c r="AE20" s="25">
        <v>-6.56</v>
      </c>
      <c r="AF20" s="25">
        <v>-19.517044431818185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240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28">
        <v>0.17955555555555555</v>
      </c>
      <c r="AD21" s="25">
        <f t="shared" si="12"/>
        <v>0</v>
      </c>
      <c r="AE21" s="25">
        <v>-6.56</v>
      </c>
      <c r="AF21" s="25">
        <v>-19.517044431818185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240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28">
        <v>0.17955555555555555</v>
      </c>
      <c r="AD22" s="25">
        <f t="shared" si="12"/>
        <v>0</v>
      </c>
      <c r="AE22" s="25">
        <v>-6.56</v>
      </c>
      <c r="AF22" s="25">
        <v>-19.517044431818185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240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28">
        <v>0.17955555555555555</v>
      </c>
      <c r="AD23" s="25">
        <f t="shared" si="12"/>
        <v>0</v>
      </c>
      <c r="AE23" s="25">
        <v>-6.56</v>
      </c>
      <c r="AF23" s="25">
        <v>-19.517044431818185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240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28">
        <v>0.17955555555555555</v>
      </c>
      <c r="AD24" s="25">
        <f t="shared" si="12"/>
        <v>0</v>
      </c>
      <c r="AE24" s="25">
        <v>-6.56</v>
      </c>
      <c r="AF24" s="25">
        <v>-19.517044431818185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240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0.17955555555555555</v>
      </c>
      <c r="AD25" s="25">
        <f t="shared" si="12"/>
        <v>0</v>
      </c>
      <c r="AE25" s="25">
        <v>-6.56</v>
      </c>
      <c r="AF25" s="25">
        <v>-19.52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240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0.17955555555555555</v>
      </c>
      <c r="AD26" s="25">
        <f t="shared" si="12"/>
        <v>0</v>
      </c>
      <c r="AE26" s="25">
        <v>-6.56</v>
      </c>
      <c r="AF26" s="25">
        <v>-19.5170444318181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240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0.17955555555555555</v>
      </c>
      <c r="AD27" s="25">
        <f t="shared" si="12"/>
        <v>0</v>
      </c>
      <c r="AE27" s="25">
        <v>-6.56</v>
      </c>
      <c r="AF27" s="25">
        <v>-19.555822840908998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240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0.17955555555555555</v>
      </c>
      <c r="AD28" s="25">
        <f t="shared" si="12"/>
        <v>0</v>
      </c>
      <c r="AE28" s="25">
        <v>-6.56</v>
      </c>
      <c r="AF28" s="25">
        <v>-19.555822840908998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240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0.17955555555555555</v>
      </c>
      <c r="AD29" s="25">
        <f t="shared" si="12"/>
        <v>0</v>
      </c>
      <c r="AE29" s="25">
        <v>-6.56</v>
      </c>
      <c r="AF29" s="25">
        <v>-19.555822840908998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240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0.17955555555555555</v>
      </c>
      <c r="AD30" s="25">
        <f t="shared" si="12"/>
        <v>0</v>
      </c>
      <c r="AE30" s="25">
        <v>-6.56</v>
      </c>
      <c r="AF30" s="25">
        <v>-19.4052415429687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0.17955555555555555</v>
      </c>
      <c r="AD31" s="25">
        <f t="shared" si="12"/>
        <v>0</v>
      </c>
      <c r="AE31" s="25">
        <v>-6.56</v>
      </c>
      <c r="AF31" s="25">
        <v>-19.405241542968753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0.17955555555555555</v>
      </c>
      <c r="AD32" s="25">
        <f t="shared" si="12"/>
        <v>0</v>
      </c>
      <c r="AE32" s="25">
        <v>-6.56</v>
      </c>
      <c r="AF32" s="25">
        <v>-19.4052415429687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31"/>
      <c r="B148" s="31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2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Info!B1:BJ5000""),3,FALSE),"""")"),"100 Ft Marine Wire, 12 Gauge Duplex - Tinned Copper Boat Cable, Oxygen Free, 600 Volts")</f>
        <v>100 Ft Marine Wire, 12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Info!B1:BJ5000""),2,FALSE),"""")"),"B082VGV2BP")</f>
        <v>B082VGV2BP</v>
      </c>
      <c r="B2" s="3" t="s">
        <v>1021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4.25" customHeight="1" x14ac:dyDescent="0.15">
      <c r="A3" s="67" t="s">
        <v>30</v>
      </c>
      <c r="B3" s="68"/>
      <c r="C3" s="42">
        <f>((AE32+AF32)/0.85)*-1</f>
        <v>30.863640882352943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0 - May
6 - June
5.5 - July
4.5 - Aug
0 - Sept
0 - Oct
0 - Nov
0 - Dec
 - Jan
0 - Feb")</f>
        <v>0.5 - March
1 - April
0 - May
6 - June
5.5 - July
4.5 - Aug
0 - Sept
0 - Oct
0 - Nov
0 - Dec
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Info!B2:BZ7000""),37,FALSE)),"""")*-1"),-19.29409475)</f>
        <v>-19.294094749999999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6.7083333333333328E-2</v>
      </c>
      <c r="AD4" s="25">
        <f t="shared" ref="AD4:AD32" si="12">IFERROR(AB4*AC4*D4*2,0)</f>
        <v>0</v>
      </c>
      <c r="AE4" s="25">
        <v>-6.94</v>
      </c>
      <c r="AF4" s="25">
        <v>-20.272026324786328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6.7083333333333328E-2</v>
      </c>
      <c r="AD5" s="25">
        <f t="shared" si="12"/>
        <v>0</v>
      </c>
      <c r="AE5" s="25">
        <v>-6.94</v>
      </c>
      <c r="AF5" s="25">
        <v>-20.272026324786328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6.7083333333333328E-2</v>
      </c>
      <c r="AD6" s="25">
        <f t="shared" si="12"/>
        <v>0</v>
      </c>
      <c r="AE6" s="25">
        <v>-6.94</v>
      </c>
      <c r="AF6" s="25">
        <v>-20.272026324786328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6.7083333333333328E-2</v>
      </c>
      <c r="AD7" s="25">
        <f t="shared" si="12"/>
        <v>0</v>
      </c>
      <c r="AE7" s="25">
        <v>-6.94</v>
      </c>
      <c r="AF7" s="25">
        <v>-20.272026324786328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28">
        <v>6.7083333333333328E-2</v>
      </c>
      <c r="AD8" s="25">
        <f t="shared" si="12"/>
        <v>0</v>
      </c>
      <c r="AE8" s="25">
        <v>-6.94</v>
      </c>
      <c r="AF8" s="25">
        <v>-20.27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28">
        <v>6.7083333333333328E-2</v>
      </c>
      <c r="AD9" s="25">
        <f t="shared" si="12"/>
        <v>0</v>
      </c>
      <c r="AE9" s="25">
        <v>-6.94</v>
      </c>
      <c r="AF9" s="25">
        <v>-20.572453675213598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6.7083333333333328E-2</v>
      </c>
      <c r="AD10" s="25">
        <f t="shared" si="12"/>
        <v>0</v>
      </c>
      <c r="AE10" s="25">
        <v>-6.94</v>
      </c>
      <c r="AF10" s="25">
        <v>-20.572453675213598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6.7083333333333328E-2</v>
      </c>
      <c r="AD11" s="25">
        <f t="shared" si="12"/>
        <v>0</v>
      </c>
      <c r="AE11" s="25">
        <v>-6.94</v>
      </c>
      <c r="AF11" s="25">
        <v>-20.572453675213598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28">
        <v>6.7083333333333328E-2</v>
      </c>
      <c r="AD12" s="25">
        <f t="shared" si="12"/>
        <v>0</v>
      </c>
      <c r="AE12" s="25">
        <v>-6.94</v>
      </c>
      <c r="AF12" s="25">
        <v>-20.572453675213598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28">
        <v>6.7083333333333328E-2</v>
      </c>
      <c r="AD13" s="25">
        <f t="shared" si="12"/>
        <v>0</v>
      </c>
      <c r="AE13" s="25">
        <v>-6.94</v>
      </c>
      <c r="AF13" s="25">
        <v>-20.7305733333333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28">
        <v>6.7083333333333328E-2</v>
      </c>
      <c r="AD14" s="25">
        <f t="shared" si="12"/>
        <v>0</v>
      </c>
      <c r="AE14" s="25">
        <v>-6.94</v>
      </c>
      <c r="AF14" s="25">
        <v>-20.7305733333333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28">
        <v>6.7083333333333328E-2</v>
      </c>
      <c r="AD15" s="25">
        <f t="shared" si="12"/>
        <v>0</v>
      </c>
      <c r="AE15" s="25">
        <v>-6.94</v>
      </c>
      <c r="AF15" s="25">
        <v>-20.7305733333333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28">
        <v>6.7083333333333328E-2</v>
      </c>
      <c r="AD16" s="25">
        <f t="shared" si="12"/>
        <v>0</v>
      </c>
      <c r="AE16" s="25">
        <v>-6.94</v>
      </c>
      <c r="AF16" s="25">
        <v>-20.7305733333333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28">
        <v>6.7083333333333328E-2</v>
      </c>
      <c r="AD17" s="25">
        <f t="shared" si="12"/>
        <v>0</v>
      </c>
      <c r="AE17" s="25">
        <v>-6.94</v>
      </c>
      <c r="AF17" s="25">
        <v>-20.276973333333299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28">
        <v>6.7083333333333328E-2</v>
      </c>
      <c r="AD18" s="25">
        <f t="shared" si="12"/>
        <v>0</v>
      </c>
      <c r="AE18" s="25">
        <v>-6.94</v>
      </c>
      <c r="AF18" s="25">
        <v>-20.276973333333299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28">
        <v>6.7083333333333328E-2</v>
      </c>
      <c r="AD19" s="25">
        <f t="shared" si="12"/>
        <v>0</v>
      </c>
      <c r="AE19" s="25">
        <v>-6.94</v>
      </c>
      <c r="AF19" s="25">
        <v>-20.276973333333334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28">
        <v>6.7083333333333328E-2</v>
      </c>
      <c r="AD20" s="25">
        <f t="shared" si="12"/>
        <v>0</v>
      </c>
      <c r="AE20" s="25">
        <v>-6.94</v>
      </c>
      <c r="AF20" s="25">
        <v>-20.276973333333334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28">
        <v>6.7083333333333328E-2</v>
      </c>
      <c r="AD21" s="25">
        <f t="shared" si="12"/>
        <v>0</v>
      </c>
      <c r="AE21" s="25">
        <v>-6.94</v>
      </c>
      <c r="AF21" s="25">
        <v>-20.276973333333334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28">
        <v>6.7083333333333328E-2</v>
      </c>
      <c r="AD22" s="25">
        <f t="shared" si="12"/>
        <v>0</v>
      </c>
      <c r="AE22" s="25">
        <v>-6.94</v>
      </c>
      <c r="AF22" s="25">
        <v>-20.276973333333334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28">
        <v>6.7083333333333328E-2</v>
      </c>
      <c r="AD23" s="25">
        <f t="shared" si="12"/>
        <v>0</v>
      </c>
      <c r="AE23" s="25">
        <v>-6.94</v>
      </c>
      <c r="AF23" s="25">
        <v>-20.276973333333334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28">
        <v>6.7083333333333328E-2</v>
      </c>
      <c r="AD24" s="25">
        <f t="shared" si="12"/>
        <v>0</v>
      </c>
      <c r="AE24" s="25">
        <v>-6.94</v>
      </c>
      <c r="AF24" s="25">
        <v>-20.276973333333334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6.7083333333333328E-2</v>
      </c>
      <c r="AD25" s="25">
        <f t="shared" si="12"/>
        <v>0</v>
      </c>
      <c r="AE25" s="25">
        <v>-6.94</v>
      </c>
      <c r="AF25" s="25">
        <v>-20.28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6.7083333333333328E-2</v>
      </c>
      <c r="AD26" s="25">
        <f t="shared" si="12"/>
        <v>0</v>
      </c>
      <c r="AE26" s="25">
        <v>-6.94</v>
      </c>
      <c r="AF26" s="25">
        <v>-20.276973333333299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6.7083333333333328E-2</v>
      </c>
      <c r="AD27" s="25">
        <f t="shared" si="12"/>
        <v>0</v>
      </c>
      <c r="AE27" s="25">
        <v>-6.94</v>
      </c>
      <c r="AF27" s="25">
        <v>-20.276973333333299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6.7083333333333328E-2</v>
      </c>
      <c r="AD28" s="25">
        <f t="shared" si="12"/>
        <v>0</v>
      </c>
      <c r="AE28" s="25">
        <v>-6.94</v>
      </c>
      <c r="AF28" s="25">
        <v>-20.276973333333299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6.7083333333333328E-2</v>
      </c>
      <c r="AD29" s="25">
        <f t="shared" si="12"/>
        <v>0</v>
      </c>
      <c r="AE29" s="25">
        <v>-6.94</v>
      </c>
      <c r="AF29" s="25">
        <v>-20.276973333333299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6.7083333333333328E-2</v>
      </c>
      <c r="AD30" s="25">
        <f t="shared" si="12"/>
        <v>0</v>
      </c>
      <c r="AE30" s="25">
        <v>-6.94</v>
      </c>
      <c r="AF30" s="25">
        <v>-19.294094749999999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6.7083333333333328E-2</v>
      </c>
      <c r="AD31" s="25">
        <f t="shared" si="12"/>
        <v>0</v>
      </c>
      <c r="AE31" s="25">
        <v>-6.94</v>
      </c>
      <c r="AF31" s="25">
        <v>-19.294094749999999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6.7083333333333328E-2</v>
      </c>
      <c r="AD32" s="25">
        <f t="shared" si="12"/>
        <v>0</v>
      </c>
      <c r="AE32" s="25">
        <v>-6.94</v>
      </c>
      <c r="AF32" s="25">
        <v>-19.294094749999999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Ft Marine Wire, 12 Gauge Duplex - Tinned Copper Boat Cable, Oxygen Free, 600 Volts")</f>
        <v>50 Ft Marine Wire, 12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Info!B1:BJ5000""),2,FALSE),"""")"),"B082VHJKWJ")</f>
        <v>B082VHJKWJ</v>
      </c>
      <c r="B2" s="3" t="s">
        <v>1022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69" customHeight="1" x14ac:dyDescent="0.15">
      <c r="A3" s="67" t="s">
        <v>30</v>
      </c>
      <c r="B3" s="68"/>
      <c r="C3" s="42">
        <f>((AE32+AF32)/0.85)*-1</f>
        <v>18.105609129411764</v>
      </c>
      <c r="D3" s="5">
        <f>SUM(D4:D99765)</f>
        <v>1</v>
      </c>
      <c r="E3" s="5"/>
      <c r="F3" s="6">
        <f t="shared" ref="F3:G3" si="0">SUM(F4:F99765)</f>
        <v>19.899999999999999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5.0090709499881092E-2</v>
      </c>
      <c r="J3" s="6">
        <f>SUM(J4:J99765)</f>
        <v>0.99680511904763369</v>
      </c>
      <c r="K3" s="6">
        <f t="shared" ref="K3:K32" si="3">J3/D3</f>
        <v>0.99680511904763369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2 - May
3 - June
1 - July
1 - Aug
1 - Sept
0.5 - Oct
0.5 - Nov
0.5 - Dec
 - Jan
0 - Feb")</f>
        <v>0.5 - March
1 - April
2 - May
3 - June
1 - July
1 - Aug
1 - Sept
0.5 - Oct
0.5 - Nov
0.5 - Dec
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-6.4304166666666662E-2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Info!B2:BZ7000""),37,FALSE)),"""")*-1"),-9.70976776)</f>
        <v>-9.7097677600000001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2.7070707070707001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4.659722222222222E-2</v>
      </c>
      <c r="AD4" s="25">
        <f t="shared" ref="AD4:AD32" si="12">IFERROR(AB4*AC4*D4*2,0)</f>
        <v>0</v>
      </c>
      <c r="AE4" s="25">
        <v>-5.8</v>
      </c>
      <c r="AF4" s="25">
        <v>-10.173202435897435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4.659722222222222E-2</v>
      </c>
      <c r="AD5" s="25">
        <f t="shared" si="12"/>
        <v>0</v>
      </c>
      <c r="AE5" s="25">
        <v>-5.8</v>
      </c>
      <c r="AF5" s="25">
        <v>-10.173202435897435</v>
      </c>
      <c r="AG5" s="25">
        <v>0</v>
      </c>
    </row>
    <row r="6" spans="1:33" ht="1.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4.659722222222222E-2</v>
      </c>
      <c r="AD6" s="25">
        <f t="shared" si="12"/>
        <v>0</v>
      </c>
      <c r="AE6" s="25">
        <v>-5.8</v>
      </c>
      <c r="AF6" s="25">
        <v>-10.173202435897435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4.659722222222222E-2</v>
      </c>
      <c r="AD7" s="25">
        <f t="shared" si="12"/>
        <v>0</v>
      </c>
      <c r="AE7" s="25">
        <v>-5.8</v>
      </c>
      <c r="AF7" s="25">
        <v>-10.173202435897435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28">
        <v>4.659722222222222E-2</v>
      </c>
      <c r="AD8" s="25">
        <f t="shared" si="12"/>
        <v>0</v>
      </c>
      <c r="AE8" s="25">
        <v>-5.8</v>
      </c>
      <c r="AF8" s="25">
        <v>-10.17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28">
        <v>4.659722222222222E-2</v>
      </c>
      <c r="AD9" s="25">
        <f t="shared" si="12"/>
        <v>0</v>
      </c>
      <c r="AE9" s="25">
        <v>-5.8</v>
      </c>
      <c r="AF9" s="25">
        <v>-10.3228361355311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4.659722222222222E-2</v>
      </c>
      <c r="AD10" s="25">
        <f t="shared" si="12"/>
        <v>0</v>
      </c>
      <c r="AE10" s="25">
        <v>-5.8</v>
      </c>
      <c r="AF10" s="25">
        <v>-10.3228361355311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4.659722222222222E-2</v>
      </c>
      <c r="AD11" s="25">
        <f t="shared" si="12"/>
        <v>0</v>
      </c>
      <c r="AE11" s="25">
        <v>-5.8</v>
      </c>
      <c r="AF11" s="25">
        <v>-10.3228361355311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28">
        <v>4.659722222222222E-2</v>
      </c>
      <c r="AD12" s="25">
        <f t="shared" si="12"/>
        <v>0</v>
      </c>
      <c r="AE12" s="25">
        <v>-5.8</v>
      </c>
      <c r="AF12" s="25">
        <v>-10.3228361355311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28">
        <v>4.659722222222222E-2</v>
      </c>
      <c r="AD13" s="25">
        <f t="shared" si="12"/>
        <v>0</v>
      </c>
      <c r="AE13" s="25">
        <v>-5.8</v>
      </c>
      <c r="AF13" s="25">
        <v>-10.4015907142857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28">
        <v>4.659722222222222E-2</v>
      </c>
      <c r="AD14" s="25">
        <f t="shared" si="12"/>
        <v>0</v>
      </c>
      <c r="AE14" s="25">
        <v>-5.8</v>
      </c>
      <c r="AF14" s="25">
        <v>-10.4015907142857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28">
        <v>4.659722222222222E-2</v>
      </c>
      <c r="AD15" s="25">
        <f t="shared" si="12"/>
        <v>0</v>
      </c>
      <c r="AE15" s="25">
        <v>-5.8</v>
      </c>
      <c r="AF15" s="25">
        <v>-10.4015907142857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28">
        <v>4.659722222222222E-2</v>
      </c>
      <c r="AD16" s="25">
        <f t="shared" si="12"/>
        <v>0</v>
      </c>
      <c r="AE16" s="25">
        <v>-5.8</v>
      </c>
      <c r="AF16" s="25">
        <v>-10.4015907142857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28">
        <v>4.659722222222222E-2</v>
      </c>
      <c r="AD17" s="25">
        <f t="shared" si="12"/>
        <v>0</v>
      </c>
      <c r="AE17" s="25">
        <v>-5.8</v>
      </c>
      <c r="AF17" s="25">
        <v>-10.173890714285699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28">
        <v>4.659722222222222E-2</v>
      </c>
      <c r="AD18" s="25">
        <f t="shared" si="12"/>
        <v>0</v>
      </c>
      <c r="AE18" s="25">
        <v>-5.8</v>
      </c>
      <c r="AF18" s="25">
        <v>-10.173890714285699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28">
        <v>4.659722222222222E-2</v>
      </c>
      <c r="AD19" s="25">
        <f t="shared" si="12"/>
        <v>0</v>
      </c>
      <c r="AE19" s="25">
        <v>-5.8</v>
      </c>
      <c r="AF19" s="25">
        <v>-10.173890714285713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28">
        <v>4.659722222222222E-2</v>
      </c>
      <c r="AD20" s="25">
        <f t="shared" si="12"/>
        <v>0</v>
      </c>
      <c r="AE20" s="25">
        <v>-5.8</v>
      </c>
      <c r="AF20" s="25">
        <v>-10.173890714285713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28">
        <v>4.659722222222222E-2</v>
      </c>
      <c r="AD21" s="25">
        <f t="shared" si="12"/>
        <v>0</v>
      </c>
      <c r="AE21" s="25">
        <v>-5.8</v>
      </c>
      <c r="AF21" s="25">
        <v>-10.173890714285713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28">
        <v>4.659722222222222E-2</v>
      </c>
      <c r="AD22" s="25">
        <f t="shared" si="12"/>
        <v>0</v>
      </c>
      <c r="AE22" s="25">
        <v>-5.8</v>
      </c>
      <c r="AF22" s="25">
        <v>-10.173890714285713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28">
        <v>4.659722222222222E-2</v>
      </c>
      <c r="AD23" s="25">
        <f t="shared" si="12"/>
        <v>0</v>
      </c>
      <c r="AE23" s="25">
        <v>-5.8</v>
      </c>
      <c r="AF23" s="25">
        <v>-10.173890714285713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28">
        <v>4.659722222222222E-2</v>
      </c>
      <c r="AD24" s="25">
        <f t="shared" si="12"/>
        <v>0</v>
      </c>
      <c r="AE24" s="25">
        <v>-5.8</v>
      </c>
      <c r="AF24" s="25">
        <v>-10.173890714285713</v>
      </c>
      <c r="AG24" s="25">
        <v>0</v>
      </c>
    </row>
    <row r="25" spans="1:33" ht="15.75" customHeight="1" x14ac:dyDescent="0.2">
      <c r="A25" s="14" t="s">
        <v>81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4.659722222222222E-2</v>
      </c>
      <c r="AD25" s="25">
        <f t="shared" si="12"/>
        <v>0</v>
      </c>
      <c r="AE25" s="25">
        <v>-5.8</v>
      </c>
      <c r="AF25" s="25">
        <v>-10.17</v>
      </c>
      <c r="AG25" s="25">
        <v>0</v>
      </c>
    </row>
    <row r="26" spans="1:33" ht="15.75" customHeight="1" x14ac:dyDescent="0.2">
      <c r="A26" s="14" t="s">
        <v>82</v>
      </c>
      <c r="B26" s="14" t="s">
        <v>534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1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4.659722222222222E-2</v>
      </c>
      <c r="AD26" s="25">
        <f t="shared" si="12"/>
        <v>0</v>
      </c>
      <c r="AE26" s="25">
        <v>-5.8</v>
      </c>
      <c r="AF26" s="25">
        <v>-10.173890714285699</v>
      </c>
      <c r="AG26" s="25">
        <v>0</v>
      </c>
    </row>
    <row r="27" spans="1:33" ht="15.75" customHeight="1" x14ac:dyDescent="0.2">
      <c r="A27" s="14" t="s">
        <v>85</v>
      </c>
      <c r="B27" s="14" t="s">
        <v>347</v>
      </c>
      <c r="C27" s="15">
        <f t="shared" si="4"/>
        <v>19.899999999999999</v>
      </c>
      <c r="D27" s="16">
        <v>1</v>
      </c>
      <c r="E27" s="16">
        <v>0</v>
      </c>
      <c r="F27" s="17">
        <v>19.899999999999999</v>
      </c>
      <c r="G27" s="17">
        <v>0</v>
      </c>
      <c r="H27" s="18">
        <f t="shared" si="1"/>
        <v>0</v>
      </c>
      <c r="I27" s="18">
        <f t="shared" si="2"/>
        <v>5.0090709499881092E-2</v>
      </c>
      <c r="J27" s="17">
        <f t="shared" si="5"/>
        <v>0.99680511904763369</v>
      </c>
      <c r="K27" s="17">
        <f t="shared" si="3"/>
        <v>0.99680511904763369</v>
      </c>
      <c r="L27" s="16">
        <v>2</v>
      </c>
      <c r="M27" s="19">
        <f t="shared" si="6"/>
        <v>0.5</v>
      </c>
      <c r="N27" s="16">
        <v>0</v>
      </c>
      <c r="O27" s="20">
        <f t="shared" ref="O27:P27" si="35">D27/7</f>
        <v>0.14285714285714285</v>
      </c>
      <c r="P27" s="20">
        <f t="shared" si="35"/>
        <v>0</v>
      </c>
      <c r="Q27" s="16">
        <f t="shared" si="8"/>
        <v>0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4.659722222222222E-2</v>
      </c>
      <c r="AD27" s="25">
        <f t="shared" si="12"/>
        <v>-6.4304166666666662E-2</v>
      </c>
      <c r="AE27" s="25">
        <v>-5.68</v>
      </c>
      <c r="AF27" s="25">
        <v>-10.173890714285699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4.659722222222222E-2</v>
      </c>
      <c r="AD28" s="25">
        <f t="shared" si="12"/>
        <v>0</v>
      </c>
      <c r="AE28" s="25">
        <v>-5.68</v>
      </c>
      <c r="AF28" s="25">
        <v>-10.173890714285699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4.659722222222222E-2</v>
      </c>
      <c r="AD29" s="25">
        <f t="shared" si="12"/>
        <v>0</v>
      </c>
      <c r="AE29" s="25">
        <v>-5.68</v>
      </c>
      <c r="AF29" s="25">
        <v>-10.173890714285699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4.659722222222222E-2</v>
      </c>
      <c r="AD30" s="25">
        <f t="shared" si="12"/>
        <v>0</v>
      </c>
      <c r="AE30" s="25">
        <v>-5.68</v>
      </c>
      <c r="AF30" s="25">
        <v>-9.7097677600000001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4.659722222222222E-2</v>
      </c>
      <c r="AD31" s="25">
        <f t="shared" si="12"/>
        <v>0</v>
      </c>
      <c r="AE31" s="25">
        <v>-5.68</v>
      </c>
      <c r="AF31" s="25">
        <v>-9.7097677600000001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4.659722222222222E-2</v>
      </c>
      <c r="AD32" s="25">
        <f t="shared" si="12"/>
        <v>0</v>
      </c>
      <c r="AE32" s="25">
        <v>-5.68</v>
      </c>
      <c r="AF32" s="25">
        <v>-9.7097677600000001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Info!B1:BJ5000""),3,FALSE),"""")"),"100 Ft Marine Wire, 14 Gauge Duplex - Tinned Copper Boat Cable, Oxygen Free, 600 Volts")</f>
        <v>100 Ft Marine Wire, 14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Info!B1:BJ5000""),2,FALSE),"""")"),"B082VFYRMY")</f>
        <v>B082VFYRMY</v>
      </c>
      <c r="B2" s="3" t="s">
        <v>1023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06.5" customHeight="1" x14ac:dyDescent="0.15">
      <c r="A3" s="67" t="s">
        <v>30</v>
      </c>
      <c r="B3" s="68"/>
      <c r="C3" s="42">
        <f>((AE32+AF32)/0.85)*-1</f>
        <v>22.037180681617645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0 - May
7 - June
6.5 - July
5 - Aug
0 - Sept
0 - Oct
0 - Nov
0 - Dec
0 - Jan
0 - Feb")</f>
        <v>0.5 - March
1 - April
0 - May
7 - June
6.5 - July
5 -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Info!B2:BZ7000""),37,FALSE)),"""")*-1"),-12.551603579375)</f>
        <v>-12.551603579375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5.8680555555555548E-2</v>
      </c>
      <c r="AD4" s="25">
        <f t="shared" ref="AD4:AD32" si="12">IFERROR(AB4*AC4*D4*2,0)</f>
        <v>0</v>
      </c>
      <c r="AE4" s="25">
        <v>-6.18</v>
      </c>
      <c r="AF4" s="25">
        <v>-13.186779487179489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5.8680555555555548E-2</v>
      </c>
      <c r="AD5" s="25">
        <f t="shared" si="12"/>
        <v>0</v>
      </c>
      <c r="AE5" s="25">
        <v>-6.18</v>
      </c>
      <c r="AF5" s="25">
        <v>-13.186779487179489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5.8680555555555548E-2</v>
      </c>
      <c r="AD6" s="25">
        <f t="shared" si="12"/>
        <v>0</v>
      </c>
      <c r="AE6" s="25">
        <v>-6.18</v>
      </c>
      <c r="AF6" s="25">
        <v>-13.186779487179489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5.8680555555555548E-2</v>
      </c>
      <c r="AD7" s="25">
        <f t="shared" si="12"/>
        <v>0</v>
      </c>
      <c r="AE7" s="25">
        <v>-6.18</v>
      </c>
      <c r="AF7" s="25">
        <v>-13.186779487179489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28">
        <v>5.8680555555555548E-2</v>
      </c>
      <c r="AD8" s="25">
        <f t="shared" si="12"/>
        <v>0</v>
      </c>
      <c r="AE8" s="25">
        <v>-6.18</v>
      </c>
      <c r="AF8" s="25">
        <v>-13.19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28">
        <v>5.8680555555555548E-2</v>
      </c>
      <c r="AD9" s="25">
        <f t="shared" si="12"/>
        <v>0</v>
      </c>
      <c r="AE9" s="25">
        <v>-6.18</v>
      </c>
      <c r="AF9" s="25">
        <v>-13.399920512820501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5.8680555555555548E-2</v>
      </c>
      <c r="AD10" s="25">
        <f t="shared" si="12"/>
        <v>0</v>
      </c>
      <c r="AE10" s="25">
        <v>-6.18</v>
      </c>
      <c r="AF10" s="25">
        <v>-13.399920512820501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5.8680555555555548E-2</v>
      </c>
      <c r="AD11" s="25">
        <f t="shared" si="12"/>
        <v>0</v>
      </c>
      <c r="AE11" s="25">
        <v>-6.18</v>
      </c>
      <c r="AF11" s="25">
        <v>-13.399920512820501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28">
        <v>5.8680555555555548E-2</v>
      </c>
      <c r="AD12" s="25">
        <f t="shared" si="12"/>
        <v>0</v>
      </c>
      <c r="AE12" s="25">
        <v>-6.18</v>
      </c>
      <c r="AF12" s="25">
        <v>-13.399920512820501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28">
        <v>5.8680555555555548E-2</v>
      </c>
      <c r="AD13" s="25">
        <f t="shared" si="12"/>
        <v>0</v>
      </c>
      <c r="AE13" s="25">
        <v>-6.18</v>
      </c>
      <c r="AF13" s="25">
        <v>-13.5121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28">
        <v>5.8680555555555548E-2</v>
      </c>
      <c r="AD14" s="25">
        <f t="shared" si="12"/>
        <v>0</v>
      </c>
      <c r="AE14" s="25">
        <v>-6.18</v>
      </c>
      <c r="AF14" s="25">
        <v>-13.5121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28">
        <v>5.8680555555555548E-2</v>
      </c>
      <c r="AD15" s="25">
        <f t="shared" si="12"/>
        <v>0</v>
      </c>
      <c r="AE15" s="25">
        <v>-6.18</v>
      </c>
      <c r="AF15" s="25">
        <v>-13.5121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28">
        <v>5.8680555555555548E-2</v>
      </c>
      <c r="AD16" s="25">
        <f t="shared" si="12"/>
        <v>0</v>
      </c>
      <c r="AE16" s="25">
        <v>-6.18</v>
      </c>
      <c r="AF16" s="25">
        <v>-13.5121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28">
        <v>5.8680555555555548E-2</v>
      </c>
      <c r="AD17" s="25">
        <f t="shared" si="12"/>
        <v>0</v>
      </c>
      <c r="AE17" s="25">
        <v>-6.18</v>
      </c>
      <c r="AF17" s="25">
        <v>-13.2181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28">
        <v>5.8680555555555548E-2</v>
      </c>
      <c r="AD18" s="25">
        <f t="shared" si="12"/>
        <v>0</v>
      </c>
      <c r="AE18" s="25">
        <v>-6.18</v>
      </c>
      <c r="AF18" s="25">
        <v>-13.2181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28">
        <v>5.8680555555555548E-2</v>
      </c>
      <c r="AD19" s="25">
        <f t="shared" si="12"/>
        <v>0</v>
      </c>
      <c r="AE19" s="25">
        <v>-6.18</v>
      </c>
      <c r="AF19" s="25">
        <v>-13.218100000000002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28">
        <v>5.8680555555555548E-2</v>
      </c>
      <c r="AD20" s="25">
        <f t="shared" si="12"/>
        <v>0</v>
      </c>
      <c r="AE20" s="25">
        <v>-6.18</v>
      </c>
      <c r="AF20" s="25">
        <v>-13.218100000000002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28">
        <v>5.8680555555555548E-2</v>
      </c>
      <c r="AD21" s="25">
        <f t="shared" si="12"/>
        <v>0</v>
      </c>
      <c r="AE21" s="25">
        <v>-6.18</v>
      </c>
      <c r="AF21" s="25">
        <v>-13.218100000000002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28">
        <v>5.8680555555555548E-2</v>
      </c>
      <c r="AD22" s="25">
        <f t="shared" si="12"/>
        <v>0</v>
      </c>
      <c r="AE22" s="25">
        <v>-6.18</v>
      </c>
      <c r="AF22" s="25">
        <v>-13.218100000000002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28">
        <v>5.8680555555555548E-2</v>
      </c>
      <c r="AD23" s="25">
        <f t="shared" si="12"/>
        <v>0</v>
      </c>
      <c r="AE23" s="25">
        <v>-6.18</v>
      </c>
      <c r="AF23" s="25">
        <v>-13.218100000000002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28">
        <v>5.8680555555555548E-2</v>
      </c>
      <c r="AD24" s="25">
        <f t="shared" si="12"/>
        <v>0</v>
      </c>
      <c r="AE24" s="25">
        <v>-6.18</v>
      </c>
      <c r="AF24" s="25">
        <v>-13.218100000000002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5.8680555555555548E-2</v>
      </c>
      <c r="AD25" s="25">
        <f t="shared" si="12"/>
        <v>0</v>
      </c>
      <c r="AE25" s="25">
        <v>-6.18</v>
      </c>
      <c r="AF25" s="25">
        <v>-13.22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5.8680555555555548E-2</v>
      </c>
      <c r="AD26" s="25">
        <f t="shared" si="12"/>
        <v>0</v>
      </c>
      <c r="AE26" s="25">
        <v>-6.18</v>
      </c>
      <c r="AF26" s="25">
        <v>-13.2181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5.8680555555555548E-2</v>
      </c>
      <c r="AD27" s="25">
        <f t="shared" si="12"/>
        <v>0</v>
      </c>
      <c r="AE27" s="25">
        <v>-6.18</v>
      </c>
      <c r="AF27" s="25">
        <v>-13.2181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5.8680555555555548E-2</v>
      </c>
      <c r="AD28" s="25">
        <f t="shared" si="12"/>
        <v>0</v>
      </c>
      <c r="AE28" s="25">
        <v>-6.18</v>
      </c>
      <c r="AF28" s="25">
        <v>-13.2181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5.8680555555555548E-2</v>
      </c>
      <c r="AD29" s="25">
        <f t="shared" si="12"/>
        <v>0</v>
      </c>
      <c r="AE29" s="25">
        <v>-6.18</v>
      </c>
      <c r="AF29" s="25">
        <v>-13.2181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5.8680555555555548E-2</v>
      </c>
      <c r="AD30" s="25">
        <f t="shared" si="12"/>
        <v>0</v>
      </c>
      <c r="AE30" s="25">
        <v>-6.18</v>
      </c>
      <c r="AF30" s="25">
        <v>-12.551603579375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5.8680555555555548E-2</v>
      </c>
      <c r="AD31" s="25">
        <f t="shared" si="12"/>
        <v>0</v>
      </c>
      <c r="AE31" s="25">
        <v>-6.18</v>
      </c>
      <c r="AF31" s="25">
        <v>-12.551603579375001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5.8680555555555548E-2</v>
      </c>
      <c r="AD32" s="25">
        <f t="shared" si="12"/>
        <v>0</v>
      </c>
      <c r="AE32" s="25">
        <v>-6.18</v>
      </c>
      <c r="AF32" s="25">
        <v>-12.551603579375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Ft Marine Wire, 14 Gauge Duplex - Tinned Copper Boat Cable, Oxygen Free, 600 Volts")</f>
        <v>50 Ft Marine Wire, 14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Info!B1:BJ5000""),2,FALSE),"""")"),"B082VHDCPP")</f>
        <v>B082VHDCPP</v>
      </c>
      <c r="B2" s="3" t="s">
        <v>1024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11.75" customHeight="1" x14ac:dyDescent="0.15">
      <c r="A3" s="67" t="s">
        <v>30</v>
      </c>
      <c r="B3" s="68"/>
      <c r="C3" s="42">
        <f>((AE32+AF32)/0.85)*-1</f>
        <v>13.806250174019601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2.5 - April
0 - May
8.5 - June
8 - July
6.5 - Aug
0 - Sept
0 - Oct
0 - Nov
0 - Dec
0 - Jan
0 - Feb")</f>
        <v>1 - March
2.5 - April
0 - May
8.5 - June
8 - July
6.5 -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Info!B2:BZ7000""),37,FALSE)),"""")*-1"),-6.31531264791666)</f>
        <v>-6.3153126479166604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51">
        <v>4.0263310185185176E-2</v>
      </c>
      <c r="AD4" s="25">
        <f t="shared" ref="AD4:AD32" si="12">IFERROR(AB4*AC4*D4*2,0)</f>
        <v>0</v>
      </c>
      <c r="AE4" s="25">
        <v>-5.42</v>
      </c>
      <c r="AF4" s="25">
        <v>-6.6078552564102573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51">
        <v>4.0263310185185176E-2</v>
      </c>
      <c r="AD5" s="25">
        <f t="shared" si="12"/>
        <v>0</v>
      </c>
      <c r="AE5" s="25">
        <v>-5.42</v>
      </c>
      <c r="AF5" s="25">
        <v>-6.6078552564102573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51">
        <v>4.0263310185185176E-2</v>
      </c>
      <c r="AD6" s="25">
        <f t="shared" si="12"/>
        <v>0</v>
      </c>
      <c r="AE6" s="25">
        <v>-5.42</v>
      </c>
      <c r="AF6" s="25">
        <v>-6.6078552564102573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51">
        <v>4.0263310185185176E-2</v>
      </c>
      <c r="AD7" s="25">
        <f t="shared" si="12"/>
        <v>0</v>
      </c>
      <c r="AE7" s="25">
        <v>-5.42</v>
      </c>
      <c r="AF7" s="25">
        <v>-6.6078552564102573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51">
        <v>4.0263310185185176E-2</v>
      </c>
      <c r="AD8" s="25">
        <f t="shared" si="12"/>
        <v>0</v>
      </c>
      <c r="AE8" s="25">
        <v>-5.42</v>
      </c>
      <c r="AF8" s="25">
        <v>-6.61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51">
        <v>4.0263310185185176E-2</v>
      </c>
      <c r="AD9" s="25">
        <f t="shared" si="12"/>
        <v>0</v>
      </c>
      <c r="AE9" s="25">
        <v>-5.42</v>
      </c>
      <c r="AF9" s="25">
        <v>-6.7150347435897402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51">
        <v>4.0263310185185176E-2</v>
      </c>
      <c r="AD10" s="25">
        <f t="shared" si="12"/>
        <v>0</v>
      </c>
      <c r="AE10" s="25">
        <v>-5.42</v>
      </c>
      <c r="AF10" s="25">
        <v>-6.7150347435897402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51">
        <v>4.0263310185185176E-2</v>
      </c>
      <c r="AD11" s="25">
        <f t="shared" si="12"/>
        <v>0</v>
      </c>
      <c r="AE11" s="25">
        <v>-5.42</v>
      </c>
      <c r="AF11" s="25">
        <v>-6.7150347435897402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51">
        <v>4.0263310185185176E-2</v>
      </c>
      <c r="AD12" s="25">
        <f t="shared" si="12"/>
        <v>0</v>
      </c>
      <c r="AE12" s="25">
        <v>-5.42</v>
      </c>
      <c r="AF12" s="25">
        <v>-6.7150347435897402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51">
        <v>4.0263310185185176E-2</v>
      </c>
      <c r="AD13" s="25">
        <f t="shared" si="12"/>
        <v>0</v>
      </c>
      <c r="AE13" s="25">
        <v>-5.42</v>
      </c>
      <c r="AF13" s="25">
        <v>-6.7714449999999999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51">
        <v>4.0263310185185176E-2</v>
      </c>
      <c r="AD14" s="25">
        <f t="shared" si="12"/>
        <v>0</v>
      </c>
      <c r="AE14" s="25">
        <v>-5.42</v>
      </c>
      <c r="AF14" s="25">
        <v>-6.7714449999999999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51">
        <v>4.0263310185185176E-2</v>
      </c>
      <c r="AD15" s="25">
        <f t="shared" si="12"/>
        <v>0</v>
      </c>
      <c r="AE15" s="25">
        <v>-5.42</v>
      </c>
      <c r="AF15" s="25">
        <v>-6.7714449999999999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51">
        <v>4.0263310185185176E-2</v>
      </c>
      <c r="AD16" s="25">
        <f t="shared" si="12"/>
        <v>0</v>
      </c>
      <c r="AE16" s="25">
        <v>-5.42</v>
      </c>
      <c r="AF16" s="25">
        <v>-6.7714449999999999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51">
        <v>4.0263310185185176E-2</v>
      </c>
      <c r="AD17" s="25">
        <f t="shared" si="12"/>
        <v>0</v>
      </c>
      <c r="AE17" s="25">
        <v>-5.42</v>
      </c>
      <c r="AF17" s="25">
        <v>-6.6241450000000004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51">
        <v>4.0263310185185176E-2</v>
      </c>
      <c r="AD18" s="25">
        <f t="shared" si="12"/>
        <v>0</v>
      </c>
      <c r="AE18" s="25">
        <v>-5.42</v>
      </c>
      <c r="AF18" s="25">
        <v>-6.6241450000000004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51">
        <v>4.0263310185185176E-2</v>
      </c>
      <c r="AD19" s="25">
        <f t="shared" si="12"/>
        <v>0</v>
      </c>
      <c r="AE19" s="25">
        <v>-5.42</v>
      </c>
      <c r="AF19" s="25">
        <v>-6.6241450000000013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51">
        <v>4.0263310185185176E-2</v>
      </c>
      <c r="AD20" s="25">
        <f t="shared" si="12"/>
        <v>0</v>
      </c>
      <c r="AE20" s="25">
        <v>-5.42</v>
      </c>
      <c r="AF20" s="25">
        <v>-6.6241450000000013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51">
        <v>4.0263310185185176E-2</v>
      </c>
      <c r="AD21" s="25">
        <f t="shared" si="12"/>
        <v>0</v>
      </c>
      <c r="AE21" s="25">
        <v>-5.42</v>
      </c>
      <c r="AF21" s="25">
        <v>-6.6241450000000013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51">
        <v>4.0263310185185176E-2</v>
      </c>
      <c r="AD22" s="25">
        <f t="shared" si="12"/>
        <v>0</v>
      </c>
      <c r="AE22" s="25">
        <v>-5.42</v>
      </c>
      <c r="AF22" s="25">
        <v>-6.6241450000000013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51">
        <v>4.0263310185185176E-2</v>
      </c>
      <c r="AD23" s="25">
        <f t="shared" si="12"/>
        <v>0</v>
      </c>
      <c r="AE23" s="25">
        <v>-5.42</v>
      </c>
      <c r="AF23" s="25">
        <v>-6.6241450000000013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51">
        <v>4.0263310185185176E-2</v>
      </c>
      <c r="AD24" s="25">
        <f t="shared" si="12"/>
        <v>0</v>
      </c>
      <c r="AE24" s="25">
        <v>-5.42</v>
      </c>
      <c r="AF24" s="25">
        <v>-6.6241450000000013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4.0263310185185176E-2</v>
      </c>
      <c r="AD25" s="25">
        <f t="shared" si="12"/>
        <v>0</v>
      </c>
      <c r="AE25" s="25">
        <v>-5.42</v>
      </c>
      <c r="AF25" s="25">
        <v>-6.62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4.0263310185185176E-2</v>
      </c>
      <c r="AD26" s="25">
        <f t="shared" si="12"/>
        <v>0</v>
      </c>
      <c r="AE26" s="25">
        <v>-5.42</v>
      </c>
      <c r="AF26" s="25">
        <v>-6.6241450000000004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4.0263310185185176E-2</v>
      </c>
      <c r="AD27" s="25">
        <f t="shared" si="12"/>
        <v>0</v>
      </c>
      <c r="AE27" s="25">
        <v>-5.42</v>
      </c>
      <c r="AF27" s="25">
        <v>-6.6241450000000004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4.0263310185185176E-2</v>
      </c>
      <c r="AD28" s="25">
        <f t="shared" si="12"/>
        <v>0</v>
      </c>
      <c r="AE28" s="25">
        <v>-5.42</v>
      </c>
      <c r="AF28" s="25">
        <v>-6.6241450000000004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4.0263310185185176E-2</v>
      </c>
      <c r="AD29" s="25">
        <f t="shared" si="12"/>
        <v>0</v>
      </c>
      <c r="AE29" s="25">
        <v>-5.42</v>
      </c>
      <c r="AF29" s="25">
        <v>-6.6241450000000004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4.0263310185185176E-2</v>
      </c>
      <c r="AD30" s="25">
        <f t="shared" si="12"/>
        <v>0</v>
      </c>
      <c r="AE30" s="25">
        <v>-5.42</v>
      </c>
      <c r="AF30" s="25">
        <v>-6.3153126479166604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4.0263310185185176E-2</v>
      </c>
      <c r="AD31" s="25">
        <f t="shared" si="12"/>
        <v>0</v>
      </c>
      <c r="AE31" s="25">
        <v>-5.42</v>
      </c>
      <c r="AF31" s="25">
        <v>-6.3153126479166666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4.0263310185185176E-2</v>
      </c>
      <c r="AD32" s="25">
        <f t="shared" si="12"/>
        <v>0</v>
      </c>
      <c r="AE32" s="25">
        <v>-5.42</v>
      </c>
      <c r="AF32" s="25">
        <v>-6.3153126479166604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Info!B1:BJ5000""),3,FALSE),"""")"),"100 Ft Marine Wire, 16 Gauge Duplex - Tinned Copper Boat Cable, Oxygen Free, 600 Volts")</f>
        <v>100 Ft Marine Wire, 16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Info!B1:BJ5000""),2,FALSE),"""")"),"B082VGDHNL")</f>
        <v>B082VGDHNL</v>
      </c>
      <c r="B2" s="3" t="s">
        <v>1025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8.25" customHeight="1" x14ac:dyDescent="0.15">
      <c r="A3" s="67" t="s">
        <v>30</v>
      </c>
      <c r="B3" s="68"/>
      <c r="C3" s="42">
        <f>((AE32+AF32)/0.85)*-1</f>
        <v>17.278299929411766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0 - May
4.5 - June
4.5 - July
3.5 - Aug
0 - Sept
0 - Oct
0 - Nov
0 - Dec
0 - Jan
0 - Feb")</f>
        <v>0.5 - March
1 - April
0 - May
4.5 - June
4.5 - July
3.5 -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Info!B2:BZ7000""),37,FALSE)),"""")*-1"),-8.88655494)</f>
        <v>-8.8865549399999999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51">
        <v>4.7379622685185176E-2</v>
      </c>
      <c r="AD4" s="25">
        <f t="shared" ref="AD4:AD32" si="12">IFERROR(AB4*AC4*D4*2,0)</f>
        <v>0</v>
      </c>
      <c r="AE4" s="25">
        <v>-5.8</v>
      </c>
      <c r="AF4" s="25">
        <v>-9.3376244871794878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51">
        <v>4.7379622685185176E-2</v>
      </c>
      <c r="AD5" s="25">
        <f t="shared" si="12"/>
        <v>0</v>
      </c>
      <c r="AE5" s="25">
        <v>-5.8</v>
      </c>
      <c r="AF5" s="25">
        <v>-9.3376244871794878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51">
        <v>4.7379622685185176E-2</v>
      </c>
      <c r="AD6" s="25">
        <f t="shared" si="12"/>
        <v>0</v>
      </c>
      <c r="AE6" s="25">
        <v>-5.8</v>
      </c>
      <c r="AF6" s="25">
        <v>-9.3376244871794878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51">
        <v>4.7379622685185176E-2</v>
      </c>
      <c r="AD7" s="25">
        <f t="shared" si="12"/>
        <v>0</v>
      </c>
      <c r="AE7" s="25">
        <v>-5.8</v>
      </c>
      <c r="AF7" s="25">
        <v>-9.3376244871794878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51">
        <v>4.7379622685185176E-2</v>
      </c>
      <c r="AD8" s="25">
        <f t="shared" si="12"/>
        <v>0</v>
      </c>
      <c r="AE8" s="25">
        <v>-5.8</v>
      </c>
      <c r="AF8" s="25">
        <v>-9.34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51">
        <v>4.7379622685185176E-2</v>
      </c>
      <c r="AD9" s="25">
        <f t="shared" si="12"/>
        <v>0</v>
      </c>
      <c r="AE9" s="25">
        <v>-5.8</v>
      </c>
      <c r="AF9" s="25">
        <v>-9.5032655128205104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51">
        <v>4.7379622685185176E-2</v>
      </c>
      <c r="AD10" s="25">
        <f t="shared" si="12"/>
        <v>0</v>
      </c>
      <c r="AE10" s="25">
        <v>-5.8</v>
      </c>
      <c r="AF10" s="25">
        <v>-9.5032655128205104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51">
        <v>4.7379622685185176E-2</v>
      </c>
      <c r="AD11" s="25">
        <f t="shared" si="12"/>
        <v>0</v>
      </c>
      <c r="AE11" s="25">
        <v>-5.8</v>
      </c>
      <c r="AF11" s="25">
        <v>-9.5032655128205104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51">
        <v>4.7379622685185176E-2</v>
      </c>
      <c r="AD12" s="25">
        <f t="shared" si="12"/>
        <v>0</v>
      </c>
      <c r="AE12" s="25">
        <v>-5.8</v>
      </c>
      <c r="AF12" s="25">
        <v>-9.5032655128205104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51">
        <v>4.7379622685185176E-2</v>
      </c>
      <c r="AD13" s="25">
        <f t="shared" si="12"/>
        <v>0</v>
      </c>
      <c r="AE13" s="25">
        <v>-5.8</v>
      </c>
      <c r="AF13" s="25">
        <v>-9.5904450000000008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51">
        <v>4.7379622685185176E-2</v>
      </c>
      <c r="AD14" s="25">
        <f t="shared" si="12"/>
        <v>0</v>
      </c>
      <c r="AE14" s="25">
        <v>-5.8</v>
      </c>
      <c r="AF14" s="25">
        <v>-9.5904450000000008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51">
        <v>4.7379622685185176E-2</v>
      </c>
      <c r="AD15" s="25">
        <f t="shared" si="12"/>
        <v>0</v>
      </c>
      <c r="AE15" s="25">
        <v>-5.8</v>
      </c>
      <c r="AF15" s="25">
        <v>-9.5904450000000008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51">
        <v>4.7379622685185176E-2</v>
      </c>
      <c r="AD16" s="25">
        <f t="shared" si="12"/>
        <v>0</v>
      </c>
      <c r="AE16" s="25">
        <v>-5.8</v>
      </c>
      <c r="AF16" s="25">
        <v>-9.5904450000000008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51">
        <v>4.7379622685185176E-2</v>
      </c>
      <c r="AD17" s="25">
        <f t="shared" si="12"/>
        <v>0</v>
      </c>
      <c r="AE17" s="25">
        <v>-5.8</v>
      </c>
      <c r="AF17" s="25">
        <v>-9.3831450000000007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51">
        <v>4.7379622685185176E-2</v>
      </c>
      <c r="AD18" s="25">
        <f t="shared" si="12"/>
        <v>0</v>
      </c>
      <c r="AE18" s="25">
        <v>-5.8</v>
      </c>
      <c r="AF18" s="25">
        <v>-9.3831450000000007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51">
        <v>4.7379622685185176E-2</v>
      </c>
      <c r="AD19" s="25">
        <f t="shared" si="12"/>
        <v>0</v>
      </c>
      <c r="AE19" s="25">
        <v>-5.8</v>
      </c>
      <c r="AF19" s="25">
        <v>-9.3831450000000007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51">
        <v>4.7379622685185176E-2</v>
      </c>
      <c r="AD20" s="25">
        <f t="shared" si="12"/>
        <v>0</v>
      </c>
      <c r="AE20" s="25">
        <v>-5.8</v>
      </c>
      <c r="AF20" s="25">
        <v>-9.3831450000000007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51">
        <v>4.7379622685185176E-2</v>
      </c>
      <c r="AD21" s="25">
        <f t="shared" si="12"/>
        <v>0</v>
      </c>
      <c r="AE21" s="25">
        <v>-5.8</v>
      </c>
      <c r="AF21" s="25">
        <v>-9.3831450000000007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51">
        <v>4.7379622685185176E-2</v>
      </c>
      <c r="AD22" s="25">
        <f t="shared" si="12"/>
        <v>0</v>
      </c>
      <c r="AE22" s="25">
        <v>-5.8</v>
      </c>
      <c r="AF22" s="25">
        <v>-9.3831450000000007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51">
        <v>4.7379622685185176E-2</v>
      </c>
      <c r="AD23" s="25">
        <f t="shared" si="12"/>
        <v>0</v>
      </c>
      <c r="AE23" s="25">
        <v>-5.8</v>
      </c>
      <c r="AF23" s="25">
        <v>-9.3831450000000007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51">
        <v>4.7379622685185176E-2</v>
      </c>
      <c r="AD24" s="25">
        <f t="shared" si="12"/>
        <v>0</v>
      </c>
      <c r="AE24" s="25">
        <v>-5.8</v>
      </c>
      <c r="AF24" s="25">
        <v>-9.3831450000000007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4.7379622685185176E-2</v>
      </c>
      <c r="AD25" s="25">
        <f t="shared" si="12"/>
        <v>0</v>
      </c>
      <c r="AE25" s="25">
        <v>-5.8</v>
      </c>
      <c r="AF25" s="25">
        <v>-9.3800000000000008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4.7379622685185176E-2</v>
      </c>
      <c r="AD26" s="25">
        <f t="shared" si="12"/>
        <v>0</v>
      </c>
      <c r="AE26" s="25">
        <v>-5.8</v>
      </c>
      <c r="AF26" s="25">
        <v>-9.3831450000000007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4.7379622685185176E-2</v>
      </c>
      <c r="AD27" s="25">
        <f t="shared" si="12"/>
        <v>0</v>
      </c>
      <c r="AE27" s="25">
        <v>-5.8</v>
      </c>
      <c r="AF27" s="25">
        <v>-9.3831450000000007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4.7379622685185176E-2</v>
      </c>
      <c r="AD28" s="25">
        <f t="shared" si="12"/>
        <v>0</v>
      </c>
      <c r="AE28" s="25">
        <v>-5.8</v>
      </c>
      <c r="AF28" s="25">
        <v>-9.3831450000000007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4.7379622685185176E-2</v>
      </c>
      <c r="AD29" s="25">
        <f t="shared" si="12"/>
        <v>0</v>
      </c>
      <c r="AE29" s="25">
        <v>-5.8</v>
      </c>
      <c r="AF29" s="25">
        <v>-9.3831450000000007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4.7379622685185176E-2</v>
      </c>
      <c r="AD30" s="25">
        <f t="shared" si="12"/>
        <v>0</v>
      </c>
      <c r="AE30" s="25">
        <v>-5.8</v>
      </c>
      <c r="AF30" s="25">
        <v>-8.8865549399999999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4.7379622685185176E-2</v>
      </c>
      <c r="AD31" s="25">
        <f t="shared" si="12"/>
        <v>0</v>
      </c>
      <c r="AE31" s="25">
        <v>-5.8</v>
      </c>
      <c r="AF31" s="25">
        <v>-8.8865549400000017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4.7379622685185176E-2</v>
      </c>
      <c r="AD32" s="25">
        <f t="shared" si="12"/>
        <v>0</v>
      </c>
      <c r="AE32" s="25">
        <v>-5.8</v>
      </c>
      <c r="AF32" s="25">
        <v>-8.8865549399999999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Info!B1:BJ5000""),3,FALSE),"""")"),"200 Ft Marine Wire, 16 Gauge Duplex - Tinned Copper Boat Cable, Oxygen Free, 600 Volts")</f>
        <v>200 Ft Marine Wire, 16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Info!B1:BJ5000""),2,FALSE),"""")"),"B082VH3YV7")</f>
        <v>B082VH3YV7</v>
      </c>
      <c r="B2" s="3" t="s">
        <v>1026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5" customHeight="1" x14ac:dyDescent="0.15">
      <c r="A3" s="67" t="s">
        <v>30</v>
      </c>
      <c r="B3" s="68"/>
      <c r="C3" s="42">
        <f>((AE32+AF32)/0.85)*-1</f>
        <v>24.261931362745056</v>
      </c>
      <c r="D3" s="5">
        <f>SUM(D4:D99765)</f>
        <v>4</v>
      </c>
      <c r="E3" s="5"/>
      <c r="F3" s="6">
        <f t="shared" ref="F3:G3" si="0">SUM(F4:F99765)</f>
        <v>134.9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0.20653293762338978</v>
      </c>
      <c r="J3" s="6">
        <f>SUM(J4:J99765)</f>
        <v>27.861293285395284</v>
      </c>
      <c r="K3" s="6">
        <f t="shared" ref="K3:K32" si="3">J3/D3</f>
        <v>6.965323321348821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1 - April
0 - May
4 - June
4 - July
3 - Aug
0 - Sept
0 - Oct
0 - Nov
0 - Dec
0 - Jan
0 - Feb")</f>
        <v>0.5 - March
1 - April
0 - May
4 - June
4 - July
3 -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-0.43437868041666661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Info!B2:BZ7000""),37,FALSE)),"""")*-1"),-17.7226416583333)</f>
        <v>-17.722641658333298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1027</v>
      </c>
      <c r="C4" s="15">
        <f t="shared" ref="C4:C32" si="4">IFERROR(F4/D4," - ")</f>
        <v>28.95</v>
      </c>
      <c r="D4" s="16">
        <v>2</v>
      </c>
      <c r="E4" s="16">
        <v>0</v>
      </c>
      <c r="F4" s="17">
        <v>57.9</v>
      </c>
      <c r="G4" s="17">
        <v>0</v>
      </c>
      <c r="H4" s="18">
        <f t="shared" si="1"/>
        <v>0</v>
      </c>
      <c r="I4" s="18">
        <f t="shared" si="2"/>
        <v>0.10039976930393159</v>
      </c>
      <c r="J4" s="17">
        <f t="shared" ref="J4:J32" si="5">F4*0.85+G4+AF4*D4+D4*AE4+AG4+AD4</f>
        <v>5.8131466426976388</v>
      </c>
      <c r="K4" s="17">
        <f t="shared" si="3"/>
        <v>2.9065733213488194</v>
      </c>
      <c r="L4" s="16">
        <v>5</v>
      </c>
      <c r="M4" s="19">
        <f t="shared" ref="M4:M32" si="6">IFERROR(D4/L4,"-")</f>
        <v>0.4</v>
      </c>
      <c r="N4" s="16">
        <v>9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31</v>
      </c>
      <c r="R4" s="16"/>
      <c r="S4" s="21">
        <v>1.5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28">
        <v>7.8691789930555547E-2</v>
      </c>
      <c r="AD4" s="25">
        <f t="shared" ref="AD4:AD32" si="12">IFERROR(AB4*AC4*D4*2,0)</f>
        <v>-0.2171893402083333</v>
      </c>
      <c r="AE4" s="27">
        <v>-2.9</v>
      </c>
      <c r="AF4" s="25">
        <v>-18.692332008547012</v>
      </c>
      <c r="AG4" s="25">
        <v>0</v>
      </c>
    </row>
    <row r="5" spans="1:33" ht="15.75" customHeight="1" x14ac:dyDescent="0.2">
      <c r="A5" s="14" t="s">
        <v>34</v>
      </c>
      <c r="B5" s="14" t="s">
        <v>105</v>
      </c>
      <c r="C5" s="15">
        <f t="shared" si="4"/>
        <v>38.5</v>
      </c>
      <c r="D5" s="16">
        <v>2</v>
      </c>
      <c r="E5" s="16">
        <v>1</v>
      </c>
      <c r="F5" s="29">
        <v>77</v>
      </c>
      <c r="G5" s="29">
        <v>0</v>
      </c>
      <c r="H5" s="18">
        <f t="shared" si="1"/>
        <v>0</v>
      </c>
      <c r="I5" s="18">
        <f t="shared" si="2"/>
        <v>0.2863395667882811</v>
      </c>
      <c r="J5" s="17">
        <f t="shared" si="5"/>
        <v>22.048146642697645</v>
      </c>
      <c r="K5" s="17">
        <f t="shared" si="3"/>
        <v>11.024073321348823</v>
      </c>
      <c r="L5" s="16">
        <v>7</v>
      </c>
      <c r="M5" s="19">
        <f t="shared" si="6"/>
        <v>0.2857142857142857</v>
      </c>
      <c r="N5" s="16">
        <v>3</v>
      </c>
      <c r="O5" s="20">
        <f t="shared" ref="O5:P5" si="13">D5/7</f>
        <v>0.2857142857142857</v>
      </c>
      <c r="P5" s="20">
        <f t="shared" si="13"/>
        <v>0.14285714285714285</v>
      </c>
      <c r="Q5" s="16">
        <f t="shared" si="8"/>
        <v>7</v>
      </c>
      <c r="R5" s="16"/>
      <c r="S5" s="21">
        <v>1.6170212765957399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28">
        <v>7.8691789930555547E-2</v>
      </c>
      <c r="AD5" s="25">
        <f t="shared" si="12"/>
        <v>-0.2171893402083333</v>
      </c>
      <c r="AE5" s="27">
        <v>-2.9</v>
      </c>
      <c r="AF5" s="25">
        <v>-18.692332008547012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>
        <v>1.71428571428571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28">
        <v>7.8691789930555547E-2</v>
      </c>
      <c r="AD6" s="25">
        <f t="shared" si="12"/>
        <v>0</v>
      </c>
      <c r="AE6" s="27">
        <v>-2.9</v>
      </c>
      <c r="AF6" s="25">
        <v>-18.692332008547012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28">
        <v>7.8691789930555547E-2</v>
      </c>
      <c r="AD7" s="25">
        <f t="shared" si="12"/>
        <v>0</v>
      </c>
      <c r="AE7" s="27">
        <v>-2.9</v>
      </c>
      <c r="AF7" s="25">
        <v>-18.692332008547012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28">
        <v>7.8691789930555547E-2</v>
      </c>
      <c r="AD8" s="25">
        <f t="shared" si="12"/>
        <v>0</v>
      </c>
      <c r="AE8" s="27">
        <v>-2.9</v>
      </c>
      <c r="AF8" s="25">
        <v>-18.690000000000001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28">
        <v>7.8691789930555547E-2</v>
      </c>
      <c r="AD9" s="25">
        <f t="shared" si="12"/>
        <v>0</v>
      </c>
      <c r="AE9" s="27">
        <v>-2.9</v>
      </c>
      <c r="AF9" s="25">
        <v>-19.025237991452901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28">
        <v>7.8691789930555547E-2</v>
      </c>
      <c r="AD10" s="25">
        <f t="shared" si="12"/>
        <v>0</v>
      </c>
      <c r="AE10" s="27">
        <v>-2.9</v>
      </c>
      <c r="AF10" s="25">
        <v>-19.025237991452901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28">
        <v>7.8691789930555547E-2</v>
      </c>
      <c r="AD11" s="25">
        <f t="shared" si="12"/>
        <v>0</v>
      </c>
      <c r="AE11" s="27">
        <v>-2.9</v>
      </c>
      <c r="AF11" s="25">
        <v>-19.025237991452901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28">
        <v>7.8691789930555547E-2</v>
      </c>
      <c r="AD12" s="25">
        <f t="shared" si="12"/>
        <v>0</v>
      </c>
      <c r="AE12" s="27">
        <v>-2.9</v>
      </c>
      <c r="AF12" s="25">
        <v>-19.025237991452901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28">
        <v>7.8691789930555547E-2</v>
      </c>
      <c r="AD13" s="25">
        <f t="shared" si="12"/>
        <v>0</v>
      </c>
      <c r="AE13" s="27">
        <v>-2.9</v>
      </c>
      <c r="AF13" s="25">
        <v>-19.200451666666599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28">
        <v>7.8691789930555547E-2</v>
      </c>
      <c r="AD14" s="25">
        <f t="shared" si="12"/>
        <v>0</v>
      </c>
      <c r="AE14" s="27">
        <v>-2.9</v>
      </c>
      <c r="AF14" s="25">
        <v>-19.200451666666599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28">
        <v>7.8691789930555547E-2</v>
      </c>
      <c r="AD15" s="25">
        <f t="shared" si="12"/>
        <v>0</v>
      </c>
      <c r="AE15" s="27">
        <v>-2.9</v>
      </c>
      <c r="AF15" s="25">
        <v>-19.200451666666599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28">
        <v>7.8691789930555547E-2</v>
      </c>
      <c r="AD16" s="25">
        <f t="shared" si="12"/>
        <v>0</v>
      </c>
      <c r="AE16" s="27">
        <v>-2.9</v>
      </c>
      <c r="AF16" s="25">
        <v>-19.200451666666599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28">
        <v>7.8691789930555547E-2</v>
      </c>
      <c r="AD17" s="25">
        <f t="shared" si="12"/>
        <v>0</v>
      </c>
      <c r="AE17" s="27">
        <v>-2.9</v>
      </c>
      <c r="AF17" s="25">
        <v>-18.785551666666599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28">
        <v>7.8691789930555547E-2</v>
      </c>
      <c r="AD18" s="25">
        <f t="shared" si="12"/>
        <v>0</v>
      </c>
      <c r="AE18" s="27">
        <v>-2.9</v>
      </c>
      <c r="AF18" s="25">
        <v>-18.785551666666599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28">
        <v>7.8691789930555547E-2</v>
      </c>
      <c r="AD19" s="25">
        <f t="shared" si="12"/>
        <v>0</v>
      </c>
      <c r="AE19" s="27">
        <v>-2.9</v>
      </c>
      <c r="AF19" s="25">
        <v>-18.785551666666667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28">
        <v>7.8691789930555547E-2</v>
      </c>
      <c r="AD20" s="25">
        <f t="shared" si="12"/>
        <v>0</v>
      </c>
      <c r="AE20" s="27">
        <v>-2.9</v>
      </c>
      <c r="AF20" s="25">
        <v>-18.785551666666667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28">
        <v>7.8691789930555547E-2</v>
      </c>
      <c r="AD21" s="25">
        <f t="shared" si="12"/>
        <v>0</v>
      </c>
      <c r="AE21" s="27">
        <v>-2.9</v>
      </c>
      <c r="AF21" s="25">
        <v>-18.785551666666667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28">
        <v>7.8691789930555547E-2</v>
      </c>
      <c r="AD22" s="25">
        <f t="shared" si="12"/>
        <v>0</v>
      </c>
      <c r="AE22" s="27">
        <v>-2.9</v>
      </c>
      <c r="AF22" s="25">
        <v>-18.785551666666667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28">
        <v>7.8691789930555547E-2</v>
      </c>
      <c r="AD23" s="25">
        <f t="shared" si="12"/>
        <v>0</v>
      </c>
      <c r="AE23" s="27">
        <v>-2.9</v>
      </c>
      <c r="AF23" s="25">
        <v>-18.785551666666667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28">
        <v>7.8691789930555547E-2</v>
      </c>
      <c r="AD24" s="25">
        <f t="shared" si="12"/>
        <v>0</v>
      </c>
      <c r="AE24" s="27">
        <v>-2.9</v>
      </c>
      <c r="AF24" s="25">
        <v>-18.785551666666667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7.8691789930555547E-2</v>
      </c>
      <c r="AD25" s="25">
        <f t="shared" si="12"/>
        <v>0</v>
      </c>
      <c r="AE25" s="25">
        <v>-2.9</v>
      </c>
      <c r="AF25" s="25">
        <v>-18.79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7.8691789930555547E-2</v>
      </c>
      <c r="AD26" s="25">
        <f t="shared" si="12"/>
        <v>0</v>
      </c>
      <c r="AE26" s="25">
        <v>-2.9</v>
      </c>
      <c r="AF26" s="25">
        <v>-18.785551666666599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7.8691789930555547E-2</v>
      </c>
      <c r="AD27" s="25">
        <f t="shared" si="12"/>
        <v>0</v>
      </c>
      <c r="AE27" s="25">
        <v>-2.9</v>
      </c>
      <c r="AF27" s="25">
        <v>-18.785551666666599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7.8691789930555547E-2</v>
      </c>
      <c r="AD28" s="25">
        <f t="shared" si="12"/>
        <v>0</v>
      </c>
      <c r="AE28" s="25">
        <v>-2.9</v>
      </c>
      <c r="AF28" s="25">
        <v>-18.785551666666599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7.8691789930555547E-2</v>
      </c>
      <c r="AD29" s="25">
        <f t="shared" si="12"/>
        <v>0</v>
      </c>
      <c r="AE29" s="25">
        <v>-2.9</v>
      </c>
      <c r="AF29" s="25">
        <v>-18.785551666666599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7.8691789930555547E-2</v>
      </c>
      <c r="AD30" s="25">
        <f t="shared" si="12"/>
        <v>0</v>
      </c>
      <c r="AE30" s="25">
        <v>-2.9</v>
      </c>
      <c r="AF30" s="25">
        <v>-17.722641658333298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7.8691789930555547E-2</v>
      </c>
      <c r="AD31" s="25">
        <f t="shared" si="12"/>
        <v>0</v>
      </c>
      <c r="AE31" s="25">
        <v>-2.9</v>
      </c>
      <c r="AF31" s="25">
        <v>-17.722641658333334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7.8691789930555547E-2</v>
      </c>
      <c r="AD32" s="25">
        <f t="shared" si="12"/>
        <v>0</v>
      </c>
      <c r="AE32" s="25">
        <v>-2.9</v>
      </c>
      <c r="AF32" s="25">
        <v>-17.722641658333298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Ft Marine Wire, 16 Gauge Duplex - Tinned Copper Boat Cable, Oxygen Free, 600 Volts")</f>
        <v>50 Ft Marine Wire, 16 Gauge Duplex - Tinned Copper Boat Cable, Oxygen Free, 600 Volts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Info!B1:BJ5000""),2,FALSE),"""")"),"B082VGYQP4")</f>
        <v>B082VGYQP4</v>
      </c>
      <c r="B2" s="3" t="s">
        <v>1028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11.034272754656861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1.5 - April
0 - May
4 - June
4 - July
3 - Aug
0 - Sept
0 - Oct
0 - Nov
0 - Dec
0 - Jan
0 - Feb")</f>
        <v>0.5 - March
1.5 - April
0 - May
4 - June
4 - July
3 -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Info!B2:BZ7000""),37,FALSE)),"""")*-1"),-4.47913184145833)</f>
        <v>-4.4791318414583303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63</v>
      </c>
      <c r="V4" s="23" t="s">
        <v>63</v>
      </c>
      <c r="W4" s="14">
        <v>0</v>
      </c>
      <c r="X4" s="24">
        <f t="shared" ref="X4:X32" si="9">IFERROR(W4/D4,0)</f>
        <v>0</v>
      </c>
      <c r="Y4" s="25">
        <f t="shared" ref="Y4:Y26" si="10">IFERROR(G4/(W4+Z4)*-1,0)</f>
        <v>0</v>
      </c>
      <c r="Z4" s="14">
        <v>0</v>
      </c>
      <c r="AA4" s="26" t="s">
        <v>39</v>
      </c>
      <c r="AB4" s="27">
        <f t="shared" ref="AB4:AB32" si="11">IF(OR(AA4="UsLargeStandardSize",AA4="UsSmallStandardSize"),-0.69,-0.48)</f>
        <v>-0.69</v>
      </c>
      <c r="AC4" s="51">
        <v>3.0485000000000002E-2</v>
      </c>
      <c r="AD4" s="25">
        <f t="shared" ref="AD4:AD32" si="12">IFERROR(AB4*AC4*D4*2,0)</f>
        <v>0</v>
      </c>
      <c r="AE4" s="25">
        <v>-4.9000000000000004</v>
      </c>
      <c r="AF4" s="25">
        <v>-4.6763067521367532</v>
      </c>
      <c r="AG4" s="25">
        <v>0</v>
      </c>
    </row>
    <row r="5" spans="1:33" ht="15.75" customHeight="1" x14ac:dyDescent="0.2">
      <c r="A5" s="14" t="s">
        <v>34</v>
      </c>
      <c r="B5" s="14"/>
      <c r="C5" s="15" t="str">
        <f t="shared" si="4"/>
        <v xml:space="preserve"> - </v>
      </c>
      <c r="D5" s="16">
        <v>0</v>
      </c>
      <c r="E5" s="16">
        <v>0</v>
      </c>
      <c r="F5" s="29">
        <v>0</v>
      </c>
      <c r="G5" s="29">
        <v>0</v>
      </c>
      <c r="H5" s="18" t="e">
        <f t="shared" si="1"/>
        <v>#DIV/0!</v>
      </c>
      <c r="I5" s="18" t="e">
        <f t="shared" si="2"/>
        <v>#DIV/0!</v>
      </c>
      <c r="J5" s="17">
        <f t="shared" si="5"/>
        <v>0</v>
      </c>
      <c r="K5" s="17" t="e">
        <f t="shared" si="3"/>
        <v>#DIV/0!</v>
      </c>
      <c r="L5" s="16">
        <v>0</v>
      </c>
      <c r="M5" s="19" t="str">
        <f t="shared" si="6"/>
        <v>-</v>
      </c>
      <c r="N5" s="16">
        <v>0</v>
      </c>
      <c r="O5" s="20">
        <f t="shared" ref="O5:P5" si="13">D5/7</f>
        <v>0</v>
      </c>
      <c r="P5" s="20">
        <f t="shared" si="13"/>
        <v>0</v>
      </c>
      <c r="Q5" s="16" t="e">
        <f t="shared" si="8"/>
        <v>#DIV/0!</v>
      </c>
      <c r="R5" s="16"/>
      <c r="S5" s="21" t="e">
        <v>#N/A</v>
      </c>
      <c r="T5" s="14">
        <v>0</v>
      </c>
      <c r="U5" s="22" t="s">
        <v>63</v>
      </c>
      <c r="V5" s="23" t="s">
        <v>63</v>
      </c>
      <c r="W5" s="14">
        <v>0</v>
      </c>
      <c r="X5" s="24">
        <f t="shared" si="9"/>
        <v>0</v>
      </c>
      <c r="Y5" s="25">
        <f t="shared" si="10"/>
        <v>0</v>
      </c>
      <c r="Z5" s="14">
        <v>0</v>
      </c>
      <c r="AA5" s="26" t="s">
        <v>39</v>
      </c>
      <c r="AB5" s="27">
        <f t="shared" si="11"/>
        <v>-0.69</v>
      </c>
      <c r="AC5" s="51">
        <v>3.0485000000000002E-2</v>
      </c>
      <c r="AD5" s="25">
        <f t="shared" si="12"/>
        <v>0</v>
      </c>
      <c r="AE5" s="25">
        <v>-4.9000000000000004</v>
      </c>
      <c r="AF5" s="25">
        <v>-4.6763067521367532</v>
      </c>
      <c r="AG5" s="25">
        <v>0</v>
      </c>
    </row>
    <row r="6" spans="1:33" ht="15.75" customHeight="1" x14ac:dyDescent="0.2">
      <c r="A6" s="14" t="s">
        <v>35</v>
      </c>
      <c r="B6" s="14"/>
      <c r="C6" s="15" t="str">
        <f t="shared" si="4"/>
        <v xml:space="preserve"> - </v>
      </c>
      <c r="D6" s="16">
        <v>0</v>
      </c>
      <c r="E6" s="16">
        <v>0</v>
      </c>
      <c r="F6" s="29">
        <v>0</v>
      </c>
      <c r="G6" s="29">
        <v>0</v>
      </c>
      <c r="H6" s="18" t="e">
        <f t="shared" si="1"/>
        <v>#DIV/0!</v>
      </c>
      <c r="I6" s="18" t="e">
        <f t="shared" si="2"/>
        <v>#DIV/0!</v>
      </c>
      <c r="J6" s="17">
        <f t="shared" si="5"/>
        <v>0</v>
      </c>
      <c r="K6" s="17" t="e">
        <f t="shared" si="3"/>
        <v>#DIV/0!</v>
      </c>
      <c r="L6" s="16">
        <v>0</v>
      </c>
      <c r="M6" s="19" t="str">
        <f t="shared" si="6"/>
        <v>-</v>
      </c>
      <c r="N6" s="16">
        <v>0</v>
      </c>
      <c r="O6" s="20">
        <f t="shared" ref="O6:P6" si="14">D6/7</f>
        <v>0</v>
      </c>
      <c r="P6" s="20">
        <f t="shared" si="14"/>
        <v>0</v>
      </c>
      <c r="Q6" s="16" t="e">
        <f t="shared" si="8"/>
        <v>#DIV/0!</v>
      </c>
      <c r="R6" s="16"/>
      <c r="S6" s="21" t="e">
        <v>#N/A</v>
      </c>
      <c r="T6" s="14">
        <v>0</v>
      </c>
      <c r="U6" s="22" t="s">
        <v>63</v>
      </c>
      <c r="V6" s="23" t="s">
        <v>95</v>
      </c>
      <c r="W6" s="14">
        <v>0</v>
      </c>
      <c r="X6" s="24">
        <f t="shared" si="9"/>
        <v>0</v>
      </c>
      <c r="Y6" s="25">
        <f t="shared" si="10"/>
        <v>0</v>
      </c>
      <c r="Z6" s="14">
        <v>0</v>
      </c>
      <c r="AA6" s="26" t="s">
        <v>39</v>
      </c>
      <c r="AB6" s="27">
        <f t="shared" si="11"/>
        <v>-0.69</v>
      </c>
      <c r="AC6" s="51">
        <v>3.0485000000000002E-2</v>
      </c>
      <c r="AD6" s="25">
        <f t="shared" si="12"/>
        <v>0</v>
      </c>
      <c r="AE6" s="25">
        <v>-4.9000000000000004</v>
      </c>
      <c r="AF6" s="25">
        <v>-4.6763067521367532</v>
      </c>
      <c r="AG6" s="25">
        <v>0</v>
      </c>
    </row>
    <row r="7" spans="1:33" ht="15.75" customHeight="1" x14ac:dyDescent="0.2">
      <c r="A7" s="14" t="s">
        <v>37</v>
      </c>
      <c r="B7" s="14"/>
      <c r="C7" s="15" t="str">
        <f t="shared" si="4"/>
        <v xml:space="preserve"> - </v>
      </c>
      <c r="D7" s="16">
        <v>0</v>
      </c>
      <c r="E7" s="16">
        <v>0</v>
      </c>
      <c r="F7" s="29">
        <v>0</v>
      </c>
      <c r="G7" s="29">
        <v>0</v>
      </c>
      <c r="H7" s="18" t="e">
        <f t="shared" si="1"/>
        <v>#DIV/0!</v>
      </c>
      <c r="I7" s="18" t="e">
        <f t="shared" si="2"/>
        <v>#DIV/0!</v>
      </c>
      <c r="J7" s="17">
        <f t="shared" si="5"/>
        <v>0</v>
      </c>
      <c r="K7" s="17" t="e">
        <f t="shared" si="3"/>
        <v>#DIV/0!</v>
      </c>
      <c r="L7" s="16">
        <v>0</v>
      </c>
      <c r="M7" s="19" t="str">
        <f t="shared" si="6"/>
        <v>-</v>
      </c>
      <c r="N7" s="16">
        <v>0</v>
      </c>
      <c r="O7" s="20">
        <f t="shared" ref="O7:P7" si="15">D7/7</f>
        <v>0</v>
      </c>
      <c r="P7" s="20">
        <f t="shared" si="15"/>
        <v>0</v>
      </c>
      <c r="Q7" s="16" t="e">
        <f t="shared" si="8"/>
        <v>#DIV/0!</v>
      </c>
      <c r="R7" s="16"/>
      <c r="S7" s="21" t="e">
        <v>#N/A</v>
      </c>
      <c r="T7" s="14">
        <v>0</v>
      </c>
      <c r="U7" s="22" t="s">
        <v>63</v>
      </c>
      <c r="V7" s="23" t="s">
        <v>95</v>
      </c>
      <c r="W7" s="14">
        <v>0</v>
      </c>
      <c r="X7" s="24">
        <f t="shared" si="9"/>
        <v>0</v>
      </c>
      <c r="Y7" s="25">
        <f t="shared" si="10"/>
        <v>0</v>
      </c>
      <c r="Z7" s="14">
        <v>0</v>
      </c>
      <c r="AA7" s="26" t="s">
        <v>39</v>
      </c>
      <c r="AB7" s="27">
        <f t="shared" si="11"/>
        <v>-0.69</v>
      </c>
      <c r="AC7" s="51">
        <v>3.0485000000000002E-2</v>
      </c>
      <c r="AD7" s="25">
        <f t="shared" si="12"/>
        <v>0</v>
      </c>
      <c r="AE7" s="25">
        <v>-4.9000000000000004</v>
      </c>
      <c r="AF7" s="25">
        <v>-4.6763067521367532</v>
      </c>
      <c r="AG7" s="25">
        <v>0</v>
      </c>
    </row>
    <row r="8" spans="1:33" ht="15.75" customHeight="1" x14ac:dyDescent="0.2">
      <c r="A8" s="14" t="s">
        <v>40</v>
      </c>
      <c r="B8" s="14"/>
      <c r="C8" s="15" t="str">
        <f t="shared" si="4"/>
        <v xml:space="preserve"> - </v>
      </c>
      <c r="D8" s="16">
        <v>0</v>
      </c>
      <c r="E8" s="16">
        <v>0</v>
      </c>
      <c r="F8" s="29">
        <v>0</v>
      </c>
      <c r="G8" s="29">
        <v>0</v>
      </c>
      <c r="H8" s="18" t="e">
        <f t="shared" si="1"/>
        <v>#DIV/0!</v>
      </c>
      <c r="I8" s="18" t="e">
        <f t="shared" si="2"/>
        <v>#DIV/0!</v>
      </c>
      <c r="J8" s="17">
        <f t="shared" si="5"/>
        <v>0</v>
      </c>
      <c r="K8" s="17" t="e">
        <f t="shared" si="3"/>
        <v>#DIV/0!</v>
      </c>
      <c r="L8" s="16">
        <v>0</v>
      </c>
      <c r="M8" s="19" t="str">
        <f t="shared" si="6"/>
        <v>-</v>
      </c>
      <c r="N8" s="16">
        <v>0</v>
      </c>
      <c r="O8" s="20">
        <f t="shared" ref="O8:P8" si="16">D8/7</f>
        <v>0</v>
      </c>
      <c r="P8" s="20">
        <f t="shared" si="16"/>
        <v>0</v>
      </c>
      <c r="Q8" s="16" t="e">
        <f t="shared" si="8"/>
        <v>#DIV/0!</v>
      </c>
      <c r="R8" s="16"/>
      <c r="S8" s="21" t="e">
        <v>#N/A</v>
      </c>
      <c r="T8" s="14">
        <v>0</v>
      </c>
      <c r="U8" s="22" t="s">
        <v>63</v>
      </c>
      <c r="V8" s="23" t="s">
        <v>63</v>
      </c>
      <c r="W8" s="14">
        <v>0</v>
      </c>
      <c r="X8" s="24">
        <f t="shared" si="9"/>
        <v>0</v>
      </c>
      <c r="Y8" s="25">
        <f t="shared" si="10"/>
        <v>0</v>
      </c>
      <c r="Z8" s="14">
        <v>0</v>
      </c>
      <c r="AA8" s="26" t="s">
        <v>39</v>
      </c>
      <c r="AB8" s="27">
        <f t="shared" si="11"/>
        <v>-0.69</v>
      </c>
      <c r="AC8" s="51">
        <v>3.0485000000000002E-2</v>
      </c>
      <c r="AD8" s="25">
        <f t="shared" si="12"/>
        <v>0</v>
      </c>
      <c r="AE8" s="25">
        <v>-4.9000000000000004</v>
      </c>
      <c r="AF8" s="25">
        <v>-4.68</v>
      </c>
      <c r="AG8" s="25">
        <v>0</v>
      </c>
    </row>
    <row r="9" spans="1:33" ht="15.75" customHeight="1" x14ac:dyDescent="0.2">
      <c r="A9" s="14" t="s">
        <v>42</v>
      </c>
      <c r="B9" s="14"/>
      <c r="C9" s="15" t="str">
        <f t="shared" si="4"/>
        <v xml:space="preserve"> - </v>
      </c>
      <c r="D9" s="16">
        <v>0</v>
      </c>
      <c r="E9" s="16">
        <v>0</v>
      </c>
      <c r="F9" s="29">
        <v>0</v>
      </c>
      <c r="G9" s="29">
        <v>0</v>
      </c>
      <c r="H9" s="18" t="e">
        <f t="shared" si="1"/>
        <v>#DIV/0!</v>
      </c>
      <c r="I9" s="18" t="e">
        <f t="shared" si="2"/>
        <v>#DIV/0!</v>
      </c>
      <c r="J9" s="17">
        <f t="shared" si="5"/>
        <v>0</v>
      </c>
      <c r="K9" s="17" t="e">
        <f t="shared" si="3"/>
        <v>#DIV/0!</v>
      </c>
      <c r="L9" s="16">
        <v>0</v>
      </c>
      <c r="M9" s="19" t="str">
        <f t="shared" si="6"/>
        <v>-</v>
      </c>
      <c r="N9" s="16">
        <v>0</v>
      </c>
      <c r="O9" s="20">
        <f t="shared" ref="O9:P9" si="17">D9/7</f>
        <v>0</v>
      </c>
      <c r="P9" s="20">
        <f t="shared" si="17"/>
        <v>0</v>
      </c>
      <c r="Q9" s="16" t="e">
        <f t="shared" si="8"/>
        <v>#DIV/0!</v>
      </c>
      <c r="R9" s="16"/>
      <c r="S9" s="21" t="e">
        <v>#N/A</v>
      </c>
      <c r="T9" s="14">
        <v>0</v>
      </c>
      <c r="U9" s="22" t="s">
        <v>63</v>
      </c>
      <c r="V9" s="23" t="s">
        <v>63</v>
      </c>
      <c r="W9" s="14">
        <v>0</v>
      </c>
      <c r="X9" s="24">
        <f t="shared" si="9"/>
        <v>0</v>
      </c>
      <c r="Y9" s="25">
        <f t="shared" si="10"/>
        <v>0</v>
      </c>
      <c r="Z9" s="14">
        <v>0</v>
      </c>
      <c r="AA9" s="26" t="s">
        <v>39</v>
      </c>
      <c r="AB9" s="27">
        <f t="shared" si="11"/>
        <v>-0.69</v>
      </c>
      <c r="AC9" s="51">
        <v>3.0485000000000002E-2</v>
      </c>
      <c r="AD9" s="25">
        <f t="shared" si="12"/>
        <v>0</v>
      </c>
      <c r="AE9" s="25">
        <v>-4.9000000000000004</v>
      </c>
      <c r="AF9" s="25">
        <v>-4.7595332478632404</v>
      </c>
      <c r="AG9" s="25">
        <v>0</v>
      </c>
    </row>
    <row r="10" spans="1:33" ht="15.75" customHeight="1" x14ac:dyDescent="0.2">
      <c r="A10" s="14" t="s">
        <v>45</v>
      </c>
      <c r="B10" s="14"/>
      <c r="C10" s="15" t="str">
        <f t="shared" si="4"/>
        <v xml:space="preserve"> - </v>
      </c>
      <c r="D10" s="16">
        <v>0</v>
      </c>
      <c r="E10" s="16">
        <v>0</v>
      </c>
      <c r="F10" s="29">
        <v>0</v>
      </c>
      <c r="G10" s="29">
        <v>0</v>
      </c>
      <c r="H10" s="18" t="e">
        <f t="shared" si="1"/>
        <v>#DIV/0!</v>
      </c>
      <c r="I10" s="18" t="e">
        <f t="shared" si="2"/>
        <v>#DIV/0!</v>
      </c>
      <c r="J10" s="17">
        <f t="shared" si="5"/>
        <v>0</v>
      </c>
      <c r="K10" s="17" t="e">
        <f t="shared" si="3"/>
        <v>#DIV/0!</v>
      </c>
      <c r="L10" s="16">
        <v>0</v>
      </c>
      <c r="M10" s="19" t="str">
        <f t="shared" si="6"/>
        <v>-</v>
      </c>
      <c r="N10" s="16">
        <v>0</v>
      </c>
      <c r="O10" s="20">
        <f t="shared" ref="O10:P10" si="18">D10/7</f>
        <v>0</v>
      </c>
      <c r="P10" s="20">
        <f t="shared" si="18"/>
        <v>0</v>
      </c>
      <c r="Q10" s="16" t="e">
        <f t="shared" si="8"/>
        <v>#DIV/0!</v>
      </c>
      <c r="R10" s="16"/>
      <c r="S10" s="21" t="e">
        <v>#N/A</v>
      </c>
      <c r="T10" s="14">
        <v>0</v>
      </c>
      <c r="U10" s="22" t="s">
        <v>63</v>
      </c>
      <c r="V10" s="23" t="s">
        <v>63</v>
      </c>
      <c r="W10" s="14">
        <v>0</v>
      </c>
      <c r="X10" s="24">
        <f t="shared" si="9"/>
        <v>0</v>
      </c>
      <c r="Y10" s="25">
        <f t="shared" si="10"/>
        <v>0</v>
      </c>
      <c r="Z10" s="14">
        <v>0</v>
      </c>
      <c r="AA10" s="26" t="s">
        <v>39</v>
      </c>
      <c r="AB10" s="27">
        <f t="shared" si="11"/>
        <v>-0.69</v>
      </c>
      <c r="AC10" s="51">
        <v>3.0485000000000002E-2</v>
      </c>
      <c r="AD10" s="25">
        <f t="shared" si="12"/>
        <v>0</v>
      </c>
      <c r="AE10" s="25">
        <v>-4.9000000000000004</v>
      </c>
      <c r="AF10" s="25">
        <v>-4.7595332478632404</v>
      </c>
      <c r="AG10" s="25">
        <v>0</v>
      </c>
    </row>
    <row r="11" spans="1:33" ht="15.75" customHeight="1" x14ac:dyDescent="0.2">
      <c r="A11" s="14" t="s">
        <v>46</v>
      </c>
      <c r="B11" s="14"/>
      <c r="C11" s="15" t="str">
        <f t="shared" si="4"/>
        <v xml:space="preserve"> - </v>
      </c>
      <c r="D11" s="16">
        <v>0</v>
      </c>
      <c r="E11" s="16">
        <v>0</v>
      </c>
      <c r="F11" s="29">
        <v>0</v>
      </c>
      <c r="G11" s="29">
        <v>0</v>
      </c>
      <c r="H11" s="18" t="e">
        <f t="shared" si="1"/>
        <v>#DIV/0!</v>
      </c>
      <c r="I11" s="18" t="e">
        <f t="shared" si="2"/>
        <v>#DIV/0!</v>
      </c>
      <c r="J11" s="17">
        <f t="shared" si="5"/>
        <v>0</v>
      </c>
      <c r="K11" s="17" t="e">
        <f t="shared" si="3"/>
        <v>#DIV/0!</v>
      </c>
      <c r="L11" s="16">
        <v>0</v>
      </c>
      <c r="M11" s="19" t="str">
        <f t="shared" si="6"/>
        <v>-</v>
      </c>
      <c r="N11" s="16">
        <v>0</v>
      </c>
      <c r="O11" s="20">
        <f t="shared" ref="O11:P11" si="19">D11/7</f>
        <v>0</v>
      </c>
      <c r="P11" s="20">
        <f t="shared" si="19"/>
        <v>0</v>
      </c>
      <c r="Q11" s="16" t="e">
        <f t="shared" si="8"/>
        <v>#DIV/0!</v>
      </c>
      <c r="R11" s="16"/>
      <c r="S11" s="21" t="e">
        <v>#N/A</v>
      </c>
      <c r="T11" s="14">
        <v>0</v>
      </c>
      <c r="U11" s="22" t="s">
        <v>63</v>
      </c>
      <c r="V11" s="23" t="s">
        <v>63</v>
      </c>
      <c r="W11" s="14">
        <v>0</v>
      </c>
      <c r="X11" s="24">
        <f t="shared" si="9"/>
        <v>0</v>
      </c>
      <c r="Y11" s="25">
        <f t="shared" si="10"/>
        <v>0</v>
      </c>
      <c r="Z11" s="14">
        <v>0</v>
      </c>
      <c r="AA11" s="26" t="s">
        <v>39</v>
      </c>
      <c r="AB11" s="27">
        <f t="shared" si="11"/>
        <v>-0.69</v>
      </c>
      <c r="AC11" s="51">
        <v>3.0485000000000002E-2</v>
      </c>
      <c r="AD11" s="25">
        <f t="shared" si="12"/>
        <v>0</v>
      </c>
      <c r="AE11" s="25">
        <v>-4.9000000000000004</v>
      </c>
      <c r="AF11" s="25">
        <v>-4.7595332478632404</v>
      </c>
      <c r="AG11" s="25">
        <v>0</v>
      </c>
    </row>
    <row r="12" spans="1:33" ht="15.75" customHeight="1" x14ac:dyDescent="0.2">
      <c r="A12" s="14" t="s">
        <v>49</v>
      </c>
      <c r="B12" s="14"/>
      <c r="C12" s="15" t="str">
        <f t="shared" si="4"/>
        <v xml:space="preserve"> - </v>
      </c>
      <c r="D12" s="16">
        <v>0</v>
      </c>
      <c r="E12" s="16">
        <v>0</v>
      </c>
      <c r="F12" s="29">
        <v>0</v>
      </c>
      <c r="G12" s="29">
        <v>0</v>
      </c>
      <c r="H12" s="18" t="e">
        <f t="shared" si="1"/>
        <v>#DIV/0!</v>
      </c>
      <c r="I12" s="18" t="e">
        <f t="shared" si="2"/>
        <v>#DIV/0!</v>
      </c>
      <c r="J12" s="17">
        <f t="shared" si="5"/>
        <v>0</v>
      </c>
      <c r="K12" s="17" t="e">
        <f t="shared" si="3"/>
        <v>#DIV/0!</v>
      </c>
      <c r="L12" s="16">
        <v>0</v>
      </c>
      <c r="M12" s="19" t="str">
        <f t="shared" si="6"/>
        <v>-</v>
      </c>
      <c r="N12" s="16">
        <v>0</v>
      </c>
      <c r="O12" s="20">
        <f t="shared" ref="O12:P12" si="20">D12/7</f>
        <v>0</v>
      </c>
      <c r="P12" s="20">
        <f t="shared" si="20"/>
        <v>0</v>
      </c>
      <c r="Q12" s="16" t="e">
        <f t="shared" si="8"/>
        <v>#DIV/0!</v>
      </c>
      <c r="R12" s="16"/>
      <c r="S12" s="21" t="e">
        <v>#N/A</v>
      </c>
      <c r="T12" s="14">
        <v>0</v>
      </c>
      <c r="U12" s="22" t="s">
        <v>63</v>
      </c>
      <c r="V12" s="23" t="s">
        <v>63</v>
      </c>
      <c r="W12" s="14">
        <v>0</v>
      </c>
      <c r="X12" s="24">
        <f t="shared" si="9"/>
        <v>0</v>
      </c>
      <c r="Y12" s="25">
        <f t="shared" si="10"/>
        <v>0</v>
      </c>
      <c r="Z12" s="14">
        <v>0</v>
      </c>
      <c r="AA12" s="26" t="s">
        <v>39</v>
      </c>
      <c r="AB12" s="27">
        <f t="shared" si="11"/>
        <v>-0.69</v>
      </c>
      <c r="AC12" s="51">
        <v>3.0485000000000002E-2</v>
      </c>
      <c r="AD12" s="25">
        <f t="shared" si="12"/>
        <v>0</v>
      </c>
      <c r="AE12" s="25">
        <v>-4.9000000000000004</v>
      </c>
      <c r="AF12" s="25">
        <v>-4.7595332478632404</v>
      </c>
      <c r="AG12" s="25">
        <v>0</v>
      </c>
    </row>
    <row r="13" spans="1:33" ht="15.75" customHeight="1" x14ac:dyDescent="0.2">
      <c r="A13" s="14" t="s">
        <v>52</v>
      </c>
      <c r="B13" s="14"/>
      <c r="C13" s="15" t="str">
        <f t="shared" si="4"/>
        <v xml:space="preserve"> - </v>
      </c>
      <c r="D13" s="16">
        <v>0</v>
      </c>
      <c r="E13" s="16">
        <v>0</v>
      </c>
      <c r="F13" s="17">
        <v>0</v>
      </c>
      <c r="G13" s="29">
        <v>0</v>
      </c>
      <c r="H13" s="18" t="e">
        <f t="shared" si="1"/>
        <v>#DIV/0!</v>
      </c>
      <c r="I13" s="18" t="e">
        <f t="shared" si="2"/>
        <v>#DIV/0!</v>
      </c>
      <c r="J13" s="17">
        <f t="shared" si="5"/>
        <v>0</v>
      </c>
      <c r="K13" s="17" t="e">
        <f t="shared" si="3"/>
        <v>#DIV/0!</v>
      </c>
      <c r="L13" s="16">
        <v>0</v>
      </c>
      <c r="M13" s="19" t="str">
        <f t="shared" si="6"/>
        <v>-</v>
      </c>
      <c r="N13" s="16">
        <v>0</v>
      </c>
      <c r="O13" s="20">
        <f t="shared" ref="O13:P13" si="21">D13/7</f>
        <v>0</v>
      </c>
      <c r="P13" s="20">
        <f t="shared" si="21"/>
        <v>0</v>
      </c>
      <c r="Q13" s="16" t="e">
        <f t="shared" si="8"/>
        <v>#DIV/0!</v>
      </c>
      <c r="R13" s="16"/>
      <c r="S13" s="21" t="e">
        <v>#N/A</v>
      </c>
      <c r="T13" s="14">
        <v>0</v>
      </c>
      <c r="U13" s="22" t="s">
        <v>63</v>
      </c>
      <c r="V13" s="23" t="s">
        <v>63</v>
      </c>
      <c r="W13" s="14">
        <v>0</v>
      </c>
      <c r="X13" s="24">
        <f t="shared" si="9"/>
        <v>0</v>
      </c>
      <c r="Y13" s="25">
        <f t="shared" si="10"/>
        <v>0</v>
      </c>
      <c r="Z13" s="14">
        <v>0</v>
      </c>
      <c r="AA13" s="26" t="s">
        <v>39</v>
      </c>
      <c r="AB13" s="27">
        <f t="shared" si="11"/>
        <v>-0.69</v>
      </c>
      <c r="AC13" s="51">
        <v>3.0485000000000002E-2</v>
      </c>
      <c r="AD13" s="25">
        <f t="shared" si="12"/>
        <v>0</v>
      </c>
      <c r="AE13" s="25">
        <v>-4.9000000000000004</v>
      </c>
      <c r="AF13" s="25">
        <v>-4.8033366666666604</v>
      </c>
      <c r="AG13" s="25">
        <v>0</v>
      </c>
    </row>
    <row r="14" spans="1:33" ht="15.75" customHeight="1" x14ac:dyDescent="0.2">
      <c r="A14" s="14" t="s">
        <v>55</v>
      </c>
      <c r="B14" s="14"/>
      <c r="C14" s="15" t="str">
        <f t="shared" si="4"/>
        <v xml:space="preserve"> - </v>
      </c>
      <c r="D14" s="16">
        <v>0</v>
      </c>
      <c r="E14" s="16">
        <v>0</v>
      </c>
      <c r="F14" s="17">
        <v>0</v>
      </c>
      <c r="G14" s="29">
        <v>0</v>
      </c>
      <c r="H14" s="18" t="e">
        <f t="shared" si="1"/>
        <v>#DIV/0!</v>
      </c>
      <c r="I14" s="18" t="e">
        <f t="shared" si="2"/>
        <v>#DIV/0!</v>
      </c>
      <c r="J14" s="17">
        <f t="shared" si="5"/>
        <v>0</v>
      </c>
      <c r="K14" s="17" t="e">
        <f t="shared" si="3"/>
        <v>#DIV/0!</v>
      </c>
      <c r="L14" s="16">
        <v>0</v>
      </c>
      <c r="M14" s="19" t="str">
        <f t="shared" si="6"/>
        <v>-</v>
      </c>
      <c r="N14" s="16">
        <v>0</v>
      </c>
      <c r="O14" s="20">
        <f t="shared" ref="O14:P14" si="22">D14/7</f>
        <v>0</v>
      </c>
      <c r="P14" s="20">
        <f t="shared" si="22"/>
        <v>0</v>
      </c>
      <c r="Q14" s="16" t="e">
        <f t="shared" si="8"/>
        <v>#DIV/0!</v>
      </c>
      <c r="R14" s="16"/>
      <c r="S14" s="21" t="e">
        <v>#N/A</v>
      </c>
      <c r="T14" s="14">
        <v>0</v>
      </c>
      <c r="U14" s="22" t="s">
        <v>63</v>
      </c>
      <c r="V14" s="23" t="s">
        <v>63</v>
      </c>
      <c r="W14" s="14">
        <v>0</v>
      </c>
      <c r="X14" s="24">
        <f t="shared" si="9"/>
        <v>0</v>
      </c>
      <c r="Y14" s="25">
        <f t="shared" si="10"/>
        <v>0</v>
      </c>
      <c r="Z14" s="14">
        <v>0</v>
      </c>
      <c r="AA14" s="26" t="s">
        <v>39</v>
      </c>
      <c r="AB14" s="27">
        <f t="shared" si="11"/>
        <v>-0.69</v>
      </c>
      <c r="AC14" s="51">
        <v>3.0485000000000002E-2</v>
      </c>
      <c r="AD14" s="25">
        <f t="shared" si="12"/>
        <v>0</v>
      </c>
      <c r="AE14" s="25">
        <v>-4.9000000000000004</v>
      </c>
      <c r="AF14" s="25">
        <v>-4.8033366666666604</v>
      </c>
      <c r="AG14" s="25">
        <v>0</v>
      </c>
    </row>
    <row r="15" spans="1:33" ht="15.75" customHeight="1" x14ac:dyDescent="0.2">
      <c r="A15" s="14" t="s">
        <v>57</v>
      </c>
      <c r="B15" s="14"/>
      <c r="C15" s="15" t="str">
        <f t="shared" si="4"/>
        <v xml:space="preserve"> - </v>
      </c>
      <c r="D15" s="16">
        <v>0</v>
      </c>
      <c r="E15" s="16">
        <v>0</v>
      </c>
      <c r="F15" s="17">
        <v>0</v>
      </c>
      <c r="G15" s="29">
        <v>0</v>
      </c>
      <c r="H15" s="18" t="e">
        <f t="shared" si="1"/>
        <v>#DIV/0!</v>
      </c>
      <c r="I15" s="18" t="e">
        <f t="shared" si="2"/>
        <v>#DIV/0!</v>
      </c>
      <c r="J15" s="17">
        <f t="shared" si="5"/>
        <v>0</v>
      </c>
      <c r="K15" s="17" t="e">
        <f t="shared" si="3"/>
        <v>#DIV/0!</v>
      </c>
      <c r="L15" s="16">
        <v>0</v>
      </c>
      <c r="M15" s="19" t="str">
        <f t="shared" si="6"/>
        <v>-</v>
      </c>
      <c r="N15" s="16">
        <v>0</v>
      </c>
      <c r="O15" s="20">
        <f t="shared" ref="O15:P15" si="23">D15/7</f>
        <v>0</v>
      </c>
      <c r="P15" s="20">
        <f t="shared" si="23"/>
        <v>0</v>
      </c>
      <c r="Q15" s="16" t="e">
        <f t="shared" si="8"/>
        <v>#DIV/0!</v>
      </c>
      <c r="R15" s="16"/>
      <c r="S15" s="21" t="e">
        <v>#N/A</v>
      </c>
      <c r="T15" s="14">
        <v>0</v>
      </c>
      <c r="U15" s="22" t="s">
        <v>63</v>
      </c>
      <c r="V15" s="23" t="s">
        <v>63</v>
      </c>
      <c r="W15" s="14">
        <v>0</v>
      </c>
      <c r="X15" s="24">
        <f t="shared" si="9"/>
        <v>0</v>
      </c>
      <c r="Y15" s="25">
        <f t="shared" si="10"/>
        <v>0</v>
      </c>
      <c r="Z15" s="14">
        <v>0</v>
      </c>
      <c r="AA15" s="26" t="s">
        <v>39</v>
      </c>
      <c r="AB15" s="27">
        <f t="shared" si="11"/>
        <v>-0.69</v>
      </c>
      <c r="AC15" s="51">
        <v>3.0485000000000002E-2</v>
      </c>
      <c r="AD15" s="25">
        <f t="shared" si="12"/>
        <v>0</v>
      </c>
      <c r="AE15" s="25">
        <v>-4.9000000000000004</v>
      </c>
      <c r="AF15" s="25">
        <v>-4.8033366666666604</v>
      </c>
      <c r="AG15" s="25">
        <v>0</v>
      </c>
    </row>
    <row r="16" spans="1:33" ht="15.75" customHeight="1" x14ac:dyDescent="0.2">
      <c r="A16" s="14" t="s">
        <v>60</v>
      </c>
      <c r="B16" s="14"/>
      <c r="C16" s="15" t="str">
        <f t="shared" si="4"/>
        <v xml:space="preserve"> - </v>
      </c>
      <c r="D16" s="16">
        <v>0</v>
      </c>
      <c r="E16" s="16">
        <v>0</v>
      </c>
      <c r="F16" s="17">
        <v>0</v>
      </c>
      <c r="G16" s="29">
        <v>0</v>
      </c>
      <c r="H16" s="18" t="e">
        <f t="shared" si="1"/>
        <v>#DIV/0!</v>
      </c>
      <c r="I16" s="18" t="e">
        <f t="shared" si="2"/>
        <v>#DIV/0!</v>
      </c>
      <c r="J16" s="17">
        <f t="shared" si="5"/>
        <v>0</v>
      </c>
      <c r="K16" s="17" t="e">
        <f t="shared" si="3"/>
        <v>#DIV/0!</v>
      </c>
      <c r="L16" s="16">
        <v>0</v>
      </c>
      <c r="M16" s="19" t="str">
        <f t="shared" si="6"/>
        <v>-</v>
      </c>
      <c r="N16" s="16">
        <v>0</v>
      </c>
      <c r="O16" s="20">
        <f t="shared" ref="O16:P16" si="24">D16/7</f>
        <v>0</v>
      </c>
      <c r="P16" s="20">
        <f t="shared" si="24"/>
        <v>0</v>
      </c>
      <c r="Q16" s="16" t="e">
        <f t="shared" si="8"/>
        <v>#DIV/0!</v>
      </c>
      <c r="R16" s="16"/>
      <c r="S16" s="21" t="e">
        <v>#N/A</v>
      </c>
      <c r="T16" s="14">
        <v>0</v>
      </c>
      <c r="U16" s="22" t="s">
        <v>63</v>
      </c>
      <c r="V16" s="23" t="s">
        <v>63</v>
      </c>
      <c r="W16" s="14">
        <v>0</v>
      </c>
      <c r="X16" s="24">
        <f t="shared" si="9"/>
        <v>0</v>
      </c>
      <c r="Y16" s="25">
        <f t="shared" si="10"/>
        <v>0</v>
      </c>
      <c r="Z16" s="14">
        <v>0</v>
      </c>
      <c r="AA16" s="26" t="s">
        <v>39</v>
      </c>
      <c r="AB16" s="27">
        <f t="shared" si="11"/>
        <v>-0.69</v>
      </c>
      <c r="AC16" s="51">
        <v>3.0485000000000002E-2</v>
      </c>
      <c r="AD16" s="25">
        <f t="shared" si="12"/>
        <v>0</v>
      </c>
      <c r="AE16" s="25">
        <v>-4.9000000000000004</v>
      </c>
      <c r="AF16" s="25">
        <v>-4.8033366666666604</v>
      </c>
      <c r="AG16" s="25">
        <v>0</v>
      </c>
    </row>
    <row r="17" spans="1:33" ht="15.75" customHeight="1" x14ac:dyDescent="0.2">
      <c r="A17" s="14" t="s">
        <v>62</v>
      </c>
      <c r="B17" s="14"/>
      <c r="C17" s="15" t="str">
        <f t="shared" si="4"/>
        <v xml:space="preserve"> - </v>
      </c>
      <c r="D17" s="16">
        <v>0</v>
      </c>
      <c r="E17" s="16">
        <v>0</v>
      </c>
      <c r="F17" s="17">
        <v>0</v>
      </c>
      <c r="G17" s="29">
        <v>0</v>
      </c>
      <c r="H17" s="18" t="e">
        <f t="shared" si="1"/>
        <v>#DIV/0!</v>
      </c>
      <c r="I17" s="18" t="e">
        <f t="shared" si="2"/>
        <v>#DIV/0!</v>
      </c>
      <c r="J17" s="17">
        <f t="shared" si="5"/>
        <v>0</v>
      </c>
      <c r="K17" s="17" t="e">
        <f t="shared" si="3"/>
        <v>#DIV/0!</v>
      </c>
      <c r="L17" s="16">
        <v>0</v>
      </c>
      <c r="M17" s="19" t="str">
        <f t="shared" si="6"/>
        <v>-</v>
      </c>
      <c r="N17" s="16">
        <v>0</v>
      </c>
      <c r="O17" s="20">
        <f t="shared" ref="O17:P17" si="25">D17/7</f>
        <v>0</v>
      </c>
      <c r="P17" s="20">
        <f t="shared" si="25"/>
        <v>0</v>
      </c>
      <c r="Q17" s="16" t="e">
        <f t="shared" si="8"/>
        <v>#DIV/0!</v>
      </c>
      <c r="R17" s="16"/>
      <c r="S17" s="21" t="e">
        <v>#N/A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si="9"/>
        <v>0</v>
      </c>
      <c r="Y17" s="25">
        <f t="shared" si="10"/>
        <v>0</v>
      </c>
      <c r="Z17" s="14">
        <v>0</v>
      </c>
      <c r="AA17" s="26" t="s">
        <v>39</v>
      </c>
      <c r="AB17" s="27">
        <f t="shared" si="11"/>
        <v>-0.69</v>
      </c>
      <c r="AC17" s="51">
        <v>3.0485000000000002E-2</v>
      </c>
      <c r="AD17" s="25">
        <f t="shared" si="12"/>
        <v>0</v>
      </c>
      <c r="AE17" s="25">
        <v>-4.9000000000000004</v>
      </c>
      <c r="AF17" s="25">
        <v>-4.6995366666666598</v>
      </c>
      <c r="AG17" s="25">
        <v>0</v>
      </c>
    </row>
    <row r="18" spans="1:33" ht="15.75" customHeight="1" x14ac:dyDescent="0.2">
      <c r="A18" s="14" t="s">
        <v>64</v>
      </c>
      <c r="B18" s="14"/>
      <c r="C18" s="15" t="str">
        <f t="shared" si="4"/>
        <v xml:space="preserve"> - </v>
      </c>
      <c r="D18" s="16">
        <v>0</v>
      </c>
      <c r="E18" s="16">
        <v>0</v>
      </c>
      <c r="F18" s="17">
        <v>0</v>
      </c>
      <c r="G18" s="29">
        <v>0</v>
      </c>
      <c r="H18" s="18" t="e">
        <f t="shared" si="1"/>
        <v>#DIV/0!</v>
      </c>
      <c r="I18" s="18" t="e">
        <f t="shared" si="2"/>
        <v>#DIV/0!</v>
      </c>
      <c r="J18" s="17">
        <f t="shared" si="5"/>
        <v>0</v>
      </c>
      <c r="K18" s="17" t="e">
        <f t="shared" si="3"/>
        <v>#DIV/0!</v>
      </c>
      <c r="L18" s="16">
        <v>0</v>
      </c>
      <c r="M18" s="19" t="str">
        <f t="shared" si="6"/>
        <v>-</v>
      </c>
      <c r="N18" s="16">
        <v>0</v>
      </c>
      <c r="O18" s="20">
        <f t="shared" ref="O18:P18" si="26">D18/7</f>
        <v>0</v>
      </c>
      <c r="P18" s="20">
        <f t="shared" si="26"/>
        <v>0</v>
      </c>
      <c r="Q18" s="16" t="e">
        <f t="shared" si="8"/>
        <v>#DIV/0!</v>
      </c>
      <c r="R18" s="16"/>
      <c r="S18" s="21" t="e">
        <v>#N/A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26" t="s">
        <v>39</v>
      </c>
      <c r="AB18" s="27">
        <f t="shared" si="11"/>
        <v>-0.69</v>
      </c>
      <c r="AC18" s="51">
        <v>3.0485000000000002E-2</v>
      </c>
      <c r="AD18" s="25">
        <f t="shared" si="12"/>
        <v>0</v>
      </c>
      <c r="AE18" s="25">
        <v>-4.9000000000000004</v>
      </c>
      <c r="AF18" s="25">
        <v>-4.6995366666666598</v>
      </c>
      <c r="AG18" s="25">
        <v>0</v>
      </c>
    </row>
    <row r="19" spans="1:33" ht="15.75" customHeight="1" x14ac:dyDescent="0.2">
      <c r="A19" s="14" t="s">
        <v>67</v>
      </c>
      <c r="B19" s="14"/>
      <c r="C19" s="15" t="str">
        <f t="shared" si="4"/>
        <v xml:space="preserve"> - </v>
      </c>
      <c r="D19" s="16">
        <v>0</v>
      </c>
      <c r="E19" s="16">
        <v>0</v>
      </c>
      <c r="F19" s="17">
        <v>0</v>
      </c>
      <c r="G19" s="29">
        <v>0</v>
      </c>
      <c r="H19" s="18" t="e">
        <f t="shared" si="1"/>
        <v>#DIV/0!</v>
      </c>
      <c r="I19" s="18" t="e">
        <f t="shared" si="2"/>
        <v>#DIV/0!</v>
      </c>
      <c r="J19" s="17">
        <f t="shared" si="5"/>
        <v>0</v>
      </c>
      <c r="K19" s="17" t="e">
        <f t="shared" si="3"/>
        <v>#DIV/0!</v>
      </c>
      <c r="L19" s="16">
        <v>0</v>
      </c>
      <c r="M19" s="19" t="str">
        <f t="shared" si="6"/>
        <v>-</v>
      </c>
      <c r="N19" s="16">
        <v>0</v>
      </c>
      <c r="O19" s="20">
        <f t="shared" ref="O19:P19" si="27">D19/7</f>
        <v>0</v>
      </c>
      <c r="P19" s="20">
        <f t="shared" si="27"/>
        <v>0</v>
      </c>
      <c r="Q19" s="16" t="e">
        <f t="shared" si="8"/>
        <v>#DIV/0!</v>
      </c>
      <c r="R19" s="16"/>
      <c r="S19" s="21" t="e">
        <v>#N/A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26" t="s">
        <v>39</v>
      </c>
      <c r="AB19" s="27">
        <f t="shared" si="11"/>
        <v>-0.69</v>
      </c>
      <c r="AC19" s="51">
        <v>3.0485000000000002E-2</v>
      </c>
      <c r="AD19" s="25">
        <f t="shared" si="12"/>
        <v>0</v>
      </c>
      <c r="AE19" s="25">
        <v>-4.9000000000000004</v>
      </c>
      <c r="AF19" s="25">
        <v>-4.6995366666666669</v>
      </c>
      <c r="AG19" s="25">
        <v>0</v>
      </c>
    </row>
    <row r="20" spans="1:33" ht="15.75" customHeight="1" x14ac:dyDescent="0.2">
      <c r="A20" s="14" t="s">
        <v>68</v>
      </c>
      <c r="B20" s="14"/>
      <c r="C20" s="15" t="str">
        <f t="shared" si="4"/>
        <v xml:space="preserve"> - </v>
      </c>
      <c r="D20" s="16">
        <v>0</v>
      </c>
      <c r="E20" s="16">
        <v>0</v>
      </c>
      <c r="F20" s="17">
        <v>0</v>
      </c>
      <c r="G20" s="29">
        <v>0</v>
      </c>
      <c r="H20" s="18" t="e">
        <f t="shared" si="1"/>
        <v>#DIV/0!</v>
      </c>
      <c r="I20" s="18" t="e">
        <f t="shared" si="2"/>
        <v>#DIV/0!</v>
      </c>
      <c r="J20" s="17">
        <f t="shared" si="5"/>
        <v>0</v>
      </c>
      <c r="K20" s="17" t="e">
        <f t="shared" si="3"/>
        <v>#DIV/0!</v>
      </c>
      <c r="L20" s="16">
        <v>0</v>
      </c>
      <c r="M20" s="19" t="str">
        <f t="shared" si="6"/>
        <v>-</v>
      </c>
      <c r="N20" s="16">
        <v>0</v>
      </c>
      <c r="O20" s="20">
        <f t="shared" ref="O20:P20" si="28">D20/7</f>
        <v>0</v>
      </c>
      <c r="P20" s="20">
        <f t="shared" si="28"/>
        <v>0</v>
      </c>
      <c r="Q20" s="16" t="e">
        <f t="shared" si="8"/>
        <v>#DIV/0!</v>
      </c>
      <c r="R20" s="16"/>
      <c r="S20" s="21" t="e">
        <v>#N/A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26" t="s">
        <v>39</v>
      </c>
      <c r="AB20" s="27">
        <f t="shared" si="11"/>
        <v>-0.69</v>
      </c>
      <c r="AC20" s="51">
        <v>3.0485000000000002E-2</v>
      </c>
      <c r="AD20" s="25">
        <f t="shared" si="12"/>
        <v>0</v>
      </c>
      <c r="AE20" s="25">
        <v>-4.9000000000000004</v>
      </c>
      <c r="AF20" s="25">
        <v>-4.6995366666666669</v>
      </c>
      <c r="AG20" s="25">
        <v>0</v>
      </c>
    </row>
    <row r="21" spans="1:33" ht="15.75" customHeight="1" x14ac:dyDescent="0.2">
      <c r="A21" s="14" t="s">
        <v>71</v>
      </c>
      <c r="B21" s="14"/>
      <c r="C21" s="15" t="str">
        <f t="shared" si="4"/>
        <v xml:space="preserve"> - </v>
      </c>
      <c r="D21" s="16">
        <v>0</v>
      </c>
      <c r="E21" s="16">
        <v>0</v>
      </c>
      <c r="F21" s="17">
        <v>0</v>
      </c>
      <c r="G21" s="29">
        <v>0</v>
      </c>
      <c r="H21" s="18" t="e">
        <f t="shared" si="1"/>
        <v>#DIV/0!</v>
      </c>
      <c r="I21" s="18" t="e">
        <f t="shared" si="2"/>
        <v>#DIV/0!</v>
      </c>
      <c r="J21" s="17">
        <f t="shared" si="5"/>
        <v>0</v>
      </c>
      <c r="K21" s="17" t="e">
        <f t="shared" si="3"/>
        <v>#DIV/0!</v>
      </c>
      <c r="L21" s="16">
        <v>0</v>
      </c>
      <c r="M21" s="19" t="str">
        <f t="shared" si="6"/>
        <v>-</v>
      </c>
      <c r="N21" s="16">
        <v>0</v>
      </c>
      <c r="O21" s="20">
        <f t="shared" ref="O21:P21" si="29">D21/7</f>
        <v>0</v>
      </c>
      <c r="P21" s="20">
        <f t="shared" si="29"/>
        <v>0</v>
      </c>
      <c r="Q21" s="16" t="e">
        <f t="shared" si="8"/>
        <v>#DIV/0!</v>
      </c>
      <c r="R21" s="16"/>
      <c r="S21" s="21" t="e">
        <v>#N/A</v>
      </c>
      <c r="T21" s="14">
        <v>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26" t="s">
        <v>39</v>
      </c>
      <c r="AB21" s="27">
        <f t="shared" si="11"/>
        <v>-0.69</v>
      </c>
      <c r="AC21" s="51">
        <v>3.0485000000000002E-2</v>
      </c>
      <c r="AD21" s="25">
        <f t="shared" si="12"/>
        <v>0</v>
      </c>
      <c r="AE21" s="25">
        <v>-4.9000000000000004</v>
      </c>
      <c r="AF21" s="25">
        <v>-4.6995366666666669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4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1"/>
        <v>#DIV/0!</v>
      </c>
      <c r="I22" s="18" t="e">
        <f t="shared" si="2"/>
        <v>#DIV/0!</v>
      </c>
      <c r="J22" s="17">
        <f t="shared" si="5"/>
        <v>0</v>
      </c>
      <c r="K22" s="17" t="e">
        <f t="shared" si="3"/>
        <v>#DIV/0!</v>
      </c>
      <c r="L22" s="16">
        <v>0</v>
      </c>
      <c r="M22" s="19" t="str">
        <f t="shared" si="6"/>
        <v>-</v>
      </c>
      <c r="N22" s="16">
        <v>0</v>
      </c>
      <c r="O22" s="20">
        <f t="shared" ref="O22:P22" si="30">D22/7</f>
        <v>0</v>
      </c>
      <c r="P22" s="20">
        <f t="shared" si="30"/>
        <v>0</v>
      </c>
      <c r="Q22" s="16" t="e">
        <f t="shared" si="8"/>
        <v>#DIV/0!</v>
      </c>
      <c r="R22" s="16"/>
      <c r="S22" s="21" t="e">
        <v>#N/A</v>
      </c>
      <c r="T22" s="14">
        <v>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26" t="s">
        <v>39</v>
      </c>
      <c r="AB22" s="27">
        <f t="shared" si="11"/>
        <v>-0.69</v>
      </c>
      <c r="AC22" s="51">
        <v>3.0485000000000002E-2</v>
      </c>
      <c r="AD22" s="25">
        <f t="shared" si="12"/>
        <v>0</v>
      </c>
      <c r="AE22" s="25">
        <v>-4.9000000000000004</v>
      </c>
      <c r="AF22" s="25">
        <v>-4.6995366666666669</v>
      </c>
      <c r="AG22" s="25">
        <v>0</v>
      </c>
    </row>
    <row r="23" spans="1:33" ht="15.75" customHeight="1" x14ac:dyDescent="0.2">
      <c r="A23" s="14" t="s">
        <v>76</v>
      </c>
      <c r="B23" s="14"/>
      <c r="C23" s="15" t="str">
        <f t="shared" si="4"/>
        <v xml:space="preserve"> - </v>
      </c>
      <c r="D23" s="16">
        <v>0</v>
      </c>
      <c r="E23" s="16">
        <v>0</v>
      </c>
      <c r="F23" s="17">
        <v>0</v>
      </c>
      <c r="G23" s="29">
        <v>0</v>
      </c>
      <c r="H23" s="18" t="e">
        <f t="shared" si="1"/>
        <v>#DIV/0!</v>
      </c>
      <c r="I23" s="18" t="e">
        <f t="shared" si="2"/>
        <v>#DIV/0!</v>
      </c>
      <c r="J23" s="17">
        <f t="shared" si="5"/>
        <v>0</v>
      </c>
      <c r="K23" s="17" t="e">
        <f t="shared" si="3"/>
        <v>#DIV/0!</v>
      </c>
      <c r="L23" s="16">
        <v>0</v>
      </c>
      <c r="M23" s="19" t="str">
        <f t="shared" si="6"/>
        <v>-</v>
      </c>
      <c r="N23" s="16">
        <v>0</v>
      </c>
      <c r="O23" s="20">
        <f t="shared" ref="O23:P23" si="31">D23/7</f>
        <v>0</v>
      </c>
      <c r="P23" s="20">
        <f t="shared" si="31"/>
        <v>0</v>
      </c>
      <c r="Q23" s="16" t="e">
        <f t="shared" si="8"/>
        <v>#DIV/0!</v>
      </c>
      <c r="R23" s="16"/>
      <c r="S23" s="21" t="e">
        <v>#N/A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26" t="s">
        <v>39</v>
      </c>
      <c r="AB23" s="27">
        <f t="shared" si="11"/>
        <v>-0.69</v>
      </c>
      <c r="AC23" s="51">
        <v>3.0485000000000002E-2</v>
      </c>
      <c r="AD23" s="25">
        <f t="shared" si="12"/>
        <v>0</v>
      </c>
      <c r="AE23" s="25">
        <v>-4.9000000000000004</v>
      </c>
      <c r="AF23" s="25">
        <v>-4.6995366666666669</v>
      </c>
      <c r="AG23" s="25">
        <v>0</v>
      </c>
    </row>
    <row r="24" spans="1:33" ht="15.75" customHeight="1" x14ac:dyDescent="0.2">
      <c r="A24" s="14" t="s">
        <v>78</v>
      </c>
      <c r="B24" s="14"/>
      <c r="C24" s="15" t="str">
        <f t="shared" si="4"/>
        <v xml:space="preserve"> - </v>
      </c>
      <c r="D24" s="16">
        <v>0</v>
      </c>
      <c r="E24" s="16">
        <v>0</v>
      </c>
      <c r="F24" s="17">
        <v>0</v>
      </c>
      <c r="G24" s="17">
        <v>0</v>
      </c>
      <c r="H24" s="18" t="e">
        <f t="shared" si="1"/>
        <v>#DIV/0!</v>
      </c>
      <c r="I24" s="18" t="e">
        <f t="shared" si="2"/>
        <v>#DIV/0!</v>
      </c>
      <c r="J24" s="17">
        <f t="shared" si="5"/>
        <v>0</v>
      </c>
      <c r="K24" s="17" t="e">
        <f t="shared" si="3"/>
        <v>#DIV/0!</v>
      </c>
      <c r="L24" s="16">
        <v>0</v>
      </c>
      <c r="M24" s="19" t="str">
        <f t="shared" si="6"/>
        <v>-</v>
      </c>
      <c r="N24" s="16">
        <v>0</v>
      </c>
      <c r="O24" s="20">
        <f t="shared" ref="O24:P24" si="32">D24/7</f>
        <v>0</v>
      </c>
      <c r="P24" s="20">
        <f t="shared" si="32"/>
        <v>0</v>
      </c>
      <c r="Q24" s="16" t="e">
        <f t="shared" si="8"/>
        <v>#DIV/0!</v>
      </c>
      <c r="R24" s="16"/>
      <c r="S24" s="21" t="e">
        <v>#N/A</v>
      </c>
      <c r="T24" s="14">
        <v>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26" t="s">
        <v>39</v>
      </c>
      <c r="AB24" s="27">
        <f t="shared" si="11"/>
        <v>-0.69</v>
      </c>
      <c r="AC24" s="51">
        <v>3.0485000000000002E-2</v>
      </c>
      <c r="AD24" s="25">
        <f t="shared" si="12"/>
        <v>0</v>
      </c>
      <c r="AE24" s="25">
        <v>-4.9000000000000004</v>
      </c>
      <c r="AF24" s="25">
        <v>-4.6995366666666669</v>
      </c>
      <c r="AG24" s="25">
        <v>0</v>
      </c>
    </row>
    <row r="25" spans="1:33" ht="15.75" customHeight="1" x14ac:dyDescent="0.2">
      <c r="A25" s="14" t="s">
        <v>81</v>
      </c>
      <c r="B25" s="30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18" t="e">
        <f t="shared" si="1"/>
        <v>#DIV/0!</v>
      </c>
      <c r="I25" s="18" t="e">
        <f t="shared" si="2"/>
        <v>#DIV/0!</v>
      </c>
      <c r="J25" s="17">
        <f t="shared" si="5"/>
        <v>0</v>
      </c>
      <c r="K25" s="17" t="e">
        <f t="shared" si="3"/>
        <v>#DIV/0!</v>
      </c>
      <c r="L25" s="16">
        <v>0</v>
      </c>
      <c r="M25" s="19" t="str">
        <f t="shared" si="6"/>
        <v>-</v>
      </c>
      <c r="N25" s="16">
        <v>0</v>
      </c>
      <c r="O25" s="20">
        <f t="shared" ref="O25:P25" si="33">D25/7</f>
        <v>0</v>
      </c>
      <c r="P25" s="20">
        <f t="shared" si="33"/>
        <v>0</v>
      </c>
      <c r="Q25" s="16" t="e">
        <f t="shared" si="8"/>
        <v>#DIV/0!</v>
      </c>
      <c r="R25" s="16"/>
      <c r="S25" s="21">
        <v>0</v>
      </c>
      <c r="T25" s="14">
        <v>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26" t="s">
        <v>39</v>
      </c>
      <c r="AB25" s="27">
        <f t="shared" si="11"/>
        <v>-0.69</v>
      </c>
      <c r="AC25" s="28">
        <v>3.0485000000000002E-2</v>
      </c>
      <c r="AD25" s="25">
        <f t="shared" si="12"/>
        <v>0</v>
      </c>
      <c r="AE25" s="25">
        <v>-4.9000000000000004</v>
      </c>
      <c r="AF25" s="25">
        <v>-4.7</v>
      </c>
      <c r="AG25" s="25">
        <v>0</v>
      </c>
    </row>
    <row r="26" spans="1:33" ht="15.75" customHeight="1" x14ac:dyDescent="0.2">
      <c r="A26" s="14" t="s">
        <v>82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18" t="e">
        <f t="shared" si="1"/>
        <v>#DIV/0!</v>
      </c>
      <c r="I26" s="18" t="e">
        <f t="shared" si="2"/>
        <v>#DIV/0!</v>
      </c>
      <c r="J26" s="17">
        <f t="shared" si="5"/>
        <v>0</v>
      </c>
      <c r="K26" s="17" t="e">
        <f t="shared" si="3"/>
        <v>#DIV/0!</v>
      </c>
      <c r="L26" s="16">
        <v>0</v>
      </c>
      <c r="M26" s="19" t="str">
        <f t="shared" si="6"/>
        <v>-</v>
      </c>
      <c r="N26" s="16">
        <v>0</v>
      </c>
      <c r="O26" s="20">
        <f t="shared" ref="O26:P26" si="34">D26/7</f>
        <v>0</v>
      </c>
      <c r="P26" s="20">
        <f t="shared" si="34"/>
        <v>0</v>
      </c>
      <c r="Q26" s="16" t="e">
        <f t="shared" si="8"/>
        <v>#DIV/0!</v>
      </c>
      <c r="R26" s="16"/>
      <c r="S26" s="21">
        <v>0</v>
      </c>
      <c r="T26" s="14">
        <v>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3.0485000000000002E-2</v>
      </c>
      <c r="AD26" s="25">
        <f t="shared" si="12"/>
        <v>0</v>
      </c>
      <c r="AE26" s="25">
        <v>-4.9000000000000004</v>
      </c>
      <c r="AF26" s="25">
        <v>-4.6995366666666598</v>
      </c>
      <c r="AG26" s="25">
        <v>0</v>
      </c>
    </row>
    <row r="27" spans="1:33" ht="15.75" customHeight="1" x14ac:dyDescent="0.2">
      <c r="A27" s="14" t="s">
        <v>85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18" t="e">
        <f t="shared" si="1"/>
        <v>#DIV/0!</v>
      </c>
      <c r="I27" s="18" t="e">
        <f t="shared" si="2"/>
        <v>#DIV/0!</v>
      </c>
      <c r="J27" s="17">
        <f t="shared" si="5"/>
        <v>0</v>
      </c>
      <c r="K27" s="17" t="e">
        <f t="shared" si="3"/>
        <v>#DIV/0!</v>
      </c>
      <c r="L27" s="16">
        <v>0</v>
      </c>
      <c r="M27" s="19" t="str">
        <f t="shared" si="6"/>
        <v>-</v>
      </c>
      <c r="N27" s="16">
        <v>0</v>
      </c>
      <c r="O27" s="20">
        <f t="shared" ref="O27:P27" si="35">D27/7</f>
        <v>0</v>
      </c>
      <c r="P27" s="20">
        <f t="shared" si="35"/>
        <v>0</v>
      </c>
      <c r="Q27" s="16" t="e">
        <f t="shared" si="8"/>
        <v>#DIV/0!</v>
      </c>
      <c r="R27" s="16"/>
      <c r="S27" s="21">
        <v>0</v>
      </c>
      <c r="T27" s="14">
        <v>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3.0485000000000002E-2</v>
      </c>
      <c r="AD27" s="25">
        <f t="shared" si="12"/>
        <v>0</v>
      </c>
      <c r="AE27" s="25">
        <v>-4.9000000000000004</v>
      </c>
      <c r="AF27" s="25">
        <v>-4.6995366666666598</v>
      </c>
      <c r="AG27" s="25">
        <v>0</v>
      </c>
    </row>
    <row r="28" spans="1:33" ht="15.75" customHeight="1" x14ac:dyDescent="0.2">
      <c r="A28" s="14" t="s">
        <v>87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18" t="e">
        <f t="shared" si="1"/>
        <v>#DIV/0!</v>
      </c>
      <c r="I28" s="18" t="e">
        <f t="shared" si="2"/>
        <v>#DIV/0!</v>
      </c>
      <c r="J28" s="17">
        <f t="shared" si="5"/>
        <v>0</v>
      </c>
      <c r="K28" s="17" t="e">
        <f t="shared" si="3"/>
        <v>#DIV/0!</v>
      </c>
      <c r="L28" s="16">
        <v>0</v>
      </c>
      <c r="M28" s="19" t="str">
        <f t="shared" si="6"/>
        <v>-</v>
      </c>
      <c r="N28" s="16">
        <v>0</v>
      </c>
      <c r="O28" s="20">
        <f t="shared" ref="O28:P28" si="36">D28/7</f>
        <v>0</v>
      </c>
      <c r="P28" s="20">
        <f t="shared" si="36"/>
        <v>0</v>
      </c>
      <c r="Q28" s="16" t="e">
        <f t="shared" si="8"/>
        <v>#DIV/0!</v>
      </c>
      <c r="R28" s="16"/>
      <c r="S28" s="21">
        <v>0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37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3.0485000000000002E-2</v>
      </c>
      <c r="AD28" s="25">
        <f t="shared" si="12"/>
        <v>0</v>
      </c>
      <c r="AE28" s="25">
        <v>-4.9000000000000004</v>
      </c>
      <c r="AF28" s="25">
        <v>-4.6995366666666598</v>
      </c>
      <c r="AG28" s="25">
        <v>0</v>
      </c>
    </row>
    <row r="29" spans="1:33" ht="15.75" customHeight="1" x14ac:dyDescent="0.2">
      <c r="A29" s="14" t="s">
        <v>89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18" t="e">
        <f t="shared" si="1"/>
        <v>#DIV/0!</v>
      </c>
      <c r="I29" s="18" t="e">
        <f t="shared" si="2"/>
        <v>#DIV/0!</v>
      </c>
      <c r="J29" s="17">
        <f t="shared" si="5"/>
        <v>0</v>
      </c>
      <c r="K29" s="17" t="e">
        <f t="shared" si="3"/>
        <v>#DIV/0!</v>
      </c>
      <c r="L29" s="16">
        <v>0</v>
      </c>
      <c r="M29" s="19" t="str">
        <f t="shared" si="6"/>
        <v>-</v>
      </c>
      <c r="N29" s="16">
        <v>0</v>
      </c>
      <c r="O29" s="20">
        <f t="shared" ref="O29:P29" si="38">D29/7</f>
        <v>0</v>
      </c>
      <c r="P29" s="20">
        <f t="shared" si="38"/>
        <v>0</v>
      </c>
      <c r="Q29" s="16" t="e">
        <f t="shared" si="8"/>
        <v>#DIV/0!</v>
      </c>
      <c r="R29" s="16"/>
      <c r="S29" s="21">
        <v>0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37"/>
        <v>0</v>
      </c>
      <c r="Z29" s="14">
        <v>0</v>
      </c>
      <c r="AA29" s="14" t="s">
        <v>39</v>
      </c>
      <c r="AB29" s="27">
        <f t="shared" si="11"/>
        <v>-0.69</v>
      </c>
      <c r="AC29" s="28">
        <v>3.0485000000000002E-2</v>
      </c>
      <c r="AD29" s="25">
        <f t="shared" si="12"/>
        <v>0</v>
      </c>
      <c r="AE29" s="25">
        <v>-4.9000000000000004</v>
      </c>
      <c r="AF29" s="25">
        <v>-4.6995366666666598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1"/>
        <v>#DIV/0!</v>
      </c>
      <c r="I30" s="18" t="e">
        <f t="shared" si="2"/>
        <v>#DIV/0!</v>
      </c>
      <c r="J30" s="17">
        <f t="shared" si="5"/>
        <v>0</v>
      </c>
      <c r="K30" s="17" t="e">
        <f t="shared" si="3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39">D30/7</f>
        <v>0</v>
      </c>
      <c r="P30" s="20">
        <f t="shared" si="39"/>
        <v>0</v>
      </c>
      <c r="Q30" s="16" t="e">
        <f t="shared" si="8"/>
        <v>#DIV/0!</v>
      </c>
      <c r="R30" s="16"/>
      <c r="S30" s="21">
        <v>0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37"/>
        <v>0</v>
      </c>
      <c r="Z30" s="14">
        <v>0</v>
      </c>
      <c r="AA30" s="14" t="s">
        <v>39</v>
      </c>
      <c r="AB30" s="27">
        <f t="shared" si="11"/>
        <v>-0.69</v>
      </c>
      <c r="AC30" s="28">
        <v>3.0485000000000002E-2</v>
      </c>
      <c r="AD30" s="25">
        <f t="shared" si="12"/>
        <v>0</v>
      </c>
      <c r="AE30" s="25">
        <v>-4.9000000000000004</v>
      </c>
      <c r="AF30" s="25">
        <v>-4.4791318414583303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1"/>
        <v>#DIV/0!</v>
      </c>
      <c r="I31" s="18" t="e">
        <f t="shared" si="2"/>
        <v>#DIV/0!</v>
      </c>
      <c r="J31" s="17">
        <f t="shared" si="5"/>
        <v>0</v>
      </c>
      <c r="K31" s="17" t="e">
        <f t="shared" si="3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40">D31/7</f>
        <v>0</v>
      </c>
      <c r="P31" s="20">
        <f t="shared" si="40"/>
        <v>0</v>
      </c>
      <c r="Q31" s="16" t="e">
        <f t="shared" si="8"/>
        <v>#DIV/0!</v>
      </c>
      <c r="R31" s="16"/>
      <c r="S31" s="21" t="e">
        <v>#N/A</v>
      </c>
      <c r="T31" s="14" t="s">
        <v>63</v>
      </c>
      <c r="U31" s="22" t="s">
        <v>63</v>
      </c>
      <c r="V31" s="23" t="s">
        <v>63</v>
      </c>
      <c r="W31" s="14">
        <v>0</v>
      </c>
      <c r="X31" s="24">
        <f t="shared" si="9"/>
        <v>0</v>
      </c>
      <c r="Y31" s="25">
        <f t="shared" si="37"/>
        <v>0</v>
      </c>
      <c r="Z31" s="14">
        <v>0</v>
      </c>
      <c r="AA31" s="14" t="s">
        <v>39</v>
      </c>
      <c r="AB31" s="27">
        <f t="shared" si="11"/>
        <v>-0.69</v>
      </c>
      <c r="AC31" s="28">
        <v>3.0485000000000002E-2</v>
      </c>
      <c r="AD31" s="25">
        <f t="shared" si="12"/>
        <v>0</v>
      </c>
      <c r="AE31" s="25">
        <v>-4.9000000000000004</v>
      </c>
      <c r="AF31" s="25">
        <v>-4.479131841458333</v>
      </c>
      <c r="AG31" s="25">
        <v>0</v>
      </c>
    </row>
    <row r="32" spans="1:33" ht="15.75" customHeight="1" x14ac:dyDescent="0.2">
      <c r="A32" s="31" t="s">
        <v>1149</v>
      </c>
      <c r="B32" s="31"/>
      <c r="C32" s="15" t="str">
        <f t="shared" si="4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1"/>
        <v>#DIV/0!</v>
      </c>
      <c r="I32" s="18" t="e">
        <f t="shared" si="2"/>
        <v>#DIV/0!</v>
      </c>
      <c r="J32" s="17">
        <f t="shared" si="5"/>
        <v>0</v>
      </c>
      <c r="K32" s="17" t="e">
        <f t="shared" si="3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40"/>
        <v>0</v>
      </c>
      <c r="P32" s="20">
        <f t="shared" si="40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0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37"/>
        <v>0</v>
      </c>
      <c r="Z32" s="14">
        <v>0</v>
      </c>
      <c r="AA32" s="14" t="s">
        <v>39</v>
      </c>
      <c r="AB32" s="27">
        <f t="shared" si="11"/>
        <v>-0.69</v>
      </c>
      <c r="AC32" s="28">
        <v>3.0485000000000002E-2</v>
      </c>
      <c r="AD32" s="25">
        <f t="shared" si="12"/>
        <v>0</v>
      </c>
      <c r="AE32" s="25">
        <v>-4.9000000000000004</v>
      </c>
      <c r="AF32" s="25">
        <v>-4.4791318414583303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Male to 30 Amp Female RV Adapter - 10/3 STW L14-30P Locking 4 Prong Plug to TT-30R, Yellow")</f>
        <v>30 Amp Male to 30 Amp Female RV Adapter - 10/3 STW L14-30P Locking 4 Prong Plug to TT-30R,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Info!B1:BJ5000""),2,FALSE),"""")"),"B08PM8FX4N")</f>
        <v>B08PM8FX4N</v>
      </c>
      <c r="B2" s="3" t="s">
        <v>1029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7.5" customHeight="1" x14ac:dyDescent="0.15">
      <c r="A3" s="67" t="s">
        <v>30</v>
      </c>
      <c r="B3" s="68"/>
      <c r="C3" s="42">
        <f>((AE32+AF32)/0.85)*-1</f>
        <v>9.4738129562352942</v>
      </c>
      <c r="D3" s="5">
        <f>SUM(D4:D99765)</f>
        <v>249</v>
      </c>
      <c r="E3" s="5"/>
      <c r="F3" s="6">
        <f t="shared" ref="F3:G3" si="0">SUM(F4:F99765)</f>
        <v>3243.7700000000004</v>
      </c>
      <c r="G3" s="6">
        <f t="shared" si="0"/>
        <v>-245.39999999999998</v>
      </c>
      <c r="H3" s="7">
        <f>G3/F3*-1</f>
        <v>7.5652712738572686E-2</v>
      </c>
      <c r="I3" s="8">
        <f>J3/F3</f>
        <v>0.13172140309393857</v>
      </c>
      <c r="J3" s="6">
        <f>SUM(J4:J99765)</f>
        <v>427.27393571402513</v>
      </c>
      <c r="K3" s="6">
        <f>J3/D3</f>
        <v>1.7159595811808237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44</v>
      </c>
      <c r="X3" s="7">
        <f>W3/D3</f>
        <v>0.17670682730923695</v>
      </c>
      <c r="Y3" s="6"/>
      <c r="Z3" s="5"/>
      <c r="AA3" s="5"/>
      <c r="AB3" s="5"/>
      <c r="AC3" s="5"/>
      <c r="AD3" s="6">
        <f>SUM(AD4:AD99765)</f>
        <v>-21.003442004375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Info!B2:BZ7000""),37,FALSE)),"""")*-1"),-3.8027410128)</f>
        <v>-3.8027410127999999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.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88</v>
      </c>
      <c r="C20" s="15">
        <f t="shared" ref="C20:C32" si="1">IFERROR(F20/D20," - ")</f>
        <v>13.99</v>
      </c>
      <c r="D20" s="16">
        <v>3</v>
      </c>
      <c r="E20" s="16">
        <v>0</v>
      </c>
      <c r="F20" s="17">
        <v>41.97</v>
      </c>
      <c r="G20" s="29">
        <v>-21.880000000000003</v>
      </c>
      <c r="H20" s="18">
        <f t="shared" ref="H20:H32" si="2">G20/F20*-1</f>
        <v>0.52132475577793669</v>
      </c>
      <c r="I20" s="18">
        <f t="shared" ref="I20:I32" si="3">J20/F20</f>
        <v>-0.31763463231177053</v>
      </c>
      <c r="J20" s="17">
        <f t="shared" ref="J20:J32" si="4">F20*0.85+G20+AF20*D20+D20*AE20+AG20+AD20</f>
        <v>-13.331125518125008</v>
      </c>
      <c r="K20" s="17">
        <f t="shared" ref="K20:K32" si="5">J20/D20</f>
        <v>-4.443708506041669</v>
      </c>
      <c r="L20" s="16">
        <v>21</v>
      </c>
      <c r="M20" s="19">
        <f t="shared" ref="M20:M32" si="6">IFERROR(D20/L20,"-")</f>
        <v>0.14285714285714285</v>
      </c>
      <c r="N20" s="16">
        <v>48</v>
      </c>
      <c r="O20" s="20">
        <f t="shared" ref="O20:P20" si="7">D20/7</f>
        <v>0.42857142857142855</v>
      </c>
      <c r="P20" s="20">
        <f t="shared" si="7"/>
        <v>0</v>
      </c>
      <c r="Q20" s="16">
        <f t="shared" ref="Q20:Q32" si="8">ROUNDDOWN(N20/(O20+P20),0)</f>
        <v>112</v>
      </c>
      <c r="R20" s="16"/>
      <c r="S20" s="21">
        <v>6.1224489795918297E-2</v>
      </c>
      <c r="T20" s="14">
        <v>0</v>
      </c>
      <c r="U20" s="22" t="s">
        <v>63</v>
      </c>
      <c r="V20" s="23" t="s">
        <v>63</v>
      </c>
      <c r="W20" s="14">
        <v>2</v>
      </c>
      <c r="X20" s="24">
        <f t="shared" ref="X20:X32" si="9">IFERROR(W20/D20,0)</f>
        <v>0.66666666666666663</v>
      </c>
      <c r="Y20" s="25">
        <f t="shared" ref="Y20:Y26" si="10">IFERROR(G20/(W20+Z20)*-1,0)</f>
        <v>7.2933333333333339</v>
      </c>
      <c r="Z20" s="14">
        <v>1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6.1124038194444445E-2</v>
      </c>
      <c r="AD20" s="25">
        <f t="shared" ref="AD20:AD32" si="12">IFERROR(AB20*AC20*D20*2,0)</f>
        <v>-0.25305351812499999</v>
      </c>
      <c r="AE20" s="25">
        <v>-4.9000000000000004</v>
      </c>
      <c r="AF20" s="25">
        <v>-4.0575239999999999</v>
      </c>
      <c r="AG20" s="25">
        <v>0</v>
      </c>
    </row>
    <row r="21" spans="1:33" ht="15.75" customHeight="1" x14ac:dyDescent="0.2">
      <c r="A21" s="14" t="s">
        <v>71</v>
      </c>
      <c r="B21" s="14" t="s">
        <v>1030</v>
      </c>
      <c r="C21" s="15">
        <f t="shared" si="1"/>
        <v>13.989999999999998</v>
      </c>
      <c r="D21" s="16">
        <v>7</v>
      </c>
      <c r="E21" s="16">
        <v>0</v>
      </c>
      <c r="F21" s="17">
        <v>97.929999999999993</v>
      </c>
      <c r="G21" s="29">
        <v>-6.0500000000000007</v>
      </c>
      <c r="H21" s="18">
        <f t="shared" si="2"/>
        <v>6.1778821607270509E-2</v>
      </c>
      <c r="I21" s="18">
        <f t="shared" si="3"/>
        <v>0.14191130185889581</v>
      </c>
      <c r="J21" s="17">
        <f t="shared" si="4"/>
        <v>13.897373791041664</v>
      </c>
      <c r="K21" s="17">
        <f t="shared" si="5"/>
        <v>1.9853391130059521</v>
      </c>
      <c r="L21" s="16">
        <v>13</v>
      </c>
      <c r="M21" s="19">
        <f t="shared" si="6"/>
        <v>0.53846153846153844</v>
      </c>
      <c r="N21" s="16">
        <v>217</v>
      </c>
      <c r="O21" s="20">
        <f t="shared" ref="O21:P21" si="13">D21/7</f>
        <v>1</v>
      </c>
      <c r="P21" s="20">
        <f t="shared" si="13"/>
        <v>0</v>
      </c>
      <c r="Q21" s="16">
        <f t="shared" si="8"/>
        <v>217</v>
      </c>
      <c r="R21" s="16"/>
      <c r="S21" s="21">
        <v>0.14746543778801799</v>
      </c>
      <c r="T21" s="14">
        <v>125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6.1124038194444445E-2</v>
      </c>
      <c r="AD21" s="25">
        <f t="shared" si="12"/>
        <v>-0.59045820895833323</v>
      </c>
      <c r="AE21" s="25">
        <v>-4.9000000000000004</v>
      </c>
      <c r="AF21" s="25">
        <v>-4.0575239999999999</v>
      </c>
      <c r="AG21" s="25">
        <v>0</v>
      </c>
    </row>
    <row r="22" spans="1:33" ht="15.75" customHeight="1" x14ac:dyDescent="0.2">
      <c r="A22" s="14" t="s">
        <v>74</v>
      </c>
      <c r="B22" s="14"/>
      <c r="C22" s="15" t="str">
        <f t="shared" si="1"/>
        <v xml:space="preserve"> - </v>
      </c>
      <c r="D22" s="16">
        <v>0</v>
      </c>
      <c r="E22" s="16">
        <v>0</v>
      </c>
      <c r="F22" s="29">
        <v>0</v>
      </c>
      <c r="G22" s="29">
        <v>0</v>
      </c>
      <c r="H22" s="18" t="e">
        <f t="shared" si="2"/>
        <v>#DIV/0!</v>
      </c>
      <c r="I22" s="18" t="e">
        <f t="shared" si="3"/>
        <v>#DIV/0!</v>
      </c>
      <c r="J22" s="17">
        <f t="shared" si="4"/>
        <v>0</v>
      </c>
      <c r="K22" s="17" t="e">
        <f t="shared" si="5"/>
        <v>#DIV/0!</v>
      </c>
      <c r="L22" s="16">
        <v>0</v>
      </c>
      <c r="M22" s="19" t="str">
        <f t="shared" si="6"/>
        <v>-</v>
      </c>
      <c r="N22" s="16">
        <v>215</v>
      </c>
      <c r="O22" s="20">
        <f t="shared" ref="O22:P22" si="14">D22/7</f>
        <v>0</v>
      </c>
      <c r="P22" s="20">
        <f t="shared" si="14"/>
        <v>0</v>
      </c>
      <c r="Q22" s="16" t="e">
        <f t="shared" si="8"/>
        <v>#DIV/0!</v>
      </c>
      <c r="R22" s="16"/>
      <c r="S22" s="21">
        <v>0.186046511627906</v>
      </c>
      <c r="T22" s="14">
        <v>125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6.1124038194444445E-2</v>
      </c>
      <c r="AD22" s="25">
        <f t="shared" si="12"/>
        <v>0</v>
      </c>
      <c r="AE22" s="25">
        <v>-4.9000000000000004</v>
      </c>
      <c r="AF22" s="25">
        <v>-4.0575239999999999</v>
      </c>
      <c r="AG22" s="25">
        <v>0</v>
      </c>
    </row>
    <row r="23" spans="1:33" ht="15.75" customHeight="1" x14ac:dyDescent="0.2">
      <c r="A23" s="14" t="s">
        <v>76</v>
      </c>
      <c r="B23" s="14" t="s">
        <v>1031</v>
      </c>
      <c r="C23" s="15">
        <f t="shared" si="1"/>
        <v>12.99</v>
      </c>
      <c r="D23" s="16">
        <v>10</v>
      </c>
      <c r="E23" s="16">
        <v>0</v>
      </c>
      <c r="F23" s="17">
        <v>129.9</v>
      </c>
      <c r="G23" s="29">
        <v>-18.889999999999997</v>
      </c>
      <c r="H23" s="18">
        <f t="shared" si="2"/>
        <v>0.14541955350269434</v>
      </c>
      <c r="I23" s="18">
        <f t="shared" si="3"/>
        <v>8.5161529862715288E-3</v>
      </c>
      <c r="J23" s="17">
        <f t="shared" si="4"/>
        <v>1.1062482729166716</v>
      </c>
      <c r="K23" s="17">
        <f t="shared" si="5"/>
        <v>0.11062482729166716</v>
      </c>
      <c r="L23" s="16">
        <v>18</v>
      </c>
      <c r="M23" s="19">
        <f t="shared" si="6"/>
        <v>0.55555555555555558</v>
      </c>
      <c r="N23" s="16">
        <v>203</v>
      </c>
      <c r="O23" s="20">
        <f t="shared" ref="O23:P23" si="15">D23/7</f>
        <v>1.4285714285714286</v>
      </c>
      <c r="P23" s="20">
        <f t="shared" si="15"/>
        <v>0</v>
      </c>
      <c r="Q23" s="16">
        <f t="shared" si="8"/>
        <v>142</v>
      </c>
      <c r="R23" s="16"/>
      <c r="S23" s="21">
        <v>0.30769230769230699</v>
      </c>
      <c r="T23" s="14">
        <v>125</v>
      </c>
      <c r="U23" s="22" t="s">
        <v>63</v>
      </c>
      <c r="V23" s="23" t="s">
        <v>63</v>
      </c>
      <c r="W23" s="14">
        <v>2</v>
      </c>
      <c r="X23" s="24">
        <f t="shared" si="9"/>
        <v>0.2</v>
      </c>
      <c r="Y23" s="25">
        <f t="shared" si="10"/>
        <v>9.4449999999999985</v>
      </c>
      <c r="Z23" s="14">
        <v>0</v>
      </c>
      <c r="AA23" s="14" t="s">
        <v>39</v>
      </c>
      <c r="AB23" s="27">
        <f t="shared" si="11"/>
        <v>-0.69</v>
      </c>
      <c r="AC23" s="28">
        <v>6.1124038194444445E-2</v>
      </c>
      <c r="AD23" s="25">
        <f t="shared" si="12"/>
        <v>-0.84351172708333322</v>
      </c>
      <c r="AE23" s="25">
        <v>-4.9000000000000004</v>
      </c>
      <c r="AF23" s="25">
        <v>-4.0575239999999999</v>
      </c>
      <c r="AG23" s="25">
        <v>0</v>
      </c>
    </row>
    <row r="24" spans="1:33" ht="15.75" customHeight="1" x14ac:dyDescent="0.2">
      <c r="A24" s="14" t="s">
        <v>78</v>
      </c>
      <c r="B24" s="14" t="s">
        <v>1032</v>
      </c>
      <c r="C24" s="15">
        <f t="shared" si="1"/>
        <v>12.204285714285716</v>
      </c>
      <c r="D24" s="16">
        <v>14</v>
      </c>
      <c r="E24" s="16">
        <v>0</v>
      </c>
      <c r="F24" s="17">
        <v>170.86</v>
      </c>
      <c r="G24" s="17">
        <v>-34.51</v>
      </c>
      <c r="H24" s="18">
        <f t="shared" si="2"/>
        <v>0.20197822778883293</v>
      </c>
      <c r="I24" s="18">
        <f t="shared" si="3"/>
        <v>-9.2855275769148232E-2</v>
      </c>
      <c r="J24" s="17">
        <f t="shared" si="4"/>
        <v>-15.865252417916668</v>
      </c>
      <c r="K24" s="17">
        <f t="shared" si="5"/>
        <v>-1.1332323155654762</v>
      </c>
      <c r="L24" s="16">
        <v>35</v>
      </c>
      <c r="M24" s="19">
        <f t="shared" si="6"/>
        <v>0.4</v>
      </c>
      <c r="N24" s="16">
        <v>194</v>
      </c>
      <c r="O24" s="20">
        <f t="shared" ref="O24:P24" si="16">D24/7</f>
        <v>2</v>
      </c>
      <c r="P24" s="20">
        <f t="shared" si="16"/>
        <v>0</v>
      </c>
      <c r="Q24" s="16">
        <f t="shared" si="8"/>
        <v>97</v>
      </c>
      <c r="R24" s="16"/>
      <c r="S24" s="21">
        <v>0.38866396761133598</v>
      </c>
      <c r="T24" s="14">
        <v>125</v>
      </c>
      <c r="U24" s="22" t="s">
        <v>63</v>
      </c>
      <c r="V24" s="23" t="s">
        <v>63</v>
      </c>
      <c r="W24" s="14">
        <v>5</v>
      </c>
      <c r="X24" s="24">
        <f t="shared" si="9"/>
        <v>0.35714285714285715</v>
      </c>
      <c r="Y24" s="25">
        <f t="shared" si="10"/>
        <v>5.751666666666666</v>
      </c>
      <c r="Z24" s="14">
        <v>1</v>
      </c>
      <c r="AA24" s="14" t="s">
        <v>39</v>
      </c>
      <c r="AB24" s="27">
        <f t="shared" si="11"/>
        <v>-0.69</v>
      </c>
      <c r="AC24" s="28">
        <v>6.1124038194444445E-2</v>
      </c>
      <c r="AD24" s="25">
        <f t="shared" si="12"/>
        <v>-1.1809164179166665</v>
      </c>
      <c r="AE24" s="25">
        <v>-4.9000000000000004</v>
      </c>
      <c r="AF24" s="25">
        <v>-4.0575239999999999</v>
      </c>
      <c r="AG24" s="25">
        <v>0</v>
      </c>
    </row>
    <row r="25" spans="1:33" ht="15.75" customHeight="1" x14ac:dyDescent="0.2">
      <c r="A25" s="14" t="s">
        <v>81</v>
      </c>
      <c r="B25" s="30" t="s">
        <v>1033</v>
      </c>
      <c r="C25" s="15">
        <f t="shared" si="1"/>
        <v>10.065999999999999</v>
      </c>
      <c r="D25" s="16">
        <v>10</v>
      </c>
      <c r="E25" s="16">
        <v>0</v>
      </c>
      <c r="F25" s="17">
        <v>100.66</v>
      </c>
      <c r="G25" s="17">
        <v>-34.71</v>
      </c>
      <c r="H25" s="18">
        <f t="shared" si="2"/>
        <v>0.34482416054043319</v>
      </c>
      <c r="I25" s="18">
        <f t="shared" si="3"/>
        <v>-0.39332914491439736</v>
      </c>
      <c r="J25" s="17">
        <f t="shared" si="4"/>
        <v>-39.592511727083235</v>
      </c>
      <c r="K25" s="17">
        <f t="shared" si="5"/>
        <v>-3.9592511727083233</v>
      </c>
      <c r="L25" s="16">
        <v>48</v>
      </c>
      <c r="M25" s="19">
        <f t="shared" si="6"/>
        <v>0.20833333333333334</v>
      </c>
      <c r="N25" s="16">
        <v>177</v>
      </c>
      <c r="O25" s="20">
        <f t="shared" ref="O25:P25" si="17">D25/7</f>
        <v>1.4285714285714286</v>
      </c>
      <c r="P25" s="20">
        <f t="shared" si="17"/>
        <v>0</v>
      </c>
      <c r="Q25" s="16">
        <f t="shared" si="8"/>
        <v>123</v>
      </c>
      <c r="R25" s="16"/>
      <c r="S25" s="21">
        <v>0.39900249376558611</v>
      </c>
      <c r="T25" s="14">
        <v>125</v>
      </c>
      <c r="U25" s="22" t="s">
        <v>63</v>
      </c>
      <c r="V25" s="23" t="s">
        <v>63</v>
      </c>
      <c r="W25" s="14">
        <v>5</v>
      </c>
      <c r="X25" s="24">
        <f t="shared" si="9"/>
        <v>0.5</v>
      </c>
      <c r="Y25" s="25">
        <f t="shared" si="10"/>
        <v>6.9420000000000002</v>
      </c>
      <c r="Z25" s="22">
        <v>0</v>
      </c>
      <c r="AA25" s="14" t="s">
        <v>39</v>
      </c>
      <c r="AB25" s="27">
        <f t="shared" si="11"/>
        <v>-0.69</v>
      </c>
      <c r="AC25" s="28">
        <v>6.1124038194444445E-2</v>
      </c>
      <c r="AD25" s="25">
        <f t="shared" si="12"/>
        <v>-0.84351172708333322</v>
      </c>
      <c r="AE25" s="25">
        <v>-4.9000000000000004</v>
      </c>
      <c r="AF25" s="25">
        <v>-4.0599999999999898</v>
      </c>
      <c r="AG25" s="25">
        <v>0</v>
      </c>
    </row>
    <row r="26" spans="1:33" ht="15.75" customHeight="1" x14ac:dyDescent="0.2">
      <c r="A26" s="14" t="s">
        <v>82</v>
      </c>
      <c r="B26" s="14" t="s">
        <v>1034</v>
      </c>
      <c r="C26" s="15">
        <f t="shared" si="1"/>
        <v>10.475806451612904</v>
      </c>
      <c r="D26" s="16">
        <v>31</v>
      </c>
      <c r="E26" s="16">
        <v>2</v>
      </c>
      <c r="F26" s="17">
        <v>324.75</v>
      </c>
      <c r="G26" s="17">
        <v>-44.99</v>
      </c>
      <c r="H26" s="18">
        <f t="shared" si="2"/>
        <v>0.13853733641262511</v>
      </c>
      <c r="I26" s="18">
        <f t="shared" si="3"/>
        <v>-8.9609331343982676E-2</v>
      </c>
      <c r="J26" s="17">
        <f t="shared" si="4"/>
        <v>-29.100630353958373</v>
      </c>
      <c r="K26" s="17">
        <f t="shared" si="5"/>
        <v>-0.93873001141801204</v>
      </c>
      <c r="L26" s="16">
        <v>61</v>
      </c>
      <c r="M26" s="19">
        <f t="shared" si="6"/>
        <v>0.50819672131147542</v>
      </c>
      <c r="N26" s="16">
        <v>155</v>
      </c>
      <c r="O26" s="20">
        <f t="shared" ref="O26:P26" si="18">D26/7</f>
        <v>4.4285714285714288</v>
      </c>
      <c r="P26" s="20">
        <f t="shared" si="18"/>
        <v>0.2857142857142857</v>
      </c>
      <c r="Q26" s="16">
        <f t="shared" si="8"/>
        <v>32</v>
      </c>
      <c r="R26" s="16"/>
      <c r="S26" s="21">
        <v>0.62269129287598945</v>
      </c>
      <c r="T26" s="14">
        <v>125</v>
      </c>
      <c r="U26" s="22" t="s">
        <v>63</v>
      </c>
      <c r="V26" s="23" t="s">
        <v>63</v>
      </c>
      <c r="W26" s="14">
        <v>6</v>
      </c>
      <c r="X26" s="24">
        <f t="shared" si="9"/>
        <v>0.19354838709677419</v>
      </c>
      <c r="Y26" s="25">
        <f t="shared" si="10"/>
        <v>3.749166666666667</v>
      </c>
      <c r="Z26" s="14">
        <v>6</v>
      </c>
      <c r="AA26" s="14" t="s">
        <v>39</v>
      </c>
      <c r="AB26" s="27">
        <f t="shared" si="11"/>
        <v>-0.69</v>
      </c>
      <c r="AC26" s="28">
        <v>6.1124038194444445E-2</v>
      </c>
      <c r="AD26" s="25">
        <f t="shared" si="12"/>
        <v>-2.6148863539583331</v>
      </c>
      <c r="AE26" s="25">
        <v>-4.25</v>
      </c>
      <c r="AF26" s="25">
        <v>-4.0575239999999999</v>
      </c>
      <c r="AG26" s="25">
        <v>0</v>
      </c>
    </row>
    <row r="27" spans="1:33" ht="15.75" customHeight="1" x14ac:dyDescent="0.2">
      <c r="A27" s="14" t="s">
        <v>85</v>
      </c>
      <c r="B27" s="14" t="s">
        <v>1035</v>
      </c>
      <c r="C27" s="15">
        <f t="shared" si="1"/>
        <v>11.964303797468355</v>
      </c>
      <c r="D27" s="16">
        <v>79</v>
      </c>
      <c r="E27" s="16">
        <v>2</v>
      </c>
      <c r="F27" s="17">
        <v>945.18000000000006</v>
      </c>
      <c r="G27" s="17">
        <v>-69.86</v>
      </c>
      <c r="H27" s="18">
        <f t="shared" si="2"/>
        <v>7.391184747878711E-2</v>
      </c>
      <c r="I27" s="18">
        <f t="shared" si="3"/>
        <v>9.0111658473562367E-2</v>
      </c>
      <c r="J27" s="17">
        <f t="shared" si="4"/>
        <v>85.171737356041689</v>
      </c>
      <c r="K27" s="17">
        <f t="shared" si="5"/>
        <v>1.0781232576714137</v>
      </c>
      <c r="L27" s="16">
        <v>123</v>
      </c>
      <c r="M27" s="19">
        <f t="shared" si="6"/>
        <v>0.64227642276422769</v>
      </c>
      <c r="N27" s="16">
        <v>101</v>
      </c>
      <c r="O27" s="20">
        <f t="shared" ref="O27:P27" si="19">D27/7</f>
        <v>11.285714285714286</v>
      </c>
      <c r="P27" s="20">
        <f t="shared" si="19"/>
        <v>0.2857142857142857</v>
      </c>
      <c r="Q27" s="16">
        <f t="shared" si="8"/>
        <v>8</v>
      </c>
      <c r="R27" s="16"/>
      <c r="S27" s="21">
        <v>1.4730538922155689</v>
      </c>
      <c r="T27" s="14">
        <v>125</v>
      </c>
      <c r="U27" s="22" t="s">
        <v>63</v>
      </c>
      <c r="V27" s="23" t="s">
        <v>63</v>
      </c>
      <c r="W27" s="14">
        <v>19</v>
      </c>
      <c r="X27" s="24">
        <f t="shared" si="9"/>
        <v>0.24050632911392406</v>
      </c>
      <c r="Y27" s="25">
        <f>IFERROR(G27/(W27+#REF!)*-1,0)</f>
        <v>0</v>
      </c>
      <c r="Z27" s="14">
        <v>3</v>
      </c>
      <c r="AA27" s="14" t="s">
        <v>39</v>
      </c>
      <c r="AB27" s="27">
        <f t="shared" si="11"/>
        <v>-0.69</v>
      </c>
      <c r="AC27" s="28">
        <v>6.1124038194444445E-2</v>
      </c>
      <c r="AD27" s="25">
        <f t="shared" si="12"/>
        <v>-6.6637426439583329</v>
      </c>
      <c r="AE27" s="25">
        <v>-4.25</v>
      </c>
      <c r="AF27" s="25">
        <v>-3.8728799999999999</v>
      </c>
      <c r="AG27" s="25">
        <v>0</v>
      </c>
    </row>
    <row r="28" spans="1:33" ht="15.75" customHeight="1" x14ac:dyDescent="0.2">
      <c r="A28" s="14" t="s">
        <v>87</v>
      </c>
      <c r="B28" s="14" t="s">
        <v>1036</v>
      </c>
      <c r="C28" s="15">
        <f t="shared" si="1"/>
        <v>13.484999999999999</v>
      </c>
      <c r="D28" s="16">
        <v>40</v>
      </c>
      <c r="E28" s="16">
        <v>0</v>
      </c>
      <c r="F28" s="17">
        <v>539.4</v>
      </c>
      <c r="G28" s="17">
        <v>-14.51</v>
      </c>
      <c r="H28" s="18">
        <f t="shared" si="2"/>
        <v>2.6900259547645532E-2</v>
      </c>
      <c r="I28" s="18">
        <f t="shared" si="3"/>
        <v>0.21448044696267457</v>
      </c>
      <c r="J28" s="17">
        <f t="shared" si="4"/>
        <v>115.69075309166666</v>
      </c>
      <c r="K28" s="17">
        <f t="shared" si="5"/>
        <v>2.8922688272916668</v>
      </c>
      <c r="L28" s="16">
        <v>103</v>
      </c>
      <c r="M28" s="19">
        <f t="shared" si="6"/>
        <v>0.38834951456310679</v>
      </c>
      <c r="N28" s="16">
        <v>50</v>
      </c>
      <c r="O28" s="20">
        <f t="shared" ref="O28:P28" si="20">D28/7</f>
        <v>5.7142857142857144</v>
      </c>
      <c r="P28" s="20">
        <f t="shared" si="20"/>
        <v>0</v>
      </c>
      <c r="Q28" s="16">
        <f t="shared" si="8"/>
        <v>8</v>
      </c>
      <c r="R28" s="16"/>
      <c r="S28" s="21">
        <v>2.4516129032258061</v>
      </c>
      <c r="T28" s="14">
        <v>125</v>
      </c>
      <c r="U28" s="22" t="s">
        <v>63</v>
      </c>
      <c r="V28" s="23" t="s">
        <v>63</v>
      </c>
      <c r="W28" s="14">
        <v>5</v>
      </c>
      <c r="X28" s="24">
        <f t="shared" si="9"/>
        <v>0.125</v>
      </c>
      <c r="Y28" s="25">
        <f t="shared" ref="Y28:Y32" si="21">IFERROR(G28/(W28+Z28)*-1,0)</f>
        <v>2.9020000000000001</v>
      </c>
      <c r="Z28" s="14">
        <v>0</v>
      </c>
      <c r="AA28" s="14" t="s">
        <v>39</v>
      </c>
      <c r="AB28" s="27">
        <f t="shared" si="11"/>
        <v>-0.69</v>
      </c>
      <c r="AC28" s="28">
        <v>6.1124038194444445E-2</v>
      </c>
      <c r="AD28" s="25">
        <f t="shared" si="12"/>
        <v>-3.3740469083333329</v>
      </c>
      <c r="AE28" s="25">
        <v>-4.25</v>
      </c>
      <c r="AF28" s="25">
        <v>-3.8728799999999999</v>
      </c>
      <c r="AG28" s="25">
        <v>0</v>
      </c>
    </row>
    <row r="29" spans="1:33" ht="15.75" customHeight="1" x14ac:dyDescent="0.2">
      <c r="A29" s="14" t="s">
        <v>89</v>
      </c>
      <c r="B29" s="14" t="s">
        <v>1037</v>
      </c>
      <c r="C29" s="15">
        <f t="shared" si="1"/>
        <v>15.51030303030303</v>
      </c>
      <c r="D29" s="16">
        <v>33</v>
      </c>
      <c r="E29" s="16">
        <v>1</v>
      </c>
      <c r="F29" s="17">
        <v>511.84</v>
      </c>
      <c r="G29" s="17">
        <v>0</v>
      </c>
      <c r="H29" s="18">
        <f t="shared" si="2"/>
        <v>0</v>
      </c>
      <c r="I29" s="18">
        <f t="shared" si="3"/>
        <v>0.3208529448668041</v>
      </c>
      <c r="J29" s="17">
        <f t="shared" si="4"/>
        <v>164.225371300625</v>
      </c>
      <c r="K29" s="17">
        <f t="shared" si="5"/>
        <v>4.9765264030492427</v>
      </c>
      <c r="L29" s="16">
        <v>66</v>
      </c>
      <c r="M29" s="19">
        <f t="shared" si="6"/>
        <v>0.5</v>
      </c>
      <c r="N29" s="16">
        <v>25</v>
      </c>
      <c r="O29" s="20">
        <f t="shared" ref="O29:P29" si="22">D29/7</f>
        <v>4.7142857142857144</v>
      </c>
      <c r="P29" s="20">
        <f t="shared" si="22"/>
        <v>0.14285714285714285</v>
      </c>
      <c r="Q29" s="16">
        <f t="shared" si="8"/>
        <v>5</v>
      </c>
      <c r="R29" s="16"/>
      <c r="S29" s="21">
        <v>3.3811320754716978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6.1124038194444445E-2</v>
      </c>
      <c r="AD29" s="25">
        <f t="shared" si="12"/>
        <v>-2.7835886993749996</v>
      </c>
      <c r="AE29" s="25">
        <v>-4.25</v>
      </c>
      <c r="AF29" s="25">
        <v>-3.8728799999999999</v>
      </c>
      <c r="AG29" s="25">
        <v>0</v>
      </c>
    </row>
    <row r="30" spans="1:33" ht="15.75" customHeight="1" x14ac:dyDescent="0.2">
      <c r="A30" s="31" t="s">
        <v>90</v>
      </c>
      <c r="B30" s="31" t="s">
        <v>105</v>
      </c>
      <c r="C30" s="15">
        <f t="shared" si="1"/>
        <v>17.040000000000006</v>
      </c>
      <c r="D30" s="16">
        <v>18</v>
      </c>
      <c r="E30" s="16">
        <v>0</v>
      </c>
      <c r="F30" s="17">
        <v>306.72000000000008</v>
      </c>
      <c r="G30" s="17">
        <v>0</v>
      </c>
      <c r="H30" s="18">
        <f t="shared" si="2"/>
        <v>0</v>
      </c>
      <c r="I30" s="18">
        <f t="shared" si="3"/>
        <v>0.37247111587392412</v>
      </c>
      <c r="J30" s="17">
        <f t="shared" si="4"/>
        <v>114.24434066085004</v>
      </c>
      <c r="K30" s="17">
        <f t="shared" si="5"/>
        <v>6.3469078144916686</v>
      </c>
      <c r="L30" s="16">
        <v>43</v>
      </c>
      <c r="M30" s="19">
        <f t="shared" si="6"/>
        <v>0.41860465116279072</v>
      </c>
      <c r="N30" s="16">
        <v>5</v>
      </c>
      <c r="O30" s="20">
        <f t="shared" ref="O30:P30" si="23">D30/7</f>
        <v>2.5714285714285716</v>
      </c>
      <c r="P30" s="20">
        <f t="shared" si="23"/>
        <v>0</v>
      </c>
      <c r="Q30" s="16">
        <f t="shared" si="8"/>
        <v>1</v>
      </c>
      <c r="R30" s="16"/>
      <c r="S30" s="21">
        <v>2.2995169082125599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6.1124038194444445E-2</v>
      </c>
      <c r="AD30" s="25">
        <f t="shared" si="12"/>
        <v>-1.5183211087499999</v>
      </c>
      <c r="AE30" s="25">
        <v>-4.25</v>
      </c>
      <c r="AF30" s="25">
        <v>-3.8027410127999999</v>
      </c>
      <c r="AG30" s="25">
        <v>0</v>
      </c>
    </row>
    <row r="31" spans="1:33" ht="15.75" customHeight="1" x14ac:dyDescent="0.2">
      <c r="A31" s="31" t="s">
        <v>91</v>
      </c>
      <c r="B31" s="31" t="s">
        <v>38</v>
      </c>
      <c r="C31" s="15">
        <f t="shared" si="1"/>
        <v>19.2</v>
      </c>
      <c r="D31" s="16">
        <v>1</v>
      </c>
      <c r="E31" s="16">
        <v>0</v>
      </c>
      <c r="F31" s="17">
        <v>19.2</v>
      </c>
      <c r="G31" s="17">
        <v>0</v>
      </c>
      <c r="H31" s="18">
        <f t="shared" si="2"/>
        <v>0</v>
      </c>
      <c r="I31" s="18">
        <f t="shared" si="3"/>
        <v>0.42619311533810778</v>
      </c>
      <c r="J31" s="17">
        <f t="shared" si="4"/>
        <v>8.1829078144916689</v>
      </c>
      <c r="K31" s="17">
        <f t="shared" si="5"/>
        <v>8.1829078144916689</v>
      </c>
      <c r="L31" s="16">
        <v>27</v>
      </c>
      <c r="M31" s="19">
        <f t="shared" si="6"/>
        <v>3.7037037037037035E-2</v>
      </c>
      <c r="N31" s="16">
        <v>5</v>
      </c>
      <c r="O31" s="20">
        <f t="shared" ref="O31:P32" si="24">D31/7</f>
        <v>0.14285714285714285</v>
      </c>
      <c r="P31" s="20">
        <f t="shared" si="24"/>
        <v>0</v>
      </c>
      <c r="Q31" s="16">
        <f t="shared" si="8"/>
        <v>35</v>
      </c>
      <c r="R31" s="16"/>
      <c r="S31" s="21">
        <v>2.8011204481792702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6.1124038194444445E-2</v>
      </c>
      <c r="AD31" s="25">
        <f t="shared" si="12"/>
        <v>-8.4351172708333325E-2</v>
      </c>
      <c r="AE31" s="25">
        <v>-4.25</v>
      </c>
      <c r="AF31" s="25">
        <v>-3.802741012799999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18.453333333333333</v>
      </c>
      <c r="D32" s="16">
        <v>3</v>
      </c>
      <c r="E32" s="16">
        <v>0</v>
      </c>
      <c r="F32" s="17">
        <v>55.36</v>
      </c>
      <c r="G32" s="17">
        <v>0</v>
      </c>
      <c r="H32" s="18">
        <f t="shared" si="2"/>
        <v>0</v>
      </c>
      <c r="I32" s="18">
        <f t="shared" si="3"/>
        <v>0.40904485988936057</v>
      </c>
      <c r="J32" s="17">
        <f t="shared" si="4"/>
        <v>22.644723443475002</v>
      </c>
      <c r="K32" s="17">
        <f t="shared" si="5"/>
        <v>7.5482411478250002</v>
      </c>
      <c r="L32" s="16">
        <v>24</v>
      </c>
      <c r="M32" s="19">
        <f t="shared" si="6"/>
        <v>0.125</v>
      </c>
      <c r="N32" s="16">
        <v>1</v>
      </c>
      <c r="O32" s="20">
        <f t="shared" si="24"/>
        <v>0.42857142857142855</v>
      </c>
      <c r="P32" s="20">
        <f t="shared" si="24"/>
        <v>0</v>
      </c>
      <c r="Q32" s="16">
        <f t="shared" si="8"/>
        <v>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3.182389937106918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6.1124038194444445E-2</v>
      </c>
      <c r="AD32" s="25">
        <f t="shared" si="12"/>
        <v>-0.25305351812499999</v>
      </c>
      <c r="AE32" s="25">
        <v>-4.25</v>
      </c>
      <c r="AF32" s="25">
        <v>-3.8027410127999999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Male to 30 Amp Female RV Adapter - 10/3 STW L5-30P Locking Plug to TT-30R, Yellow")</f>
        <v>30 Amp Male to 30 Amp Female RV Adapter - 10/3 STW L5-30P Locking Plug to TT-30R,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Info!B1:BJ5000""),2,FALSE),"""")"),"B08PL5FBX2")</f>
        <v>B08PL5FBX2</v>
      </c>
      <c r="B2" s="3" t="s">
        <v>1038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87" customHeight="1" x14ac:dyDescent="0.15">
      <c r="A3" s="67" t="s">
        <v>30</v>
      </c>
      <c r="B3" s="68"/>
      <c r="C3" s="42">
        <f>((AE32+AF32)/0.85)*-1</f>
        <v>9.7896894268235304</v>
      </c>
      <c r="D3" s="5">
        <f>SUM(D4:D99765)</f>
        <v>205</v>
      </c>
      <c r="E3" s="5"/>
      <c r="F3" s="6">
        <f t="shared" ref="F3:G3" si="0">SUM(F4:F99765)</f>
        <v>2444.35</v>
      </c>
      <c r="G3" s="6">
        <f t="shared" si="0"/>
        <v>-747.65999999999985</v>
      </c>
      <c r="H3" s="7">
        <f>G3/F3*-1</f>
        <v>0.30587272690081202</v>
      </c>
      <c r="I3" s="8">
        <f>J3/F3</f>
        <v>-0.17821406092484487</v>
      </c>
      <c r="J3" s="6">
        <f>SUM(J4:J99765)</f>
        <v>-435.61753982164458</v>
      </c>
      <c r="K3" s="6">
        <f>J3/D3</f>
        <v>-2.1249636088860711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0.5 - May
0.5 - June
0.5 - July
0.5 - Aug
0.5 - Sept
0.5 - Oct
0.5 - Nov
0.5 - Dec
 - Jan
 - Feb")</f>
        <v xml:space="preserve"> - March
0.5 - April
0.5 - May
0.5 - June
0.5 - July
0.5 - Aug
0.5 - Sept
0.5 - Oct
0.5 - Nov
0.5 -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QTY-250")</f>
        <v>US QTY-250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130</v>
      </c>
      <c r="X3" s="7">
        <f>W3/D3</f>
        <v>0.63414634146341464</v>
      </c>
      <c r="Y3" s="6"/>
      <c r="Z3" s="5"/>
      <c r="AA3" s="5"/>
      <c r="AB3" s="5"/>
      <c r="AC3" s="5"/>
      <c r="AD3" s="6">
        <f>SUM(AD4:AD99765)</f>
        <v>-36.080856444444436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Info!B2:BZ7000""),37,FALSE)),"""")*-1"),-3.3712360128)</f>
        <v>-3.3712360127999998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1039</v>
      </c>
      <c r="C20" s="15">
        <f t="shared" ref="C20:C32" si="1">IFERROR(F20/D20," - ")</f>
        <v>16.989999999999998</v>
      </c>
      <c r="D20" s="16">
        <v>6</v>
      </c>
      <c r="E20" s="16">
        <v>0</v>
      </c>
      <c r="F20" s="17">
        <v>101.93999999999998</v>
      </c>
      <c r="G20" s="29">
        <v>-30.69</v>
      </c>
      <c r="H20" s="18">
        <f t="shared" ref="H20:H32" si="2">G20/F20*-1</f>
        <v>0.30105944673337265</v>
      </c>
      <c r="I20" s="18">
        <f t="shared" ref="I20:I32" si="3">J20/F20</f>
        <v>3.8307950101366645E-2</v>
      </c>
      <c r="J20" s="17">
        <f t="shared" ref="J20:J32" si="4">F20*0.85+G20+AF20*D20+D20*AE20+AG20+AD20</f>
        <v>3.9051124333333154</v>
      </c>
      <c r="K20" s="17">
        <f t="shared" ref="K20:K32" si="5">J20/D20</f>
        <v>0.65085207222221919</v>
      </c>
      <c r="L20" s="16">
        <v>23</v>
      </c>
      <c r="M20" s="19">
        <f t="shared" ref="M20:M32" si="6">IFERROR(D20/L20,"-")</f>
        <v>0.2608695652173913</v>
      </c>
      <c r="N20" s="16">
        <v>253</v>
      </c>
      <c r="O20" s="20">
        <f t="shared" ref="O20:P20" si="7">D20/7</f>
        <v>0.8571428571428571</v>
      </c>
      <c r="P20" s="20">
        <f t="shared" si="7"/>
        <v>0</v>
      </c>
      <c r="Q20" s="16">
        <f t="shared" ref="Q20:Q32" si="8">ROUNDDOWN(N20/(O20+P20),0)</f>
        <v>295</v>
      </c>
      <c r="R20" s="16"/>
      <c r="S20" s="21">
        <v>1.1764705882352899E-2</v>
      </c>
      <c r="T20" s="14">
        <v>0</v>
      </c>
      <c r="U20" s="22" t="s">
        <v>63</v>
      </c>
      <c r="V20" s="23" t="s">
        <v>63</v>
      </c>
      <c r="W20" s="14">
        <v>6</v>
      </c>
      <c r="X20" s="24">
        <f t="shared" ref="X20:X32" si="9">IFERROR(W20/D20,0)</f>
        <v>1</v>
      </c>
      <c r="Y20" s="25">
        <f t="shared" ref="Y20:Y26" si="10">IFERROR(G20/(W20+Z20)*-1,0)</f>
        <v>4.3842857142857143</v>
      </c>
      <c r="Z20" s="14">
        <v>1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0.12753925925925924</v>
      </c>
      <c r="AD20" s="25">
        <f t="shared" ref="AD20:AD32" si="12">IFERROR(AB20*AC20*D20*2,0)</f>
        <v>-1.0560250666666664</v>
      </c>
      <c r="AE20" s="25">
        <v>-4.9000000000000004</v>
      </c>
      <c r="AF20" s="25">
        <v>-3.5996437500000003</v>
      </c>
      <c r="AG20" s="25">
        <v>0</v>
      </c>
    </row>
    <row r="21" spans="1:33" ht="15.75" customHeight="1" x14ac:dyDescent="0.2">
      <c r="A21" s="14" t="s">
        <v>71</v>
      </c>
      <c r="B21" s="14" t="s">
        <v>316</v>
      </c>
      <c r="C21" s="15">
        <f t="shared" si="1"/>
        <v>16.712499999999995</v>
      </c>
      <c r="D21" s="16">
        <v>12</v>
      </c>
      <c r="E21" s="16">
        <v>0</v>
      </c>
      <c r="F21" s="17">
        <v>200.54999999999995</v>
      </c>
      <c r="G21" s="29">
        <v>-72.14</v>
      </c>
      <c r="H21" s="18">
        <f t="shared" si="2"/>
        <v>0.35971079531288963</v>
      </c>
      <c r="I21" s="18">
        <f t="shared" si="3"/>
        <v>-2.8822114850827214E-2</v>
      </c>
      <c r="J21" s="17">
        <f t="shared" si="4"/>
        <v>-5.7802751333333964</v>
      </c>
      <c r="K21" s="17">
        <f t="shared" si="5"/>
        <v>-0.4816895944444497</v>
      </c>
      <c r="L21" s="16">
        <v>18</v>
      </c>
      <c r="M21" s="19">
        <f t="shared" si="6"/>
        <v>0.66666666666666663</v>
      </c>
      <c r="N21" s="16">
        <v>233</v>
      </c>
      <c r="O21" s="20">
        <f t="shared" ref="O21:P21" si="13">D21/7</f>
        <v>1.7142857142857142</v>
      </c>
      <c r="P21" s="20">
        <f t="shared" si="13"/>
        <v>0</v>
      </c>
      <c r="Q21" s="16">
        <f t="shared" si="8"/>
        <v>135</v>
      </c>
      <c r="R21" s="16"/>
      <c r="S21" s="21">
        <v>0.19591836734693799</v>
      </c>
      <c r="T21" s="14">
        <v>0</v>
      </c>
      <c r="U21" s="22" t="s">
        <v>63</v>
      </c>
      <c r="V21" s="23" t="s">
        <v>63</v>
      </c>
      <c r="W21" s="14">
        <v>12</v>
      </c>
      <c r="X21" s="24">
        <f t="shared" si="9"/>
        <v>1</v>
      </c>
      <c r="Y21" s="25">
        <f t="shared" si="10"/>
        <v>5.152857142857143</v>
      </c>
      <c r="Z21" s="14">
        <v>2</v>
      </c>
      <c r="AA21" s="14" t="s">
        <v>39</v>
      </c>
      <c r="AB21" s="27">
        <f t="shared" si="11"/>
        <v>-0.69</v>
      </c>
      <c r="AC21" s="28">
        <v>0.12753925925925924</v>
      </c>
      <c r="AD21" s="25">
        <f t="shared" si="12"/>
        <v>-2.1120501333333328</v>
      </c>
      <c r="AE21" s="25">
        <v>-4.9000000000000004</v>
      </c>
      <c r="AF21" s="25">
        <v>-3.5996437500000003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14.719000000000003</v>
      </c>
      <c r="D22" s="16">
        <v>10</v>
      </c>
      <c r="E22" s="16">
        <v>0</v>
      </c>
      <c r="F22" s="29">
        <v>147.19000000000003</v>
      </c>
      <c r="G22" s="29">
        <v>-70.900000000000006</v>
      </c>
      <c r="H22" s="18">
        <f t="shared" si="2"/>
        <v>0.48169033222365643</v>
      </c>
      <c r="I22" s="18">
        <f t="shared" si="3"/>
        <v>-0.2211086301907586</v>
      </c>
      <c r="J22" s="17">
        <f t="shared" si="4"/>
        <v>-32.544979277777763</v>
      </c>
      <c r="K22" s="17">
        <f t="shared" si="5"/>
        <v>-3.2544979277777761</v>
      </c>
      <c r="L22" s="16">
        <v>33</v>
      </c>
      <c r="M22" s="19">
        <f t="shared" si="6"/>
        <v>0.30303030303030304</v>
      </c>
      <c r="N22" s="16">
        <v>231</v>
      </c>
      <c r="O22" s="20">
        <f t="shared" ref="O22:P22" si="14">D22/7</f>
        <v>1.4285714285714286</v>
      </c>
      <c r="P22" s="20">
        <f t="shared" si="14"/>
        <v>0</v>
      </c>
      <c r="Q22" s="16">
        <f t="shared" si="8"/>
        <v>161</v>
      </c>
      <c r="R22" s="16"/>
      <c r="S22" s="21">
        <v>0.35744680851063798</v>
      </c>
      <c r="T22" s="14">
        <v>0</v>
      </c>
      <c r="U22" s="22" t="s">
        <v>63</v>
      </c>
      <c r="V22" s="23" t="s">
        <v>63</v>
      </c>
      <c r="W22" s="14">
        <v>9</v>
      </c>
      <c r="X22" s="24">
        <f t="shared" si="9"/>
        <v>0.9</v>
      </c>
      <c r="Y22" s="25">
        <f t="shared" si="10"/>
        <v>6.4454545454545462</v>
      </c>
      <c r="Z22" s="14">
        <v>2</v>
      </c>
      <c r="AA22" s="14" t="s">
        <v>39</v>
      </c>
      <c r="AB22" s="27">
        <f t="shared" si="11"/>
        <v>-0.69</v>
      </c>
      <c r="AC22" s="28">
        <v>0.12753925925925924</v>
      </c>
      <c r="AD22" s="25">
        <f t="shared" si="12"/>
        <v>-1.7600417777777775</v>
      </c>
      <c r="AE22" s="25">
        <v>-4.9000000000000004</v>
      </c>
      <c r="AF22" s="25">
        <v>-3.5996437500000003</v>
      </c>
      <c r="AG22" s="25">
        <v>0</v>
      </c>
    </row>
    <row r="23" spans="1:33" ht="15.75" customHeight="1" x14ac:dyDescent="0.2">
      <c r="A23" s="14" t="s">
        <v>76</v>
      </c>
      <c r="B23" s="14" t="s">
        <v>1031</v>
      </c>
      <c r="C23" s="15">
        <f t="shared" si="1"/>
        <v>14.020000000000001</v>
      </c>
      <c r="D23" s="16">
        <v>12</v>
      </c>
      <c r="E23" s="16">
        <v>0</v>
      </c>
      <c r="F23" s="17">
        <v>168.24</v>
      </c>
      <c r="G23" s="29">
        <v>-71.109999999999985</v>
      </c>
      <c r="H23" s="18">
        <f t="shared" si="2"/>
        <v>0.42266999524488813</v>
      </c>
      <c r="I23" s="18">
        <f t="shared" si="3"/>
        <v>-0.19147512561420194</v>
      </c>
      <c r="J23" s="17">
        <f t="shared" si="4"/>
        <v>-32.213775133333336</v>
      </c>
      <c r="K23" s="17">
        <f t="shared" si="5"/>
        <v>-2.6844812611111113</v>
      </c>
      <c r="L23" s="16">
        <v>49</v>
      </c>
      <c r="M23" s="19">
        <f t="shared" si="6"/>
        <v>0.24489795918367346</v>
      </c>
      <c r="N23" s="16">
        <v>219</v>
      </c>
      <c r="O23" s="20">
        <f t="shared" ref="O23:P23" si="15">D23/7</f>
        <v>1.7142857142857142</v>
      </c>
      <c r="P23" s="20">
        <f t="shared" si="15"/>
        <v>0</v>
      </c>
      <c r="Q23" s="16">
        <f t="shared" si="8"/>
        <v>127</v>
      </c>
      <c r="R23" s="16"/>
      <c r="S23" s="21">
        <v>0.568888888888888</v>
      </c>
      <c r="T23" s="14">
        <v>0</v>
      </c>
      <c r="U23" s="22" t="s">
        <v>63</v>
      </c>
      <c r="V23" s="23" t="s">
        <v>63</v>
      </c>
      <c r="W23" s="14">
        <v>8</v>
      </c>
      <c r="X23" s="24">
        <f t="shared" si="9"/>
        <v>0.66666666666666663</v>
      </c>
      <c r="Y23" s="25">
        <f t="shared" si="10"/>
        <v>5.9258333333333324</v>
      </c>
      <c r="Z23" s="14">
        <v>4</v>
      </c>
      <c r="AA23" s="14" t="s">
        <v>39</v>
      </c>
      <c r="AB23" s="27">
        <f t="shared" si="11"/>
        <v>-0.69</v>
      </c>
      <c r="AC23" s="28">
        <v>0.12753925925925924</v>
      </c>
      <c r="AD23" s="25">
        <f t="shared" si="12"/>
        <v>-2.1120501333333328</v>
      </c>
      <c r="AE23" s="25">
        <v>-4.9000000000000004</v>
      </c>
      <c r="AF23" s="25">
        <v>-3.5996437500000003</v>
      </c>
      <c r="AG23" s="25">
        <v>0</v>
      </c>
    </row>
    <row r="24" spans="1:33" ht="15.75" customHeight="1" x14ac:dyDescent="0.2">
      <c r="A24" s="14" t="s">
        <v>78</v>
      </c>
      <c r="B24" s="14" t="s">
        <v>1040</v>
      </c>
      <c r="C24" s="15">
        <f t="shared" si="1"/>
        <v>13.677499999999997</v>
      </c>
      <c r="D24" s="16">
        <v>16</v>
      </c>
      <c r="E24" s="16">
        <v>0</v>
      </c>
      <c r="F24" s="17">
        <v>218.83999999999995</v>
      </c>
      <c r="G24" s="17">
        <v>-71.790000000000006</v>
      </c>
      <c r="H24" s="18">
        <f t="shared" si="2"/>
        <v>0.32804788886857988</v>
      </c>
      <c r="I24" s="18">
        <f t="shared" si="3"/>
        <v>-0.11234859643778336</v>
      </c>
      <c r="J24" s="17">
        <f t="shared" si="4"/>
        <v>-24.586366844444505</v>
      </c>
      <c r="K24" s="17">
        <f t="shared" si="5"/>
        <v>-1.5366479277777816</v>
      </c>
      <c r="L24" s="16">
        <v>44</v>
      </c>
      <c r="M24" s="19">
        <f t="shared" si="6"/>
        <v>0.36363636363636365</v>
      </c>
      <c r="N24" s="16">
        <v>203</v>
      </c>
      <c r="O24" s="20">
        <f t="shared" ref="O24:P24" si="16">D24/7</f>
        <v>2.2857142857142856</v>
      </c>
      <c r="P24" s="20">
        <f t="shared" si="16"/>
        <v>0</v>
      </c>
      <c r="Q24" s="16">
        <f t="shared" si="8"/>
        <v>88</v>
      </c>
      <c r="R24" s="16"/>
      <c r="S24" s="21">
        <v>0.39316239316239299</v>
      </c>
      <c r="T24" s="14">
        <v>0</v>
      </c>
      <c r="U24" s="22" t="s">
        <v>63</v>
      </c>
      <c r="V24" s="23" t="s">
        <v>63</v>
      </c>
      <c r="W24" s="14">
        <v>14</v>
      </c>
      <c r="X24" s="24">
        <f t="shared" si="9"/>
        <v>0.875</v>
      </c>
      <c r="Y24" s="25">
        <f t="shared" si="10"/>
        <v>5.1278571428571436</v>
      </c>
      <c r="Z24" s="14">
        <v>0</v>
      </c>
      <c r="AA24" s="14" t="s">
        <v>39</v>
      </c>
      <c r="AB24" s="27">
        <f t="shared" si="11"/>
        <v>-0.69</v>
      </c>
      <c r="AC24" s="28">
        <v>0.12753925925925924</v>
      </c>
      <c r="AD24" s="25">
        <f t="shared" si="12"/>
        <v>-2.8160668444444439</v>
      </c>
      <c r="AE24" s="25">
        <v>-4.9000000000000004</v>
      </c>
      <c r="AF24" s="25">
        <v>-3.5996437500000003</v>
      </c>
      <c r="AG24" s="25">
        <v>0</v>
      </c>
    </row>
    <row r="25" spans="1:33" ht="15.75" customHeight="1" x14ac:dyDescent="0.2">
      <c r="A25" s="14" t="s">
        <v>81</v>
      </c>
      <c r="B25" s="30" t="s">
        <v>1041</v>
      </c>
      <c r="C25" s="15">
        <f t="shared" si="1"/>
        <v>11.450625</v>
      </c>
      <c r="D25" s="16">
        <v>16</v>
      </c>
      <c r="E25" s="16">
        <v>0</v>
      </c>
      <c r="F25" s="17">
        <v>183.21</v>
      </c>
      <c r="G25" s="17">
        <v>-68.22</v>
      </c>
      <c r="H25" s="18">
        <f t="shared" si="2"/>
        <v>0.37235958735876862</v>
      </c>
      <c r="I25" s="18">
        <f t="shared" si="3"/>
        <v>-0.28004785134241827</v>
      </c>
      <c r="J25" s="17">
        <f t="shared" si="4"/>
        <v>-51.307566844444452</v>
      </c>
      <c r="K25" s="17">
        <f t="shared" si="5"/>
        <v>-3.2067229277777782</v>
      </c>
      <c r="L25" s="16">
        <v>58</v>
      </c>
      <c r="M25" s="19">
        <f t="shared" si="6"/>
        <v>0.27586206896551724</v>
      </c>
      <c r="N25" s="16">
        <v>179</v>
      </c>
      <c r="O25" s="20">
        <f t="shared" ref="O25:P25" si="17">D25/7</f>
        <v>2.2857142857142856</v>
      </c>
      <c r="P25" s="20">
        <f t="shared" si="17"/>
        <v>0</v>
      </c>
      <c r="Q25" s="16">
        <f t="shared" si="8"/>
        <v>78</v>
      </c>
      <c r="R25" s="16"/>
      <c r="S25" s="21">
        <v>0.60909090909090913</v>
      </c>
      <c r="T25" s="14">
        <v>0</v>
      </c>
      <c r="U25" s="22" t="s">
        <v>63</v>
      </c>
      <c r="V25" s="23" t="s">
        <v>63</v>
      </c>
      <c r="W25" s="14">
        <v>12</v>
      </c>
      <c r="X25" s="24">
        <f t="shared" si="9"/>
        <v>0.75</v>
      </c>
      <c r="Y25" s="25">
        <f t="shared" si="10"/>
        <v>4.548</v>
      </c>
      <c r="Z25" s="22">
        <v>3</v>
      </c>
      <c r="AA25" s="14" t="s">
        <v>39</v>
      </c>
      <c r="AB25" s="27">
        <f t="shared" si="11"/>
        <v>-0.69</v>
      </c>
      <c r="AC25" s="28">
        <v>0.12753925925925924</v>
      </c>
      <c r="AD25" s="25">
        <f t="shared" si="12"/>
        <v>-2.8160668444444439</v>
      </c>
      <c r="AE25" s="25">
        <v>-4.9000000000000004</v>
      </c>
      <c r="AF25" s="25">
        <v>-3.6</v>
      </c>
      <c r="AG25" s="25">
        <v>0</v>
      </c>
    </row>
    <row r="26" spans="1:33" ht="15.75" customHeight="1" x14ac:dyDescent="0.2">
      <c r="A26" s="14" t="s">
        <v>82</v>
      </c>
      <c r="B26" s="14" t="s">
        <v>155</v>
      </c>
      <c r="C26" s="15">
        <f t="shared" si="1"/>
        <v>10.402121212121212</v>
      </c>
      <c r="D26" s="16">
        <v>33</v>
      </c>
      <c r="E26" s="16">
        <v>1</v>
      </c>
      <c r="F26" s="17">
        <v>343.27</v>
      </c>
      <c r="G26" s="17">
        <v>-64.19</v>
      </c>
      <c r="H26" s="18">
        <f t="shared" si="2"/>
        <v>0.18699565939348034</v>
      </c>
      <c r="I26" s="18">
        <f t="shared" si="3"/>
        <v>-0.17582917708120918</v>
      </c>
      <c r="J26" s="17">
        <f t="shared" si="4"/>
        <v>-60.356881616666669</v>
      </c>
      <c r="K26" s="17">
        <f t="shared" si="5"/>
        <v>-1.8289964126262628</v>
      </c>
      <c r="L26" s="16">
        <v>65</v>
      </c>
      <c r="M26" s="19">
        <f t="shared" si="6"/>
        <v>0.50769230769230766</v>
      </c>
      <c r="N26" s="16">
        <v>159</v>
      </c>
      <c r="O26" s="20">
        <f t="shared" ref="O26:P26" si="18">D26/7</f>
        <v>4.7142857142857144</v>
      </c>
      <c r="P26" s="20">
        <f t="shared" si="18"/>
        <v>0.14285714285714285</v>
      </c>
      <c r="Q26" s="16">
        <f t="shared" si="8"/>
        <v>32</v>
      </c>
      <c r="R26" s="16"/>
      <c r="S26" s="21">
        <v>0.89876543209876547</v>
      </c>
      <c r="T26" s="14">
        <v>0</v>
      </c>
      <c r="U26" s="22" t="s">
        <v>63</v>
      </c>
      <c r="V26" s="23" t="s">
        <v>63</v>
      </c>
      <c r="W26" s="14">
        <v>18</v>
      </c>
      <c r="X26" s="24">
        <f t="shared" si="9"/>
        <v>0.54545454545454541</v>
      </c>
      <c r="Y26" s="25">
        <f t="shared" si="10"/>
        <v>3.0566666666666666</v>
      </c>
      <c r="Z26" s="14">
        <v>3</v>
      </c>
      <c r="AA26" s="14" t="s">
        <v>39</v>
      </c>
      <c r="AB26" s="27">
        <f t="shared" si="11"/>
        <v>-0.69</v>
      </c>
      <c r="AC26" s="28">
        <v>0.12753925925925924</v>
      </c>
      <c r="AD26" s="25">
        <f t="shared" si="12"/>
        <v>-5.8081378666666659</v>
      </c>
      <c r="AE26" s="25">
        <v>-4.95</v>
      </c>
      <c r="AF26" s="25">
        <v>-3.5996437499999998</v>
      </c>
      <c r="AG26" s="25">
        <v>0</v>
      </c>
    </row>
    <row r="27" spans="1:33" ht="15.75" customHeight="1" x14ac:dyDescent="0.2">
      <c r="A27" s="14" t="s">
        <v>85</v>
      </c>
      <c r="B27" s="14" t="s">
        <v>1042</v>
      </c>
      <c r="C27" s="15">
        <f t="shared" si="1"/>
        <v>11.097826086956522</v>
      </c>
      <c r="D27" s="16">
        <v>23</v>
      </c>
      <c r="E27" s="16">
        <v>0</v>
      </c>
      <c r="F27" s="17">
        <v>255.25</v>
      </c>
      <c r="G27" s="17">
        <v>-105.75</v>
      </c>
      <c r="H27" s="18">
        <f t="shared" si="2"/>
        <v>0.41429970617042117</v>
      </c>
      <c r="I27" s="18">
        <f t="shared" si="3"/>
        <v>-0.33585434314941776</v>
      </c>
      <c r="J27" s="17">
        <f t="shared" si="4"/>
        <v>-85.726821088888883</v>
      </c>
      <c r="K27" s="17">
        <f t="shared" si="5"/>
        <v>-3.727253090821256</v>
      </c>
      <c r="L27" s="16">
        <v>117</v>
      </c>
      <c r="M27" s="19">
        <f t="shared" si="6"/>
        <v>0.19658119658119658</v>
      </c>
      <c r="N27" s="16">
        <v>135</v>
      </c>
      <c r="O27" s="20">
        <f t="shared" ref="O27:P27" si="19">D27/7</f>
        <v>3.2857142857142856</v>
      </c>
      <c r="P27" s="20">
        <f t="shared" si="19"/>
        <v>0</v>
      </c>
      <c r="Q27" s="16">
        <f t="shared" si="8"/>
        <v>41</v>
      </c>
      <c r="R27" s="16"/>
      <c r="S27" s="21">
        <v>1.2970027247956399</v>
      </c>
      <c r="T27" s="14">
        <v>0</v>
      </c>
      <c r="U27" s="22" t="s">
        <v>63</v>
      </c>
      <c r="V27" s="23" t="s">
        <v>63</v>
      </c>
      <c r="W27" s="14">
        <v>10</v>
      </c>
      <c r="X27" s="24">
        <f t="shared" si="9"/>
        <v>0.43478260869565216</v>
      </c>
      <c r="Y27" s="25">
        <f>IFERROR(G27/(W27+#REF!)*-1,0)</f>
        <v>0</v>
      </c>
      <c r="Z27" s="14">
        <v>6</v>
      </c>
      <c r="AA27" s="14" t="s">
        <v>39</v>
      </c>
      <c r="AB27" s="27">
        <f t="shared" si="11"/>
        <v>-0.69</v>
      </c>
      <c r="AC27" s="28">
        <v>0.12753925925925924</v>
      </c>
      <c r="AD27" s="25">
        <f t="shared" si="12"/>
        <v>-4.0480960888888884</v>
      </c>
      <c r="AE27" s="25">
        <v>-4.95</v>
      </c>
      <c r="AF27" s="25">
        <v>-3.4365749999999999</v>
      </c>
      <c r="AG27" s="25">
        <v>0</v>
      </c>
    </row>
    <row r="28" spans="1:33" ht="15.75" customHeight="1" x14ac:dyDescent="0.2">
      <c r="A28" s="14" t="s">
        <v>87</v>
      </c>
      <c r="B28" s="14" t="s">
        <v>1043</v>
      </c>
      <c r="C28" s="15">
        <f t="shared" si="1"/>
        <v>10.57625</v>
      </c>
      <c r="D28" s="16">
        <v>16</v>
      </c>
      <c r="E28" s="16">
        <v>1</v>
      </c>
      <c r="F28" s="17">
        <v>169.22</v>
      </c>
      <c r="G28" s="17">
        <v>-25.35</v>
      </c>
      <c r="H28" s="18">
        <f t="shared" si="2"/>
        <v>0.14980498759011937</v>
      </c>
      <c r="I28" s="18">
        <f t="shared" si="3"/>
        <v>-0.10940944831842837</v>
      </c>
      <c r="J28" s="17">
        <f t="shared" si="4"/>
        <v>-18.51426684444445</v>
      </c>
      <c r="K28" s="17">
        <f t="shared" si="5"/>
        <v>-1.1571416777777781</v>
      </c>
      <c r="L28" s="16">
        <v>58</v>
      </c>
      <c r="M28" s="19">
        <f t="shared" si="6"/>
        <v>0.27586206896551724</v>
      </c>
      <c r="N28" s="16">
        <v>116</v>
      </c>
      <c r="O28" s="20">
        <f t="shared" ref="O28:P28" si="20">D28/7</f>
        <v>2.2857142857142856</v>
      </c>
      <c r="P28" s="20">
        <f t="shared" si="20"/>
        <v>0.14285714285714285</v>
      </c>
      <c r="Q28" s="16">
        <f t="shared" si="8"/>
        <v>47</v>
      </c>
      <c r="R28" s="16"/>
      <c r="S28" s="21">
        <v>0.99121265377855883</v>
      </c>
      <c r="T28" s="14">
        <v>0</v>
      </c>
      <c r="U28" s="22" t="s">
        <v>63</v>
      </c>
      <c r="V28" s="23" t="s">
        <v>63</v>
      </c>
      <c r="W28" s="14">
        <v>6</v>
      </c>
      <c r="X28" s="24">
        <f t="shared" si="9"/>
        <v>0.375</v>
      </c>
      <c r="Y28" s="25">
        <f t="shared" ref="Y28:Y32" si="21">IFERROR(G28/(W28+Z28)*-1,0)</f>
        <v>3.6214285714285714</v>
      </c>
      <c r="Z28" s="14">
        <v>1</v>
      </c>
      <c r="AA28" s="14" t="s">
        <v>39</v>
      </c>
      <c r="AB28" s="27">
        <f t="shared" si="11"/>
        <v>-0.69</v>
      </c>
      <c r="AC28" s="28">
        <v>0.12753925925925924</v>
      </c>
      <c r="AD28" s="25">
        <f t="shared" si="12"/>
        <v>-2.8160668444444439</v>
      </c>
      <c r="AE28" s="25">
        <v>-4.95</v>
      </c>
      <c r="AF28" s="25">
        <v>-3.4365749999999999</v>
      </c>
      <c r="AG28" s="25">
        <v>0</v>
      </c>
    </row>
    <row r="29" spans="1:33" ht="15.75" customHeight="1" x14ac:dyDescent="0.2">
      <c r="A29" s="14" t="s">
        <v>89</v>
      </c>
      <c r="B29" s="14" t="s">
        <v>155</v>
      </c>
      <c r="C29" s="15">
        <f t="shared" si="1"/>
        <v>9.99</v>
      </c>
      <c r="D29" s="16">
        <v>12</v>
      </c>
      <c r="E29" s="16">
        <v>0</v>
      </c>
      <c r="F29" s="17">
        <v>119.88</v>
      </c>
      <c r="G29" s="17">
        <v>-35.650000000000013</v>
      </c>
      <c r="H29" s="18">
        <f t="shared" si="2"/>
        <v>0.29738071404738081</v>
      </c>
      <c r="I29" s="18">
        <f t="shared" si="3"/>
        <v>-0.30449574685796921</v>
      </c>
      <c r="J29" s="17">
        <f t="shared" si="4"/>
        <v>-36.50295013333335</v>
      </c>
      <c r="K29" s="17">
        <f t="shared" si="5"/>
        <v>-3.0419125111111125</v>
      </c>
      <c r="L29" s="16">
        <v>38</v>
      </c>
      <c r="M29" s="19">
        <f t="shared" si="6"/>
        <v>0.31578947368421051</v>
      </c>
      <c r="N29" s="16">
        <v>108</v>
      </c>
      <c r="O29" s="20">
        <f t="shared" ref="O29:P29" si="22">D29/7</f>
        <v>1.7142857142857142</v>
      </c>
      <c r="P29" s="20">
        <f t="shared" si="22"/>
        <v>0</v>
      </c>
      <c r="Q29" s="16">
        <f t="shared" si="8"/>
        <v>63</v>
      </c>
      <c r="R29" s="16"/>
      <c r="S29" s="21">
        <v>1.0619469026548669</v>
      </c>
      <c r="T29" s="14">
        <v>0</v>
      </c>
      <c r="U29" s="22" t="s">
        <v>63</v>
      </c>
      <c r="V29" s="23" t="s">
        <v>63</v>
      </c>
      <c r="W29" s="14">
        <v>5</v>
      </c>
      <c r="X29" s="24">
        <f t="shared" si="9"/>
        <v>0.41666666666666669</v>
      </c>
      <c r="Y29" s="25">
        <f t="shared" si="21"/>
        <v>5.9416666666666691</v>
      </c>
      <c r="Z29" s="14">
        <v>1</v>
      </c>
      <c r="AA29" s="14" t="s">
        <v>39</v>
      </c>
      <c r="AB29" s="27">
        <f t="shared" si="11"/>
        <v>-0.69</v>
      </c>
      <c r="AC29" s="28">
        <v>0.12753925925925924</v>
      </c>
      <c r="AD29" s="25">
        <f t="shared" si="12"/>
        <v>-2.1120501333333328</v>
      </c>
      <c r="AE29" s="25">
        <v>-4.95</v>
      </c>
      <c r="AF29" s="25">
        <v>-3.4365749999999999</v>
      </c>
      <c r="AG29" s="25">
        <v>0</v>
      </c>
    </row>
    <row r="30" spans="1:33" ht="15.75" customHeight="1" x14ac:dyDescent="0.2">
      <c r="A30" s="31" t="s">
        <v>90</v>
      </c>
      <c r="B30" s="31" t="s">
        <v>38</v>
      </c>
      <c r="C30" s="15">
        <f t="shared" si="1"/>
        <v>9.99</v>
      </c>
      <c r="D30" s="16">
        <v>15</v>
      </c>
      <c r="E30" s="16">
        <v>0</v>
      </c>
      <c r="F30" s="17">
        <v>149.85</v>
      </c>
      <c r="G30" s="17">
        <v>-43.05</v>
      </c>
      <c r="H30" s="18">
        <f t="shared" si="2"/>
        <v>0.28728728728728725</v>
      </c>
      <c r="I30" s="18">
        <f t="shared" si="3"/>
        <v>-0.28786188093871656</v>
      </c>
      <c r="J30" s="17">
        <f t="shared" si="4"/>
        <v>-43.136102858666675</v>
      </c>
      <c r="K30" s="17">
        <f t="shared" si="5"/>
        <v>-2.8757401905777784</v>
      </c>
      <c r="L30" s="16">
        <v>53</v>
      </c>
      <c r="M30" s="19">
        <f t="shared" si="6"/>
        <v>0.28301886792452829</v>
      </c>
      <c r="N30" s="16">
        <v>95</v>
      </c>
      <c r="O30" s="20">
        <f t="shared" ref="O30:P30" si="23">D30/7</f>
        <v>2.1428571428571428</v>
      </c>
      <c r="P30" s="20">
        <f t="shared" si="23"/>
        <v>0</v>
      </c>
      <c r="Q30" s="16">
        <f t="shared" si="8"/>
        <v>44</v>
      </c>
      <c r="R30" s="16"/>
      <c r="S30" s="21">
        <v>1.1992551210428311</v>
      </c>
      <c r="T30" s="14">
        <v>0</v>
      </c>
      <c r="U30" s="22" t="s">
        <v>63</v>
      </c>
      <c r="V30" s="23" t="s">
        <v>63</v>
      </c>
      <c r="W30" s="14">
        <v>10</v>
      </c>
      <c r="X30" s="24">
        <f t="shared" si="9"/>
        <v>0.66666666666666663</v>
      </c>
      <c r="Y30" s="25">
        <f t="shared" si="21"/>
        <v>3.9136363636363636</v>
      </c>
      <c r="Z30" s="14">
        <v>1</v>
      </c>
      <c r="AA30" s="14" t="s">
        <v>39</v>
      </c>
      <c r="AB30" s="27">
        <f t="shared" si="11"/>
        <v>-0.69</v>
      </c>
      <c r="AC30" s="28">
        <v>0.12753925925925924</v>
      </c>
      <c r="AD30" s="25">
        <f t="shared" si="12"/>
        <v>-2.6400626666666662</v>
      </c>
      <c r="AE30" s="25">
        <v>-4.95</v>
      </c>
      <c r="AF30" s="25">
        <v>-3.3712360127999998</v>
      </c>
      <c r="AG30" s="25">
        <v>0</v>
      </c>
    </row>
    <row r="31" spans="1:33" ht="15.75" customHeight="1" x14ac:dyDescent="0.2">
      <c r="A31" s="31" t="s">
        <v>91</v>
      </c>
      <c r="B31" s="31" t="s">
        <v>1044</v>
      </c>
      <c r="C31" s="15">
        <f t="shared" si="1"/>
        <v>9.990000000000002</v>
      </c>
      <c r="D31" s="16">
        <v>18</v>
      </c>
      <c r="E31" s="16">
        <v>0</v>
      </c>
      <c r="F31" s="17">
        <v>179.82000000000002</v>
      </c>
      <c r="G31" s="17">
        <v>-55.319999999999993</v>
      </c>
      <c r="H31" s="18">
        <f t="shared" si="2"/>
        <v>0.30764097430764092</v>
      </c>
      <c r="I31" s="18">
        <f t="shared" si="3"/>
        <v>-0.30821556795906996</v>
      </c>
      <c r="J31" s="17">
        <f t="shared" si="4"/>
        <v>-55.423323430399968</v>
      </c>
      <c r="K31" s="17">
        <f t="shared" si="5"/>
        <v>-3.0790735239111093</v>
      </c>
      <c r="L31" s="16">
        <v>47</v>
      </c>
      <c r="M31" s="19">
        <f t="shared" si="6"/>
        <v>0.38297872340425532</v>
      </c>
      <c r="N31" s="16">
        <v>81</v>
      </c>
      <c r="O31" s="20">
        <f t="shared" ref="O31:P32" si="24">D31/7</f>
        <v>2.5714285714285716</v>
      </c>
      <c r="P31" s="20">
        <f t="shared" si="24"/>
        <v>0</v>
      </c>
      <c r="Q31" s="16">
        <f t="shared" si="8"/>
        <v>31</v>
      </c>
      <c r="R31" s="16"/>
      <c r="S31" s="21">
        <v>1.51781970649895</v>
      </c>
      <c r="T31" s="14" t="s">
        <v>63</v>
      </c>
      <c r="U31" s="22" t="s">
        <v>63</v>
      </c>
      <c r="V31" s="23" t="s">
        <v>1154</v>
      </c>
      <c r="W31" s="14">
        <v>10</v>
      </c>
      <c r="X31" s="24">
        <f t="shared" si="9"/>
        <v>0.55555555555555558</v>
      </c>
      <c r="Y31" s="25">
        <f t="shared" si="21"/>
        <v>5.0290909090909084</v>
      </c>
      <c r="Z31" s="14">
        <v>1</v>
      </c>
      <c r="AA31" s="14" t="s">
        <v>39</v>
      </c>
      <c r="AB31" s="27">
        <f t="shared" si="11"/>
        <v>-0.69</v>
      </c>
      <c r="AC31" s="28">
        <v>0.12753925925925924</v>
      </c>
      <c r="AD31" s="25">
        <f t="shared" si="12"/>
        <v>-3.1680751999999992</v>
      </c>
      <c r="AE31" s="25">
        <v>-4.95</v>
      </c>
      <c r="AF31" s="25">
        <v>-3.371236012799999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12.943125</v>
      </c>
      <c r="D32" s="16">
        <v>16</v>
      </c>
      <c r="E32" s="16">
        <v>0</v>
      </c>
      <c r="F32" s="17">
        <v>207.09</v>
      </c>
      <c r="G32" s="17">
        <v>-33.5</v>
      </c>
      <c r="H32" s="18">
        <f t="shared" si="2"/>
        <v>0.16176541600270414</v>
      </c>
      <c r="I32" s="18">
        <f t="shared" si="3"/>
        <v>3.1728509105971095E-2</v>
      </c>
      <c r="J32" s="17">
        <f t="shared" si="4"/>
        <v>6.5706569507555539</v>
      </c>
      <c r="K32" s="17">
        <f t="shared" si="5"/>
        <v>0.41066605942222212</v>
      </c>
      <c r="L32" s="16">
        <v>67</v>
      </c>
      <c r="M32" s="19">
        <f t="shared" si="6"/>
        <v>0.23880597014925373</v>
      </c>
      <c r="N32" s="16">
        <v>63</v>
      </c>
      <c r="O32" s="20">
        <f t="shared" si="24"/>
        <v>2.2857142857142856</v>
      </c>
      <c r="P32" s="20">
        <f t="shared" si="24"/>
        <v>0</v>
      </c>
      <c r="Q32" s="16">
        <f t="shared" si="8"/>
        <v>27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1.289719626168224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10</v>
      </c>
      <c r="X32" s="24">
        <f t="shared" si="9"/>
        <v>0.625</v>
      </c>
      <c r="Y32" s="25">
        <f t="shared" si="21"/>
        <v>3.35</v>
      </c>
      <c r="Z32" s="14">
        <v>0</v>
      </c>
      <c r="AA32" s="14" t="s">
        <v>39</v>
      </c>
      <c r="AB32" s="27">
        <f t="shared" si="11"/>
        <v>-0.69</v>
      </c>
      <c r="AC32" s="28">
        <v>0.12753925925925924</v>
      </c>
      <c r="AD32" s="25">
        <f t="shared" si="12"/>
        <v>-2.8160668444444439</v>
      </c>
      <c r="AE32" s="25">
        <v>-4.95</v>
      </c>
      <c r="AF32" s="25">
        <v>-3.3712360127999998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Male to 30 Amp Female RV Adapter - 10/3 STW TT-30P Locking Plug to L5-30R, Yellow")</f>
        <v>30 Amp Male to 30 Amp Female RV Adapter - 10/3 STW TT-30P Locking Plug to L5-30R,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Info!B1:BJ5000""),2,FALSE),"""")"),"B08PMH57S8")</f>
        <v>B08PMH57S8</v>
      </c>
      <c r="B2" s="3" t="s">
        <v>1045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12.999871540235295</v>
      </c>
      <c r="D3" s="5">
        <f>SUM(D4:D99765)</f>
        <v>247</v>
      </c>
      <c r="E3" s="5"/>
      <c r="F3" s="6">
        <f t="shared" ref="F3:G3" si="0">SUM(F4:F99765)</f>
        <v>5074.5400000000009</v>
      </c>
      <c r="G3" s="6">
        <f t="shared" si="0"/>
        <v>-210.68</v>
      </c>
      <c r="H3" s="7">
        <f>G3/F3*-1</f>
        <v>4.1517063615618355E-2</v>
      </c>
      <c r="I3" s="8">
        <f>J3/F3</f>
        <v>0.25320522278939345</v>
      </c>
      <c r="J3" s="6">
        <f>SUM(J4:J99765)</f>
        <v>1284.9000312536889</v>
      </c>
      <c r="K3" s="6">
        <f>J3/D3</f>
        <v>5.2020244180311295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1 - May
5 - June
9 - July
7 - Aug
5 - Sept
5 - Oct
5 - Nov
5 - Dec
 - Jan
 - Feb")</f>
        <v xml:space="preserve"> - March
0.5 - April
1 - May
5 - June
9 - July
7 - Aug
5 - Sept
5 - Oct
5 - Nov
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51</v>
      </c>
      <c r="X3" s="7">
        <f>W3/D3</f>
        <v>0.20647773279352227</v>
      </c>
      <c r="Y3" s="6"/>
      <c r="Z3" s="5"/>
      <c r="AA3" s="5"/>
      <c r="AB3" s="5"/>
      <c r="AC3" s="5"/>
      <c r="AD3" s="6">
        <f>SUM(AD4:AD99765)</f>
        <v>-56.662893661111099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Info!B2:BZ7000""),37,FALSE)),"""")*-1"),-5.3698908092)</f>
        <v>-5.3698908092000002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1046</v>
      </c>
      <c r="C17" s="15">
        <f t="shared" ref="C17:C32" si="1">IFERROR(F17/D17," - ")</f>
        <v>17.989999999999998</v>
      </c>
      <c r="D17" s="16">
        <v>3</v>
      </c>
      <c r="E17" s="16">
        <v>0</v>
      </c>
      <c r="F17" s="17">
        <v>53.97</v>
      </c>
      <c r="G17" s="29">
        <v>-14.96</v>
      </c>
      <c r="H17" s="18">
        <f t="shared" ref="H17:H32" si="2">G17/F17*-1</f>
        <v>0.2771910320548453</v>
      </c>
      <c r="I17" s="18">
        <f t="shared" ref="I17:I32" si="3">J17/F17</f>
        <v>-4.4267431597801318E-2</v>
      </c>
      <c r="J17" s="17">
        <f t="shared" ref="J17:J32" si="4">F17*0.85+G17+AF17*D17+D17*AE17+AG17+AD17</f>
        <v>-2.3891132833333373</v>
      </c>
      <c r="K17" s="17">
        <f t="shared" ref="K17:K32" si="5">J17/D17</f>
        <v>-0.79637109444444576</v>
      </c>
      <c r="L17" s="16">
        <v>16</v>
      </c>
      <c r="M17" s="19">
        <f t="shared" ref="M17:M32" si="6">IFERROR(D17/L17,"-")</f>
        <v>0.1875</v>
      </c>
      <c r="N17" s="16">
        <v>23</v>
      </c>
      <c r="O17" s="20">
        <f t="shared" ref="O17:P17" si="7">D17/7</f>
        <v>0.42857142857142855</v>
      </c>
      <c r="P17" s="20">
        <f t="shared" si="7"/>
        <v>0</v>
      </c>
      <c r="Q17" s="16">
        <f t="shared" ref="Q17:Q32" si="8">ROUNDDOWN(N17/(O17+P17),0)</f>
        <v>53</v>
      </c>
      <c r="R17" s="16"/>
      <c r="S17" s="21">
        <v>0</v>
      </c>
      <c r="T17" s="14">
        <v>0</v>
      </c>
      <c r="U17" s="22" t="s">
        <v>63</v>
      </c>
      <c r="V17" s="23" t="s">
        <v>63</v>
      </c>
      <c r="W17" s="14">
        <v>2</v>
      </c>
      <c r="X17" s="24">
        <f t="shared" ref="X17:X32" si="9">IFERROR(W17/D17,0)</f>
        <v>0.66666666666666663</v>
      </c>
      <c r="Y17" s="25">
        <f t="shared" ref="Y17:Y26" si="10">IFERROR(G17/(W17+Z17)*-1,0)</f>
        <v>7.48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0.16623509259259259</v>
      </c>
      <c r="AD17" s="25">
        <f t="shared" ref="AD17:AD32" si="12">IFERROR(AB17*AC17*D17*2,0)</f>
        <v>-0.6882132833333332</v>
      </c>
      <c r="AE17" s="25">
        <v>-5.42</v>
      </c>
      <c r="AF17" s="25">
        <v>-5.4518000000000004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1"/>
        <v>21.6</v>
      </c>
      <c r="D18" s="16">
        <v>4</v>
      </c>
      <c r="E18" s="16">
        <v>0</v>
      </c>
      <c r="F18" s="17">
        <v>86.4</v>
      </c>
      <c r="G18" s="29">
        <v>0</v>
      </c>
      <c r="H18" s="18">
        <f t="shared" si="2"/>
        <v>0</v>
      </c>
      <c r="I18" s="18">
        <f t="shared" si="3"/>
        <v>0.33605535056584357</v>
      </c>
      <c r="J18" s="17">
        <f t="shared" si="4"/>
        <v>29.035182288888887</v>
      </c>
      <c r="K18" s="17">
        <f t="shared" si="5"/>
        <v>7.2587955722222217</v>
      </c>
      <c r="L18" s="16">
        <v>18</v>
      </c>
      <c r="M18" s="19">
        <f t="shared" si="6"/>
        <v>0.22222222222222221</v>
      </c>
      <c r="N18" s="16">
        <v>19</v>
      </c>
      <c r="O18" s="20">
        <f t="shared" ref="O18:P18" si="13">D18/7</f>
        <v>0.5714285714285714</v>
      </c>
      <c r="P18" s="20">
        <f t="shared" si="13"/>
        <v>0</v>
      </c>
      <c r="Q18" s="16">
        <f t="shared" si="8"/>
        <v>33</v>
      </c>
      <c r="R18" s="16"/>
      <c r="S18" s="21">
        <v>0.75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0.16623509259259259</v>
      </c>
      <c r="AD18" s="25">
        <f t="shared" si="12"/>
        <v>-0.91761771111111101</v>
      </c>
      <c r="AE18" s="25">
        <v>-5.42</v>
      </c>
      <c r="AF18" s="25">
        <v>-5.4518000000000004</v>
      </c>
      <c r="AG18" s="25">
        <v>0</v>
      </c>
    </row>
    <row r="19" spans="1:33" ht="15.75" customHeight="1" x14ac:dyDescent="0.2">
      <c r="A19" s="14" t="s">
        <v>67</v>
      </c>
      <c r="B19" s="14" t="s">
        <v>1047</v>
      </c>
      <c r="C19" s="15">
        <f t="shared" si="1"/>
        <v>23.07</v>
      </c>
      <c r="D19" s="16">
        <v>1</v>
      </c>
      <c r="E19" s="16">
        <v>0</v>
      </c>
      <c r="F19" s="17">
        <v>23.07</v>
      </c>
      <c r="G19" s="29">
        <v>0</v>
      </c>
      <c r="H19" s="18">
        <f t="shared" si="2"/>
        <v>0</v>
      </c>
      <c r="I19" s="18">
        <f t="shared" si="3"/>
        <v>0.35749395631652453</v>
      </c>
      <c r="J19" s="17">
        <f t="shared" si="4"/>
        <v>8.2473855722222211</v>
      </c>
      <c r="K19" s="17">
        <f t="shared" si="5"/>
        <v>8.2473855722222211</v>
      </c>
      <c r="L19" s="16">
        <v>0</v>
      </c>
      <c r="M19" s="19" t="str">
        <f t="shared" si="6"/>
        <v>-</v>
      </c>
      <c r="N19" s="16">
        <v>118</v>
      </c>
      <c r="O19" s="20">
        <f t="shared" ref="O19:P19" si="14">D19/7</f>
        <v>0.14285714285714285</v>
      </c>
      <c r="P19" s="20">
        <f t="shared" si="14"/>
        <v>0</v>
      </c>
      <c r="Q19" s="16">
        <f t="shared" si="8"/>
        <v>826</v>
      </c>
      <c r="R19" s="16"/>
      <c r="S19" s="21">
        <v>1.1666666666666601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0.16623509259259259</v>
      </c>
      <c r="AD19" s="25">
        <f t="shared" si="12"/>
        <v>-0.22940442777777775</v>
      </c>
      <c r="AE19" s="25">
        <v>-5.42</v>
      </c>
      <c r="AF19" s="25">
        <v>-5.7127100000000004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1"/>
        <v>19.549999999999997</v>
      </c>
      <c r="D20" s="16">
        <v>2</v>
      </c>
      <c r="E20" s="16">
        <v>0</v>
      </c>
      <c r="F20" s="17">
        <v>39.099999999999994</v>
      </c>
      <c r="G20" s="29">
        <v>0</v>
      </c>
      <c r="H20" s="18">
        <f t="shared" si="2"/>
        <v>0</v>
      </c>
      <c r="I20" s="18">
        <f t="shared" si="3"/>
        <v>0.26881767632850223</v>
      </c>
      <c r="J20" s="17">
        <f t="shared" si="4"/>
        <v>10.510771144444435</v>
      </c>
      <c r="K20" s="17">
        <f t="shared" si="5"/>
        <v>5.2553855722222176</v>
      </c>
      <c r="L20" s="16">
        <v>20</v>
      </c>
      <c r="M20" s="19">
        <f t="shared" si="6"/>
        <v>0.1</v>
      </c>
      <c r="N20" s="16">
        <v>134</v>
      </c>
      <c r="O20" s="20">
        <f t="shared" ref="O20:P20" si="15">D20/7</f>
        <v>0.2857142857142857</v>
      </c>
      <c r="P20" s="20">
        <f t="shared" si="15"/>
        <v>0</v>
      </c>
      <c r="Q20" s="16">
        <f t="shared" si="8"/>
        <v>469</v>
      </c>
      <c r="R20" s="16"/>
      <c r="S20" s="21">
        <v>0.2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0.16623509259259259</v>
      </c>
      <c r="AD20" s="25">
        <f t="shared" si="12"/>
        <v>-0.45880885555555551</v>
      </c>
      <c r="AE20" s="25">
        <v>-5.42</v>
      </c>
      <c r="AF20" s="25">
        <v>-5.7127100000000004</v>
      </c>
      <c r="AG20" s="25">
        <v>0</v>
      </c>
    </row>
    <row r="21" spans="1:33" ht="15.75" customHeight="1" x14ac:dyDescent="0.2">
      <c r="A21" s="14" t="s">
        <v>71</v>
      </c>
      <c r="B21" s="14" t="s">
        <v>1048</v>
      </c>
      <c r="C21" s="15">
        <f t="shared" si="1"/>
        <v>18.307894736842105</v>
      </c>
      <c r="D21" s="16">
        <v>19</v>
      </c>
      <c r="E21" s="16">
        <v>0</v>
      </c>
      <c r="F21" s="17">
        <v>347.85</v>
      </c>
      <c r="G21" s="29">
        <v>-31.15</v>
      </c>
      <c r="H21" s="18">
        <f t="shared" si="2"/>
        <v>8.9550093431076602E-2</v>
      </c>
      <c r="I21" s="18">
        <f t="shared" si="3"/>
        <v>0.13983707308386442</v>
      </c>
      <c r="J21" s="17">
        <f t="shared" si="4"/>
        <v>48.642325872222244</v>
      </c>
      <c r="K21" s="17">
        <f t="shared" si="5"/>
        <v>2.5601224143274863</v>
      </c>
      <c r="L21" s="16">
        <v>15</v>
      </c>
      <c r="M21" s="19">
        <f t="shared" si="6"/>
        <v>1.2666666666666666</v>
      </c>
      <c r="N21" s="16">
        <v>169</v>
      </c>
      <c r="O21" s="20">
        <f t="shared" ref="O21:P21" si="16">D21/7</f>
        <v>2.7142857142857144</v>
      </c>
      <c r="P21" s="20">
        <f t="shared" si="16"/>
        <v>0</v>
      </c>
      <c r="Q21" s="16">
        <f t="shared" si="8"/>
        <v>62</v>
      </c>
      <c r="R21" s="16"/>
      <c r="S21" s="21">
        <v>0.42424242424242398</v>
      </c>
      <c r="T21" s="14">
        <v>100</v>
      </c>
      <c r="U21" s="22" t="s">
        <v>63</v>
      </c>
      <c r="V21" s="23" t="s">
        <v>63</v>
      </c>
      <c r="W21" s="14">
        <v>8</v>
      </c>
      <c r="X21" s="24">
        <f t="shared" si="9"/>
        <v>0.42105263157894735</v>
      </c>
      <c r="Y21" s="25">
        <f t="shared" si="10"/>
        <v>3.4611111111111108</v>
      </c>
      <c r="Z21" s="14">
        <v>1</v>
      </c>
      <c r="AA21" s="14" t="s">
        <v>39</v>
      </c>
      <c r="AB21" s="27">
        <f t="shared" si="11"/>
        <v>-0.69</v>
      </c>
      <c r="AC21" s="28">
        <v>0.16623509259259259</v>
      </c>
      <c r="AD21" s="25">
        <f t="shared" si="12"/>
        <v>-4.358684127777777</v>
      </c>
      <c r="AE21" s="25">
        <v>-5.42</v>
      </c>
      <c r="AF21" s="25">
        <v>-5.7127100000000004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19.881428571428575</v>
      </c>
      <c r="D22" s="16">
        <v>21</v>
      </c>
      <c r="E22" s="16">
        <v>0</v>
      </c>
      <c r="F22" s="29">
        <v>417.51000000000005</v>
      </c>
      <c r="G22" s="29">
        <v>-34.449999999999996</v>
      </c>
      <c r="H22" s="18">
        <f t="shared" si="2"/>
        <v>8.2512993700749659E-2</v>
      </c>
      <c r="I22" s="18">
        <f t="shared" si="3"/>
        <v>0.19599314271913651</v>
      </c>
      <c r="J22" s="17">
        <f t="shared" si="4"/>
        <v>81.829097016666694</v>
      </c>
      <c r="K22" s="17">
        <f t="shared" si="5"/>
        <v>3.896623667460319</v>
      </c>
      <c r="L22" s="16">
        <v>44</v>
      </c>
      <c r="M22" s="19">
        <f t="shared" si="6"/>
        <v>0.47727272727272729</v>
      </c>
      <c r="N22" s="16">
        <v>149</v>
      </c>
      <c r="O22" s="20">
        <f t="shared" ref="O22:P22" si="17">D22/7</f>
        <v>3</v>
      </c>
      <c r="P22" s="20">
        <f t="shared" si="17"/>
        <v>0</v>
      </c>
      <c r="Q22" s="16">
        <f t="shared" si="8"/>
        <v>49</v>
      </c>
      <c r="R22" s="16"/>
      <c r="S22" s="21">
        <v>0.88636363636363602</v>
      </c>
      <c r="T22" s="14">
        <v>100</v>
      </c>
      <c r="U22" s="22" t="s">
        <v>63</v>
      </c>
      <c r="V22" s="23" t="s">
        <v>63</v>
      </c>
      <c r="W22" s="14">
        <v>13</v>
      </c>
      <c r="X22" s="24">
        <f t="shared" si="9"/>
        <v>0.61904761904761907</v>
      </c>
      <c r="Y22" s="25">
        <f t="shared" si="10"/>
        <v>2.4607142857142854</v>
      </c>
      <c r="Z22" s="14">
        <v>1</v>
      </c>
      <c r="AA22" s="14" t="s">
        <v>39</v>
      </c>
      <c r="AB22" s="27">
        <f t="shared" si="11"/>
        <v>-0.69</v>
      </c>
      <c r="AC22" s="28">
        <v>0.16623509259259259</v>
      </c>
      <c r="AD22" s="25">
        <f t="shared" si="12"/>
        <v>-4.8174929833333326</v>
      </c>
      <c r="AE22" s="25">
        <v>-5.42</v>
      </c>
      <c r="AF22" s="25">
        <v>-5.7127100000000004</v>
      </c>
      <c r="AG22" s="25">
        <v>0</v>
      </c>
    </row>
    <row r="23" spans="1:33" ht="15.75" customHeight="1" x14ac:dyDescent="0.2">
      <c r="A23" s="14" t="s">
        <v>76</v>
      </c>
      <c r="B23" s="14" t="s">
        <v>1049</v>
      </c>
      <c r="C23" s="15">
        <f t="shared" si="1"/>
        <v>20.176666666666666</v>
      </c>
      <c r="D23" s="16">
        <v>6</v>
      </c>
      <c r="E23" s="16">
        <v>0</v>
      </c>
      <c r="F23" s="17">
        <v>121.06</v>
      </c>
      <c r="G23" s="29">
        <v>-18.470000000000002</v>
      </c>
      <c r="H23" s="18">
        <f t="shared" si="2"/>
        <v>0.1525689740624484</v>
      </c>
      <c r="I23" s="18">
        <f t="shared" si="3"/>
        <v>0.13429963186298807</v>
      </c>
      <c r="J23" s="17">
        <f t="shared" si="4"/>
        <v>16.258313433333335</v>
      </c>
      <c r="K23" s="17">
        <f t="shared" si="5"/>
        <v>2.7097189055555559</v>
      </c>
      <c r="L23" s="16">
        <v>34</v>
      </c>
      <c r="M23" s="19">
        <f t="shared" si="6"/>
        <v>0.17647058823529413</v>
      </c>
      <c r="N23" s="16">
        <v>143</v>
      </c>
      <c r="O23" s="20">
        <f t="shared" ref="O23:P23" si="18">D23/7</f>
        <v>0.8571428571428571</v>
      </c>
      <c r="P23" s="20">
        <f t="shared" si="18"/>
        <v>0</v>
      </c>
      <c r="Q23" s="16">
        <f t="shared" si="8"/>
        <v>166</v>
      </c>
      <c r="R23" s="16"/>
      <c r="S23" s="21">
        <v>1.2749999999999999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0.16623509259259259</v>
      </c>
      <c r="AD23" s="25">
        <f t="shared" si="12"/>
        <v>-1.3764265666666664</v>
      </c>
      <c r="AE23" s="25">
        <v>-5.42</v>
      </c>
      <c r="AF23" s="25">
        <v>-5.7127100000000004</v>
      </c>
      <c r="AG23" s="25">
        <v>0</v>
      </c>
    </row>
    <row r="24" spans="1:33" ht="15.75" customHeight="1" x14ac:dyDescent="0.2">
      <c r="A24" s="14" t="s">
        <v>78</v>
      </c>
      <c r="B24" s="14" t="s">
        <v>38</v>
      </c>
      <c r="C24" s="15">
        <f t="shared" si="1"/>
        <v>18.923750000000002</v>
      </c>
      <c r="D24" s="16">
        <v>16</v>
      </c>
      <c r="E24" s="16">
        <v>0</v>
      </c>
      <c r="F24" s="17">
        <v>302.78000000000003</v>
      </c>
      <c r="G24" s="17">
        <v>-31.97</v>
      </c>
      <c r="H24" s="18">
        <f t="shared" si="2"/>
        <v>0.10558821586630555</v>
      </c>
      <c r="I24" s="18">
        <f t="shared" si="3"/>
        <v>0.14399619907376829</v>
      </c>
      <c r="J24" s="17">
        <f t="shared" si="4"/>
        <v>43.599169155555565</v>
      </c>
      <c r="K24" s="17">
        <f t="shared" si="5"/>
        <v>2.7249480722222228</v>
      </c>
      <c r="L24" s="16">
        <v>37</v>
      </c>
      <c r="M24" s="19">
        <f t="shared" si="6"/>
        <v>0.43243243243243246</v>
      </c>
      <c r="N24" s="16">
        <v>128</v>
      </c>
      <c r="O24" s="20">
        <f t="shared" ref="O24:P24" si="19">D24/7</f>
        <v>2.2857142857142856</v>
      </c>
      <c r="P24" s="20">
        <f t="shared" si="19"/>
        <v>0</v>
      </c>
      <c r="Q24" s="16">
        <f t="shared" si="8"/>
        <v>56</v>
      </c>
      <c r="R24" s="16"/>
      <c r="S24" s="21">
        <v>0.93333333333333302</v>
      </c>
      <c r="T24" s="14">
        <v>100</v>
      </c>
      <c r="U24" s="22" t="s">
        <v>63</v>
      </c>
      <c r="V24" s="23" t="s">
        <v>63</v>
      </c>
      <c r="W24" s="14">
        <v>5</v>
      </c>
      <c r="X24" s="24">
        <f t="shared" si="9"/>
        <v>0.3125</v>
      </c>
      <c r="Y24" s="25">
        <f t="shared" si="10"/>
        <v>6.3940000000000001</v>
      </c>
      <c r="Z24" s="14">
        <v>0</v>
      </c>
      <c r="AA24" s="14" t="s">
        <v>39</v>
      </c>
      <c r="AB24" s="27">
        <f t="shared" si="11"/>
        <v>-0.69</v>
      </c>
      <c r="AC24" s="28">
        <v>0.16623509259259259</v>
      </c>
      <c r="AD24" s="25">
        <f t="shared" si="12"/>
        <v>-3.670470844444444</v>
      </c>
      <c r="AE24" s="25">
        <v>-5.42</v>
      </c>
      <c r="AF24" s="25">
        <v>-5.7127100000000004</v>
      </c>
      <c r="AG24" s="25">
        <v>0</v>
      </c>
    </row>
    <row r="25" spans="1:33" ht="15.75" customHeight="1" x14ac:dyDescent="0.2">
      <c r="A25" s="14" t="s">
        <v>81</v>
      </c>
      <c r="B25" s="30" t="s">
        <v>1050</v>
      </c>
      <c r="C25" s="15">
        <f t="shared" si="1"/>
        <v>17.466000000000001</v>
      </c>
      <c r="D25" s="16">
        <v>30</v>
      </c>
      <c r="E25" s="16">
        <v>0</v>
      </c>
      <c r="F25" s="17">
        <v>523.98</v>
      </c>
      <c r="G25" s="17">
        <v>-40.97</v>
      </c>
      <c r="H25" s="18">
        <f t="shared" si="2"/>
        <v>7.8190007252185195E-2</v>
      </c>
      <c r="I25" s="18">
        <f t="shared" si="3"/>
        <v>0.12143758763057115</v>
      </c>
      <c r="J25" s="17">
        <f t="shared" si="4"/>
        <v>63.630867166666675</v>
      </c>
      <c r="K25" s="17">
        <f t="shared" si="5"/>
        <v>2.1210289055555558</v>
      </c>
      <c r="L25" s="16">
        <v>62</v>
      </c>
      <c r="M25" s="19">
        <f t="shared" si="6"/>
        <v>0.4838709677419355</v>
      </c>
      <c r="N25" s="16">
        <v>91</v>
      </c>
      <c r="O25" s="20">
        <f t="shared" ref="O25:P25" si="20">D25/7</f>
        <v>4.2857142857142856</v>
      </c>
      <c r="P25" s="20">
        <f t="shared" si="20"/>
        <v>0</v>
      </c>
      <c r="Q25" s="16">
        <f t="shared" si="8"/>
        <v>21</v>
      </c>
      <c r="R25" s="16"/>
      <c r="S25" s="21">
        <v>1.148387096774194</v>
      </c>
      <c r="T25" s="14">
        <v>100</v>
      </c>
      <c r="U25" s="22" t="s">
        <v>63</v>
      </c>
      <c r="V25" s="23" t="s">
        <v>63</v>
      </c>
      <c r="W25" s="14">
        <v>11</v>
      </c>
      <c r="X25" s="24">
        <f t="shared" si="9"/>
        <v>0.36666666666666664</v>
      </c>
      <c r="Y25" s="25">
        <f t="shared" si="10"/>
        <v>3.4141666666666666</v>
      </c>
      <c r="Z25" s="22">
        <v>1</v>
      </c>
      <c r="AA25" s="14" t="s">
        <v>39</v>
      </c>
      <c r="AB25" s="27">
        <f t="shared" si="11"/>
        <v>-0.69</v>
      </c>
      <c r="AC25" s="28">
        <v>0.16623509259259259</v>
      </c>
      <c r="AD25" s="25">
        <f t="shared" si="12"/>
        <v>-6.8821328333333325</v>
      </c>
      <c r="AE25" s="25">
        <v>-5.42</v>
      </c>
      <c r="AF25" s="25">
        <v>-5.71</v>
      </c>
      <c r="AG25" s="25">
        <v>0</v>
      </c>
    </row>
    <row r="26" spans="1:33" ht="15.75" customHeight="1" x14ac:dyDescent="0.2">
      <c r="A26" s="14" t="s">
        <v>82</v>
      </c>
      <c r="B26" s="14" t="s">
        <v>1051</v>
      </c>
      <c r="C26" s="15">
        <f t="shared" si="1"/>
        <v>18.252786885245904</v>
      </c>
      <c r="D26" s="16">
        <v>61</v>
      </c>
      <c r="E26" s="16">
        <v>1</v>
      </c>
      <c r="F26" s="17">
        <v>1113.42</v>
      </c>
      <c r="G26" s="17">
        <v>-31.27</v>
      </c>
      <c r="H26" s="18">
        <f t="shared" si="2"/>
        <v>2.8084640117835135E-2</v>
      </c>
      <c r="I26" s="18">
        <f t="shared" si="3"/>
        <v>0.18518440472198774</v>
      </c>
      <c r="J26" s="17">
        <f t="shared" si="4"/>
        <v>206.18801990555562</v>
      </c>
      <c r="K26" s="17">
        <f t="shared" si="5"/>
        <v>3.3801314738615678</v>
      </c>
      <c r="L26" s="16">
        <v>115</v>
      </c>
      <c r="M26" s="19">
        <f t="shared" si="6"/>
        <v>0.5304347826086957</v>
      </c>
      <c r="N26" s="16">
        <v>44</v>
      </c>
      <c r="O26" s="20">
        <f t="shared" ref="O26:P26" si="21">D26/7</f>
        <v>8.7142857142857135</v>
      </c>
      <c r="P26" s="20">
        <f t="shared" si="21"/>
        <v>0.14285714285714285</v>
      </c>
      <c r="Q26" s="16">
        <f t="shared" si="8"/>
        <v>4</v>
      </c>
      <c r="R26" s="16"/>
      <c r="S26" s="21">
        <v>2.2406639004149378</v>
      </c>
      <c r="T26" s="14">
        <v>100</v>
      </c>
      <c r="U26" s="22" t="s">
        <v>63</v>
      </c>
      <c r="V26" s="23" t="s">
        <v>63</v>
      </c>
      <c r="W26" s="14">
        <v>10</v>
      </c>
      <c r="X26" s="24">
        <f t="shared" si="9"/>
        <v>0.16393442622950818</v>
      </c>
      <c r="Y26" s="25">
        <f t="shared" si="10"/>
        <v>3.1269999999999998</v>
      </c>
      <c r="Z26" s="14">
        <v>0</v>
      </c>
      <c r="AA26" s="14" t="s">
        <v>39</v>
      </c>
      <c r="AB26" s="27">
        <f t="shared" si="11"/>
        <v>-0.69</v>
      </c>
      <c r="AC26" s="28">
        <v>0.16623509259259259</v>
      </c>
      <c r="AD26" s="25">
        <f t="shared" si="12"/>
        <v>-13.993670094444443</v>
      </c>
      <c r="AE26" s="25">
        <v>-5.68</v>
      </c>
      <c r="AF26" s="25">
        <v>-5.7127100000000004</v>
      </c>
      <c r="AG26" s="25">
        <v>0</v>
      </c>
    </row>
    <row r="27" spans="1:33" ht="15.75" customHeight="1" x14ac:dyDescent="0.2">
      <c r="A27" s="14" t="s">
        <v>85</v>
      </c>
      <c r="B27" s="14" t="s">
        <v>1052</v>
      </c>
      <c r="C27" s="15">
        <f t="shared" si="1"/>
        <v>20.897272727272728</v>
      </c>
      <c r="D27" s="16">
        <v>33</v>
      </c>
      <c r="E27" s="16">
        <v>0</v>
      </c>
      <c r="F27" s="17">
        <v>689.61</v>
      </c>
      <c r="G27" s="17">
        <v>-7.44</v>
      </c>
      <c r="H27" s="18">
        <f t="shared" si="2"/>
        <v>1.078870666028625E-2</v>
      </c>
      <c r="I27" s="18">
        <f t="shared" si="3"/>
        <v>0.29554205113518262</v>
      </c>
      <c r="J27" s="17">
        <f t="shared" si="4"/>
        <v>203.80875388333328</v>
      </c>
      <c r="K27" s="17">
        <f t="shared" si="5"/>
        <v>6.1760228449494932</v>
      </c>
      <c r="L27" s="16">
        <v>101</v>
      </c>
      <c r="M27" s="19">
        <f t="shared" si="6"/>
        <v>0.32673267326732675</v>
      </c>
      <c r="N27" s="16">
        <v>4</v>
      </c>
      <c r="O27" s="20">
        <f t="shared" ref="O27:P27" si="22">D27/7</f>
        <v>4.7142857142857144</v>
      </c>
      <c r="P27" s="20">
        <f t="shared" si="22"/>
        <v>0</v>
      </c>
      <c r="Q27" s="16">
        <f t="shared" si="8"/>
        <v>0</v>
      </c>
      <c r="R27" s="16"/>
      <c r="S27" s="21">
        <v>4.4000000000000004</v>
      </c>
      <c r="T27" s="14">
        <v>100</v>
      </c>
      <c r="U27" s="22" t="s">
        <v>63</v>
      </c>
      <c r="V27" s="23" t="s">
        <v>63</v>
      </c>
      <c r="W27" s="14">
        <v>2</v>
      </c>
      <c r="X27" s="24">
        <f t="shared" si="9"/>
        <v>6.0606060606060608E-2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0.16623509259259259</v>
      </c>
      <c r="AD27" s="25">
        <f t="shared" si="12"/>
        <v>-7.5703461166666655</v>
      </c>
      <c r="AE27" s="25">
        <v>-5.68</v>
      </c>
      <c r="AF27" s="25">
        <v>-5.4518000000000004</v>
      </c>
      <c r="AG27" s="25">
        <v>0</v>
      </c>
    </row>
    <row r="28" spans="1:33" ht="15.75" customHeight="1" x14ac:dyDescent="0.2">
      <c r="A28" s="14" t="s">
        <v>87</v>
      </c>
      <c r="B28" s="14" t="s">
        <v>1053</v>
      </c>
      <c r="C28" s="15">
        <f t="shared" si="1"/>
        <v>22.251249999999999</v>
      </c>
      <c r="D28" s="16">
        <v>8</v>
      </c>
      <c r="E28" s="16">
        <v>0</v>
      </c>
      <c r="F28" s="17">
        <v>178.01</v>
      </c>
      <c r="G28" s="17">
        <v>0</v>
      </c>
      <c r="H28" s="18">
        <f t="shared" si="2"/>
        <v>0</v>
      </c>
      <c r="I28" s="18">
        <f t="shared" si="3"/>
        <v>0.3394127553383392</v>
      </c>
      <c r="J28" s="17">
        <f t="shared" si="4"/>
        <v>60.418864577777761</v>
      </c>
      <c r="K28" s="17">
        <f t="shared" si="5"/>
        <v>7.5523580722222201</v>
      </c>
      <c r="L28" s="16">
        <v>36</v>
      </c>
      <c r="M28" s="19">
        <f t="shared" si="6"/>
        <v>0.22222222222222221</v>
      </c>
      <c r="N28" s="16">
        <v>45</v>
      </c>
      <c r="O28" s="20">
        <f t="shared" ref="O28:P28" si="23">D28/7</f>
        <v>1.1428571428571428</v>
      </c>
      <c r="P28" s="20">
        <f t="shared" si="23"/>
        <v>0</v>
      </c>
      <c r="Q28" s="16">
        <f t="shared" si="8"/>
        <v>39</v>
      </c>
      <c r="R28" s="16"/>
      <c r="S28" s="21">
        <v>2.2171428571428571</v>
      </c>
      <c r="T28" s="14">
        <v>100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0.16623509259259259</v>
      </c>
      <c r="AD28" s="25">
        <f t="shared" si="12"/>
        <v>-1.835235422222222</v>
      </c>
      <c r="AE28" s="25">
        <v>-5.68</v>
      </c>
      <c r="AF28" s="25">
        <v>-5.4518000000000004</v>
      </c>
      <c r="AG28" s="25">
        <v>0</v>
      </c>
    </row>
    <row r="29" spans="1:33" ht="15.75" customHeight="1" x14ac:dyDescent="0.2">
      <c r="A29" s="14" t="s">
        <v>89</v>
      </c>
      <c r="B29" s="14" t="s">
        <v>1054</v>
      </c>
      <c r="C29" s="15">
        <f t="shared" si="1"/>
        <v>24.143333333333334</v>
      </c>
      <c r="D29" s="16">
        <v>12</v>
      </c>
      <c r="E29" s="16">
        <v>0</v>
      </c>
      <c r="F29" s="17">
        <v>289.72000000000003</v>
      </c>
      <c r="G29" s="17">
        <v>0</v>
      </c>
      <c r="H29" s="18">
        <f t="shared" si="2"/>
        <v>0</v>
      </c>
      <c r="I29" s="18">
        <f t="shared" si="3"/>
        <v>0.37942684960191453</v>
      </c>
      <c r="J29" s="17">
        <f t="shared" si="4"/>
        <v>109.92754686666669</v>
      </c>
      <c r="K29" s="17">
        <f t="shared" si="5"/>
        <v>9.1606289055555568</v>
      </c>
      <c r="L29" s="16">
        <v>56</v>
      </c>
      <c r="M29" s="19">
        <f t="shared" si="6"/>
        <v>0.21428571428571427</v>
      </c>
      <c r="N29" s="16">
        <v>38</v>
      </c>
      <c r="O29" s="20">
        <f t="shared" ref="O29:P29" si="25">D29/7</f>
        <v>1.7142857142857142</v>
      </c>
      <c r="P29" s="20">
        <f t="shared" si="25"/>
        <v>0</v>
      </c>
      <c r="Q29" s="16">
        <f t="shared" si="8"/>
        <v>22</v>
      </c>
      <c r="R29" s="16"/>
      <c r="S29" s="21">
        <v>2.590476190476191</v>
      </c>
      <c r="T29" s="14">
        <v>450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0.16623509259259259</v>
      </c>
      <c r="AD29" s="25">
        <f t="shared" si="12"/>
        <v>-2.7528531333333328</v>
      </c>
      <c r="AE29" s="25">
        <v>-5.68</v>
      </c>
      <c r="AF29" s="25">
        <v>-5.4518000000000004</v>
      </c>
      <c r="AG29" s="25">
        <v>0</v>
      </c>
    </row>
    <row r="30" spans="1:33" ht="15.75" customHeight="1" x14ac:dyDescent="0.2">
      <c r="A30" s="31" t="s">
        <v>90</v>
      </c>
      <c r="B30" s="31" t="s">
        <v>1055</v>
      </c>
      <c r="C30" s="15">
        <f t="shared" si="1"/>
        <v>26.001428571428573</v>
      </c>
      <c r="D30" s="16">
        <v>14</v>
      </c>
      <c r="E30" s="16">
        <v>0</v>
      </c>
      <c r="F30" s="17">
        <v>364.02000000000004</v>
      </c>
      <c r="G30" s="17">
        <v>0</v>
      </c>
      <c r="H30" s="18">
        <f t="shared" si="2"/>
        <v>0</v>
      </c>
      <c r="I30" s="18">
        <f t="shared" si="3"/>
        <v>0.41620478732572697</v>
      </c>
      <c r="J30" s="17">
        <f t="shared" si="4"/>
        <v>151.50686668231114</v>
      </c>
      <c r="K30" s="17">
        <f t="shared" si="5"/>
        <v>10.821919048736509</v>
      </c>
      <c r="L30" s="16">
        <v>31</v>
      </c>
      <c r="M30" s="19">
        <f t="shared" si="6"/>
        <v>0.45161290322580644</v>
      </c>
      <c r="N30" s="16">
        <v>25</v>
      </c>
      <c r="O30" s="20">
        <f t="shared" ref="O30:P30" si="26">D30/7</f>
        <v>2</v>
      </c>
      <c r="P30" s="20">
        <f t="shared" si="26"/>
        <v>0</v>
      </c>
      <c r="Q30" s="16">
        <f t="shared" si="8"/>
        <v>12</v>
      </c>
      <c r="R30" s="16"/>
      <c r="S30" s="21">
        <v>2.6788990825688068</v>
      </c>
      <c r="T30" s="14">
        <v>450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0.16623509259259259</v>
      </c>
      <c r="AD30" s="25">
        <f t="shared" si="12"/>
        <v>-3.2116619888888884</v>
      </c>
      <c r="AE30" s="25">
        <v>-5.68</v>
      </c>
      <c r="AF30" s="25">
        <v>-5.3698908092000002</v>
      </c>
      <c r="AG30" s="25">
        <v>0</v>
      </c>
    </row>
    <row r="31" spans="1:33" ht="15.75" customHeight="1" x14ac:dyDescent="0.2">
      <c r="A31" s="31" t="s">
        <v>91</v>
      </c>
      <c r="B31" s="31" t="s">
        <v>1056</v>
      </c>
      <c r="C31" s="15">
        <f t="shared" si="1"/>
        <v>29.92</v>
      </c>
      <c r="D31" s="16">
        <v>11</v>
      </c>
      <c r="E31" s="16">
        <v>0</v>
      </c>
      <c r="F31" s="17">
        <v>329.12</v>
      </c>
      <c r="G31" s="17">
        <v>0</v>
      </c>
      <c r="H31" s="18">
        <f t="shared" si="2"/>
        <v>0</v>
      </c>
      <c r="I31" s="18">
        <f t="shared" si="3"/>
        <v>0.47301820732026145</v>
      </c>
      <c r="J31" s="17">
        <f t="shared" si="4"/>
        <v>155.67975239324446</v>
      </c>
      <c r="K31" s="17">
        <f t="shared" si="5"/>
        <v>14.152704763022223</v>
      </c>
      <c r="L31" s="16">
        <v>38</v>
      </c>
      <c r="M31" s="19">
        <f t="shared" si="6"/>
        <v>0.28947368421052633</v>
      </c>
      <c r="N31" s="16">
        <v>14</v>
      </c>
      <c r="O31" s="20">
        <f t="shared" ref="O31:P32" si="27">D31/7</f>
        <v>1.5714285714285714</v>
      </c>
      <c r="P31" s="20">
        <f t="shared" si="27"/>
        <v>0</v>
      </c>
      <c r="Q31" s="16">
        <f t="shared" si="8"/>
        <v>8</v>
      </c>
      <c r="R31" s="16"/>
      <c r="S31" s="21">
        <v>4.18264840182648</v>
      </c>
      <c r="T31" s="14" t="s">
        <v>63</v>
      </c>
      <c r="U31" s="22" t="s">
        <v>63</v>
      </c>
      <c r="V31" s="23" t="s">
        <v>1159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0.16623509259259259</v>
      </c>
      <c r="AD31" s="25">
        <f t="shared" si="12"/>
        <v>-2.5234487055555554</v>
      </c>
      <c r="AE31" s="25">
        <v>-5.68</v>
      </c>
      <c r="AF31" s="25">
        <v>-5.3698908092000002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32.486666666666665</v>
      </c>
      <c r="D32" s="16">
        <v>6</v>
      </c>
      <c r="E32" s="16">
        <v>0</v>
      </c>
      <c r="F32" s="17">
        <v>194.92</v>
      </c>
      <c r="G32" s="17">
        <v>0</v>
      </c>
      <c r="H32" s="18">
        <f t="shared" si="2"/>
        <v>0</v>
      </c>
      <c r="I32" s="18">
        <f t="shared" si="3"/>
        <v>0.50280232186606466</v>
      </c>
      <c r="J32" s="17">
        <f t="shared" si="4"/>
        <v>98.006228578133317</v>
      </c>
      <c r="K32" s="17">
        <f t="shared" si="5"/>
        <v>16.334371429688886</v>
      </c>
      <c r="L32" s="16">
        <v>57</v>
      </c>
      <c r="M32" s="19">
        <f t="shared" si="6"/>
        <v>0.10526315789473684</v>
      </c>
      <c r="N32" s="16">
        <v>7</v>
      </c>
      <c r="O32" s="20">
        <f t="shared" si="27"/>
        <v>0.8571428571428571</v>
      </c>
      <c r="P32" s="20">
        <f t="shared" si="27"/>
        <v>0</v>
      </c>
      <c r="Q32" s="16">
        <f t="shared" si="8"/>
        <v>8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2.9382716049382722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0.16623509259259259</v>
      </c>
      <c r="AD32" s="25">
        <f t="shared" si="12"/>
        <v>-1.3764265666666664</v>
      </c>
      <c r="AE32" s="25">
        <v>-5.68</v>
      </c>
      <c r="AF32" s="25">
        <v>-5.3698908092000002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Amp to 30 Amp RV Adapter - 10/3 STW 14-50P Male Plug to TT-30R Female, Yellow")</f>
        <v>50 Amp to 30 Amp RV Adapter - 10/3 STW 14-50P Male Plug to TT-30R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Info!B1:BJ5000""),2,FALSE),"""")"),"B08PMDKWLM")</f>
        <v>B08PMDKWLM</v>
      </c>
      <c r="B2" s="3" t="s">
        <v>1057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02" customHeight="1" x14ac:dyDescent="0.15">
      <c r="A3" s="67" t="s">
        <v>30</v>
      </c>
      <c r="B3" s="68"/>
      <c r="C3" s="42">
        <f>((AE32+AF32)/0.85)*-1</f>
        <v>9.6183541651764717</v>
      </c>
      <c r="D3" s="5">
        <f>SUM(D4:D99765)</f>
        <v>259</v>
      </c>
      <c r="E3" s="5"/>
      <c r="F3" s="6">
        <f t="shared" ref="F3:G3" si="0">SUM(F4:F99765)</f>
        <v>3930.5599999999995</v>
      </c>
      <c r="G3" s="6">
        <f t="shared" si="0"/>
        <v>0</v>
      </c>
      <c r="H3" s="7">
        <f>G3/F3*-1</f>
        <v>0</v>
      </c>
      <c r="I3" s="8">
        <f>J3/F3</f>
        <v>0.27105662483734305</v>
      </c>
      <c r="J3" s="6">
        <f>SUM(J4:J99765)</f>
        <v>1065.4043273206669</v>
      </c>
      <c r="K3" s="6">
        <f>J3/D3</f>
        <v>4.1135302213153162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1.5 - April
1.5 - May
3.5 - June
7 - July
10 - Aug
2.5 - Sept
1.5 - Oct
1.5 - Nov
1.5 - Dec
 - Jan
 - Feb")</f>
        <v xml:space="preserve"> - March
1.5 - April
1.5 - May
3.5 - June
7 - July
10 - Aug
2.5 - Sept
1.5 - Oct
1.5 - Nov
1.5 -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QTY-125")</f>
        <v>US QTY-125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-51.674751053333338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Info!B2:BZ7000""),37,FALSE)),"""")*-1"),-3.2256010404)</f>
        <v>-3.2256010404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1058</v>
      </c>
      <c r="C20" s="15">
        <f t="shared" ref="C20:C32" si="1">IFERROR(F20/D20," - ")</f>
        <v>12.772608695652176</v>
      </c>
      <c r="D20" s="16">
        <v>23</v>
      </c>
      <c r="E20" s="16">
        <v>0</v>
      </c>
      <c r="F20" s="17">
        <v>293.77000000000004</v>
      </c>
      <c r="G20" s="29">
        <v>0</v>
      </c>
      <c r="H20" s="18">
        <f t="shared" ref="H20:H32" si="2">G20/F20*-1</f>
        <v>0</v>
      </c>
      <c r="I20" s="18">
        <f t="shared" ref="I20:I32" si="3">J20/F20</f>
        <v>0.14192108449921148</v>
      </c>
      <c r="J20" s="17">
        <f t="shared" ref="J20:J32" si="4">F20*0.85+G20+AF20*D20+D20*AE20+AG20+AD20</f>
        <v>41.692156993333363</v>
      </c>
      <c r="K20" s="17">
        <f t="shared" ref="K20:K32" si="5">J20/D20</f>
        <v>1.8127024779710157</v>
      </c>
      <c r="L20" s="16">
        <v>33</v>
      </c>
      <c r="M20" s="19">
        <f t="shared" ref="M20:M32" si="6">IFERROR(D20/L20,"-")</f>
        <v>0.69696969696969702</v>
      </c>
      <c r="N20" s="16">
        <v>112</v>
      </c>
      <c r="O20" s="20">
        <f t="shared" ref="O20:P20" si="7">D20/7</f>
        <v>3.2857142857142856</v>
      </c>
      <c r="P20" s="20">
        <f t="shared" si="7"/>
        <v>0</v>
      </c>
      <c r="Q20" s="16">
        <f t="shared" ref="Q20:Q32" si="8">ROUNDDOWN(N20/(O20+P20),0)</f>
        <v>34</v>
      </c>
      <c r="R20" s="16"/>
      <c r="S20" s="21">
        <v>0.177966101694915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ref="X20:X32" si="9">IFERROR(W20/D20,0)</f>
        <v>0</v>
      </c>
      <c r="Y20" s="25">
        <f t="shared" ref="Y20:Y26" si="10">IFERROR(G20/(W20+Z20)*-1,0)</f>
        <v>0</v>
      </c>
      <c r="Z20" s="14">
        <v>0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0.14457711111111113</v>
      </c>
      <c r="AD20" s="25">
        <f t="shared" ref="AD20:AD32" si="12">IFERROR(AB20*AC20*D20*2,0)</f>
        <v>-4.5888775066666669</v>
      </c>
      <c r="AE20" s="25">
        <v>-5.42</v>
      </c>
      <c r="AF20" s="25">
        <v>-3.4244984999999999</v>
      </c>
      <c r="AG20" s="25">
        <v>0</v>
      </c>
    </row>
    <row r="21" spans="1:33" ht="15.75" customHeight="1" x14ac:dyDescent="0.2">
      <c r="A21" s="14" t="s">
        <v>71</v>
      </c>
      <c r="B21" s="14" t="s">
        <v>38</v>
      </c>
      <c r="C21" s="15">
        <f t="shared" si="1"/>
        <v>15.182187500000005</v>
      </c>
      <c r="D21" s="16">
        <v>32</v>
      </c>
      <c r="E21" s="16">
        <v>0</v>
      </c>
      <c r="F21" s="17">
        <v>485.83000000000015</v>
      </c>
      <c r="G21" s="29">
        <v>0</v>
      </c>
      <c r="H21" s="18">
        <f t="shared" si="2"/>
        <v>0</v>
      </c>
      <c r="I21" s="18">
        <f t="shared" si="3"/>
        <v>0.25430093401670012</v>
      </c>
      <c r="J21" s="17">
        <f t="shared" si="4"/>
        <v>123.54702277333347</v>
      </c>
      <c r="K21" s="17">
        <f t="shared" si="5"/>
        <v>3.8608444616666708</v>
      </c>
      <c r="L21" s="16">
        <v>22</v>
      </c>
      <c r="M21" s="19">
        <f t="shared" si="6"/>
        <v>1.4545454545454546</v>
      </c>
      <c r="N21" s="16">
        <v>195</v>
      </c>
      <c r="O21" s="20">
        <f t="shared" ref="O21:P21" si="13">D21/7</f>
        <v>4.5714285714285712</v>
      </c>
      <c r="P21" s="20">
        <f t="shared" si="13"/>
        <v>0</v>
      </c>
      <c r="Q21" s="16">
        <f t="shared" si="8"/>
        <v>42</v>
      </c>
      <c r="R21" s="16"/>
      <c r="S21" s="21">
        <v>0.92610837438423599</v>
      </c>
      <c r="T21" s="14">
        <v>150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0.14457711111111113</v>
      </c>
      <c r="AD21" s="25">
        <f t="shared" si="12"/>
        <v>-6.3845252266666668</v>
      </c>
      <c r="AE21" s="25">
        <v>-5.42</v>
      </c>
      <c r="AF21" s="25">
        <v>-3.4244984999999999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17.070666666666664</v>
      </c>
      <c r="D22" s="16">
        <v>15</v>
      </c>
      <c r="E22" s="16">
        <v>0</v>
      </c>
      <c r="F22" s="29">
        <v>256.05999999999995</v>
      </c>
      <c r="G22" s="29">
        <v>0</v>
      </c>
      <c r="H22" s="18">
        <f t="shared" si="2"/>
        <v>0</v>
      </c>
      <c r="I22" s="18">
        <f t="shared" si="3"/>
        <v>0.32020142271342644</v>
      </c>
      <c r="J22" s="17">
        <f t="shared" si="4"/>
        <v>81.990776299999951</v>
      </c>
      <c r="K22" s="17">
        <f t="shared" si="5"/>
        <v>5.4660517533333302</v>
      </c>
      <c r="L22" s="16">
        <v>38</v>
      </c>
      <c r="M22" s="19">
        <f t="shared" si="6"/>
        <v>0.39473684210526316</v>
      </c>
      <c r="N22" s="16">
        <v>181</v>
      </c>
      <c r="O22" s="20">
        <f t="shared" ref="O22:P22" si="14">D22/7</f>
        <v>2.1428571428571428</v>
      </c>
      <c r="P22" s="20">
        <f t="shared" si="14"/>
        <v>0</v>
      </c>
      <c r="Q22" s="16">
        <f t="shared" si="8"/>
        <v>84</v>
      </c>
      <c r="R22" s="16"/>
      <c r="S22" s="21">
        <v>1.3837837837837801</v>
      </c>
      <c r="T22" s="14">
        <v>150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0.14457711111111113</v>
      </c>
      <c r="AD22" s="25">
        <f t="shared" si="12"/>
        <v>-2.9927462</v>
      </c>
      <c r="AE22" s="25">
        <v>-5.42</v>
      </c>
      <c r="AF22" s="25">
        <v>-3.4244984999999999</v>
      </c>
      <c r="AG22" s="25">
        <v>0</v>
      </c>
    </row>
    <row r="23" spans="1:33" ht="15.75" customHeight="1" x14ac:dyDescent="0.2">
      <c r="A23" s="14" t="s">
        <v>76</v>
      </c>
      <c r="B23" s="14" t="s">
        <v>1059</v>
      </c>
      <c r="C23" s="15">
        <f t="shared" si="1"/>
        <v>16.34333333333333</v>
      </c>
      <c r="D23" s="16">
        <v>9</v>
      </c>
      <c r="E23" s="16">
        <v>0</v>
      </c>
      <c r="F23" s="17">
        <v>147.08999999999997</v>
      </c>
      <c r="G23" s="29">
        <v>0</v>
      </c>
      <c r="H23" s="18">
        <f t="shared" si="2"/>
        <v>0</v>
      </c>
      <c r="I23" s="18">
        <f t="shared" si="3"/>
        <v>0.29662360310014263</v>
      </c>
      <c r="J23" s="17">
        <f t="shared" si="4"/>
        <v>43.63036577999997</v>
      </c>
      <c r="K23" s="17">
        <f t="shared" si="5"/>
        <v>4.8478184199999967</v>
      </c>
      <c r="L23" s="16">
        <v>23</v>
      </c>
      <c r="M23" s="19">
        <f t="shared" si="6"/>
        <v>0.39130434782608697</v>
      </c>
      <c r="N23" s="16">
        <v>171</v>
      </c>
      <c r="O23" s="20">
        <f t="shared" ref="O23:P23" si="15">D23/7</f>
        <v>1.2857142857142858</v>
      </c>
      <c r="P23" s="20">
        <f t="shared" si="15"/>
        <v>0</v>
      </c>
      <c r="Q23" s="16">
        <f t="shared" si="8"/>
        <v>133</v>
      </c>
      <c r="R23" s="16"/>
      <c r="S23" s="21">
        <v>1.6914285714285699</v>
      </c>
      <c r="T23" s="14">
        <v>150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0.14457711111111113</v>
      </c>
      <c r="AD23" s="25">
        <f t="shared" si="12"/>
        <v>-1.7956477200000001</v>
      </c>
      <c r="AE23" s="25">
        <v>-5.42</v>
      </c>
      <c r="AF23" s="25">
        <v>-3.4244984999999999</v>
      </c>
      <c r="AG23" s="25">
        <v>0</v>
      </c>
    </row>
    <row r="24" spans="1:33" ht="15.75" customHeight="1" x14ac:dyDescent="0.2">
      <c r="A24" s="14" t="s">
        <v>78</v>
      </c>
      <c r="B24" s="14" t="s">
        <v>983</v>
      </c>
      <c r="C24" s="15">
        <f t="shared" si="1"/>
        <v>15.203947368421055</v>
      </c>
      <c r="D24" s="16">
        <v>38</v>
      </c>
      <c r="E24" s="16">
        <v>0</v>
      </c>
      <c r="F24" s="17">
        <v>577.75000000000011</v>
      </c>
      <c r="G24" s="17">
        <v>0</v>
      </c>
      <c r="H24" s="18">
        <f t="shared" si="2"/>
        <v>0</v>
      </c>
      <c r="I24" s="18">
        <f t="shared" si="3"/>
        <v>0.25515349769508155</v>
      </c>
      <c r="J24" s="17">
        <f t="shared" si="4"/>
        <v>147.41493329333341</v>
      </c>
      <c r="K24" s="17">
        <f t="shared" si="5"/>
        <v>3.8793403498245631</v>
      </c>
      <c r="L24" s="16">
        <v>42</v>
      </c>
      <c r="M24" s="19">
        <f t="shared" si="6"/>
        <v>0.90476190476190477</v>
      </c>
      <c r="N24" s="16">
        <v>145</v>
      </c>
      <c r="O24" s="20">
        <f t="shared" ref="O24:P24" si="16">D24/7</f>
        <v>5.4285714285714288</v>
      </c>
      <c r="P24" s="20">
        <f t="shared" si="16"/>
        <v>0</v>
      </c>
      <c r="Q24" s="16">
        <f t="shared" si="8"/>
        <v>26</v>
      </c>
      <c r="R24" s="16"/>
      <c r="S24" s="21">
        <v>1.3384030418250901</v>
      </c>
      <c r="T24" s="14">
        <v>150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0.14457711111111113</v>
      </c>
      <c r="AD24" s="25">
        <f t="shared" si="12"/>
        <v>-7.581623706666667</v>
      </c>
      <c r="AE24" s="25">
        <v>-5.42</v>
      </c>
      <c r="AF24" s="25">
        <v>-3.4244984999999999</v>
      </c>
      <c r="AG24" s="25">
        <v>0</v>
      </c>
    </row>
    <row r="25" spans="1:33" ht="15.75" customHeight="1" x14ac:dyDescent="0.2">
      <c r="A25" s="14" t="s">
        <v>81</v>
      </c>
      <c r="B25" s="30" t="s">
        <v>1060</v>
      </c>
      <c r="C25" s="15">
        <f t="shared" si="1"/>
        <v>16.42421052631579</v>
      </c>
      <c r="D25" s="16">
        <v>38</v>
      </c>
      <c r="E25" s="16">
        <v>0</v>
      </c>
      <c r="F25" s="17">
        <v>624.12</v>
      </c>
      <c r="G25" s="17">
        <v>0</v>
      </c>
      <c r="H25" s="18">
        <f t="shared" si="2"/>
        <v>0</v>
      </c>
      <c r="I25" s="18">
        <f t="shared" si="3"/>
        <v>0.29962247050780816</v>
      </c>
      <c r="J25" s="17">
        <f t="shared" si="4"/>
        <v>187.00037629333323</v>
      </c>
      <c r="K25" s="17">
        <f t="shared" si="5"/>
        <v>4.9210625340350846</v>
      </c>
      <c r="L25" s="16">
        <v>48</v>
      </c>
      <c r="M25" s="19">
        <f t="shared" si="6"/>
        <v>0.79166666666666663</v>
      </c>
      <c r="N25" s="16">
        <v>97</v>
      </c>
      <c r="O25" s="20">
        <f t="shared" ref="O25:P25" si="17">D25/7</f>
        <v>5.4285714285714288</v>
      </c>
      <c r="P25" s="20">
        <f t="shared" si="17"/>
        <v>0</v>
      </c>
      <c r="Q25" s="16">
        <f t="shared" si="8"/>
        <v>17</v>
      </c>
      <c r="R25" s="16"/>
      <c r="S25" s="21">
        <v>1.860759493670886</v>
      </c>
      <c r="T25" s="14">
        <v>150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0.14457711111111113</v>
      </c>
      <c r="AD25" s="25">
        <f t="shared" si="12"/>
        <v>-7.581623706666667</v>
      </c>
      <c r="AE25" s="25">
        <v>-5.42</v>
      </c>
      <c r="AF25" s="25">
        <v>-3.42</v>
      </c>
      <c r="AG25" s="25">
        <v>0</v>
      </c>
    </row>
    <row r="26" spans="1:33" ht="15.75" customHeight="1" x14ac:dyDescent="0.2">
      <c r="A26" s="14" t="s">
        <v>82</v>
      </c>
      <c r="B26" s="14" t="s">
        <v>1061</v>
      </c>
      <c r="C26" s="15">
        <f t="shared" si="1"/>
        <v>17.685714285714287</v>
      </c>
      <c r="D26" s="16">
        <v>7</v>
      </c>
      <c r="E26" s="16">
        <v>0</v>
      </c>
      <c r="F26" s="17">
        <v>123.8</v>
      </c>
      <c r="G26" s="17">
        <v>0</v>
      </c>
      <c r="H26" s="18">
        <f t="shared" si="2"/>
        <v>0</v>
      </c>
      <c r="I26" s="18">
        <f t="shared" si="3"/>
        <v>0.36520109536887441</v>
      </c>
      <c r="J26" s="17">
        <f t="shared" si="4"/>
        <v>45.211895606666651</v>
      </c>
      <c r="K26" s="17">
        <f t="shared" si="5"/>
        <v>6.4588422295238077</v>
      </c>
      <c r="L26" s="16">
        <v>27</v>
      </c>
      <c r="M26" s="19">
        <f t="shared" si="6"/>
        <v>0.25925925925925924</v>
      </c>
      <c r="N26" s="16">
        <v>90</v>
      </c>
      <c r="O26" s="20">
        <f t="shared" ref="O26:P26" si="18">D26/7</f>
        <v>1</v>
      </c>
      <c r="P26" s="20">
        <f t="shared" si="18"/>
        <v>0</v>
      </c>
      <c r="Q26" s="16">
        <f t="shared" si="8"/>
        <v>90</v>
      </c>
      <c r="R26" s="16"/>
      <c r="S26" s="21">
        <v>2.3272727272727272</v>
      </c>
      <c r="T26" s="14">
        <v>150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0.14457711111111113</v>
      </c>
      <c r="AD26" s="25">
        <f t="shared" si="12"/>
        <v>-1.3966148933333333</v>
      </c>
      <c r="AE26" s="25">
        <v>-4.95</v>
      </c>
      <c r="AF26" s="25">
        <v>-3.4244984999999999</v>
      </c>
      <c r="AG26" s="25">
        <v>0</v>
      </c>
    </row>
    <row r="27" spans="1:33" ht="15.75" customHeight="1" x14ac:dyDescent="0.2">
      <c r="A27" s="14" t="s">
        <v>85</v>
      </c>
      <c r="B27" s="14" t="s">
        <v>1062</v>
      </c>
      <c r="C27" s="15">
        <f t="shared" si="1"/>
        <v>18.427142857142858</v>
      </c>
      <c r="D27" s="16">
        <v>7</v>
      </c>
      <c r="E27" s="16">
        <v>1</v>
      </c>
      <c r="F27" s="17">
        <v>128.99</v>
      </c>
      <c r="G27" s="17">
        <v>0</v>
      </c>
      <c r="H27" s="18">
        <f t="shared" si="2"/>
        <v>0</v>
      </c>
      <c r="I27" s="18">
        <f t="shared" si="3"/>
        <v>0.39293042178980292</v>
      </c>
      <c r="J27" s="17">
        <f t="shared" si="4"/>
        <v>50.684095106666682</v>
      </c>
      <c r="K27" s="17">
        <f t="shared" si="5"/>
        <v>7.2405850152380973</v>
      </c>
      <c r="L27" s="16">
        <v>29</v>
      </c>
      <c r="M27" s="19">
        <f t="shared" si="6"/>
        <v>0.2413793103448276</v>
      </c>
      <c r="N27" s="16">
        <v>83</v>
      </c>
      <c r="O27" s="20">
        <f t="shared" ref="O27:P27" si="19">D27/7</f>
        <v>1</v>
      </c>
      <c r="P27" s="20">
        <f t="shared" si="19"/>
        <v>0.14285714285714285</v>
      </c>
      <c r="Q27" s="16">
        <f t="shared" si="8"/>
        <v>72</v>
      </c>
      <c r="R27" s="16"/>
      <c r="S27" s="21">
        <v>2.5846153846153852</v>
      </c>
      <c r="T27" s="14">
        <v>150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0.14457711111111113</v>
      </c>
      <c r="AD27" s="25">
        <f t="shared" si="12"/>
        <v>-1.3966148933333333</v>
      </c>
      <c r="AE27" s="25">
        <v>-4.95</v>
      </c>
      <c r="AF27" s="25">
        <v>-3.2729699999999999</v>
      </c>
      <c r="AG27" s="25">
        <v>0</v>
      </c>
    </row>
    <row r="28" spans="1:33" ht="15.75" customHeight="1" x14ac:dyDescent="0.2">
      <c r="A28" s="14" t="s">
        <v>87</v>
      </c>
      <c r="B28" s="14" t="s">
        <v>1063</v>
      </c>
      <c r="C28" s="15">
        <f t="shared" si="1"/>
        <v>16.87125</v>
      </c>
      <c r="D28" s="16">
        <v>8</v>
      </c>
      <c r="E28" s="16">
        <v>0</v>
      </c>
      <c r="F28" s="17">
        <v>134.97</v>
      </c>
      <c r="G28" s="17">
        <v>0</v>
      </c>
      <c r="H28" s="18">
        <f t="shared" si="2"/>
        <v>0</v>
      </c>
      <c r="I28" s="18">
        <f t="shared" si="3"/>
        <v>0.3507787559704626</v>
      </c>
      <c r="J28" s="17">
        <f t="shared" si="4"/>
        <v>47.344608693333335</v>
      </c>
      <c r="K28" s="17">
        <f t="shared" si="5"/>
        <v>5.9180760866666668</v>
      </c>
      <c r="L28" s="16">
        <v>35</v>
      </c>
      <c r="M28" s="19">
        <f t="shared" si="6"/>
        <v>0.22857142857142856</v>
      </c>
      <c r="N28" s="16">
        <v>77</v>
      </c>
      <c r="O28" s="20">
        <f t="shared" ref="O28:P28" si="20">D28/7</f>
        <v>1.1428571428571428</v>
      </c>
      <c r="P28" s="20">
        <f t="shared" si="20"/>
        <v>0</v>
      </c>
      <c r="Q28" s="16">
        <f t="shared" si="8"/>
        <v>67</v>
      </c>
      <c r="R28" s="16"/>
      <c r="S28" s="21">
        <v>1.994236311239193</v>
      </c>
      <c r="T28" s="14">
        <v>150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1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0.14457711111111113</v>
      </c>
      <c r="AD28" s="25">
        <f t="shared" si="12"/>
        <v>-1.5961313066666667</v>
      </c>
      <c r="AE28" s="25">
        <v>-4.95</v>
      </c>
      <c r="AF28" s="25">
        <v>-3.2729699999999999</v>
      </c>
      <c r="AG28" s="25">
        <v>0</v>
      </c>
    </row>
    <row r="29" spans="1:33" ht="15.75" customHeight="1" x14ac:dyDescent="0.2">
      <c r="A29" s="14" t="s">
        <v>89</v>
      </c>
      <c r="B29" s="14" t="s">
        <v>1064</v>
      </c>
      <c r="C29" s="15">
        <f t="shared" si="1"/>
        <v>13.213529411764705</v>
      </c>
      <c r="D29" s="16">
        <v>17</v>
      </c>
      <c r="E29" s="16">
        <v>1</v>
      </c>
      <c r="F29" s="17">
        <v>224.63</v>
      </c>
      <c r="G29" s="17">
        <v>0</v>
      </c>
      <c r="H29" s="18">
        <f t="shared" si="2"/>
        <v>0</v>
      </c>
      <c r="I29" s="18">
        <f t="shared" si="3"/>
        <v>0.21258616824704321</v>
      </c>
      <c r="J29" s="17">
        <f t="shared" si="4"/>
        <v>47.753230973333316</v>
      </c>
      <c r="K29" s="17">
        <f t="shared" si="5"/>
        <v>2.8090135866666657</v>
      </c>
      <c r="L29" s="16">
        <v>43</v>
      </c>
      <c r="M29" s="19">
        <f t="shared" si="6"/>
        <v>0.39534883720930231</v>
      </c>
      <c r="N29" s="16">
        <v>61</v>
      </c>
      <c r="O29" s="20">
        <f t="shared" ref="O29:P29" si="22">D29/7</f>
        <v>2.4285714285714284</v>
      </c>
      <c r="P29" s="20">
        <f t="shared" si="22"/>
        <v>0.14285714285714285</v>
      </c>
      <c r="Q29" s="16">
        <f t="shared" si="8"/>
        <v>23</v>
      </c>
      <c r="R29" s="16"/>
      <c r="S29" s="21">
        <v>1.856079404466501</v>
      </c>
      <c r="T29" s="14">
        <v>120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0.14457711111111113</v>
      </c>
      <c r="AD29" s="25">
        <f t="shared" si="12"/>
        <v>-3.3917790266666668</v>
      </c>
      <c r="AE29" s="25">
        <v>-4.95</v>
      </c>
      <c r="AF29" s="25">
        <v>-3.2729699999999999</v>
      </c>
      <c r="AG29" s="25">
        <v>0</v>
      </c>
    </row>
    <row r="30" spans="1:33" ht="15.75" customHeight="1" x14ac:dyDescent="0.2">
      <c r="A30" s="31" t="s">
        <v>90</v>
      </c>
      <c r="B30" s="31" t="s">
        <v>1065</v>
      </c>
      <c r="C30" s="15">
        <f t="shared" si="1"/>
        <v>13.748421052631583</v>
      </c>
      <c r="D30" s="16">
        <v>38</v>
      </c>
      <c r="E30" s="16">
        <v>0</v>
      </c>
      <c r="F30" s="17">
        <v>522.44000000000017</v>
      </c>
      <c r="G30" s="17">
        <v>0</v>
      </c>
      <c r="H30" s="18">
        <f t="shared" si="2"/>
        <v>0</v>
      </c>
      <c r="I30" s="18">
        <f t="shared" si="3"/>
        <v>0.24083059635198958</v>
      </c>
      <c r="J30" s="17">
        <f t="shared" si="4"/>
        <v>125.81953675813348</v>
      </c>
      <c r="K30" s="17">
        <f t="shared" si="5"/>
        <v>3.3110404410035126</v>
      </c>
      <c r="L30" s="16">
        <v>54</v>
      </c>
      <c r="M30" s="19">
        <f t="shared" si="6"/>
        <v>0.70370370370370372</v>
      </c>
      <c r="N30" s="16">
        <v>24</v>
      </c>
      <c r="O30" s="20">
        <f t="shared" ref="O30:P30" si="23">D30/7</f>
        <v>5.4285714285714288</v>
      </c>
      <c r="P30" s="20">
        <f t="shared" si="23"/>
        <v>0</v>
      </c>
      <c r="Q30" s="16">
        <f t="shared" si="8"/>
        <v>4</v>
      </c>
      <c r="R30" s="16"/>
      <c r="S30" s="21">
        <v>2.4252873563218391</v>
      </c>
      <c r="T30" s="14">
        <v>120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0.14457711111111113</v>
      </c>
      <c r="AD30" s="25">
        <f t="shared" si="12"/>
        <v>-7.581623706666667</v>
      </c>
      <c r="AE30" s="25">
        <v>-4.95</v>
      </c>
      <c r="AF30" s="25">
        <v>-3.2256010404</v>
      </c>
      <c r="AG30" s="25">
        <v>0</v>
      </c>
    </row>
    <row r="31" spans="1:33" ht="15.75" customHeight="1" x14ac:dyDescent="0.2">
      <c r="A31" s="31" t="s">
        <v>91</v>
      </c>
      <c r="B31" s="44" t="s">
        <v>1066</v>
      </c>
      <c r="C31" s="15">
        <f t="shared" si="1"/>
        <v>15.045500000000001</v>
      </c>
      <c r="D31" s="16">
        <v>20</v>
      </c>
      <c r="E31" s="16">
        <v>1</v>
      </c>
      <c r="F31" s="17">
        <v>300.91000000000003</v>
      </c>
      <c r="G31" s="17">
        <v>0</v>
      </c>
      <c r="H31" s="18">
        <f t="shared" si="2"/>
        <v>0</v>
      </c>
      <c r="I31" s="18">
        <f t="shared" si="3"/>
        <v>0.29334734945775598</v>
      </c>
      <c r="J31" s="17">
        <f t="shared" si="4"/>
        <v>88.271150925333359</v>
      </c>
      <c r="K31" s="17">
        <f t="shared" si="5"/>
        <v>4.4135575462666683</v>
      </c>
      <c r="L31" s="16">
        <v>42</v>
      </c>
      <c r="M31" s="19">
        <f t="shared" si="6"/>
        <v>0.47619047619047616</v>
      </c>
      <c r="N31" s="16">
        <v>2</v>
      </c>
      <c r="O31" s="20">
        <f t="shared" ref="O31:P32" si="24">D31/7</f>
        <v>2.8571428571428572</v>
      </c>
      <c r="P31" s="20">
        <f t="shared" si="24"/>
        <v>0.14285714285714285</v>
      </c>
      <c r="Q31" s="16">
        <f t="shared" si="8"/>
        <v>0</v>
      </c>
      <c r="R31" s="16"/>
      <c r="S31" s="21">
        <v>3.4733096085409199</v>
      </c>
      <c r="T31" s="14" t="s">
        <v>63</v>
      </c>
      <c r="U31" s="22" t="s">
        <v>63</v>
      </c>
      <c r="V31" s="23" t="s">
        <v>1158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0.14457711111111113</v>
      </c>
      <c r="AD31" s="25">
        <f t="shared" si="12"/>
        <v>-3.9903282666666668</v>
      </c>
      <c r="AE31" s="25">
        <v>-4.95</v>
      </c>
      <c r="AF31" s="25">
        <v>-3.2256010404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15.742857142857144</v>
      </c>
      <c r="D32" s="16">
        <v>7</v>
      </c>
      <c r="E32" s="16">
        <v>2</v>
      </c>
      <c r="F32" s="17">
        <v>110.2</v>
      </c>
      <c r="G32" s="17">
        <v>0</v>
      </c>
      <c r="H32" s="18">
        <f t="shared" si="2"/>
        <v>0</v>
      </c>
      <c r="I32" s="18">
        <f t="shared" si="3"/>
        <v>0.3180052434107683</v>
      </c>
      <c r="J32" s="17">
        <f t="shared" si="4"/>
        <v>35.044177823866669</v>
      </c>
      <c r="K32" s="17">
        <f t="shared" si="5"/>
        <v>5.0063111176952386</v>
      </c>
      <c r="L32" s="16">
        <v>14</v>
      </c>
      <c r="M32" s="19">
        <f t="shared" si="6"/>
        <v>0.5</v>
      </c>
      <c r="N32" s="16">
        <v>119</v>
      </c>
      <c r="O32" s="20">
        <f t="shared" si="24"/>
        <v>1</v>
      </c>
      <c r="P32" s="20">
        <f t="shared" si="24"/>
        <v>0.2857142857142857</v>
      </c>
      <c r="Q32" s="16">
        <f t="shared" si="8"/>
        <v>92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2.1333333333333329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0.14457711111111113</v>
      </c>
      <c r="AD32" s="25">
        <f t="shared" si="12"/>
        <v>-1.3966148933333333</v>
      </c>
      <c r="AE32" s="25">
        <v>-4.95</v>
      </c>
      <c r="AF32" s="25">
        <v>-3.2256010404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5.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to 50 Amp RV Adapter - 10/3 STW TT-30P Male Plug to 14-50R Female, Yellow")</f>
        <v>30 Amp to 50 Amp RV Adapter - 10/3 STW TT-30P Male Plug to 14-50R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Info!B1:BJ5000""),2,FALSE),"""")"),"B08PMH3YZ3")</f>
        <v>B08PMH3YZ3</v>
      </c>
      <c r="B2" s="3" t="s">
        <v>1067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87.75" customHeight="1" x14ac:dyDescent="0.15">
      <c r="A3" s="67" t="s">
        <v>30</v>
      </c>
      <c r="B3" s="68"/>
      <c r="C3" s="42">
        <f>((AE32+AF32)/0.85)*-1</f>
        <v>12.174085372235293</v>
      </c>
      <c r="D3" s="5">
        <f>SUM(D4:D99765)</f>
        <v>251</v>
      </c>
      <c r="E3" s="5"/>
      <c r="F3" s="6">
        <f t="shared" ref="F3:G3" si="0">SUM(F4:F99765)</f>
        <v>4811.3600000000015</v>
      </c>
      <c r="G3" s="6">
        <f t="shared" si="0"/>
        <v>-71.319999999999993</v>
      </c>
      <c r="H3" s="7">
        <f>G3/F3*-1</f>
        <v>1.4823251637790556E-2</v>
      </c>
      <c r="I3" s="8">
        <f>J3/F3</f>
        <v>0.25996875216492749</v>
      </c>
      <c r="J3" s="6">
        <f>SUM(J4:J99765)</f>
        <v>1250.803255416246</v>
      </c>
      <c r="K3" s="6">
        <f>J3/D3</f>
        <v>4.9832799020567569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2 - May
4.5 - June
10 - July
8 - Aug
4.5 - Sept
4.5 - Oct
4.5 - Nov
4.5 - Dec
 - Jan
 - Feb")</f>
        <v xml:space="preserve"> - March
0.5 - April
2 - May
4.5 - June
10 - July
8 - Aug
4.5 - Sept
4.5 - Oct
4.5 - Nov
4.5 -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QTY-150")</f>
        <v>US QTY-150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31</v>
      </c>
      <c r="X3" s="7">
        <f>W3/D3</f>
        <v>0.12350597609561753</v>
      </c>
      <c r="Y3" s="6"/>
      <c r="Z3" s="5"/>
      <c r="AA3" s="5"/>
      <c r="AB3" s="5"/>
      <c r="AC3" s="5"/>
      <c r="AD3" s="6">
        <f>SUM(AD4:AD99765)</f>
        <v>-51.492493521354156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Info!B2:BZ7000""),37,FALSE)),"""")*-1"),-5.3979725664)</f>
        <v>-5.3979725664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88</v>
      </c>
      <c r="C20" s="15">
        <f t="shared" ref="C20:C32" si="1">IFERROR(F20/D20," - ")</f>
        <v>15.990000000000002</v>
      </c>
      <c r="D20" s="16">
        <v>29</v>
      </c>
      <c r="E20" s="16">
        <v>0</v>
      </c>
      <c r="F20" s="17">
        <v>463.71000000000004</v>
      </c>
      <c r="G20" s="29">
        <v>-51.929999999999993</v>
      </c>
      <c r="H20" s="18">
        <f t="shared" ref="H20:H32" si="2">G20/F20*-1</f>
        <v>0.11198809600828101</v>
      </c>
      <c r="I20" s="18">
        <f t="shared" ref="I20:I32" si="3">J20/F20</f>
        <v>2.6049926512304727E-2</v>
      </c>
      <c r="J20" s="17">
        <f t="shared" ref="J20:J32" si="4">F20*0.85+G20+AF20*D20+D20*AE20+AG20+AD20</f>
        <v>12.079611423020825</v>
      </c>
      <c r="K20" s="17">
        <f t="shared" ref="K20:K32" si="5">J20/D20</f>
        <v>0.41653832493175258</v>
      </c>
      <c r="L20" s="16">
        <v>30</v>
      </c>
      <c r="M20" s="19">
        <f t="shared" ref="M20:M32" si="6">IFERROR(D20/L20,"-")</f>
        <v>0.96666666666666667</v>
      </c>
      <c r="N20" s="16">
        <v>198</v>
      </c>
      <c r="O20" s="20">
        <f t="shared" ref="O20:P20" si="7">D20/7</f>
        <v>4.1428571428571432</v>
      </c>
      <c r="P20" s="20">
        <f t="shared" si="7"/>
        <v>0</v>
      </c>
      <c r="Q20" s="16">
        <f t="shared" ref="Q20:Q32" si="8">ROUNDDOWN(N20/(O20+P20),0)</f>
        <v>47</v>
      </c>
      <c r="R20" s="16"/>
      <c r="S20" s="21">
        <v>6.8181818181818094E-2</v>
      </c>
      <c r="T20" s="14">
        <v>0</v>
      </c>
      <c r="U20" s="22" t="s">
        <v>63</v>
      </c>
      <c r="V20" s="23" t="s">
        <v>63</v>
      </c>
      <c r="W20" s="14">
        <v>26</v>
      </c>
      <c r="X20" s="24">
        <f t="shared" ref="X20:X32" si="9">IFERROR(W20/D20,0)</f>
        <v>0.89655172413793105</v>
      </c>
      <c r="Y20" s="25">
        <f t="shared" ref="Y20:Y26" si="10">IFERROR(G20/(W20+Z20)*-1,0)</f>
        <v>1.7906896551724136</v>
      </c>
      <c r="Z20" s="14">
        <v>3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0.17417537673611108</v>
      </c>
      <c r="AD20" s="25">
        <f t="shared" ref="AD20:AD32" si="12">IFERROR(AB20*AC20*D20*2,0)</f>
        <v>-6.970498576979165</v>
      </c>
      <c r="AE20" s="25">
        <v>-5.42</v>
      </c>
      <c r="AF20" s="25">
        <v>-5.7239100000000001</v>
      </c>
      <c r="AG20" s="25">
        <v>0</v>
      </c>
    </row>
    <row r="21" spans="1:33" ht="15.75" customHeight="1" x14ac:dyDescent="0.2">
      <c r="A21" s="14" t="s">
        <v>71</v>
      </c>
      <c r="B21" s="14" t="s">
        <v>1068</v>
      </c>
      <c r="C21" s="15">
        <f t="shared" si="1"/>
        <v>15.990000000000006</v>
      </c>
      <c r="D21" s="16">
        <v>27</v>
      </c>
      <c r="E21" s="16">
        <v>0</v>
      </c>
      <c r="F21" s="17">
        <v>431.73000000000013</v>
      </c>
      <c r="G21" s="29">
        <v>-19.39</v>
      </c>
      <c r="H21" s="18">
        <f t="shared" si="2"/>
        <v>4.4912329465174983E-2</v>
      </c>
      <c r="I21" s="18">
        <f t="shared" si="3"/>
        <v>9.3125693055411088E-2</v>
      </c>
      <c r="J21" s="17">
        <f t="shared" si="4"/>
        <v>40.205155462812641</v>
      </c>
      <c r="K21" s="17">
        <f t="shared" si="5"/>
        <v>1.4890798319560237</v>
      </c>
      <c r="L21" s="16">
        <v>16</v>
      </c>
      <c r="M21" s="19">
        <f t="shared" si="6"/>
        <v>1.6875</v>
      </c>
      <c r="N21" s="16">
        <v>190</v>
      </c>
      <c r="O21" s="20">
        <f t="shared" ref="O21:P21" si="13">D21/7</f>
        <v>3.8571428571428572</v>
      </c>
      <c r="P21" s="20">
        <f t="shared" si="13"/>
        <v>0</v>
      </c>
      <c r="Q21" s="16">
        <f t="shared" si="8"/>
        <v>49</v>
      </c>
      <c r="R21" s="16"/>
      <c r="S21" s="21">
        <v>0.87804878048780399</v>
      </c>
      <c r="T21" s="14">
        <v>100</v>
      </c>
      <c r="U21" s="22" t="s">
        <v>63</v>
      </c>
      <c r="V21" s="23" t="s">
        <v>63</v>
      </c>
      <c r="W21" s="14">
        <v>5</v>
      </c>
      <c r="X21" s="24">
        <f t="shared" si="9"/>
        <v>0.18518518518518517</v>
      </c>
      <c r="Y21" s="25">
        <f t="shared" si="10"/>
        <v>3.2316666666666669</v>
      </c>
      <c r="Z21" s="14">
        <v>1</v>
      </c>
      <c r="AA21" s="14" t="s">
        <v>39</v>
      </c>
      <c r="AB21" s="27">
        <f t="shared" si="11"/>
        <v>-0.69</v>
      </c>
      <c r="AC21" s="28">
        <v>0.17417537673611108</v>
      </c>
      <c r="AD21" s="25">
        <f t="shared" si="12"/>
        <v>-6.4897745371874986</v>
      </c>
      <c r="AE21" s="25">
        <v>-5.42</v>
      </c>
      <c r="AF21" s="25">
        <v>-5.7239100000000001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16.561428571428575</v>
      </c>
      <c r="D22" s="16">
        <v>21</v>
      </c>
      <c r="E22" s="16">
        <v>0</v>
      </c>
      <c r="F22" s="29">
        <v>347.79000000000008</v>
      </c>
      <c r="G22" s="29">
        <v>0</v>
      </c>
      <c r="H22" s="18">
        <f t="shared" si="2"/>
        <v>0</v>
      </c>
      <c r="I22" s="18">
        <f t="shared" si="3"/>
        <v>0.16260325938695067</v>
      </c>
      <c r="J22" s="17">
        <f t="shared" si="4"/>
        <v>56.551787582187586</v>
      </c>
      <c r="K22" s="17">
        <f t="shared" si="5"/>
        <v>2.6929422658184565</v>
      </c>
      <c r="L22" s="16">
        <v>29</v>
      </c>
      <c r="M22" s="19">
        <f t="shared" si="6"/>
        <v>0.72413793103448276</v>
      </c>
      <c r="N22" s="16">
        <v>175</v>
      </c>
      <c r="O22" s="20">
        <f t="shared" ref="O22:P22" si="14">D22/7</f>
        <v>3</v>
      </c>
      <c r="P22" s="20">
        <f t="shared" si="14"/>
        <v>0</v>
      </c>
      <c r="Q22" s="16">
        <f t="shared" si="8"/>
        <v>58</v>
      </c>
      <c r="R22" s="16"/>
      <c r="S22" s="21">
        <v>1.5865921787709401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0.17417537673611108</v>
      </c>
      <c r="AD22" s="25">
        <f t="shared" si="12"/>
        <v>-5.0476024178124987</v>
      </c>
      <c r="AE22" s="25">
        <v>-5.42</v>
      </c>
      <c r="AF22" s="25">
        <v>-5.7239100000000001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1"/>
        <v>16.990000000000002</v>
      </c>
      <c r="D23" s="16">
        <v>18</v>
      </c>
      <c r="E23" s="16">
        <v>0</v>
      </c>
      <c r="F23" s="17">
        <v>305.82000000000005</v>
      </c>
      <c r="G23" s="29">
        <v>0</v>
      </c>
      <c r="H23" s="18">
        <f t="shared" si="2"/>
        <v>0</v>
      </c>
      <c r="I23" s="18">
        <f t="shared" si="3"/>
        <v>0.17994278870536604</v>
      </c>
      <c r="J23" s="17">
        <f t="shared" si="4"/>
        <v>55.030103641875051</v>
      </c>
      <c r="K23" s="17">
        <f t="shared" si="5"/>
        <v>3.0572279801041695</v>
      </c>
      <c r="L23" s="16">
        <v>33</v>
      </c>
      <c r="M23" s="19">
        <f t="shared" si="6"/>
        <v>0.54545454545454541</v>
      </c>
      <c r="N23" s="16">
        <v>157</v>
      </c>
      <c r="O23" s="20">
        <f t="shared" ref="O23:P23" si="15">D23/7</f>
        <v>2.5714285714285716</v>
      </c>
      <c r="P23" s="20">
        <f t="shared" si="15"/>
        <v>0</v>
      </c>
      <c r="Q23" s="16">
        <f t="shared" si="8"/>
        <v>61</v>
      </c>
      <c r="R23" s="16"/>
      <c r="S23" s="21">
        <v>2.04819277108433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0.17417537673611108</v>
      </c>
      <c r="AD23" s="25">
        <f t="shared" si="12"/>
        <v>-4.3265163581249988</v>
      </c>
      <c r="AE23" s="25">
        <v>-5.42</v>
      </c>
      <c r="AF23" s="25">
        <v>-5.7239100000000001</v>
      </c>
      <c r="AG23" s="25">
        <v>0</v>
      </c>
    </row>
    <row r="24" spans="1:33" ht="15.75" customHeight="1" x14ac:dyDescent="0.2">
      <c r="A24" s="14" t="s">
        <v>78</v>
      </c>
      <c r="B24" s="14" t="s">
        <v>1069</v>
      </c>
      <c r="C24" s="15">
        <f t="shared" si="1"/>
        <v>16.990000000000006</v>
      </c>
      <c r="D24" s="16">
        <v>24</v>
      </c>
      <c r="E24" s="16">
        <v>0</v>
      </c>
      <c r="F24" s="17">
        <v>407.7600000000001</v>
      </c>
      <c r="G24" s="17">
        <v>0</v>
      </c>
      <c r="H24" s="18">
        <f t="shared" si="2"/>
        <v>0</v>
      </c>
      <c r="I24" s="18">
        <f t="shared" si="3"/>
        <v>0.17994278870536606</v>
      </c>
      <c r="J24" s="17">
        <f t="shared" si="4"/>
        <v>73.373471522500083</v>
      </c>
      <c r="K24" s="17">
        <f t="shared" si="5"/>
        <v>3.05722798010417</v>
      </c>
      <c r="L24" s="16">
        <v>26</v>
      </c>
      <c r="M24" s="19">
        <f t="shared" si="6"/>
        <v>0.92307692307692313</v>
      </c>
      <c r="N24" s="16">
        <v>133</v>
      </c>
      <c r="O24" s="20">
        <f t="shared" ref="O24:P24" si="16">D24/7</f>
        <v>3.4285714285714284</v>
      </c>
      <c r="P24" s="20">
        <f t="shared" si="16"/>
        <v>0</v>
      </c>
      <c r="Q24" s="16">
        <f t="shared" si="8"/>
        <v>38</v>
      </c>
      <c r="R24" s="16"/>
      <c r="S24" s="21">
        <v>1.13513513513513</v>
      </c>
      <c r="T24" s="14">
        <v>100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0.17417537673611108</v>
      </c>
      <c r="AD24" s="25">
        <f t="shared" si="12"/>
        <v>-5.7686884774999987</v>
      </c>
      <c r="AE24" s="25">
        <v>-5.42</v>
      </c>
      <c r="AF24" s="25">
        <v>-5.7239100000000001</v>
      </c>
      <c r="AG24" s="25">
        <v>0</v>
      </c>
    </row>
    <row r="25" spans="1:33" ht="15.75" customHeight="1" x14ac:dyDescent="0.2">
      <c r="A25" s="14" t="s">
        <v>81</v>
      </c>
      <c r="B25" s="30" t="s">
        <v>1070</v>
      </c>
      <c r="C25" s="15">
        <f t="shared" si="1"/>
        <v>17.748620689655169</v>
      </c>
      <c r="D25" s="16">
        <v>29</v>
      </c>
      <c r="E25" s="16">
        <v>0</v>
      </c>
      <c r="F25" s="17">
        <v>514.70999999999992</v>
      </c>
      <c r="G25" s="17">
        <v>0</v>
      </c>
      <c r="H25" s="18">
        <f t="shared" si="2"/>
        <v>0</v>
      </c>
      <c r="I25" s="18">
        <f t="shared" si="3"/>
        <v>0.24187360900697302</v>
      </c>
      <c r="J25" s="17">
        <f t="shared" si="4"/>
        <v>124.49476529197906</v>
      </c>
      <c r="K25" s="17">
        <f t="shared" si="5"/>
        <v>4.2929229411027263</v>
      </c>
      <c r="L25" s="16">
        <v>67</v>
      </c>
      <c r="M25" s="19">
        <f t="shared" si="6"/>
        <v>0.43283582089552236</v>
      </c>
      <c r="N25" s="16">
        <v>100</v>
      </c>
      <c r="O25" s="20">
        <f t="shared" ref="O25:P25" si="17">D25/7</f>
        <v>4.1428571428571432</v>
      </c>
      <c r="P25" s="20">
        <f t="shared" si="17"/>
        <v>0</v>
      </c>
      <c r="Q25" s="16">
        <f t="shared" si="8"/>
        <v>24</v>
      </c>
      <c r="R25" s="16"/>
      <c r="S25" s="21">
        <v>1.698461538461538</v>
      </c>
      <c r="T25" s="14">
        <v>100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0.12565553993055556</v>
      </c>
      <c r="AD25" s="25">
        <f t="shared" si="12"/>
        <v>-5.0287347080208331</v>
      </c>
      <c r="AE25" s="25">
        <v>-4.9000000000000004</v>
      </c>
      <c r="AF25" s="25">
        <v>-5.72</v>
      </c>
      <c r="AG25" s="25">
        <v>0</v>
      </c>
    </row>
    <row r="26" spans="1:33" ht="15.75" customHeight="1" x14ac:dyDescent="0.2">
      <c r="A26" s="14" t="s">
        <v>82</v>
      </c>
      <c r="B26" s="14" t="s">
        <v>1071</v>
      </c>
      <c r="C26" s="15">
        <f t="shared" si="1"/>
        <v>18.7255</v>
      </c>
      <c r="D26" s="16">
        <v>40</v>
      </c>
      <c r="E26" s="16">
        <v>0</v>
      </c>
      <c r="F26" s="17">
        <v>749.02</v>
      </c>
      <c r="G26" s="17">
        <v>0</v>
      </c>
      <c r="H26" s="18">
        <f t="shared" si="2"/>
        <v>0</v>
      </c>
      <c r="I26" s="18">
        <f t="shared" si="3"/>
        <v>0.27071962590562765</v>
      </c>
      <c r="J26" s="17">
        <f t="shared" si="4"/>
        <v>202.77441419583323</v>
      </c>
      <c r="K26" s="17">
        <f t="shared" si="5"/>
        <v>5.0693603548958306</v>
      </c>
      <c r="L26" s="16">
        <v>71</v>
      </c>
      <c r="M26" s="19">
        <f t="shared" si="6"/>
        <v>0.56338028169014087</v>
      </c>
      <c r="N26" s="16">
        <v>68</v>
      </c>
      <c r="O26" s="20">
        <f t="shared" ref="O26:P26" si="18">D26/7</f>
        <v>5.7142857142857144</v>
      </c>
      <c r="P26" s="20">
        <f t="shared" si="18"/>
        <v>0</v>
      </c>
      <c r="Q26" s="16">
        <f t="shared" si="8"/>
        <v>11</v>
      </c>
      <c r="R26" s="16"/>
      <c r="S26" s="21">
        <v>2.6821705426356588</v>
      </c>
      <c r="T26" s="14">
        <v>100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0.12565553993055556</v>
      </c>
      <c r="AD26" s="25">
        <f t="shared" si="12"/>
        <v>-6.9361858041666666</v>
      </c>
      <c r="AE26" s="25">
        <v>-4.95</v>
      </c>
      <c r="AF26" s="25">
        <v>-5.7239100000000001</v>
      </c>
      <c r="AG26" s="25">
        <v>0</v>
      </c>
    </row>
    <row r="27" spans="1:33" ht="15.75" customHeight="1" x14ac:dyDescent="0.2">
      <c r="A27" s="14" t="s">
        <v>85</v>
      </c>
      <c r="B27" s="14" t="s">
        <v>1072</v>
      </c>
      <c r="C27" s="15">
        <f t="shared" si="1"/>
        <v>22.075217391304349</v>
      </c>
      <c r="D27" s="16">
        <v>23</v>
      </c>
      <c r="E27" s="16">
        <v>1</v>
      </c>
      <c r="F27" s="17">
        <v>507.73</v>
      </c>
      <c r="G27" s="17">
        <v>0</v>
      </c>
      <c r="H27" s="18">
        <f t="shared" si="2"/>
        <v>0</v>
      </c>
      <c r="I27" s="18">
        <f t="shared" si="3"/>
        <v>0.37043939330471731</v>
      </c>
      <c r="J27" s="17">
        <f t="shared" si="4"/>
        <v>188.08319316260412</v>
      </c>
      <c r="K27" s="17">
        <f t="shared" si="5"/>
        <v>8.1775301375045277</v>
      </c>
      <c r="L27" s="16">
        <v>50</v>
      </c>
      <c r="M27" s="19">
        <f t="shared" si="6"/>
        <v>0.46</v>
      </c>
      <c r="N27" s="16">
        <v>43</v>
      </c>
      <c r="O27" s="20">
        <f t="shared" ref="O27:P27" si="19">D27/7</f>
        <v>3.2857142857142856</v>
      </c>
      <c r="P27" s="20">
        <f t="shared" si="19"/>
        <v>0.14285714285714285</v>
      </c>
      <c r="Q27" s="16">
        <f t="shared" si="8"/>
        <v>12</v>
      </c>
      <c r="R27" s="16"/>
      <c r="S27" s="21">
        <v>3.90521327014218</v>
      </c>
      <c r="T27" s="14">
        <v>100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0.12565553993055556</v>
      </c>
      <c r="AD27" s="25">
        <f t="shared" si="12"/>
        <v>-3.9883068373958332</v>
      </c>
      <c r="AE27" s="25">
        <v>-4.95</v>
      </c>
      <c r="AF27" s="25">
        <v>-5.4630000000000001</v>
      </c>
      <c r="AG27" s="25">
        <v>0</v>
      </c>
    </row>
    <row r="28" spans="1:33" ht="15.75" customHeight="1" x14ac:dyDescent="0.2">
      <c r="A28" s="14" t="s">
        <v>87</v>
      </c>
      <c r="B28" s="14" t="s">
        <v>1073</v>
      </c>
      <c r="C28" s="15">
        <f t="shared" si="1"/>
        <v>24.63</v>
      </c>
      <c r="D28" s="16">
        <v>18</v>
      </c>
      <c r="E28" s="16">
        <v>0</v>
      </c>
      <c r="F28" s="17">
        <v>443.34</v>
      </c>
      <c r="G28" s="17">
        <v>0</v>
      </c>
      <c r="H28" s="18">
        <f t="shared" si="2"/>
        <v>0</v>
      </c>
      <c r="I28" s="18">
        <f t="shared" si="3"/>
        <v>0.42018251542411</v>
      </c>
      <c r="J28" s="17">
        <f t="shared" si="4"/>
        <v>186.28371638812493</v>
      </c>
      <c r="K28" s="17">
        <f t="shared" si="5"/>
        <v>10.34909535489583</v>
      </c>
      <c r="L28" s="16">
        <v>45</v>
      </c>
      <c r="M28" s="19">
        <f t="shared" si="6"/>
        <v>0.4</v>
      </c>
      <c r="N28" s="16">
        <v>21</v>
      </c>
      <c r="O28" s="20">
        <f t="shared" ref="O28:P28" si="20">D28/7</f>
        <v>2.5714285714285716</v>
      </c>
      <c r="P28" s="20">
        <f t="shared" si="20"/>
        <v>0</v>
      </c>
      <c r="Q28" s="16">
        <f t="shared" si="8"/>
        <v>8</v>
      </c>
      <c r="R28" s="16"/>
      <c r="S28" s="21">
        <v>2.2034739454094292</v>
      </c>
      <c r="T28" s="14">
        <v>100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1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0.12565553993055556</v>
      </c>
      <c r="AD28" s="25">
        <f t="shared" si="12"/>
        <v>-3.121283611875</v>
      </c>
      <c r="AE28" s="25">
        <v>-4.95</v>
      </c>
      <c r="AF28" s="25">
        <v>-5.4630000000000001</v>
      </c>
      <c r="AG28" s="25">
        <v>0</v>
      </c>
    </row>
    <row r="29" spans="1:33" ht="15.75" customHeight="1" x14ac:dyDescent="0.2">
      <c r="A29" s="14" t="s">
        <v>89</v>
      </c>
      <c r="B29" s="14" t="s">
        <v>1055</v>
      </c>
      <c r="C29" s="15">
        <f t="shared" si="1"/>
        <v>27.468333333333334</v>
      </c>
      <c r="D29" s="16">
        <v>6</v>
      </c>
      <c r="E29" s="16">
        <v>0</v>
      </c>
      <c r="F29" s="17">
        <v>164.81</v>
      </c>
      <c r="G29" s="17">
        <v>0</v>
      </c>
      <c r="H29" s="18">
        <f t="shared" si="2"/>
        <v>0</v>
      </c>
      <c r="I29" s="18">
        <f t="shared" si="3"/>
        <v>0.46459603257918219</v>
      </c>
      <c r="J29" s="17">
        <f t="shared" si="4"/>
        <v>76.570072129375021</v>
      </c>
      <c r="K29" s="17">
        <f t="shared" si="5"/>
        <v>12.76167868822917</v>
      </c>
      <c r="L29" s="16">
        <v>38</v>
      </c>
      <c r="M29" s="19">
        <f t="shared" si="6"/>
        <v>0.15789473684210525</v>
      </c>
      <c r="N29" s="16">
        <v>16</v>
      </c>
      <c r="O29" s="20">
        <f t="shared" ref="O29:P29" si="22">D29/7</f>
        <v>0.8571428571428571</v>
      </c>
      <c r="P29" s="20">
        <f t="shared" si="22"/>
        <v>0</v>
      </c>
      <c r="Q29" s="16">
        <f t="shared" si="8"/>
        <v>18</v>
      </c>
      <c r="R29" s="16"/>
      <c r="S29" s="21">
        <v>2.831325301204819</v>
      </c>
      <c r="T29" s="14">
        <v>400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0.12565553993055556</v>
      </c>
      <c r="AD29" s="25">
        <f t="shared" si="12"/>
        <v>-1.0404278706250001</v>
      </c>
      <c r="AE29" s="25">
        <v>-4.95</v>
      </c>
      <c r="AF29" s="25">
        <v>-5.4630000000000001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29.713999999999999</v>
      </c>
      <c r="D30" s="16">
        <v>5</v>
      </c>
      <c r="E30" s="16">
        <v>0</v>
      </c>
      <c r="F30" s="17">
        <v>148.57</v>
      </c>
      <c r="G30" s="17">
        <v>0</v>
      </c>
      <c r="H30" s="18">
        <f t="shared" si="2"/>
        <v>0</v>
      </c>
      <c r="I30" s="18">
        <f t="shared" si="3"/>
        <v>0.49591178530308377</v>
      </c>
      <c r="J30" s="17">
        <f t="shared" si="4"/>
        <v>73.677613942479155</v>
      </c>
      <c r="K30" s="17">
        <f t="shared" si="5"/>
        <v>14.735522788495832</v>
      </c>
      <c r="L30" s="16">
        <v>21</v>
      </c>
      <c r="M30" s="19">
        <f t="shared" si="6"/>
        <v>0.23809523809523808</v>
      </c>
      <c r="N30" s="16">
        <v>15</v>
      </c>
      <c r="O30" s="20">
        <f t="shared" ref="O30:P30" si="23">D30/7</f>
        <v>0.7142857142857143</v>
      </c>
      <c r="P30" s="20">
        <f t="shared" si="23"/>
        <v>0</v>
      </c>
      <c r="Q30" s="16">
        <f t="shared" si="8"/>
        <v>21</v>
      </c>
      <c r="R30" s="16"/>
      <c r="S30" s="21">
        <v>2.9349845201238391</v>
      </c>
      <c r="T30" s="14">
        <v>400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0.12565553993055556</v>
      </c>
      <c r="AD30" s="25">
        <f t="shared" si="12"/>
        <v>-0.86702322552083333</v>
      </c>
      <c r="AE30" s="25">
        <v>-4.95</v>
      </c>
      <c r="AF30" s="25">
        <v>-5.3979725664</v>
      </c>
      <c r="AG30" s="25">
        <v>0</v>
      </c>
    </row>
    <row r="31" spans="1:33" ht="15.75" customHeight="1" x14ac:dyDescent="0.2">
      <c r="A31" s="31" t="s">
        <v>91</v>
      </c>
      <c r="B31" s="14" t="s">
        <v>1074</v>
      </c>
      <c r="C31" s="15">
        <f t="shared" si="1"/>
        <v>30.185000000000002</v>
      </c>
      <c r="D31" s="16">
        <v>10</v>
      </c>
      <c r="E31" s="16">
        <v>0</v>
      </c>
      <c r="F31" s="17">
        <v>301.85000000000002</v>
      </c>
      <c r="G31" s="17">
        <v>0</v>
      </c>
      <c r="H31" s="18">
        <f t="shared" si="2"/>
        <v>0</v>
      </c>
      <c r="I31" s="18">
        <f t="shared" si="3"/>
        <v>0.50143689874095843</v>
      </c>
      <c r="J31" s="17">
        <f t="shared" si="4"/>
        <v>151.35872788495831</v>
      </c>
      <c r="K31" s="17">
        <f t="shared" si="5"/>
        <v>15.135872788495831</v>
      </c>
      <c r="L31" s="16">
        <v>39</v>
      </c>
      <c r="M31" s="19">
        <f t="shared" si="6"/>
        <v>0.25641025641025639</v>
      </c>
      <c r="N31" s="16">
        <v>3</v>
      </c>
      <c r="O31" s="20">
        <f t="shared" ref="O31:P32" si="24">D31/7</f>
        <v>1.4285714285714286</v>
      </c>
      <c r="P31" s="20">
        <f t="shared" si="24"/>
        <v>0</v>
      </c>
      <c r="Q31" s="16">
        <f t="shared" si="8"/>
        <v>2</v>
      </c>
      <c r="R31" s="16"/>
      <c r="S31" s="21">
        <v>4.0661157024793297</v>
      </c>
      <c r="T31" s="14" t="s">
        <v>63</v>
      </c>
      <c r="U31" s="22" t="s">
        <v>63</v>
      </c>
      <c r="V31" s="23" t="s">
        <v>1155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0.12565553993055556</v>
      </c>
      <c r="AD31" s="25">
        <f t="shared" si="12"/>
        <v>-1.7340464510416667</v>
      </c>
      <c r="AE31" s="25">
        <v>-4.95</v>
      </c>
      <c r="AF31" s="25">
        <v>-5.3979725664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24.52</v>
      </c>
      <c r="D32" s="16">
        <v>1</v>
      </c>
      <c r="E32" s="16">
        <v>0</v>
      </c>
      <c r="F32" s="17">
        <v>24.52</v>
      </c>
      <c r="G32" s="17">
        <v>0</v>
      </c>
      <c r="H32" s="18">
        <f t="shared" si="2"/>
        <v>0</v>
      </c>
      <c r="I32" s="18">
        <f t="shared" si="3"/>
        <v>0.42090631274452822</v>
      </c>
      <c r="J32" s="17">
        <f t="shared" si="4"/>
        <v>10.320622788495832</v>
      </c>
      <c r="K32" s="17">
        <f t="shared" si="5"/>
        <v>10.320622788495832</v>
      </c>
      <c r="L32" s="16">
        <v>13</v>
      </c>
      <c r="M32" s="19">
        <f t="shared" si="6"/>
        <v>7.6923076923076927E-2</v>
      </c>
      <c r="N32" s="16">
        <v>126</v>
      </c>
      <c r="O32" s="20">
        <f t="shared" si="24"/>
        <v>0.14285714285714285</v>
      </c>
      <c r="P32" s="20">
        <f t="shared" si="24"/>
        <v>0</v>
      </c>
      <c r="Q32" s="16">
        <f t="shared" si="8"/>
        <v>882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1.879699248120301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0.12565553993055556</v>
      </c>
      <c r="AD32" s="25">
        <f t="shared" si="12"/>
        <v>-0.17340464510416667</v>
      </c>
      <c r="AE32" s="25">
        <v>-4.95</v>
      </c>
      <c r="AF32" s="25">
        <v>-5.3979725664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Info!B1:BJ5000""),3,FALSE),"""")"),"15 Amp to 50 Amp RV Adapter - 10/3 STW 5-15P Male Plug to 2-50R Female, Yellow")</f>
        <v>15 Amp to 50 Amp RV Adapter - 10/3 STW 5-15P Male Plug to 2-50R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Info!B1:BJ5000""),2,FALSE),"""")"),"B08PMK2QNL")</f>
        <v>B08PMK2QNL</v>
      </c>
      <c r="B2" s="3" t="s">
        <v>1075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0.5" customHeight="1" x14ac:dyDescent="0.15">
      <c r="A3" s="67" t="s">
        <v>30</v>
      </c>
      <c r="B3" s="68"/>
      <c r="C3" s="42">
        <f>((AE32+AF32)/0.85)*-1</f>
        <v>14.534636246117648</v>
      </c>
      <c r="D3" s="5">
        <f>SUM(D4:D99765)</f>
        <v>253</v>
      </c>
      <c r="E3" s="5"/>
      <c r="F3" s="6">
        <f t="shared" ref="F3:G3" si="0">SUM(F4:F99765)</f>
        <v>4273.84</v>
      </c>
      <c r="G3" s="6">
        <f t="shared" si="0"/>
        <v>-378.52000000000004</v>
      </c>
      <c r="H3" s="7">
        <f>G3/F3*-1</f>
        <v>8.856672219830411E-2</v>
      </c>
      <c r="I3" s="8">
        <f>J3/F3</f>
        <v>8.4299224402618108E-3</v>
      </c>
      <c r="J3" s="6">
        <f>SUM(J4:J99765)</f>
        <v>36.02813972208854</v>
      </c>
      <c r="K3" s="6">
        <f>J3/D3</f>
        <v>0.14240371431655549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1 - May
1 - June
1.5 - July
1.5 - Aug
1 - Sept
1 - Oct
1 - Nov
1 - Dec
 - Jan
 - Feb")</f>
        <v xml:space="preserve"> - March
0.5 - April
1 - May
1 - June
1.5 - July
1.5 - Aug
1 - Sept
1 -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110</v>
      </c>
      <c r="X3" s="7">
        <f>W3/D3</f>
        <v>0.43478260869565216</v>
      </c>
      <c r="Y3" s="6"/>
      <c r="Z3" s="5"/>
      <c r="AA3" s="5"/>
      <c r="AB3" s="5"/>
      <c r="AC3" s="5"/>
      <c r="AD3" s="6">
        <f>SUM(AD4:AD99765)</f>
        <v>-62.496189311111095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Info!B2:BZ7000""),37,FALSE)),"""")*-1"),-6.6744408092)</f>
        <v>-6.6744408092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36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 x14ac:dyDescent="0.2">
      <c r="A19" s="14" t="s">
        <v>67</v>
      </c>
      <c r="B19" s="14" t="s">
        <v>1076</v>
      </c>
      <c r="C19" s="15">
        <f t="shared" ref="C19:C32" si="1">IFERROR(F19/D19," - ")</f>
        <v>19.989999999999998</v>
      </c>
      <c r="D19" s="16">
        <v>5</v>
      </c>
      <c r="E19" s="16">
        <v>0</v>
      </c>
      <c r="F19" s="17">
        <v>99.949999999999989</v>
      </c>
      <c r="G19" s="29">
        <v>-12.01</v>
      </c>
      <c r="H19" s="18">
        <f t="shared" ref="H19:H32" si="2">G19/F19*-1</f>
        <v>0.12016008004002002</v>
      </c>
      <c r="I19" s="18">
        <f t="shared" ref="I19:I32" si="3">J19/F19</f>
        <v>9.1805502195541955E-2</v>
      </c>
      <c r="J19" s="17">
        <f t="shared" ref="J19:J32" si="4">F19*0.85+G19+AF19*D19+D19*AE19+AG19+AD19</f>
        <v>9.1759599444444166</v>
      </c>
      <c r="K19" s="17">
        <f t="shared" ref="K19:K32" si="5">J19/D19</f>
        <v>1.8351919888888832</v>
      </c>
      <c r="L19" s="16">
        <v>6</v>
      </c>
      <c r="M19" s="19">
        <f t="shared" ref="M19:M32" si="6">IFERROR(D19/L19,"-")</f>
        <v>0.83333333333333337</v>
      </c>
      <c r="N19" s="16">
        <v>246</v>
      </c>
      <c r="O19" s="20">
        <f t="shared" ref="O19:P19" si="7">D19/7</f>
        <v>0.7142857142857143</v>
      </c>
      <c r="P19" s="20">
        <f t="shared" si="7"/>
        <v>0</v>
      </c>
      <c r="Q19" s="16">
        <f t="shared" ref="Q19:Q32" si="8">ROUNDDOWN(N19/(O19+P19),0)</f>
        <v>344</v>
      </c>
      <c r="R19" s="16"/>
      <c r="S19" s="21">
        <v>0</v>
      </c>
      <c r="T19" s="14">
        <v>0</v>
      </c>
      <c r="U19" s="22" t="s">
        <v>63</v>
      </c>
      <c r="V19" s="23" t="s">
        <v>63</v>
      </c>
      <c r="W19" s="14">
        <v>4</v>
      </c>
      <c r="X19" s="24">
        <f t="shared" ref="X19:X32" si="9">IFERROR(W19/D19,0)</f>
        <v>0.8</v>
      </c>
      <c r="Y19" s="25">
        <f t="shared" ref="Y19:Y26" si="10">IFERROR(G19/(W19+Z19)*-1,0)</f>
        <v>3.0024999999999999</v>
      </c>
      <c r="Z19" s="14">
        <v>0</v>
      </c>
      <c r="AA19" s="14" t="s">
        <v>39</v>
      </c>
      <c r="AB19" s="27">
        <f t="shared" ref="AB19:AB32" si="11">IF(OR(AA19="UsLargeStandardSize",AA19="UsSmallStandardSize"),-0.69,-0.48)</f>
        <v>-0.69</v>
      </c>
      <c r="AC19" s="28">
        <v>0.17900037037037034</v>
      </c>
      <c r="AD19" s="25">
        <f t="shared" ref="AD19:AD32" si="12">IFERROR(AB19*AC19*D19*2,0)</f>
        <v>-1.2351025555555553</v>
      </c>
      <c r="AE19" s="25">
        <v>-5.42</v>
      </c>
      <c r="AF19" s="25">
        <v>-7.0872875000000013</v>
      </c>
      <c r="AG19" s="25">
        <v>0</v>
      </c>
    </row>
    <row r="20" spans="1:33" ht="15.75" customHeight="1" x14ac:dyDescent="0.2">
      <c r="A20" s="14" t="s">
        <v>68</v>
      </c>
      <c r="B20" s="14" t="s">
        <v>1077</v>
      </c>
      <c r="C20" s="15">
        <f t="shared" si="1"/>
        <v>21.590000000000003</v>
      </c>
      <c r="D20" s="16">
        <v>10</v>
      </c>
      <c r="E20" s="16">
        <v>0</v>
      </c>
      <c r="F20" s="17">
        <v>215.90000000000003</v>
      </c>
      <c r="G20" s="29">
        <v>-33.28</v>
      </c>
      <c r="H20" s="18">
        <f t="shared" si="2"/>
        <v>0.15414543770264008</v>
      </c>
      <c r="I20" s="18">
        <f t="shared" si="3"/>
        <v>0.10510384385775308</v>
      </c>
      <c r="J20" s="17">
        <f t="shared" si="4"/>
        <v>22.691919888888894</v>
      </c>
      <c r="K20" s="17">
        <f t="shared" si="5"/>
        <v>2.2691919888888892</v>
      </c>
      <c r="L20" s="16">
        <v>46</v>
      </c>
      <c r="M20" s="19">
        <f t="shared" si="6"/>
        <v>0.21739130434782608</v>
      </c>
      <c r="N20" s="16">
        <v>241</v>
      </c>
      <c r="O20" s="20">
        <f t="shared" ref="O20:P20" si="13">D20/7</f>
        <v>1.4285714285714286</v>
      </c>
      <c r="P20" s="20">
        <f t="shared" si="13"/>
        <v>0</v>
      </c>
      <c r="Q20" s="16">
        <f t="shared" si="8"/>
        <v>168</v>
      </c>
      <c r="R20" s="16"/>
      <c r="S20" s="21">
        <v>9.7560975609756101E-2</v>
      </c>
      <c r="T20" s="14">
        <v>0</v>
      </c>
      <c r="U20" s="22" t="s">
        <v>63</v>
      </c>
      <c r="V20" s="23" t="s">
        <v>63</v>
      </c>
      <c r="W20" s="14">
        <v>9</v>
      </c>
      <c r="X20" s="24">
        <f t="shared" si="9"/>
        <v>0.9</v>
      </c>
      <c r="Y20" s="25">
        <f t="shared" si="10"/>
        <v>3.3280000000000003</v>
      </c>
      <c r="Z20" s="14">
        <v>1</v>
      </c>
      <c r="AA20" s="14" t="s">
        <v>39</v>
      </c>
      <c r="AB20" s="27">
        <f t="shared" si="11"/>
        <v>-0.69</v>
      </c>
      <c r="AC20" s="28">
        <v>0.17900037037037034</v>
      </c>
      <c r="AD20" s="25">
        <f t="shared" si="12"/>
        <v>-2.4702051111111105</v>
      </c>
      <c r="AE20" s="25">
        <v>-5.42</v>
      </c>
      <c r="AF20" s="25">
        <v>-7.0872875000000013</v>
      </c>
      <c r="AG20" s="25">
        <v>0</v>
      </c>
    </row>
    <row r="21" spans="1:33" ht="15.75" customHeight="1" x14ac:dyDescent="0.2">
      <c r="A21" s="14" t="s">
        <v>71</v>
      </c>
      <c r="B21" s="14" t="s">
        <v>88</v>
      </c>
      <c r="C21" s="15">
        <f t="shared" si="1"/>
        <v>21.195624999999996</v>
      </c>
      <c r="D21" s="16">
        <v>16</v>
      </c>
      <c r="E21" s="16">
        <v>0</v>
      </c>
      <c r="F21" s="17">
        <v>339.12999999999994</v>
      </c>
      <c r="G21" s="29">
        <v>-51.390000000000008</v>
      </c>
      <c r="H21" s="18">
        <f t="shared" si="2"/>
        <v>0.15153480966001243</v>
      </c>
      <c r="I21" s="18">
        <f t="shared" si="3"/>
        <v>9.6722707581818515E-2</v>
      </c>
      <c r="J21" s="17">
        <f t="shared" si="4"/>
        <v>32.801571822222108</v>
      </c>
      <c r="K21" s="17">
        <f t="shared" si="5"/>
        <v>2.0500982388888818</v>
      </c>
      <c r="L21" s="16">
        <v>37</v>
      </c>
      <c r="M21" s="19">
        <f t="shared" si="6"/>
        <v>0.43243243243243246</v>
      </c>
      <c r="N21" s="16">
        <v>221</v>
      </c>
      <c r="O21" s="20">
        <f t="shared" ref="O21:P21" si="14">D21/7</f>
        <v>2.2857142857142856</v>
      </c>
      <c r="P21" s="20">
        <f t="shared" si="14"/>
        <v>0</v>
      </c>
      <c r="Q21" s="16">
        <f t="shared" si="8"/>
        <v>96</v>
      </c>
      <c r="R21" s="16"/>
      <c r="S21" s="21">
        <v>0.44642857142857101</v>
      </c>
      <c r="T21" s="14">
        <v>0</v>
      </c>
      <c r="U21" s="22" t="s">
        <v>63</v>
      </c>
      <c r="V21" s="23" t="s">
        <v>63</v>
      </c>
      <c r="W21" s="14">
        <v>11</v>
      </c>
      <c r="X21" s="24">
        <f t="shared" si="9"/>
        <v>0.6875</v>
      </c>
      <c r="Y21" s="25">
        <f t="shared" si="10"/>
        <v>3.9530769230769236</v>
      </c>
      <c r="Z21" s="14">
        <v>2</v>
      </c>
      <c r="AA21" s="14" t="s">
        <v>39</v>
      </c>
      <c r="AB21" s="27">
        <f t="shared" si="11"/>
        <v>-0.69</v>
      </c>
      <c r="AC21" s="28">
        <v>0.17900037037037034</v>
      </c>
      <c r="AD21" s="25">
        <f t="shared" si="12"/>
        <v>-3.9523281777777766</v>
      </c>
      <c r="AE21" s="25">
        <v>-5.42</v>
      </c>
      <c r="AF21" s="25">
        <v>-7.0872875000000013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20.423846153846153</v>
      </c>
      <c r="D22" s="16">
        <v>13</v>
      </c>
      <c r="E22" s="16">
        <v>0</v>
      </c>
      <c r="F22" s="29">
        <v>265.51</v>
      </c>
      <c r="G22" s="29">
        <v>-12.62</v>
      </c>
      <c r="H22" s="18">
        <f t="shared" si="2"/>
        <v>4.7531166434409251E-2</v>
      </c>
      <c r="I22" s="18">
        <f t="shared" si="3"/>
        <v>0.1779876308069584</v>
      </c>
      <c r="J22" s="17">
        <f t="shared" si="4"/>
        <v>47.257495855555526</v>
      </c>
      <c r="K22" s="17">
        <f t="shared" si="5"/>
        <v>3.6351919888888866</v>
      </c>
      <c r="L22" s="16">
        <v>51</v>
      </c>
      <c r="M22" s="19">
        <f t="shared" si="6"/>
        <v>0.25490196078431371</v>
      </c>
      <c r="N22" s="16">
        <v>206</v>
      </c>
      <c r="O22" s="20">
        <f t="shared" ref="O22:P22" si="15">D22/7</f>
        <v>1.8571428571428572</v>
      </c>
      <c r="P22" s="20">
        <f t="shared" si="15"/>
        <v>0</v>
      </c>
      <c r="Q22" s="16">
        <f t="shared" si="8"/>
        <v>110</v>
      </c>
      <c r="R22" s="16"/>
      <c r="S22" s="21">
        <v>0.74641148325358797</v>
      </c>
      <c r="T22" s="14">
        <v>0</v>
      </c>
      <c r="U22" s="22" t="s">
        <v>63</v>
      </c>
      <c r="V22" s="23" t="s">
        <v>63</v>
      </c>
      <c r="W22" s="14">
        <v>3</v>
      </c>
      <c r="X22" s="24">
        <f t="shared" si="9"/>
        <v>0.23076923076923078</v>
      </c>
      <c r="Y22" s="25">
        <f t="shared" si="10"/>
        <v>4.2066666666666661</v>
      </c>
      <c r="Z22" s="14">
        <v>0</v>
      </c>
      <c r="AA22" s="14" t="s">
        <v>39</v>
      </c>
      <c r="AB22" s="27">
        <f t="shared" si="11"/>
        <v>-0.69</v>
      </c>
      <c r="AC22" s="28">
        <v>0.17900037037037034</v>
      </c>
      <c r="AD22" s="25">
        <f t="shared" si="12"/>
        <v>-3.2112666444444433</v>
      </c>
      <c r="AE22" s="25">
        <v>-5.42</v>
      </c>
      <c r="AF22" s="25">
        <v>-7.0872875000000013</v>
      </c>
      <c r="AG22" s="25">
        <v>0</v>
      </c>
    </row>
    <row r="23" spans="1:33" ht="15.75" customHeight="1" x14ac:dyDescent="0.2">
      <c r="A23" s="14" t="s">
        <v>76</v>
      </c>
      <c r="B23" s="14" t="s">
        <v>1078</v>
      </c>
      <c r="C23" s="15">
        <f t="shared" si="1"/>
        <v>19.55</v>
      </c>
      <c r="D23" s="16">
        <v>12</v>
      </c>
      <c r="E23" s="16">
        <v>0</v>
      </c>
      <c r="F23" s="17">
        <v>234.60000000000002</v>
      </c>
      <c r="G23" s="29">
        <v>0</v>
      </c>
      <c r="H23" s="18">
        <f t="shared" si="2"/>
        <v>0</v>
      </c>
      <c r="I23" s="18">
        <f t="shared" si="3"/>
        <v>0.19760572833191253</v>
      </c>
      <c r="J23" s="17">
        <f t="shared" si="4"/>
        <v>46.358303866666688</v>
      </c>
      <c r="K23" s="17">
        <f t="shared" si="5"/>
        <v>3.8631919888888908</v>
      </c>
      <c r="L23" s="16">
        <v>56</v>
      </c>
      <c r="M23" s="19">
        <f t="shared" si="6"/>
        <v>0.21428571428571427</v>
      </c>
      <c r="N23" s="16">
        <v>199</v>
      </c>
      <c r="O23" s="20">
        <f t="shared" ref="O23:P23" si="16">D23/7</f>
        <v>1.7142857142857142</v>
      </c>
      <c r="P23" s="20">
        <f t="shared" si="16"/>
        <v>0</v>
      </c>
      <c r="Q23" s="16">
        <f t="shared" si="8"/>
        <v>116</v>
      </c>
      <c r="R23" s="16"/>
      <c r="S23" s="21">
        <v>0.95049504950495001</v>
      </c>
      <c r="T23" s="14">
        <v>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0.17900037037037034</v>
      </c>
      <c r="AD23" s="25">
        <f t="shared" si="12"/>
        <v>-2.9642461333333325</v>
      </c>
      <c r="AE23" s="25">
        <v>-5.42</v>
      </c>
      <c r="AF23" s="25">
        <v>-7.0872875000000013</v>
      </c>
      <c r="AG23" s="25">
        <v>0</v>
      </c>
    </row>
    <row r="24" spans="1:33" ht="15.75" customHeight="1" x14ac:dyDescent="0.2">
      <c r="A24" s="14" t="s">
        <v>78</v>
      </c>
      <c r="B24" s="14" t="s">
        <v>1079</v>
      </c>
      <c r="C24" s="15">
        <f t="shared" si="1"/>
        <v>18.040714285714284</v>
      </c>
      <c r="D24" s="16">
        <v>14</v>
      </c>
      <c r="E24" s="16">
        <v>0</v>
      </c>
      <c r="F24" s="17">
        <v>252.57</v>
      </c>
      <c r="G24" s="17">
        <v>0</v>
      </c>
      <c r="H24" s="18">
        <f t="shared" si="2"/>
        <v>0</v>
      </c>
      <c r="I24" s="18">
        <f t="shared" si="3"/>
        <v>0.14302643957890654</v>
      </c>
      <c r="J24" s="17">
        <f t="shared" si="4"/>
        <v>36.124187844444421</v>
      </c>
      <c r="K24" s="17">
        <f t="shared" si="5"/>
        <v>2.5802991317460302</v>
      </c>
      <c r="L24" s="16">
        <v>58</v>
      </c>
      <c r="M24" s="19">
        <f t="shared" si="6"/>
        <v>0.2413793103448276</v>
      </c>
      <c r="N24" s="16">
        <v>188</v>
      </c>
      <c r="O24" s="20">
        <f t="shared" ref="O24:P24" si="17">D24/7</f>
        <v>2</v>
      </c>
      <c r="P24" s="20">
        <f t="shared" si="17"/>
        <v>0</v>
      </c>
      <c r="Q24" s="16">
        <f t="shared" si="8"/>
        <v>94</v>
      </c>
      <c r="R24" s="16"/>
      <c r="S24" s="21">
        <v>0.55299539170506895</v>
      </c>
      <c r="T24" s="14">
        <v>75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0.17900037037037034</v>
      </c>
      <c r="AD24" s="25">
        <f t="shared" si="12"/>
        <v>-3.4582871555555545</v>
      </c>
      <c r="AE24" s="25">
        <v>-5.42</v>
      </c>
      <c r="AF24" s="25">
        <v>-7.0872875000000013</v>
      </c>
      <c r="AG24" s="25">
        <v>0</v>
      </c>
    </row>
    <row r="25" spans="1:33" ht="15.75" customHeight="1" x14ac:dyDescent="0.2">
      <c r="A25" s="14" t="s">
        <v>81</v>
      </c>
      <c r="B25" s="30" t="s">
        <v>1080</v>
      </c>
      <c r="C25" s="15">
        <f t="shared" si="1"/>
        <v>16.554375</v>
      </c>
      <c r="D25" s="16">
        <v>16</v>
      </c>
      <c r="E25" s="16">
        <v>0</v>
      </c>
      <c r="F25" s="17">
        <v>264.87</v>
      </c>
      <c r="G25" s="17">
        <v>-30.87</v>
      </c>
      <c r="H25" s="18">
        <f t="shared" si="2"/>
        <v>0.11654774040095141</v>
      </c>
      <c r="I25" s="18">
        <f t="shared" si="3"/>
        <v>-3.7160977754286173E-2</v>
      </c>
      <c r="J25" s="17">
        <f t="shared" si="4"/>
        <v>-9.8428281777777791</v>
      </c>
      <c r="K25" s="17">
        <f t="shared" si="5"/>
        <v>-0.61517676111111119</v>
      </c>
      <c r="L25" s="16">
        <v>90</v>
      </c>
      <c r="M25" s="19">
        <f t="shared" si="6"/>
        <v>0.17777777777777778</v>
      </c>
      <c r="N25" s="16">
        <v>168</v>
      </c>
      <c r="O25" s="20">
        <f t="shared" ref="O25:P25" si="18">D25/7</f>
        <v>2.2857142857142856</v>
      </c>
      <c r="P25" s="20">
        <f t="shared" si="18"/>
        <v>0</v>
      </c>
      <c r="Q25" s="16">
        <f t="shared" si="8"/>
        <v>73</v>
      </c>
      <c r="R25" s="16"/>
      <c r="S25" s="21">
        <v>0.75247524752475248</v>
      </c>
      <c r="T25" s="14">
        <v>75</v>
      </c>
      <c r="U25" s="22" t="s">
        <v>63</v>
      </c>
      <c r="V25" s="23" t="s">
        <v>63</v>
      </c>
      <c r="W25" s="14">
        <v>10</v>
      </c>
      <c r="X25" s="24">
        <f t="shared" si="9"/>
        <v>0.625</v>
      </c>
      <c r="Y25" s="25">
        <f t="shared" si="10"/>
        <v>3.0870000000000002</v>
      </c>
      <c r="Z25" s="22">
        <v>0</v>
      </c>
      <c r="AA25" s="14" t="s">
        <v>39</v>
      </c>
      <c r="AB25" s="27">
        <f t="shared" si="11"/>
        <v>-0.69</v>
      </c>
      <c r="AC25" s="28">
        <v>0.17900037037037034</v>
      </c>
      <c r="AD25" s="25">
        <f t="shared" si="12"/>
        <v>-3.9523281777777766</v>
      </c>
      <c r="AE25" s="25">
        <v>-5.42</v>
      </c>
      <c r="AF25" s="25">
        <v>-7.09</v>
      </c>
      <c r="AG25" s="25">
        <v>0</v>
      </c>
    </row>
    <row r="26" spans="1:33" ht="15.75" customHeight="1" x14ac:dyDescent="0.2">
      <c r="A26" s="14" t="s">
        <v>82</v>
      </c>
      <c r="B26" s="14" t="s">
        <v>1081</v>
      </c>
      <c r="C26" s="15">
        <f t="shared" si="1"/>
        <v>15.03</v>
      </c>
      <c r="D26" s="16">
        <v>15</v>
      </c>
      <c r="E26" s="16">
        <v>1</v>
      </c>
      <c r="F26" s="17">
        <v>225.45</v>
      </c>
      <c r="G26" s="17">
        <v>-16.510000000000002</v>
      </c>
      <c r="H26" s="18">
        <f t="shared" si="2"/>
        <v>7.3231315147482823E-2</v>
      </c>
      <c r="I26" s="18">
        <f t="shared" si="3"/>
        <v>-8.9120071708434945E-2</v>
      </c>
      <c r="J26" s="17">
        <f t="shared" si="4"/>
        <v>-20.092120166666657</v>
      </c>
      <c r="K26" s="17">
        <f t="shared" si="5"/>
        <v>-1.3394746777777771</v>
      </c>
      <c r="L26" s="16">
        <v>73</v>
      </c>
      <c r="M26" s="19">
        <f t="shared" si="6"/>
        <v>0.20547945205479451</v>
      </c>
      <c r="N26" s="16">
        <v>152</v>
      </c>
      <c r="O26" s="20">
        <f t="shared" ref="O26:P26" si="19">D26/7</f>
        <v>2.1428571428571428</v>
      </c>
      <c r="P26" s="20">
        <f t="shared" si="19"/>
        <v>0.14285714285714285</v>
      </c>
      <c r="Q26" s="16">
        <f t="shared" si="8"/>
        <v>66</v>
      </c>
      <c r="R26" s="16"/>
      <c r="S26" s="21">
        <v>1.054347826086957</v>
      </c>
      <c r="T26" s="14">
        <v>75</v>
      </c>
      <c r="U26" s="22" t="s">
        <v>63</v>
      </c>
      <c r="V26" s="23" t="s">
        <v>63</v>
      </c>
      <c r="W26" s="14">
        <v>8</v>
      </c>
      <c r="X26" s="24">
        <f t="shared" si="9"/>
        <v>0.53333333333333333</v>
      </c>
      <c r="Y26" s="25">
        <f t="shared" si="10"/>
        <v>1.8344444444444445</v>
      </c>
      <c r="Z26" s="14">
        <v>1</v>
      </c>
      <c r="AA26" s="14" t="s">
        <v>39</v>
      </c>
      <c r="AB26" s="27">
        <f t="shared" si="11"/>
        <v>-0.69</v>
      </c>
      <c r="AC26" s="28">
        <v>0.17900037037037034</v>
      </c>
      <c r="AD26" s="25">
        <f t="shared" si="12"/>
        <v>-3.7053076666666653</v>
      </c>
      <c r="AE26" s="25">
        <v>-5.68</v>
      </c>
      <c r="AF26" s="25">
        <v>-7.0872875000000004</v>
      </c>
      <c r="AG26" s="25">
        <v>0</v>
      </c>
    </row>
    <row r="27" spans="1:33" ht="15.75" customHeight="1" x14ac:dyDescent="0.2">
      <c r="A27" s="14" t="s">
        <v>85</v>
      </c>
      <c r="B27" s="14" t="s">
        <v>155</v>
      </c>
      <c r="C27" s="15">
        <f t="shared" si="1"/>
        <v>15.0768</v>
      </c>
      <c r="D27" s="16">
        <v>25</v>
      </c>
      <c r="E27" s="16">
        <v>2</v>
      </c>
      <c r="F27" s="17">
        <v>376.92</v>
      </c>
      <c r="G27" s="17">
        <v>-59.03</v>
      </c>
      <c r="H27" s="18">
        <f t="shared" si="2"/>
        <v>0.15661148254271462</v>
      </c>
      <c r="I27" s="18">
        <f t="shared" si="3"/>
        <v>-0.14818068231396</v>
      </c>
      <c r="J27" s="17">
        <f t="shared" si="4"/>
        <v>-55.852262777777803</v>
      </c>
      <c r="K27" s="17">
        <f t="shared" si="5"/>
        <v>-2.2340905111111122</v>
      </c>
      <c r="L27" s="16">
        <v>108</v>
      </c>
      <c r="M27" s="19">
        <f t="shared" si="6"/>
        <v>0.23148148148148148</v>
      </c>
      <c r="N27" s="16">
        <v>130</v>
      </c>
      <c r="O27" s="20">
        <f t="shared" ref="O27:P27" si="20">D27/7</f>
        <v>3.5714285714285716</v>
      </c>
      <c r="P27" s="20">
        <f t="shared" si="20"/>
        <v>0.2857142857142857</v>
      </c>
      <c r="Q27" s="16">
        <f t="shared" si="8"/>
        <v>33</v>
      </c>
      <c r="R27" s="16"/>
      <c r="S27" s="21">
        <v>1.4124629080118689</v>
      </c>
      <c r="T27" s="14">
        <v>75</v>
      </c>
      <c r="U27" s="22" t="s">
        <v>63</v>
      </c>
      <c r="V27" s="23" t="s">
        <v>63</v>
      </c>
      <c r="W27" s="14">
        <v>20</v>
      </c>
      <c r="X27" s="24">
        <f t="shared" si="9"/>
        <v>0.8</v>
      </c>
      <c r="Y27" s="25">
        <f>IFERROR(G27/(W27+#REF!)*-1,0)</f>
        <v>0</v>
      </c>
      <c r="Z27" s="14">
        <v>5</v>
      </c>
      <c r="AA27" s="14" t="s">
        <v>39</v>
      </c>
      <c r="AB27" s="27">
        <f t="shared" si="11"/>
        <v>-0.69</v>
      </c>
      <c r="AC27" s="28">
        <v>0.17900037037037034</v>
      </c>
      <c r="AD27" s="25">
        <f t="shared" si="12"/>
        <v>-6.1755127777777759</v>
      </c>
      <c r="AE27" s="25">
        <v>-5.68</v>
      </c>
      <c r="AF27" s="25">
        <v>-6.7611499999999998</v>
      </c>
      <c r="AG27" s="25">
        <v>0</v>
      </c>
    </row>
    <row r="28" spans="1:33" ht="15.75" customHeight="1" x14ac:dyDescent="0.2">
      <c r="A28" s="14" t="s">
        <v>87</v>
      </c>
      <c r="B28" s="14" t="s">
        <v>1082</v>
      </c>
      <c r="C28" s="15">
        <f t="shared" si="1"/>
        <v>15.30951219512195</v>
      </c>
      <c r="D28" s="16">
        <v>41</v>
      </c>
      <c r="E28" s="16">
        <v>1</v>
      </c>
      <c r="F28" s="17">
        <v>627.68999999999994</v>
      </c>
      <c r="G28" s="17">
        <v>-70</v>
      </c>
      <c r="H28" s="18">
        <f t="shared" si="2"/>
        <v>0.11152001784320287</v>
      </c>
      <c r="I28" s="18">
        <f t="shared" si="3"/>
        <v>-9.0296947466991087E-2</v>
      </c>
      <c r="J28" s="17">
        <f t="shared" si="4"/>
        <v>-56.678490955555631</v>
      </c>
      <c r="K28" s="17">
        <f t="shared" si="5"/>
        <v>-1.3824022184281861</v>
      </c>
      <c r="L28" s="16">
        <v>149</v>
      </c>
      <c r="M28" s="19">
        <f t="shared" si="6"/>
        <v>0.27516778523489932</v>
      </c>
      <c r="N28" s="16">
        <v>89</v>
      </c>
      <c r="O28" s="20">
        <f t="shared" ref="O28:P28" si="21">D28/7</f>
        <v>5.8571428571428568</v>
      </c>
      <c r="P28" s="20">
        <f t="shared" si="21"/>
        <v>0.14285714285714285</v>
      </c>
      <c r="Q28" s="16">
        <f t="shared" si="8"/>
        <v>14</v>
      </c>
      <c r="R28" s="16"/>
      <c r="S28" s="21">
        <v>1.088235294117647</v>
      </c>
      <c r="T28" s="14">
        <v>75</v>
      </c>
      <c r="U28" s="22" t="s">
        <v>63</v>
      </c>
      <c r="V28" s="23" t="s">
        <v>63</v>
      </c>
      <c r="W28" s="14">
        <v>20</v>
      </c>
      <c r="X28" s="24">
        <f t="shared" si="9"/>
        <v>0.48780487804878048</v>
      </c>
      <c r="Y28" s="25">
        <f t="shared" ref="Y28:Y32" si="22">IFERROR(G28/(W28+Z28)*-1,0)</f>
        <v>3.0434782608695654</v>
      </c>
      <c r="Z28" s="14">
        <v>3</v>
      </c>
      <c r="AA28" s="14" t="s">
        <v>39</v>
      </c>
      <c r="AB28" s="27">
        <f t="shared" si="11"/>
        <v>-0.69</v>
      </c>
      <c r="AC28" s="28">
        <v>0.17900037037037034</v>
      </c>
      <c r="AD28" s="25">
        <f t="shared" si="12"/>
        <v>-10.127840955555552</v>
      </c>
      <c r="AE28" s="25">
        <v>-5.68</v>
      </c>
      <c r="AF28" s="25">
        <v>-6.7611499999999998</v>
      </c>
      <c r="AG28" s="25">
        <v>0</v>
      </c>
    </row>
    <row r="29" spans="1:33" ht="15.75" customHeight="1" x14ac:dyDescent="0.2">
      <c r="A29" s="14" t="s">
        <v>89</v>
      </c>
      <c r="B29" s="14" t="s">
        <v>88</v>
      </c>
      <c r="C29" s="15">
        <f t="shared" si="1"/>
        <v>15.759649122807017</v>
      </c>
      <c r="D29" s="16">
        <v>57</v>
      </c>
      <c r="E29" s="16">
        <v>1</v>
      </c>
      <c r="F29" s="17">
        <v>898.3</v>
      </c>
      <c r="G29" s="17">
        <v>-70.660000000000011</v>
      </c>
      <c r="H29" s="18">
        <f t="shared" si="2"/>
        <v>7.8659690526550169E-2</v>
      </c>
      <c r="I29" s="18">
        <f t="shared" si="3"/>
        <v>-3.3764576570559174E-2</v>
      </c>
      <c r="J29" s="17">
        <f t="shared" si="4"/>
        <v>-30.330719133333304</v>
      </c>
      <c r="K29" s="17">
        <f t="shared" si="5"/>
        <v>-0.53211787953216327</v>
      </c>
      <c r="L29" s="16">
        <v>163</v>
      </c>
      <c r="M29" s="19">
        <f t="shared" si="6"/>
        <v>0.34969325153374231</v>
      </c>
      <c r="N29" s="16">
        <v>34</v>
      </c>
      <c r="O29" s="20">
        <f t="shared" ref="O29:P29" si="23">D29/7</f>
        <v>8.1428571428571423</v>
      </c>
      <c r="P29" s="20">
        <f t="shared" si="23"/>
        <v>0.14285714285714285</v>
      </c>
      <c r="Q29" s="16">
        <f t="shared" si="8"/>
        <v>4</v>
      </c>
      <c r="R29" s="16"/>
      <c r="S29" s="21">
        <v>1.894273127753304</v>
      </c>
      <c r="T29" s="14">
        <v>75</v>
      </c>
      <c r="U29" s="22" t="s">
        <v>63</v>
      </c>
      <c r="V29" s="23" t="s">
        <v>63</v>
      </c>
      <c r="W29" s="14">
        <v>21</v>
      </c>
      <c r="X29" s="24">
        <f t="shared" si="9"/>
        <v>0.36842105263157893</v>
      </c>
      <c r="Y29" s="25">
        <f t="shared" si="22"/>
        <v>2.7176923076923081</v>
      </c>
      <c r="Z29" s="14">
        <v>5</v>
      </c>
      <c r="AA29" s="14" t="s">
        <v>39</v>
      </c>
      <c r="AB29" s="27">
        <f t="shared" si="11"/>
        <v>-0.69</v>
      </c>
      <c r="AC29" s="28">
        <v>0.17900037037037034</v>
      </c>
      <c r="AD29" s="25">
        <f t="shared" si="12"/>
        <v>-14.08016913333333</v>
      </c>
      <c r="AE29" s="25">
        <v>-5.68</v>
      </c>
      <c r="AF29" s="25">
        <v>-6.7611499999999998</v>
      </c>
      <c r="AG29" s="25">
        <v>0</v>
      </c>
    </row>
    <row r="30" spans="1:33" ht="15.75" customHeight="1" x14ac:dyDescent="0.2">
      <c r="A30" s="31" t="s">
        <v>90</v>
      </c>
      <c r="B30" s="31" t="s">
        <v>1083</v>
      </c>
      <c r="C30" s="15">
        <f t="shared" si="1"/>
        <v>16.278181818181814</v>
      </c>
      <c r="D30" s="16">
        <v>22</v>
      </c>
      <c r="E30" s="16">
        <v>0</v>
      </c>
      <c r="F30" s="17">
        <v>358.11999999999989</v>
      </c>
      <c r="G30" s="17">
        <v>-22.15</v>
      </c>
      <c r="H30" s="18">
        <f t="shared" si="2"/>
        <v>6.1850776276108584E-2</v>
      </c>
      <c r="I30" s="18">
        <f t="shared" si="3"/>
        <v>1.401723152338734E-2</v>
      </c>
      <c r="J30" s="17">
        <f t="shared" si="4"/>
        <v>5.0198509531554727</v>
      </c>
      <c r="K30" s="17">
        <f t="shared" si="5"/>
        <v>0.22817504332524877</v>
      </c>
      <c r="L30" s="16">
        <v>86</v>
      </c>
      <c r="M30" s="19">
        <f t="shared" si="6"/>
        <v>0.2558139534883721</v>
      </c>
      <c r="N30" s="16">
        <v>14</v>
      </c>
      <c r="O30" s="20">
        <f t="shared" ref="O30:P30" si="24">D30/7</f>
        <v>3.1428571428571428</v>
      </c>
      <c r="P30" s="20">
        <f t="shared" si="24"/>
        <v>0</v>
      </c>
      <c r="Q30" s="16">
        <f t="shared" si="8"/>
        <v>4</v>
      </c>
      <c r="R30" s="16"/>
      <c r="S30" s="21">
        <v>2.3050847457627119</v>
      </c>
      <c r="T30" s="14">
        <v>75</v>
      </c>
      <c r="U30" s="22" t="s">
        <v>63</v>
      </c>
      <c r="V30" s="23" t="s">
        <v>63</v>
      </c>
      <c r="W30" s="14">
        <v>4</v>
      </c>
      <c r="X30" s="24">
        <f t="shared" si="9"/>
        <v>0.18181818181818182</v>
      </c>
      <c r="Y30" s="25">
        <f t="shared" si="22"/>
        <v>2.2149999999999999</v>
      </c>
      <c r="Z30" s="14">
        <v>6</v>
      </c>
      <c r="AA30" s="14" t="s">
        <v>39</v>
      </c>
      <c r="AB30" s="27">
        <f t="shared" si="11"/>
        <v>-0.69</v>
      </c>
      <c r="AC30" s="28">
        <v>0.17900037037037034</v>
      </c>
      <c r="AD30" s="25">
        <f t="shared" si="12"/>
        <v>-5.4344512444444426</v>
      </c>
      <c r="AE30" s="25">
        <v>-5.68</v>
      </c>
      <c r="AF30" s="25">
        <v>-6.6744408092</v>
      </c>
      <c r="AG30" s="25">
        <v>0</v>
      </c>
    </row>
    <row r="31" spans="1:33" ht="15.75" customHeight="1" x14ac:dyDescent="0.2">
      <c r="A31" s="31" t="s">
        <v>91</v>
      </c>
      <c r="B31" s="31" t="s">
        <v>105</v>
      </c>
      <c r="C31" s="15">
        <f t="shared" si="1"/>
        <v>16.215</v>
      </c>
      <c r="D31" s="16">
        <v>6</v>
      </c>
      <c r="E31" s="16">
        <v>0</v>
      </c>
      <c r="F31" s="17">
        <v>97.29</v>
      </c>
      <c r="G31" s="17">
        <v>0</v>
      </c>
      <c r="H31" s="18">
        <f t="shared" si="2"/>
        <v>0</v>
      </c>
      <c r="I31" s="18">
        <f t="shared" si="3"/>
        <v>7.2851599117415303E-2</v>
      </c>
      <c r="J31" s="17">
        <f t="shared" si="4"/>
        <v>7.0877320781333353</v>
      </c>
      <c r="K31" s="17">
        <f t="shared" si="5"/>
        <v>1.1812886796888893</v>
      </c>
      <c r="L31" s="16">
        <v>33</v>
      </c>
      <c r="M31" s="19">
        <f t="shared" si="6"/>
        <v>0.18181818181818182</v>
      </c>
      <c r="N31" s="16">
        <v>2</v>
      </c>
      <c r="O31" s="20">
        <f t="shared" ref="O31:P32" si="25">D31/7</f>
        <v>0.8571428571428571</v>
      </c>
      <c r="P31" s="20">
        <f t="shared" si="25"/>
        <v>0</v>
      </c>
      <c r="Q31" s="16">
        <f t="shared" si="8"/>
        <v>2</v>
      </c>
      <c r="R31" s="16"/>
      <c r="S31" s="21">
        <v>2.77260273972602</v>
      </c>
      <c r="T31" s="14" t="s">
        <v>63</v>
      </c>
      <c r="U31" s="22" t="s">
        <v>63</v>
      </c>
      <c r="V31" s="23" t="s">
        <v>1157</v>
      </c>
      <c r="W31" s="14">
        <v>0</v>
      </c>
      <c r="X31" s="24">
        <f t="shared" si="9"/>
        <v>0</v>
      </c>
      <c r="Y31" s="25">
        <f t="shared" si="22"/>
        <v>0</v>
      </c>
      <c r="Z31" s="14">
        <v>0</v>
      </c>
      <c r="AA31" s="14" t="s">
        <v>39</v>
      </c>
      <c r="AB31" s="27">
        <f t="shared" si="11"/>
        <v>-0.69</v>
      </c>
      <c r="AC31" s="28">
        <v>0.17900037037037034</v>
      </c>
      <c r="AD31" s="25">
        <f t="shared" si="12"/>
        <v>-1.4821230666666663</v>
      </c>
      <c r="AE31" s="25">
        <v>-5.68</v>
      </c>
      <c r="AF31" s="25">
        <v>-6.6744408092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17.54</v>
      </c>
      <c r="D32" s="16">
        <v>1</v>
      </c>
      <c r="E32" s="16">
        <v>0</v>
      </c>
      <c r="F32" s="17">
        <v>17.54</v>
      </c>
      <c r="G32" s="17">
        <v>0</v>
      </c>
      <c r="H32" s="18">
        <f t="shared" si="2"/>
        <v>0</v>
      </c>
      <c r="I32" s="18">
        <f t="shared" si="3"/>
        <v>0.13155864764474845</v>
      </c>
      <c r="J32" s="17">
        <f t="shared" si="4"/>
        <v>2.3075386796888879</v>
      </c>
      <c r="K32" s="17">
        <f t="shared" si="5"/>
        <v>2.3075386796888879</v>
      </c>
      <c r="L32" s="16">
        <v>7</v>
      </c>
      <c r="M32" s="19">
        <f t="shared" si="6"/>
        <v>0.14285714285714285</v>
      </c>
      <c r="N32" s="16">
        <v>1</v>
      </c>
      <c r="O32" s="20">
        <f t="shared" si="25"/>
        <v>0.14285714285714285</v>
      </c>
      <c r="P32" s="20">
        <f t="shared" si="25"/>
        <v>0</v>
      </c>
      <c r="Q32" s="16">
        <f t="shared" si="8"/>
        <v>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1.8517179023508139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2"/>
        <v>0</v>
      </c>
      <c r="Z32" s="14">
        <v>0</v>
      </c>
      <c r="AA32" s="14" t="s">
        <v>39</v>
      </c>
      <c r="AB32" s="27">
        <f t="shared" si="11"/>
        <v>-0.69</v>
      </c>
      <c r="AC32" s="28">
        <v>0.17900037037037034</v>
      </c>
      <c r="AD32" s="25">
        <f t="shared" si="12"/>
        <v>-0.24702051111111104</v>
      </c>
      <c r="AE32" s="25">
        <v>-5.68</v>
      </c>
      <c r="AF32" s="25">
        <v>-6.6744408092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81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Info!B1:BJ5000""),3,FALSE),"""")"),"15 Amp to 50 Amp RV Adapter - 10/3 STW 5-15P Male Plug to 14-50R Female, Yellow")</f>
        <v>15 Amp to 50 Amp RV Adapter - 10/3 STW 5-15P Male Plug to 14-50R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Info!B1:BJ5000""),2,FALSE),"""")"),"B08PMJB14V")</f>
        <v>B08PMJB14V</v>
      </c>
      <c r="B2" s="3" t="s">
        <v>1084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90.75" customHeight="1" x14ac:dyDescent="0.15">
      <c r="A3" s="67" t="s">
        <v>30</v>
      </c>
      <c r="B3" s="68"/>
      <c r="C3" s="42">
        <f>((AE32+AF32)/0.85)*-1</f>
        <v>10.158484776470589</v>
      </c>
      <c r="D3" s="5">
        <f>SUM(D4:D99765)</f>
        <v>243</v>
      </c>
      <c r="E3" s="5"/>
      <c r="F3" s="6">
        <f t="shared" ref="F3:G3" si="0">SUM(F4:F99765)</f>
        <v>3353.79</v>
      </c>
      <c r="G3" s="6">
        <f t="shared" si="0"/>
        <v>-229.87</v>
      </c>
      <c r="H3" s="7">
        <f>G3/F3*-1</f>
        <v>6.8540367763038235E-2</v>
      </c>
      <c r="I3" s="8">
        <f>J3/F3</f>
        <v>0.14045623536357371</v>
      </c>
      <c r="J3" s="6">
        <f>SUM(J4:J99765)</f>
        <v>471.06071759999992</v>
      </c>
      <c r="K3" s="6">
        <f>J3/D3</f>
        <v>1.9385214716049379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3 - April
3 - May
1.5 - June
1.5 - July
2 - Aug
1.5 - Sept
0 - Oct
0 - Nov
0 - Dec
 - Jan
 - Feb")</f>
        <v xml:space="preserve"> - March
3 - April
3 - May
1.5 - June
1.5 - July
2 - Aug
1.5 - Sept
0 - Oct
0 - Nov
0 -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QTY-200")</f>
        <v>US QTY-200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46</v>
      </c>
      <c r="X3" s="7">
        <f>W3/D3</f>
        <v>0.18930041152263374</v>
      </c>
      <c r="Y3" s="6"/>
      <c r="Z3" s="5"/>
      <c r="AA3" s="5"/>
      <c r="AB3" s="5"/>
      <c r="AC3" s="5"/>
      <c r="AD3" s="6">
        <f>SUM(AD4:AD99765)</f>
        <v>-60.715319039999997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Info!B2:BZ7000""),37,FALSE)),"""")*-1"),-2.95471206)</f>
        <v>-2.9547120599999999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1085</v>
      </c>
      <c r="C17" s="15">
        <f t="shared" ref="C17:C32" si="1">IFERROR(F17/D17," - ")</f>
        <v>11.990000000000006</v>
      </c>
      <c r="D17" s="16">
        <v>26</v>
      </c>
      <c r="E17" s="16">
        <v>0</v>
      </c>
      <c r="F17" s="17">
        <v>311.74000000000012</v>
      </c>
      <c r="G17" s="29">
        <v>-77.460000000000008</v>
      </c>
      <c r="H17" s="18">
        <f t="shared" ref="H17:H32" si="2">G17/F17*-1</f>
        <v>0.2484762943478539</v>
      </c>
      <c r="I17" s="18">
        <f t="shared" ref="I17:I32" si="3">J17/F17</f>
        <v>-0.12472544197087275</v>
      </c>
      <c r="J17" s="17">
        <f t="shared" ref="J17:J32" si="4">F17*0.85+G17+AF17*D17+D17*AE17+AG17+AD17</f>
        <v>-38.881909279999888</v>
      </c>
      <c r="K17" s="17">
        <f t="shared" ref="K17:K32" si="5">J17/D17</f>
        <v>-1.495458049230765</v>
      </c>
      <c r="L17" s="16">
        <v>46</v>
      </c>
      <c r="M17" s="19">
        <f t="shared" ref="M17:M32" si="6">IFERROR(D17/L17,"-")</f>
        <v>0.56521739130434778</v>
      </c>
      <c r="N17" s="16">
        <v>183</v>
      </c>
      <c r="O17" s="20">
        <f t="shared" ref="O17:P17" si="7">D17/7</f>
        <v>3.7142857142857144</v>
      </c>
      <c r="P17" s="20">
        <f t="shared" si="7"/>
        <v>0</v>
      </c>
      <c r="Q17" s="16">
        <f t="shared" ref="Q17:Q32" si="8">ROUNDDOWN(N17/(O17+P17),0)</f>
        <v>49</v>
      </c>
      <c r="R17" s="16"/>
      <c r="S17" s="21">
        <v>3.03030303030303E-2</v>
      </c>
      <c r="T17" s="14">
        <v>0</v>
      </c>
      <c r="U17" s="22" t="s">
        <v>63</v>
      </c>
      <c r="V17" s="23" t="s">
        <v>63</v>
      </c>
      <c r="W17" s="14">
        <v>20</v>
      </c>
      <c r="X17" s="24">
        <f t="shared" ref="X17:X32" si="9">IFERROR(W17/D17,0)</f>
        <v>0.76923076923076927</v>
      </c>
      <c r="Y17" s="25">
        <f t="shared" ref="Y17:Y26" si="10">IFERROR(G17/(W17+Z17)*-1,0)</f>
        <v>3.8730000000000002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0.18105599999999999</v>
      </c>
      <c r="AD17" s="25">
        <f t="shared" ref="AD17:AD32" si="12">IFERROR(AB17*AC17*D17*2,0)</f>
        <v>-6.4962892800000001</v>
      </c>
      <c r="AE17" s="25">
        <v>-5.42</v>
      </c>
      <c r="AF17" s="25">
        <v>-3.0378699999999998</v>
      </c>
      <c r="AG17" s="25">
        <v>0</v>
      </c>
    </row>
    <row r="18" spans="1:33" ht="15.75" customHeight="1" x14ac:dyDescent="0.2">
      <c r="A18" s="14" t="s">
        <v>64</v>
      </c>
      <c r="B18" s="14" t="s">
        <v>1086</v>
      </c>
      <c r="C18" s="15">
        <f t="shared" si="1"/>
        <v>16.95884615384616</v>
      </c>
      <c r="D18" s="16">
        <v>26</v>
      </c>
      <c r="E18" s="16">
        <v>0</v>
      </c>
      <c r="F18" s="17">
        <v>440.93000000000012</v>
      </c>
      <c r="G18" s="29">
        <v>-10.33</v>
      </c>
      <c r="H18" s="18">
        <f t="shared" si="2"/>
        <v>2.3427754972444599E-2</v>
      </c>
      <c r="I18" s="18">
        <f t="shared" si="3"/>
        <v>0.31310999641666487</v>
      </c>
      <c r="J18" s="17">
        <f t="shared" si="4"/>
        <v>138.05959072000007</v>
      </c>
      <c r="K18" s="17">
        <f t="shared" si="5"/>
        <v>5.3099842584615411</v>
      </c>
      <c r="L18" s="16">
        <v>47</v>
      </c>
      <c r="M18" s="19">
        <f t="shared" si="6"/>
        <v>0.55319148936170215</v>
      </c>
      <c r="N18" s="16">
        <v>149</v>
      </c>
      <c r="O18" s="20">
        <f t="shared" ref="O18:P18" si="13">D18/7</f>
        <v>3.7142857142857144</v>
      </c>
      <c r="P18" s="20">
        <f t="shared" si="13"/>
        <v>0</v>
      </c>
      <c r="Q18" s="16">
        <f t="shared" si="8"/>
        <v>40</v>
      </c>
      <c r="R18" s="16"/>
      <c r="S18" s="21">
        <v>0.89610389610389596</v>
      </c>
      <c r="T18" s="14">
        <v>0</v>
      </c>
      <c r="U18" s="22" t="s">
        <v>63</v>
      </c>
      <c r="V18" s="23" t="s">
        <v>63</v>
      </c>
      <c r="W18" s="14">
        <v>6</v>
      </c>
      <c r="X18" s="24">
        <f t="shared" si="9"/>
        <v>0.23076923076923078</v>
      </c>
      <c r="Y18" s="25">
        <f t="shared" si="10"/>
        <v>1.7216666666666667</v>
      </c>
      <c r="Z18" s="14">
        <v>0</v>
      </c>
      <c r="AA18" s="14" t="s">
        <v>39</v>
      </c>
      <c r="AB18" s="27">
        <f t="shared" si="11"/>
        <v>-0.69</v>
      </c>
      <c r="AC18" s="28">
        <v>0.18105599999999999</v>
      </c>
      <c r="AD18" s="25">
        <f t="shared" si="12"/>
        <v>-6.4962892800000001</v>
      </c>
      <c r="AE18" s="25">
        <v>-5.42</v>
      </c>
      <c r="AF18" s="25">
        <v>-3.0378699999999998</v>
      </c>
      <c r="AG18" s="25">
        <v>0</v>
      </c>
    </row>
    <row r="19" spans="1:33" ht="15.75" customHeight="1" x14ac:dyDescent="0.2">
      <c r="A19" s="14" t="s">
        <v>67</v>
      </c>
      <c r="B19" s="14" t="s">
        <v>50</v>
      </c>
      <c r="C19" s="15">
        <f t="shared" si="1"/>
        <v>17.602499999999999</v>
      </c>
      <c r="D19" s="16">
        <v>4</v>
      </c>
      <c r="E19" s="16">
        <v>0</v>
      </c>
      <c r="F19" s="17">
        <v>70.41</v>
      </c>
      <c r="G19" s="29">
        <v>0</v>
      </c>
      <c r="H19" s="18">
        <f t="shared" si="2"/>
        <v>0</v>
      </c>
      <c r="I19" s="18">
        <f t="shared" si="3"/>
        <v>0.34727477460587974</v>
      </c>
      <c r="J19" s="17">
        <f t="shared" si="4"/>
        <v>24.451616879999992</v>
      </c>
      <c r="K19" s="17">
        <f t="shared" si="5"/>
        <v>6.1129042199999981</v>
      </c>
      <c r="L19" s="16">
        <v>19</v>
      </c>
      <c r="M19" s="19">
        <f t="shared" si="6"/>
        <v>0.21052631578947367</v>
      </c>
      <c r="N19" s="16">
        <v>144</v>
      </c>
      <c r="O19" s="20">
        <f t="shared" ref="O19:P19" si="14">D19/7</f>
        <v>0.5714285714285714</v>
      </c>
      <c r="P19" s="20">
        <f t="shared" si="14"/>
        <v>0</v>
      </c>
      <c r="Q19" s="16">
        <f t="shared" si="8"/>
        <v>252</v>
      </c>
      <c r="R19" s="16"/>
      <c r="S19" s="21">
        <v>1.0985915492957701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0.18105599999999999</v>
      </c>
      <c r="AD19" s="25">
        <f t="shared" si="12"/>
        <v>-0.99942911999999995</v>
      </c>
      <c r="AE19" s="25">
        <v>-5.42</v>
      </c>
      <c r="AF19" s="25">
        <v>-3.1793635000000005</v>
      </c>
      <c r="AG19" s="25">
        <v>0</v>
      </c>
    </row>
    <row r="20" spans="1:33" ht="15.75" customHeight="1" x14ac:dyDescent="0.2">
      <c r="A20" s="14" t="s">
        <v>68</v>
      </c>
      <c r="B20" s="14" t="s">
        <v>88</v>
      </c>
      <c r="C20" s="15">
        <f t="shared" si="1"/>
        <v>14.748064516129034</v>
      </c>
      <c r="D20" s="16">
        <v>31</v>
      </c>
      <c r="E20" s="16">
        <v>0</v>
      </c>
      <c r="F20" s="17">
        <v>457.19000000000005</v>
      </c>
      <c r="G20" s="29">
        <v>-81.92</v>
      </c>
      <c r="H20" s="18">
        <f t="shared" si="2"/>
        <v>0.17918152190555348</v>
      </c>
      <c r="I20" s="18">
        <f t="shared" si="3"/>
        <v>7.0792571622301445E-2</v>
      </c>
      <c r="J20" s="17">
        <f t="shared" si="4"/>
        <v>32.365655820000001</v>
      </c>
      <c r="K20" s="17">
        <f t="shared" si="5"/>
        <v>1.0440534135483872</v>
      </c>
      <c r="L20" s="16">
        <v>67</v>
      </c>
      <c r="M20" s="19">
        <f t="shared" si="6"/>
        <v>0.46268656716417911</v>
      </c>
      <c r="N20" s="16">
        <v>118</v>
      </c>
      <c r="O20" s="20">
        <f t="shared" ref="O20:P20" si="15">D20/7</f>
        <v>4.4285714285714288</v>
      </c>
      <c r="P20" s="20">
        <f t="shared" si="15"/>
        <v>0</v>
      </c>
      <c r="Q20" s="16">
        <f t="shared" si="8"/>
        <v>26</v>
      </c>
      <c r="R20" s="16"/>
      <c r="S20" s="21">
        <v>1.6875</v>
      </c>
      <c r="T20" s="14">
        <v>0</v>
      </c>
      <c r="U20" s="22" t="s">
        <v>63</v>
      </c>
      <c r="V20" s="23" t="s">
        <v>63</v>
      </c>
      <c r="W20" s="14">
        <v>9</v>
      </c>
      <c r="X20" s="24">
        <f t="shared" si="9"/>
        <v>0.29032258064516131</v>
      </c>
      <c r="Y20" s="25">
        <f t="shared" si="10"/>
        <v>7.4472727272727273</v>
      </c>
      <c r="Z20" s="14">
        <v>2</v>
      </c>
      <c r="AA20" s="14" t="s">
        <v>39</v>
      </c>
      <c r="AB20" s="27">
        <f t="shared" si="11"/>
        <v>-0.69</v>
      </c>
      <c r="AC20" s="28">
        <v>0.18105599999999999</v>
      </c>
      <c r="AD20" s="25">
        <f t="shared" si="12"/>
        <v>-7.74557568</v>
      </c>
      <c r="AE20" s="25">
        <v>-5.42</v>
      </c>
      <c r="AF20" s="25">
        <v>-3.1793635000000005</v>
      </c>
      <c r="AG20" s="25">
        <v>0</v>
      </c>
    </row>
    <row r="21" spans="1:33" ht="15.75" customHeight="1" x14ac:dyDescent="0.2">
      <c r="A21" s="14" t="s">
        <v>71</v>
      </c>
      <c r="B21" s="14" t="s">
        <v>1087</v>
      </c>
      <c r="C21" s="15">
        <f t="shared" si="1"/>
        <v>13.507499999999997</v>
      </c>
      <c r="D21" s="16">
        <v>20</v>
      </c>
      <c r="E21" s="16">
        <v>0</v>
      </c>
      <c r="F21" s="17">
        <v>270.14999999999992</v>
      </c>
      <c r="G21" s="29">
        <v>-22.75</v>
      </c>
      <c r="H21" s="18">
        <f t="shared" si="2"/>
        <v>8.4212474551175295E-2</v>
      </c>
      <c r="I21" s="18">
        <f t="shared" si="3"/>
        <v>0.11065365315565388</v>
      </c>
      <c r="J21" s="17">
        <f t="shared" si="4"/>
        <v>29.893084399999889</v>
      </c>
      <c r="K21" s="17">
        <f t="shared" si="5"/>
        <v>1.4946542199999944</v>
      </c>
      <c r="L21" s="16">
        <v>34</v>
      </c>
      <c r="M21" s="19">
        <f t="shared" si="6"/>
        <v>0.58823529411764708</v>
      </c>
      <c r="N21" s="16">
        <v>97</v>
      </c>
      <c r="O21" s="20">
        <f t="shared" ref="O21:P21" si="16">D21/7</f>
        <v>2.8571428571428572</v>
      </c>
      <c r="P21" s="20">
        <f t="shared" si="16"/>
        <v>0</v>
      </c>
      <c r="Q21" s="16">
        <f t="shared" si="8"/>
        <v>33</v>
      </c>
      <c r="R21" s="16"/>
      <c r="S21" s="21">
        <v>1.3289036544850401</v>
      </c>
      <c r="T21" s="14">
        <v>800</v>
      </c>
      <c r="U21" s="22" t="s">
        <v>63</v>
      </c>
      <c r="V21" s="23" t="s">
        <v>63</v>
      </c>
      <c r="W21" s="14">
        <v>2</v>
      </c>
      <c r="X21" s="24">
        <f t="shared" si="9"/>
        <v>0.1</v>
      </c>
      <c r="Y21" s="25">
        <f t="shared" si="10"/>
        <v>11.375</v>
      </c>
      <c r="Z21" s="14">
        <v>0</v>
      </c>
      <c r="AA21" s="14" t="s">
        <v>39</v>
      </c>
      <c r="AB21" s="27">
        <f t="shared" si="11"/>
        <v>-0.69</v>
      </c>
      <c r="AC21" s="28">
        <v>0.18105599999999999</v>
      </c>
      <c r="AD21" s="25">
        <f t="shared" si="12"/>
        <v>-4.9971455999999996</v>
      </c>
      <c r="AE21" s="25">
        <v>-5.42</v>
      </c>
      <c r="AF21" s="25">
        <v>-3.1793635000000005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12.972916666666663</v>
      </c>
      <c r="D22" s="16">
        <v>24</v>
      </c>
      <c r="E22" s="16">
        <v>0</v>
      </c>
      <c r="F22" s="29">
        <v>311.34999999999991</v>
      </c>
      <c r="G22" s="29">
        <v>0</v>
      </c>
      <c r="H22" s="18">
        <f t="shared" si="2"/>
        <v>0</v>
      </c>
      <c r="I22" s="18">
        <f t="shared" si="3"/>
        <v>0.16786960423960151</v>
      </c>
      <c r="J22" s="17">
        <f t="shared" si="4"/>
        <v>52.266201279999919</v>
      </c>
      <c r="K22" s="17">
        <f t="shared" si="5"/>
        <v>2.1777583866666634</v>
      </c>
      <c r="L22" s="16">
        <v>36</v>
      </c>
      <c r="M22" s="19">
        <f t="shared" si="6"/>
        <v>0.66666666666666663</v>
      </c>
      <c r="N22" s="16">
        <v>72</v>
      </c>
      <c r="O22" s="20">
        <f t="shared" ref="O22:P22" si="17">D22/7</f>
        <v>3.4285714285714284</v>
      </c>
      <c r="P22" s="20">
        <f t="shared" si="17"/>
        <v>0</v>
      </c>
      <c r="Q22" s="16">
        <f t="shared" si="8"/>
        <v>21</v>
      </c>
      <c r="R22" s="16"/>
      <c r="S22" s="21">
        <v>2.1196581196581099</v>
      </c>
      <c r="T22" s="14">
        <v>800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0.18105599999999999</v>
      </c>
      <c r="AD22" s="25">
        <f t="shared" si="12"/>
        <v>-5.9965747199999999</v>
      </c>
      <c r="AE22" s="25">
        <v>-5.42</v>
      </c>
      <c r="AF22" s="25">
        <v>-3.1793635000000005</v>
      </c>
      <c r="AG22" s="25">
        <v>0</v>
      </c>
    </row>
    <row r="23" spans="1:33" ht="15.75" customHeight="1" x14ac:dyDescent="0.2">
      <c r="A23" s="14" t="s">
        <v>76</v>
      </c>
      <c r="B23" s="14" t="s">
        <v>1088</v>
      </c>
      <c r="C23" s="15">
        <f t="shared" si="1"/>
        <v>12.949999999999998</v>
      </c>
      <c r="D23" s="16">
        <v>12</v>
      </c>
      <c r="E23" s="16">
        <v>0</v>
      </c>
      <c r="F23" s="17">
        <v>155.39999999999998</v>
      </c>
      <c r="G23" s="29">
        <v>0</v>
      </c>
      <c r="H23" s="18">
        <f t="shared" si="2"/>
        <v>0</v>
      </c>
      <c r="I23" s="18">
        <f t="shared" si="3"/>
        <v>0.16666248803088787</v>
      </c>
      <c r="J23" s="17">
        <f t="shared" si="4"/>
        <v>25.899350639999973</v>
      </c>
      <c r="K23" s="17">
        <f t="shared" si="5"/>
        <v>2.1582792199999976</v>
      </c>
      <c r="L23" s="16">
        <v>19</v>
      </c>
      <c r="M23" s="19">
        <f t="shared" si="6"/>
        <v>0.63157894736842102</v>
      </c>
      <c r="N23" s="16">
        <v>60</v>
      </c>
      <c r="O23" s="20">
        <f t="shared" ref="O23:P23" si="18">D23/7</f>
        <v>1.7142857142857142</v>
      </c>
      <c r="P23" s="20">
        <f t="shared" si="18"/>
        <v>0</v>
      </c>
      <c r="Q23" s="16">
        <f t="shared" si="8"/>
        <v>35</v>
      </c>
      <c r="R23" s="16"/>
      <c r="S23" s="21">
        <v>2.8393782383419599</v>
      </c>
      <c r="T23" s="14">
        <v>800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0.18105599999999999</v>
      </c>
      <c r="AD23" s="25">
        <f t="shared" si="12"/>
        <v>-2.99828736</v>
      </c>
      <c r="AE23" s="25">
        <v>-5.42</v>
      </c>
      <c r="AF23" s="25">
        <v>-3.1793635000000005</v>
      </c>
      <c r="AG23" s="25">
        <v>0</v>
      </c>
    </row>
    <row r="24" spans="1:33" ht="15.75" customHeight="1" x14ac:dyDescent="0.2">
      <c r="A24" s="14" t="s">
        <v>78</v>
      </c>
      <c r="B24" s="14" t="s">
        <v>1089</v>
      </c>
      <c r="C24" s="15">
        <f t="shared" si="1"/>
        <v>13.002499999999996</v>
      </c>
      <c r="D24" s="16">
        <v>16</v>
      </c>
      <c r="E24" s="16">
        <v>1</v>
      </c>
      <c r="F24" s="17">
        <v>208.03999999999994</v>
      </c>
      <c r="G24" s="17">
        <v>-30.340000000000003</v>
      </c>
      <c r="H24" s="18">
        <f t="shared" si="2"/>
        <v>0.14583733897327444</v>
      </c>
      <c r="I24" s="18">
        <f t="shared" si="3"/>
        <v>2.3584250721014863E-2</v>
      </c>
      <c r="J24" s="17">
        <f t="shared" si="4"/>
        <v>4.9064675199999304</v>
      </c>
      <c r="K24" s="17">
        <f t="shared" si="5"/>
        <v>0.30665421999999565</v>
      </c>
      <c r="L24" s="16">
        <v>51</v>
      </c>
      <c r="M24" s="19">
        <f t="shared" si="6"/>
        <v>0.31372549019607843</v>
      </c>
      <c r="N24" s="16">
        <v>44</v>
      </c>
      <c r="O24" s="20">
        <f t="shared" ref="O24:P24" si="19">D24/7</f>
        <v>2.2857142857142856</v>
      </c>
      <c r="P24" s="20">
        <f t="shared" si="19"/>
        <v>0.14285714285714285</v>
      </c>
      <c r="Q24" s="16">
        <f t="shared" si="8"/>
        <v>18</v>
      </c>
      <c r="R24" s="16"/>
      <c r="S24" s="21">
        <v>3.0880829015544</v>
      </c>
      <c r="T24" s="14">
        <v>1000</v>
      </c>
      <c r="U24" s="22" t="s">
        <v>63</v>
      </c>
      <c r="V24" s="23" t="s">
        <v>63</v>
      </c>
      <c r="W24" s="14">
        <v>7</v>
      </c>
      <c r="X24" s="24">
        <f t="shared" si="9"/>
        <v>0.4375</v>
      </c>
      <c r="Y24" s="25">
        <f t="shared" si="10"/>
        <v>3.7925000000000004</v>
      </c>
      <c r="Z24" s="14">
        <v>1</v>
      </c>
      <c r="AA24" s="14" t="s">
        <v>39</v>
      </c>
      <c r="AB24" s="27">
        <f t="shared" si="11"/>
        <v>-0.69</v>
      </c>
      <c r="AC24" s="28">
        <v>0.18105599999999999</v>
      </c>
      <c r="AD24" s="25">
        <f t="shared" si="12"/>
        <v>-3.9977164799999998</v>
      </c>
      <c r="AE24" s="25">
        <v>-5.42</v>
      </c>
      <c r="AF24" s="25">
        <v>-3.1793635000000005</v>
      </c>
      <c r="AG24" s="25">
        <v>0</v>
      </c>
    </row>
    <row r="25" spans="1:33" ht="15.75" customHeight="1" x14ac:dyDescent="0.2">
      <c r="A25" s="14" t="s">
        <v>81</v>
      </c>
      <c r="B25" s="30" t="s">
        <v>1090</v>
      </c>
      <c r="C25" s="15">
        <f t="shared" si="1"/>
        <v>13.041176470588235</v>
      </c>
      <c r="D25" s="16">
        <v>17</v>
      </c>
      <c r="E25" s="16">
        <v>0</v>
      </c>
      <c r="F25" s="17">
        <v>221.7</v>
      </c>
      <c r="G25" s="17">
        <v>-7.07</v>
      </c>
      <c r="H25" s="18">
        <f t="shared" si="2"/>
        <v>3.1889941362201177E-2</v>
      </c>
      <c r="I25" s="18">
        <f t="shared" si="3"/>
        <v>0.13950124600811906</v>
      </c>
      <c r="J25" s="17">
        <f t="shared" si="4"/>
        <v>30.927426239999996</v>
      </c>
      <c r="K25" s="17">
        <f t="shared" si="5"/>
        <v>1.8192603670588232</v>
      </c>
      <c r="L25" s="16">
        <v>50</v>
      </c>
      <c r="M25" s="19">
        <f t="shared" si="6"/>
        <v>0.34</v>
      </c>
      <c r="N25" s="16">
        <v>24</v>
      </c>
      <c r="O25" s="20">
        <f t="shared" ref="O25:P25" si="20">D25/7</f>
        <v>2.4285714285714284</v>
      </c>
      <c r="P25" s="20">
        <f t="shared" si="20"/>
        <v>0</v>
      </c>
      <c r="Q25" s="16">
        <f t="shared" si="8"/>
        <v>9</v>
      </c>
      <c r="R25" s="16"/>
      <c r="S25" s="21">
        <v>2.0176991150442478</v>
      </c>
      <c r="T25" s="14">
        <v>1000</v>
      </c>
      <c r="U25" s="22" t="s">
        <v>63</v>
      </c>
      <c r="V25" s="23" t="s">
        <v>63</v>
      </c>
      <c r="W25" s="14">
        <v>2</v>
      </c>
      <c r="X25" s="24">
        <f t="shared" si="9"/>
        <v>0.11764705882352941</v>
      </c>
      <c r="Y25" s="25">
        <f t="shared" si="10"/>
        <v>3.5350000000000001</v>
      </c>
      <c r="Z25" s="22">
        <v>0</v>
      </c>
      <c r="AA25" s="14" t="s">
        <v>39</v>
      </c>
      <c r="AB25" s="27">
        <f t="shared" si="11"/>
        <v>-0.69</v>
      </c>
      <c r="AC25" s="28">
        <v>0.18105599999999999</v>
      </c>
      <c r="AD25" s="25">
        <f t="shared" si="12"/>
        <v>-4.2475737599999999</v>
      </c>
      <c r="AE25" s="25">
        <v>-5.42</v>
      </c>
      <c r="AF25" s="25">
        <v>-3.18</v>
      </c>
      <c r="AG25" s="25">
        <v>0</v>
      </c>
    </row>
    <row r="26" spans="1:33" ht="15.75" customHeight="1" x14ac:dyDescent="0.2">
      <c r="A26" s="14" t="s">
        <v>82</v>
      </c>
      <c r="B26" s="14" t="s">
        <v>1091</v>
      </c>
      <c r="C26" s="15">
        <f t="shared" si="1"/>
        <v>13.853</v>
      </c>
      <c r="D26" s="16">
        <v>10</v>
      </c>
      <c r="E26" s="16">
        <v>0</v>
      </c>
      <c r="F26" s="17">
        <v>138.53</v>
      </c>
      <c r="G26" s="17">
        <v>0</v>
      </c>
      <c r="H26" s="18">
        <f t="shared" si="2"/>
        <v>0</v>
      </c>
      <c r="I26" s="18">
        <f t="shared" si="3"/>
        <v>0.19243696094708726</v>
      </c>
      <c r="J26" s="17">
        <f t="shared" si="4"/>
        <v>26.658292199999998</v>
      </c>
      <c r="K26" s="17">
        <f t="shared" si="5"/>
        <v>2.66582922</v>
      </c>
      <c r="L26" s="16">
        <v>37</v>
      </c>
      <c r="M26" s="19">
        <f t="shared" si="6"/>
        <v>0.27027027027027029</v>
      </c>
      <c r="N26" s="16">
        <v>18</v>
      </c>
      <c r="O26" s="20">
        <f t="shared" ref="O26:P26" si="21">D26/7</f>
        <v>1.4285714285714286</v>
      </c>
      <c r="P26" s="20">
        <f t="shared" si="21"/>
        <v>0</v>
      </c>
      <c r="Q26" s="16">
        <f t="shared" si="8"/>
        <v>12</v>
      </c>
      <c r="R26" s="16"/>
      <c r="S26" s="21">
        <v>2.494773519163763</v>
      </c>
      <c r="T26" s="14">
        <v>1000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0.18105599999999999</v>
      </c>
      <c r="AD26" s="25">
        <f t="shared" si="12"/>
        <v>-2.4985727999999998</v>
      </c>
      <c r="AE26" s="25">
        <v>-5.68</v>
      </c>
      <c r="AF26" s="25">
        <v>-3.1793635</v>
      </c>
      <c r="AG26" s="25">
        <v>0</v>
      </c>
    </row>
    <row r="27" spans="1:33" ht="15.75" customHeight="1" x14ac:dyDescent="0.2">
      <c r="A27" s="14" t="s">
        <v>85</v>
      </c>
      <c r="B27" s="14" t="s">
        <v>1092</v>
      </c>
      <c r="C27" s="15">
        <f t="shared" si="1"/>
        <v>14.960833333333333</v>
      </c>
      <c r="D27" s="16">
        <v>12</v>
      </c>
      <c r="E27" s="16">
        <v>0</v>
      </c>
      <c r="F27" s="17">
        <v>179.53</v>
      </c>
      <c r="G27" s="17">
        <v>0</v>
      </c>
      <c r="H27" s="18">
        <f t="shared" si="2"/>
        <v>0</v>
      </c>
      <c r="I27" s="18">
        <f t="shared" si="3"/>
        <v>0.25058637910098597</v>
      </c>
      <c r="J27" s="17">
        <f t="shared" si="4"/>
        <v>44.98777264000001</v>
      </c>
      <c r="K27" s="17">
        <f t="shared" si="5"/>
        <v>3.7489810533333343</v>
      </c>
      <c r="L27" s="16">
        <v>83</v>
      </c>
      <c r="M27" s="19">
        <f t="shared" si="6"/>
        <v>0.14457831325301204</v>
      </c>
      <c r="N27" s="16">
        <v>8</v>
      </c>
      <c r="O27" s="20">
        <f t="shared" ref="O27:P27" si="22">D27/7</f>
        <v>1.7142857142857142</v>
      </c>
      <c r="P27" s="20">
        <f t="shared" si="22"/>
        <v>0</v>
      </c>
      <c r="Q27" s="16">
        <f t="shared" si="8"/>
        <v>4</v>
      </c>
      <c r="R27" s="16"/>
      <c r="S27" s="21">
        <v>3.8039215686274508</v>
      </c>
      <c r="T27" s="14">
        <v>1000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0.18105599999999999</v>
      </c>
      <c r="AD27" s="25">
        <f t="shared" si="12"/>
        <v>-2.99828736</v>
      </c>
      <c r="AE27" s="25">
        <v>-5.68</v>
      </c>
      <c r="AF27" s="25">
        <v>-3.0378699999999998</v>
      </c>
      <c r="AG27" s="25">
        <v>0</v>
      </c>
    </row>
    <row r="28" spans="1:33" ht="15.75" customHeight="1" x14ac:dyDescent="0.2">
      <c r="A28" s="14" t="s">
        <v>87</v>
      </c>
      <c r="B28" s="14" t="s">
        <v>1093</v>
      </c>
      <c r="C28" s="15">
        <f t="shared" si="1"/>
        <v>15.843999999999999</v>
      </c>
      <c r="D28" s="16">
        <v>5</v>
      </c>
      <c r="E28" s="16">
        <v>0</v>
      </c>
      <c r="F28" s="17">
        <v>79.22</v>
      </c>
      <c r="G28" s="17">
        <v>0</v>
      </c>
      <c r="H28" s="18">
        <f t="shared" si="2"/>
        <v>0</v>
      </c>
      <c r="I28" s="18">
        <f t="shared" si="3"/>
        <v>0.28399853067407232</v>
      </c>
      <c r="J28" s="17">
        <f t="shared" si="4"/>
        <v>22.498363600000008</v>
      </c>
      <c r="K28" s="17">
        <f t="shared" si="5"/>
        <v>4.4996727200000013</v>
      </c>
      <c r="L28" s="16">
        <v>45</v>
      </c>
      <c r="M28" s="19">
        <f t="shared" si="6"/>
        <v>0.1111111111111111</v>
      </c>
      <c r="N28" s="16">
        <v>102</v>
      </c>
      <c r="O28" s="20">
        <f t="shared" ref="O28:P28" si="23">D28/7</f>
        <v>0.7142857142857143</v>
      </c>
      <c r="P28" s="20">
        <f t="shared" si="23"/>
        <v>0</v>
      </c>
      <c r="Q28" s="16">
        <f t="shared" si="8"/>
        <v>142</v>
      </c>
      <c r="R28" s="16"/>
      <c r="S28" s="21">
        <v>2.706666666666667</v>
      </c>
      <c r="T28" s="14">
        <v>1000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0.18105599999999999</v>
      </c>
      <c r="AD28" s="25">
        <f t="shared" si="12"/>
        <v>-1.2492863999999999</v>
      </c>
      <c r="AE28" s="25">
        <v>-5.68</v>
      </c>
      <c r="AF28" s="25">
        <v>-3.0378699999999998</v>
      </c>
      <c r="AG28" s="25">
        <v>0</v>
      </c>
    </row>
    <row r="29" spans="1:33" ht="15.75" customHeight="1" x14ac:dyDescent="0.2">
      <c r="A29" s="14" t="s">
        <v>89</v>
      </c>
      <c r="B29" s="14" t="s">
        <v>38</v>
      </c>
      <c r="C29" s="15">
        <f t="shared" si="1"/>
        <v>14.305555555555555</v>
      </c>
      <c r="D29" s="16">
        <v>9</v>
      </c>
      <c r="E29" s="16">
        <v>0</v>
      </c>
      <c r="F29" s="17">
        <v>128.75</v>
      </c>
      <c r="G29" s="17">
        <v>0</v>
      </c>
      <c r="H29" s="18">
        <f t="shared" si="2"/>
        <v>0</v>
      </c>
      <c r="I29" s="18">
        <f t="shared" si="3"/>
        <v>0.22312974353398063</v>
      </c>
      <c r="J29" s="17">
        <f t="shared" si="4"/>
        <v>28.727954480000005</v>
      </c>
      <c r="K29" s="17">
        <f t="shared" si="5"/>
        <v>3.1919949422222227</v>
      </c>
      <c r="L29" s="16">
        <v>35</v>
      </c>
      <c r="M29" s="19">
        <f t="shared" si="6"/>
        <v>0.25714285714285712</v>
      </c>
      <c r="N29" s="16">
        <v>97</v>
      </c>
      <c r="O29" s="20">
        <f t="shared" ref="O29:P29" si="25">D29/7</f>
        <v>1.2857142857142858</v>
      </c>
      <c r="P29" s="20">
        <f t="shared" si="25"/>
        <v>0</v>
      </c>
      <c r="Q29" s="16">
        <f t="shared" si="8"/>
        <v>75</v>
      </c>
      <c r="R29" s="16"/>
      <c r="S29" s="21">
        <v>1.9388235294117651</v>
      </c>
      <c r="T29" s="14">
        <v>200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0.18105599999999999</v>
      </c>
      <c r="AD29" s="25">
        <f t="shared" si="12"/>
        <v>-2.2487155199999997</v>
      </c>
      <c r="AE29" s="25">
        <v>-5.68</v>
      </c>
      <c r="AF29" s="25">
        <v>-3.0378699999999998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13.053333333333335</v>
      </c>
      <c r="D30" s="16">
        <v>9</v>
      </c>
      <c r="E30" s="16">
        <v>0</v>
      </c>
      <c r="F30" s="17">
        <v>117.48</v>
      </c>
      <c r="G30" s="17">
        <v>0</v>
      </c>
      <c r="H30" s="18">
        <f t="shared" si="2"/>
        <v>0</v>
      </c>
      <c r="I30" s="18">
        <f t="shared" si="3"/>
        <v>0.16936394228804913</v>
      </c>
      <c r="J30" s="17">
        <f t="shared" si="4"/>
        <v>19.896875940000012</v>
      </c>
      <c r="K30" s="17">
        <f t="shared" si="5"/>
        <v>2.2107639933333347</v>
      </c>
      <c r="L30" s="16">
        <v>40</v>
      </c>
      <c r="M30" s="19">
        <f t="shared" si="6"/>
        <v>0.22500000000000001</v>
      </c>
      <c r="N30" s="16">
        <v>78</v>
      </c>
      <c r="O30" s="20">
        <f t="shared" ref="O30:P30" si="26">D30/7</f>
        <v>1.2857142857142858</v>
      </c>
      <c r="P30" s="20">
        <f t="shared" si="26"/>
        <v>0</v>
      </c>
      <c r="Q30" s="16">
        <f t="shared" si="8"/>
        <v>60</v>
      </c>
      <c r="R30" s="16"/>
      <c r="S30" s="21">
        <v>2.0379146919431279</v>
      </c>
      <c r="T30" s="14">
        <v>200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0.18105599999999999</v>
      </c>
      <c r="AD30" s="25">
        <f t="shared" si="12"/>
        <v>-2.2487155199999997</v>
      </c>
      <c r="AE30" s="25">
        <v>-5.68</v>
      </c>
      <c r="AF30" s="25">
        <v>-2.9547120599999999</v>
      </c>
      <c r="AG30" s="25">
        <v>0</v>
      </c>
    </row>
    <row r="31" spans="1:33" ht="15.75" customHeight="1" x14ac:dyDescent="0.2">
      <c r="A31" s="31" t="s">
        <v>91</v>
      </c>
      <c r="B31" s="14" t="s">
        <v>38</v>
      </c>
      <c r="C31" s="15">
        <f t="shared" si="1"/>
        <v>11.97625</v>
      </c>
      <c r="D31" s="16">
        <v>8</v>
      </c>
      <c r="E31" s="16">
        <v>0</v>
      </c>
      <c r="F31" s="17">
        <v>95.81</v>
      </c>
      <c r="G31" s="17">
        <v>0</v>
      </c>
      <c r="H31" s="18">
        <f t="shared" si="2"/>
        <v>0</v>
      </c>
      <c r="I31" s="18">
        <f t="shared" si="3"/>
        <v>0.10815097881223273</v>
      </c>
      <c r="J31" s="17">
        <f t="shared" si="4"/>
        <v>10.361945280000018</v>
      </c>
      <c r="K31" s="17">
        <f t="shared" si="5"/>
        <v>1.2952431600000023</v>
      </c>
      <c r="L31" s="16">
        <v>58</v>
      </c>
      <c r="M31" s="19">
        <f t="shared" si="6"/>
        <v>0.13793103448275862</v>
      </c>
      <c r="N31" s="16">
        <v>69</v>
      </c>
      <c r="O31" s="20">
        <f t="shared" ref="O31:P32" si="27">D31/7</f>
        <v>1.1428571428571428</v>
      </c>
      <c r="P31" s="20">
        <f t="shared" si="27"/>
        <v>0</v>
      </c>
      <c r="Q31" s="16">
        <f t="shared" si="8"/>
        <v>60</v>
      </c>
      <c r="R31" s="16"/>
      <c r="S31" s="21">
        <v>2.1519756838905701</v>
      </c>
      <c r="T31" s="14" t="s">
        <v>63</v>
      </c>
      <c r="U31" s="22" t="s">
        <v>63</v>
      </c>
      <c r="V31" s="23" t="s">
        <v>1156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0.18105599999999999</v>
      </c>
      <c r="AD31" s="25">
        <f t="shared" si="12"/>
        <v>-1.9988582399999999</v>
      </c>
      <c r="AE31" s="25">
        <v>-5.68</v>
      </c>
      <c r="AF31" s="25">
        <v>-2.954712059999999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11.968571428571428</v>
      </c>
      <c r="D32" s="16">
        <v>14</v>
      </c>
      <c r="E32" s="16">
        <v>0</v>
      </c>
      <c r="F32" s="17">
        <v>167.56</v>
      </c>
      <c r="G32" s="17">
        <v>0</v>
      </c>
      <c r="H32" s="18">
        <f t="shared" si="2"/>
        <v>0</v>
      </c>
      <c r="I32" s="18">
        <f t="shared" si="3"/>
        <v>0.10767503724039149</v>
      </c>
      <c r="J32" s="17">
        <f t="shared" si="4"/>
        <v>18.042029239999998</v>
      </c>
      <c r="K32" s="17">
        <f t="shared" si="5"/>
        <v>1.2887163742857142</v>
      </c>
      <c r="L32" s="16">
        <v>50</v>
      </c>
      <c r="M32" s="19">
        <f t="shared" si="6"/>
        <v>0.28000000000000003</v>
      </c>
      <c r="N32" s="16">
        <v>55</v>
      </c>
      <c r="O32" s="20">
        <f t="shared" si="27"/>
        <v>2</v>
      </c>
      <c r="P32" s="20">
        <f t="shared" si="27"/>
        <v>0</v>
      </c>
      <c r="Q32" s="16">
        <f t="shared" si="8"/>
        <v>27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2.0439560439560438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0.18105599999999999</v>
      </c>
      <c r="AD32" s="25">
        <f t="shared" si="12"/>
        <v>-3.4980019199999997</v>
      </c>
      <c r="AE32" s="25">
        <v>-5.68</v>
      </c>
      <c r="AF32" s="25">
        <v>-2.9547120599999999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47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Info!B1:BJ5000""),3,FALSE),"""")"),"15 Amp to 30 Amp RV Adapter - 10/3 STW 5-15P Male Plug to TT-30R Female, Yellow")</f>
        <v>15 Amp to 30 Amp RV Adapter - 10/3 STW 5-15P Male Plug to TT-30R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Info!B1:BJ5000""),2,FALSE),"""")"),"B08PL595Q3")</f>
        <v>B08PL595Q3</v>
      </c>
      <c r="B2" s="3" t="s">
        <v>1094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09.5" customHeight="1" x14ac:dyDescent="0.15">
      <c r="A3" s="67" t="s">
        <v>30</v>
      </c>
      <c r="B3" s="68"/>
      <c r="C3" s="42">
        <f>((AE32+AF32)/0.85)*-1</f>
        <v>9.2820364856470601</v>
      </c>
      <c r="D3" s="5">
        <f>SUM(D4:D99765)</f>
        <v>446</v>
      </c>
      <c r="E3" s="5"/>
      <c r="F3" s="6">
        <f t="shared" ref="F3:G3" si="0">SUM(F4:F99765)</f>
        <v>7872.1400000000049</v>
      </c>
      <c r="G3" s="6">
        <f t="shared" si="0"/>
        <v>-153.12</v>
      </c>
      <c r="H3" s="7">
        <f>G3/F3*-1</f>
        <v>1.9450873587105909E-2</v>
      </c>
      <c r="I3" s="8">
        <f>J3/F3</f>
        <v>0.3681443925006414</v>
      </c>
      <c r="J3" s="6">
        <f>SUM(J4:J99765)</f>
        <v>2898.0841979800011</v>
      </c>
      <c r="K3" s="6">
        <f>J3/D3</f>
        <v>6.4979466322421553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5 - April
5 - May
6.5 - June
7 - July
9 - Aug
7 - Sept
3.5 - Oct
3 - Nov
2 - Dec
 - Jan
 - Feb")</f>
        <v xml:space="preserve"> - March
5 - April
5 - May
6.5 - June
7 - July
9 - Aug
7 - Sept
3.5 - Oct
3 -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45</v>
      </c>
      <c r="X3" s="7">
        <f>W3/D3</f>
        <v>0.10089686098654709</v>
      </c>
      <c r="Y3" s="6"/>
      <c r="Z3" s="5"/>
      <c r="AA3" s="5"/>
      <c r="AB3" s="5"/>
      <c r="AC3" s="5"/>
      <c r="AD3" s="6">
        <f>SUM(AD4:AD99765)</f>
        <v>-77.746510380000004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Info!B2:BZ7000""),37,FALSE)),"""")*-1"),-2.9397310128)</f>
        <v>-2.9397310127999998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customHeight="1" x14ac:dyDescent="0.2">
      <c r="A19" s="14" t="s">
        <v>67</v>
      </c>
      <c r="B19" s="14" t="s">
        <v>1095</v>
      </c>
      <c r="C19" s="15">
        <f t="shared" ref="C19:C32" si="1">IFERROR(F19/D19," - ")</f>
        <v>10.989999999999998</v>
      </c>
      <c r="D19" s="16">
        <v>10</v>
      </c>
      <c r="E19" s="16">
        <v>0</v>
      </c>
      <c r="F19" s="17">
        <v>109.89999999999998</v>
      </c>
      <c r="G19" s="29">
        <v>-38.39</v>
      </c>
      <c r="H19" s="18">
        <f t="shared" ref="H19:H32" si="2">G19/F19*-1</f>
        <v>0.34931756141947234</v>
      </c>
      <c r="I19" s="18">
        <f t="shared" ref="I19:I32" si="3">J19/F19</f>
        <v>-0.24494841037306672</v>
      </c>
      <c r="J19" s="17">
        <f t="shared" ref="J19:J32" si="4">F19*0.85+G19+AF19*D19+D19*AE19+AG19+AD19</f>
        <v>-26.919830300000026</v>
      </c>
      <c r="K19" s="17">
        <f t="shared" ref="K19:K32" si="5">J19/D19</f>
        <v>-2.6919830300000025</v>
      </c>
      <c r="L19" s="16">
        <v>12</v>
      </c>
      <c r="M19" s="19">
        <f t="shared" ref="M19:M32" si="6">IFERROR(D19/L19,"-")</f>
        <v>0.83333333333333337</v>
      </c>
      <c r="N19" s="16">
        <v>243</v>
      </c>
      <c r="O19" s="20">
        <f t="shared" ref="O19:P19" si="7">D19/7</f>
        <v>1.4285714285714286</v>
      </c>
      <c r="P19" s="20">
        <f t="shared" si="7"/>
        <v>0</v>
      </c>
      <c r="Q19" s="16">
        <f t="shared" ref="Q19:Q32" si="8">ROUNDDOWN(N19/(O19+P19),0)</f>
        <v>170</v>
      </c>
      <c r="R19" s="16"/>
      <c r="S19" s="21">
        <v>0</v>
      </c>
      <c r="T19" s="14">
        <v>0</v>
      </c>
      <c r="U19" s="22" t="s">
        <v>63</v>
      </c>
      <c r="V19" s="23" t="s">
        <v>63</v>
      </c>
      <c r="W19" s="14">
        <v>9</v>
      </c>
      <c r="X19" s="24">
        <f t="shared" ref="X19:X32" si="9">IFERROR(W19/D19,0)</f>
        <v>0.9</v>
      </c>
      <c r="Y19" s="25">
        <f t="shared" ref="Y19:Y26" si="10">IFERROR(G19/(W19+Z19)*-1,0)</f>
        <v>3.839</v>
      </c>
      <c r="Z19" s="14">
        <v>1</v>
      </c>
      <c r="AA19" s="14" t="s">
        <v>39</v>
      </c>
      <c r="AB19" s="27">
        <f t="shared" ref="AB19:AB32" si="11">IF(OR(AA19="UsLargeStandardSize",AA19="UsSmallStandardSize"),-0.69,-0.48)</f>
        <v>-0.69</v>
      </c>
      <c r="AC19" s="28">
        <v>0.1263185</v>
      </c>
      <c r="AD19" s="25">
        <f t="shared" ref="AD19:AD32" si="12">IFERROR(AB19*AC19*D19*2,0)</f>
        <v>-1.7431953</v>
      </c>
      <c r="AE19" s="25">
        <v>-4.9000000000000004</v>
      </c>
      <c r="AF19" s="25">
        <v>-3.1201635000000003</v>
      </c>
      <c r="AG19" s="25">
        <v>0</v>
      </c>
    </row>
    <row r="20" spans="1:33" ht="15.75" customHeight="1" x14ac:dyDescent="0.2">
      <c r="A20" s="14" t="s">
        <v>68</v>
      </c>
      <c r="B20" s="14" t="s">
        <v>1096</v>
      </c>
      <c r="C20" s="15">
        <f t="shared" si="1"/>
        <v>11.620952380952389</v>
      </c>
      <c r="D20" s="16">
        <v>84</v>
      </c>
      <c r="E20" s="16">
        <v>0</v>
      </c>
      <c r="F20" s="17">
        <v>976.16000000000065</v>
      </c>
      <c r="G20" s="29">
        <v>-92.360000000000014</v>
      </c>
      <c r="H20" s="18">
        <f t="shared" si="2"/>
        <v>9.461563678085555E-2</v>
      </c>
      <c r="I20" s="18">
        <f t="shared" si="3"/>
        <v>5.0237077405343847E-2</v>
      </c>
      <c r="J20" s="17">
        <f t="shared" si="4"/>
        <v>49.039425480000482</v>
      </c>
      <c r="K20" s="17">
        <f t="shared" si="5"/>
        <v>0.58380268428572002</v>
      </c>
      <c r="L20" s="16">
        <v>80</v>
      </c>
      <c r="M20" s="19">
        <f t="shared" si="6"/>
        <v>1.05</v>
      </c>
      <c r="N20" s="16">
        <v>163</v>
      </c>
      <c r="O20" s="20">
        <f t="shared" ref="O20:P20" si="13">D20/7</f>
        <v>12</v>
      </c>
      <c r="P20" s="20">
        <f t="shared" si="13"/>
        <v>0</v>
      </c>
      <c r="Q20" s="16">
        <f t="shared" si="8"/>
        <v>13</v>
      </c>
      <c r="R20" s="16"/>
      <c r="S20" s="21">
        <v>0.58851674641148299</v>
      </c>
      <c r="T20" s="14">
        <v>0</v>
      </c>
      <c r="U20" s="22" t="s">
        <v>63</v>
      </c>
      <c r="V20" s="23" t="s">
        <v>63</v>
      </c>
      <c r="W20" s="14">
        <v>27</v>
      </c>
      <c r="X20" s="24">
        <f t="shared" si="9"/>
        <v>0.32142857142857145</v>
      </c>
      <c r="Y20" s="25">
        <f t="shared" si="10"/>
        <v>3.0786666666666673</v>
      </c>
      <c r="Z20" s="14">
        <v>3</v>
      </c>
      <c r="AA20" s="14" t="s">
        <v>39</v>
      </c>
      <c r="AB20" s="27">
        <f t="shared" si="11"/>
        <v>-0.69</v>
      </c>
      <c r="AC20" s="28">
        <v>0.1263185</v>
      </c>
      <c r="AD20" s="25">
        <f t="shared" si="12"/>
        <v>-14.64284052</v>
      </c>
      <c r="AE20" s="25">
        <v>-4.9000000000000004</v>
      </c>
      <c r="AF20" s="25">
        <v>-3.1201635000000003</v>
      </c>
      <c r="AG20" s="25">
        <v>0</v>
      </c>
    </row>
    <row r="21" spans="1:33" ht="15.75" customHeight="1" x14ac:dyDescent="0.2">
      <c r="A21" s="14" t="s">
        <v>71</v>
      </c>
      <c r="B21" s="14" t="s">
        <v>1097</v>
      </c>
      <c r="C21" s="15">
        <f t="shared" si="1"/>
        <v>14.19670212765959</v>
      </c>
      <c r="D21" s="16">
        <v>94</v>
      </c>
      <c r="E21" s="16">
        <v>0</v>
      </c>
      <c r="F21" s="17">
        <v>1334.4900000000014</v>
      </c>
      <c r="G21" s="29">
        <v>-22.370000000000005</v>
      </c>
      <c r="H21" s="18">
        <f t="shared" si="2"/>
        <v>1.6762958133818898E-2</v>
      </c>
      <c r="I21" s="18">
        <f t="shared" si="3"/>
        <v>0.25602671820695583</v>
      </c>
      <c r="J21" s="17">
        <f t="shared" si="4"/>
        <v>341.66509518000083</v>
      </c>
      <c r="K21" s="17">
        <f t="shared" si="5"/>
        <v>3.6347350551063919</v>
      </c>
      <c r="L21" s="16">
        <v>61</v>
      </c>
      <c r="M21" s="19">
        <f t="shared" si="6"/>
        <v>1.540983606557377</v>
      </c>
      <c r="N21" s="16">
        <v>113</v>
      </c>
      <c r="O21" s="20">
        <f t="shared" ref="O21:P21" si="14">D21/7</f>
        <v>13.428571428571429</v>
      </c>
      <c r="P21" s="20">
        <f t="shared" si="14"/>
        <v>0</v>
      </c>
      <c r="Q21" s="16">
        <f t="shared" si="8"/>
        <v>8</v>
      </c>
      <c r="R21" s="16"/>
      <c r="S21" s="21">
        <v>5.2231404958677601</v>
      </c>
      <c r="T21" s="14">
        <v>1150</v>
      </c>
      <c r="U21" s="22" t="s">
        <v>63</v>
      </c>
      <c r="V21" s="23" t="s">
        <v>63</v>
      </c>
      <c r="W21" s="14">
        <v>9</v>
      </c>
      <c r="X21" s="24">
        <f t="shared" si="9"/>
        <v>9.5744680851063829E-2</v>
      </c>
      <c r="Y21" s="25">
        <f t="shared" si="10"/>
        <v>2.0336363636363641</v>
      </c>
      <c r="Z21" s="14">
        <v>2</v>
      </c>
      <c r="AA21" s="14" t="s">
        <v>39</v>
      </c>
      <c r="AB21" s="27">
        <f t="shared" si="11"/>
        <v>-0.69</v>
      </c>
      <c r="AC21" s="28">
        <v>0.1263185</v>
      </c>
      <c r="AD21" s="25">
        <f t="shared" si="12"/>
        <v>-16.38603582</v>
      </c>
      <c r="AE21" s="25">
        <v>-4.9000000000000004</v>
      </c>
      <c r="AF21" s="25">
        <v>-3.1201635000000003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19.929354838709681</v>
      </c>
      <c r="D22" s="16">
        <v>31</v>
      </c>
      <c r="E22" s="16">
        <v>0</v>
      </c>
      <c r="F22" s="29">
        <v>617.81000000000017</v>
      </c>
      <c r="G22" s="29">
        <v>0</v>
      </c>
      <c r="H22" s="18">
        <f t="shared" si="2"/>
        <v>0</v>
      </c>
      <c r="I22" s="18">
        <f t="shared" si="3"/>
        <v>0.43882346687492929</v>
      </c>
      <c r="J22" s="17">
        <f t="shared" si="4"/>
        <v>271.10952607000013</v>
      </c>
      <c r="K22" s="17">
        <f t="shared" si="5"/>
        <v>8.7454685829032304</v>
      </c>
      <c r="L22" s="16">
        <v>55</v>
      </c>
      <c r="M22" s="19">
        <f t="shared" si="6"/>
        <v>0.5636363636363636</v>
      </c>
      <c r="N22" s="16">
        <v>79</v>
      </c>
      <c r="O22" s="20">
        <f t="shared" ref="O22:P22" si="15">D22/7</f>
        <v>4.4285714285714288</v>
      </c>
      <c r="P22" s="20">
        <f t="shared" si="15"/>
        <v>0</v>
      </c>
      <c r="Q22" s="16">
        <f t="shared" si="8"/>
        <v>17</v>
      </c>
      <c r="R22" s="16"/>
      <c r="S22" s="21">
        <v>9.6744186046511604</v>
      </c>
      <c r="T22" s="14">
        <v>1150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0.1263185</v>
      </c>
      <c r="AD22" s="25">
        <f t="shared" si="12"/>
        <v>-5.40390543</v>
      </c>
      <c r="AE22" s="25">
        <v>-4.9000000000000004</v>
      </c>
      <c r="AF22" s="25">
        <v>-3.1201635000000003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1"/>
        <v>21.040000000000006</v>
      </c>
      <c r="D23" s="16">
        <v>32</v>
      </c>
      <c r="E23" s="16">
        <v>0</v>
      </c>
      <c r="F23" s="17">
        <v>673.2800000000002</v>
      </c>
      <c r="G23" s="29">
        <v>0</v>
      </c>
      <c r="H23" s="18">
        <f t="shared" si="2"/>
        <v>0</v>
      </c>
      <c r="I23" s="18">
        <f t="shared" si="3"/>
        <v>0.46052837309885936</v>
      </c>
      <c r="J23" s="17">
        <f t="shared" si="4"/>
        <v>310.0645430400001</v>
      </c>
      <c r="K23" s="17">
        <f t="shared" si="5"/>
        <v>9.6895169700000032</v>
      </c>
      <c r="L23" s="16">
        <v>54</v>
      </c>
      <c r="M23" s="19">
        <f t="shared" si="6"/>
        <v>0.59259259259259256</v>
      </c>
      <c r="N23" s="16">
        <v>53</v>
      </c>
      <c r="O23" s="20">
        <f t="shared" ref="O23:P23" si="16">D23/7</f>
        <v>4.5714285714285712</v>
      </c>
      <c r="P23" s="20">
        <f t="shared" si="16"/>
        <v>0</v>
      </c>
      <c r="Q23" s="16">
        <f t="shared" si="8"/>
        <v>11</v>
      </c>
      <c r="R23" s="16"/>
      <c r="S23" s="21">
        <v>13.3529411764705</v>
      </c>
      <c r="T23" s="14">
        <v>1150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0.1263185</v>
      </c>
      <c r="AD23" s="25">
        <f t="shared" si="12"/>
        <v>-5.57822496</v>
      </c>
      <c r="AE23" s="25">
        <v>-4.9000000000000004</v>
      </c>
      <c r="AF23" s="25">
        <v>-3.1201635000000003</v>
      </c>
      <c r="AG23" s="25">
        <v>0</v>
      </c>
    </row>
    <row r="24" spans="1:33" ht="15.75" customHeight="1" x14ac:dyDescent="0.2">
      <c r="A24" s="14" t="s">
        <v>78</v>
      </c>
      <c r="B24" s="14" t="s">
        <v>1098</v>
      </c>
      <c r="C24" s="15">
        <f t="shared" si="1"/>
        <v>21.777200000000008</v>
      </c>
      <c r="D24" s="16">
        <v>25</v>
      </c>
      <c r="E24" s="16">
        <v>1</v>
      </c>
      <c r="F24" s="17">
        <v>544.43000000000018</v>
      </c>
      <c r="G24" s="17">
        <v>0</v>
      </c>
      <c r="H24" s="18">
        <f t="shared" si="2"/>
        <v>0</v>
      </c>
      <c r="I24" s="18">
        <f t="shared" si="3"/>
        <v>0.47371273487868049</v>
      </c>
      <c r="J24" s="17">
        <f t="shared" si="4"/>
        <v>257.90342425000011</v>
      </c>
      <c r="K24" s="17">
        <f t="shared" si="5"/>
        <v>10.316136970000004</v>
      </c>
      <c r="L24" s="16">
        <v>45</v>
      </c>
      <c r="M24" s="19">
        <f t="shared" si="6"/>
        <v>0.55555555555555558</v>
      </c>
      <c r="N24" s="16">
        <v>30</v>
      </c>
      <c r="O24" s="20">
        <f t="shared" ref="O24:P24" si="17">D24/7</f>
        <v>3.5714285714285716</v>
      </c>
      <c r="P24" s="20">
        <f t="shared" si="17"/>
        <v>0.14285714285714285</v>
      </c>
      <c r="Q24" s="16">
        <f t="shared" si="8"/>
        <v>8</v>
      </c>
      <c r="R24" s="16"/>
      <c r="S24" s="21">
        <v>3.7655677655677602</v>
      </c>
      <c r="T24" s="14">
        <v>1500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0.1263185</v>
      </c>
      <c r="AD24" s="25">
        <f t="shared" si="12"/>
        <v>-4.35798825</v>
      </c>
      <c r="AE24" s="25">
        <v>-4.9000000000000004</v>
      </c>
      <c r="AF24" s="25">
        <v>-3.1201635000000003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22.748750000000001</v>
      </c>
      <c r="D25" s="16">
        <v>16</v>
      </c>
      <c r="E25" s="16">
        <v>0</v>
      </c>
      <c r="F25" s="17">
        <v>363.98</v>
      </c>
      <c r="G25" s="17">
        <v>0</v>
      </c>
      <c r="H25" s="18">
        <f t="shared" si="2"/>
        <v>0</v>
      </c>
      <c r="I25" s="18">
        <f t="shared" si="3"/>
        <v>0.48979033880982459</v>
      </c>
      <c r="J25" s="17">
        <f t="shared" si="4"/>
        <v>178.27388751999996</v>
      </c>
      <c r="K25" s="17">
        <f t="shared" si="5"/>
        <v>11.142117969999997</v>
      </c>
      <c r="L25" s="16">
        <v>35</v>
      </c>
      <c r="M25" s="19">
        <f t="shared" si="6"/>
        <v>0.45714285714285713</v>
      </c>
      <c r="N25" s="16">
        <v>159</v>
      </c>
      <c r="O25" s="20">
        <f t="shared" ref="O25:P25" si="18">D25/7</f>
        <v>2.2857142857142856</v>
      </c>
      <c r="P25" s="20">
        <f t="shared" si="18"/>
        <v>0</v>
      </c>
      <c r="Q25" s="16">
        <f t="shared" si="8"/>
        <v>69</v>
      </c>
      <c r="R25" s="16"/>
      <c r="S25" s="21">
        <v>4.2518518518518524</v>
      </c>
      <c r="T25" s="14">
        <v>1500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0.1263185</v>
      </c>
      <c r="AD25" s="25">
        <f t="shared" si="12"/>
        <v>-2.78911248</v>
      </c>
      <c r="AE25" s="25">
        <v>-4.9000000000000004</v>
      </c>
      <c r="AF25" s="25">
        <v>-3.12</v>
      </c>
      <c r="AG25" s="25">
        <v>0</v>
      </c>
    </row>
    <row r="26" spans="1:33" ht="15.75" customHeight="1" x14ac:dyDescent="0.2">
      <c r="A26" s="14" t="s">
        <v>82</v>
      </c>
      <c r="B26" s="14" t="s">
        <v>1099</v>
      </c>
      <c r="C26" s="15">
        <f t="shared" si="1"/>
        <v>23.155999999999999</v>
      </c>
      <c r="D26" s="16">
        <v>10</v>
      </c>
      <c r="E26" s="16">
        <v>0</v>
      </c>
      <c r="F26" s="17">
        <v>231.56</v>
      </c>
      <c r="G26" s="17">
        <v>0</v>
      </c>
      <c r="H26" s="18">
        <f t="shared" si="2"/>
        <v>0</v>
      </c>
      <c r="I26" s="18">
        <f t="shared" si="3"/>
        <v>0.49395910217654165</v>
      </c>
      <c r="J26" s="17">
        <f t="shared" si="4"/>
        <v>114.38116969999999</v>
      </c>
      <c r="K26" s="17">
        <f t="shared" si="5"/>
        <v>11.438116969999999</v>
      </c>
      <c r="L26" s="16">
        <v>24</v>
      </c>
      <c r="M26" s="19">
        <f t="shared" si="6"/>
        <v>0.41666666666666669</v>
      </c>
      <c r="N26" s="16">
        <v>158</v>
      </c>
      <c r="O26" s="20">
        <f t="shared" ref="O26:P26" si="19">D26/7</f>
        <v>1.4285714285714286</v>
      </c>
      <c r="P26" s="20">
        <f t="shared" si="19"/>
        <v>0</v>
      </c>
      <c r="Q26" s="16">
        <f t="shared" si="8"/>
        <v>110</v>
      </c>
      <c r="R26" s="16"/>
      <c r="S26" s="21">
        <v>4.5736434108527133</v>
      </c>
      <c r="T26" s="14">
        <v>1500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0.1263185</v>
      </c>
      <c r="AD26" s="25">
        <f t="shared" si="12"/>
        <v>-1.7431953</v>
      </c>
      <c r="AE26" s="25">
        <v>-4.95</v>
      </c>
      <c r="AF26" s="25">
        <v>-3.1201634999999999</v>
      </c>
      <c r="AG26" s="25">
        <v>0</v>
      </c>
    </row>
    <row r="27" spans="1:33" ht="15.75" customHeight="1" x14ac:dyDescent="0.2">
      <c r="A27" s="14" t="s">
        <v>85</v>
      </c>
      <c r="B27" s="14" t="s">
        <v>38</v>
      </c>
      <c r="C27" s="15">
        <f t="shared" si="1"/>
        <v>19.944705882352942</v>
      </c>
      <c r="D27" s="16">
        <v>17</v>
      </c>
      <c r="E27" s="16">
        <v>0</v>
      </c>
      <c r="F27" s="17">
        <v>339.06</v>
      </c>
      <c r="G27" s="17">
        <v>0</v>
      </c>
      <c r="H27" s="18">
        <f t="shared" si="2"/>
        <v>0</v>
      </c>
      <c r="I27" s="18">
        <f t="shared" si="3"/>
        <v>0.443727298973633</v>
      </c>
      <c r="J27" s="17">
        <f t="shared" si="4"/>
        <v>150.45017799000001</v>
      </c>
      <c r="K27" s="17">
        <f t="shared" si="5"/>
        <v>8.8500104700000009</v>
      </c>
      <c r="L27" s="16">
        <v>48</v>
      </c>
      <c r="M27" s="19">
        <f t="shared" si="6"/>
        <v>0.35416666666666669</v>
      </c>
      <c r="N27" s="16">
        <v>139</v>
      </c>
      <c r="O27" s="20">
        <f t="shared" ref="O27:P27" si="20">D27/7</f>
        <v>2.4285714285714284</v>
      </c>
      <c r="P27" s="20">
        <f t="shared" si="20"/>
        <v>0</v>
      </c>
      <c r="Q27" s="16">
        <f t="shared" si="8"/>
        <v>57</v>
      </c>
      <c r="R27" s="16"/>
      <c r="S27" s="21">
        <v>5.7924528301886804</v>
      </c>
      <c r="T27" s="14">
        <v>1500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0.1263185</v>
      </c>
      <c r="AD27" s="25">
        <f t="shared" si="12"/>
        <v>-2.96343201</v>
      </c>
      <c r="AE27" s="25">
        <v>-4.95</v>
      </c>
      <c r="AF27" s="25">
        <v>-2.9786700000000002</v>
      </c>
      <c r="AG27" s="25">
        <v>0</v>
      </c>
    </row>
    <row r="28" spans="1:33" ht="15.75" customHeight="1" x14ac:dyDescent="0.2">
      <c r="A28" s="14" t="s">
        <v>87</v>
      </c>
      <c r="B28" s="14" t="s">
        <v>1100</v>
      </c>
      <c r="C28" s="15">
        <f t="shared" si="1"/>
        <v>17.84232558139535</v>
      </c>
      <c r="D28" s="16">
        <v>43</v>
      </c>
      <c r="E28" s="16">
        <v>1</v>
      </c>
      <c r="F28" s="17">
        <v>767.22</v>
      </c>
      <c r="G28" s="17">
        <v>0</v>
      </c>
      <c r="H28" s="18">
        <f t="shared" si="2"/>
        <v>0</v>
      </c>
      <c r="I28" s="18">
        <f t="shared" si="3"/>
        <v>0.39585575220927505</v>
      </c>
      <c r="J28" s="17">
        <f t="shared" si="4"/>
        <v>303.70845021000002</v>
      </c>
      <c r="K28" s="17">
        <f t="shared" si="5"/>
        <v>7.0629872141860472</v>
      </c>
      <c r="L28" s="16">
        <v>72</v>
      </c>
      <c r="M28" s="19">
        <f t="shared" si="6"/>
        <v>0.59722222222222221</v>
      </c>
      <c r="N28" s="16">
        <v>99</v>
      </c>
      <c r="O28" s="20">
        <f t="shared" ref="O28:P28" si="21">D28/7</f>
        <v>6.1428571428571432</v>
      </c>
      <c r="P28" s="20">
        <f t="shared" si="21"/>
        <v>0.14285714285714285</v>
      </c>
      <c r="Q28" s="16">
        <f t="shared" si="8"/>
        <v>15</v>
      </c>
      <c r="R28" s="16"/>
      <c r="S28" s="21">
        <v>3.486146095717884</v>
      </c>
      <c r="T28" s="14">
        <v>1500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2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0.1263185</v>
      </c>
      <c r="AD28" s="25">
        <f t="shared" si="12"/>
        <v>-7.49573979</v>
      </c>
      <c r="AE28" s="25">
        <v>-4.95</v>
      </c>
      <c r="AF28" s="25">
        <v>-2.9786700000000002</v>
      </c>
      <c r="AG28" s="25">
        <v>0</v>
      </c>
    </row>
    <row r="29" spans="1:33" ht="15.75" customHeight="1" x14ac:dyDescent="0.2">
      <c r="A29" s="14" t="s">
        <v>89</v>
      </c>
      <c r="B29" s="14" t="s">
        <v>1101</v>
      </c>
      <c r="C29" s="15">
        <f t="shared" si="1"/>
        <v>19.663235294117644</v>
      </c>
      <c r="D29" s="16">
        <v>34</v>
      </c>
      <c r="E29" s="16">
        <v>0</v>
      </c>
      <c r="F29" s="17">
        <v>668.55</v>
      </c>
      <c r="G29" s="17">
        <v>0</v>
      </c>
      <c r="H29" s="18">
        <f t="shared" si="2"/>
        <v>0</v>
      </c>
      <c r="I29" s="18">
        <f t="shared" si="3"/>
        <v>0.4379116834642135</v>
      </c>
      <c r="J29" s="17">
        <f t="shared" si="4"/>
        <v>292.76585597999991</v>
      </c>
      <c r="K29" s="17">
        <f t="shared" si="5"/>
        <v>8.6107604699999971</v>
      </c>
      <c r="L29" s="16">
        <v>53</v>
      </c>
      <c r="M29" s="19">
        <f t="shared" si="6"/>
        <v>0.64150943396226412</v>
      </c>
      <c r="N29" s="16">
        <v>65</v>
      </c>
      <c r="O29" s="20">
        <f t="shared" ref="O29:P29" si="23">D29/7</f>
        <v>4.8571428571428568</v>
      </c>
      <c r="P29" s="20">
        <f t="shared" si="23"/>
        <v>0</v>
      </c>
      <c r="Q29" s="16">
        <f t="shared" si="8"/>
        <v>13</v>
      </c>
      <c r="R29" s="16"/>
      <c r="S29" s="21">
        <v>3.9895561357702349</v>
      </c>
      <c r="T29" s="14">
        <v>400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2"/>
        <v>0</v>
      </c>
      <c r="Z29" s="14">
        <v>0</v>
      </c>
      <c r="AA29" s="14" t="s">
        <v>39</v>
      </c>
      <c r="AB29" s="27">
        <f t="shared" si="11"/>
        <v>-0.69</v>
      </c>
      <c r="AC29" s="28">
        <v>0.1263185</v>
      </c>
      <c r="AD29" s="25">
        <f t="shared" si="12"/>
        <v>-5.92686402</v>
      </c>
      <c r="AE29" s="25">
        <v>-4.95</v>
      </c>
      <c r="AF29" s="25">
        <v>-2.9786700000000002</v>
      </c>
      <c r="AG29" s="25">
        <v>0</v>
      </c>
    </row>
    <row r="30" spans="1:33" ht="15.75" customHeight="1" x14ac:dyDescent="0.2">
      <c r="A30" s="31" t="s">
        <v>90</v>
      </c>
      <c r="B30" s="31" t="s">
        <v>1102</v>
      </c>
      <c r="C30" s="15">
        <f t="shared" si="1"/>
        <v>22.13000000000001</v>
      </c>
      <c r="D30" s="16">
        <v>22</v>
      </c>
      <c r="E30" s="16">
        <v>0</v>
      </c>
      <c r="F30" s="17">
        <v>486.86000000000018</v>
      </c>
      <c r="G30" s="17">
        <v>0</v>
      </c>
      <c r="H30" s="18">
        <f t="shared" si="2"/>
        <v>0</v>
      </c>
      <c r="I30" s="18">
        <f t="shared" si="3"/>
        <v>0.48560548835065526</v>
      </c>
      <c r="J30" s="17">
        <f t="shared" si="4"/>
        <v>236.4218880584001</v>
      </c>
      <c r="K30" s="17">
        <f t="shared" si="5"/>
        <v>10.746449457200004</v>
      </c>
      <c r="L30" s="16">
        <v>61</v>
      </c>
      <c r="M30" s="19">
        <f t="shared" si="6"/>
        <v>0.36065573770491804</v>
      </c>
      <c r="N30" s="16">
        <v>42</v>
      </c>
      <c r="O30" s="20">
        <f t="shared" ref="O30:P30" si="24">D30/7</f>
        <v>3.1428571428571428</v>
      </c>
      <c r="P30" s="20">
        <f t="shared" si="24"/>
        <v>0</v>
      </c>
      <c r="Q30" s="16">
        <f t="shared" si="8"/>
        <v>13</v>
      </c>
      <c r="R30" s="16"/>
      <c r="S30" s="21">
        <v>4.8358208955223878</v>
      </c>
      <c r="T30" s="14">
        <v>400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2"/>
        <v>0</v>
      </c>
      <c r="Z30" s="14">
        <v>0</v>
      </c>
      <c r="AA30" s="14" t="s">
        <v>39</v>
      </c>
      <c r="AB30" s="27">
        <f t="shared" si="11"/>
        <v>-0.69</v>
      </c>
      <c r="AC30" s="28">
        <v>0.1263185</v>
      </c>
      <c r="AD30" s="25">
        <f t="shared" si="12"/>
        <v>-3.83502966</v>
      </c>
      <c r="AE30" s="25">
        <v>-4.95</v>
      </c>
      <c r="AF30" s="25">
        <v>-2.9397310127999998</v>
      </c>
      <c r="AG30" s="25">
        <v>0</v>
      </c>
    </row>
    <row r="31" spans="1:33" ht="15.75" customHeight="1" x14ac:dyDescent="0.2">
      <c r="A31" s="31" t="s">
        <v>91</v>
      </c>
      <c r="B31" s="31" t="s">
        <v>1103</v>
      </c>
      <c r="C31" s="15">
        <f t="shared" si="1"/>
        <v>25.824000000000005</v>
      </c>
      <c r="D31" s="16">
        <v>15</v>
      </c>
      <c r="E31" s="16">
        <v>0</v>
      </c>
      <c r="F31" s="17">
        <v>387.36000000000007</v>
      </c>
      <c r="G31" s="17">
        <v>0</v>
      </c>
      <c r="H31" s="18">
        <f t="shared" si="2"/>
        <v>0</v>
      </c>
      <c r="I31" s="18">
        <f t="shared" si="3"/>
        <v>0.53773038480483271</v>
      </c>
      <c r="J31" s="17">
        <f t="shared" si="4"/>
        <v>208.29524185800003</v>
      </c>
      <c r="K31" s="17">
        <f t="shared" si="5"/>
        <v>13.886349457200001</v>
      </c>
      <c r="L31" s="16">
        <v>48</v>
      </c>
      <c r="M31" s="19">
        <f t="shared" si="6"/>
        <v>0.3125</v>
      </c>
      <c r="N31" s="16">
        <v>32</v>
      </c>
      <c r="O31" s="20">
        <f t="shared" ref="O31:P32" si="25">D31/7</f>
        <v>2.1428571428571428</v>
      </c>
      <c r="P31" s="20">
        <f t="shared" si="25"/>
        <v>0</v>
      </c>
      <c r="Q31" s="16">
        <f t="shared" si="8"/>
        <v>14</v>
      </c>
      <c r="R31" s="16"/>
      <c r="S31" s="21">
        <v>6.3283582089552199</v>
      </c>
      <c r="T31" s="14" t="s">
        <v>63</v>
      </c>
      <c r="U31" s="22" t="s">
        <v>63</v>
      </c>
      <c r="V31" s="23" t="s">
        <v>1155</v>
      </c>
      <c r="W31" s="14">
        <v>0</v>
      </c>
      <c r="X31" s="24">
        <f t="shared" si="9"/>
        <v>0</v>
      </c>
      <c r="Y31" s="25">
        <f t="shared" si="22"/>
        <v>0</v>
      </c>
      <c r="Z31" s="14">
        <v>0</v>
      </c>
      <c r="AA31" s="14" t="s">
        <v>39</v>
      </c>
      <c r="AB31" s="27">
        <f t="shared" si="11"/>
        <v>-0.69</v>
      </c>
      <c r="AC31" s="28">
        <v>0.1263185</v>
      </c>
      <c r="AD31" s="25">
        <f t="shared" si="12"/>
        <v>-2.61479295</v>
      </c>
      <c r="AE31" s="25">
        <v>-4.95</v>
      </c>
      <c r="AF31" s="25">
        <v>-2.9397310127999989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28.575384615384618</v>
      </c>
      <c r="D32" s="16">
        <v>13</v>
      </c>
      <c r="E32" s="16">
        <v>0</v>
      </c>
      <c r="F32" s="17">
        <v>371.48</v>
      </c>
      <c r="G32" s="17">
        <v>0</v>
      </c>
      <c r="H32" s="18">
        <f t="shared" si="2"/>
        <v>0</v>
      </c>
      <c r="I32" s="18">
        <f t="shared" si="3"/>
        <v>0.56779730522127692</v>
      </c>
      <c r="J32" s="17">
        <f t="shared" si="4"/>
        <v>210.92534294359996</v>
      </c>
      <c r="K32" s="17">
        <f t="shared" si="5"/>
        <v>16.225026380276919</v>
      </c>
      <c r="L32" s="16">
        <v>24</v>
      </c>
      <c r="M32" s="19">
        <f t="shared" si="6"/>
        <v>0.54166666666666663</v>
      </c>
      <c r="N32" s="16">
        <v>67</v>
      </c>
      <c r="O32" s="20">
        <f t="shared" si="25"/>
        <v>1.8571428571428572</v>
      </c>
      <c r="P32" s="20">
        <f t="shared" si="25"/>
        <v>0</v>
      </c>
      <c r="Q32" s="16">
        <f t="shared" si="8"/>
        <v>36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3.6234309623430958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2"/>
        <v>0</v>
      </c>
      <c r="Z32" s="14">
        <v>0</v>
      </c>
      <c r="AA32" s="14" t="s">
        <v>39</v>
      </c>
      <c r="AB32" s="27">
        <f t="shared" si="11"/>
        <v>-0.69</v>
      </c>
      <c r="AC32" s="28">
        <v>0.1263185</v>
      </c>
      <c r="AD32" s="25">
        <f t="shared" si="12"/>
        <v>-2.26615389</v>
      </c>
      <c r="AE32" s="25">
        <v>-4.95</v>
      </c>
      <c r="AF32" s="25">
        <v>-2.9397310127999998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48.332031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Info!B1:BJ5000""),3,FALSE),"""")"),"15 Amp to 30 Amp RV Adapter - 10/3 STW 5-15P Male Plug to L5-30R Female, Yellow")</f>
        <v>15 Amp to 30 Amp RV Adapter - 10/3 STW 5-15P Male Plug to L5-30R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Info!B1:BJ5000""),2,FALSE),"""")"),"B08PL7TZCR")</f>
        <v>B08PL7TZCR</v>
      </c>
      <c r="B2" s="3" t="s">
        <v>1104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104.25" customHeight="1" x14ac:dyDescent="0.15">
      <c r="A3" s="67" t="s">
        <v>30</v>
      </c>
      <c r="B3" s="68"/>
      <c r="C3" s="42">
        <f>((AE32+AF32)/0.85)*-1</f>
        <v>9.2348129562352952</v>
      </c>
      <c r="D3" s="5">
        <f>SUM(D4:D99765)</f>
        <v>218</v>
      </c>
      <c r="E3" s="5"/>
      <c r="F3" s="6">
        <f t="shared" ref="F3:G3" si="0">SUM(F4:F99765)</f>
        <v>2764.96</v>
      </c>
      <c r="G3" s="6">
        <f t="shared" si="0"/>
        <v>-373.60000000000008</v>
      </c>
      <c r="H3" s="7">
        <f>G3/F3*-1</f>
        <v>0.1351194953995718</v>
      </c>
      <c r="I3" s="8">
        <f>J3/F3</f>
        <v>7.6056751861292682E-2</v>
      </c>
      <c r="J3" s="6">
        <f>SUM(J4:J99765)</f>
        <v>210.29387662639982</v>
      </c>
      <c r="K3" s="6">
        <f>J3/D3</f>
        <v>0.96465081021284327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2 - April
2 - May
1 - June
1.5 - July
2 - Aug
1.5 - Sept
0 - Oct
0 - Nov
0 - Dec
 - Jan
 - Feb")</f>
        <v xml:space="preserve"> - March
2 - April
2 - May
1 - June
1.5 - July
2 - Aug
1.5 - Sept
0 - Oct
0 - Nov
0 -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77</v>
      </c>
      <c r="X3" s="7">
        <f>W3/D3</f>
        <v>0.35321100917431192</v>
      </c>
      <c r="Y3" s="6"/>
      <c r="Z3" s="5"/>
      <c r="AA3" s="5"/>
      <c r="AB3" s="5"/>
      <c r="AC3" s="5"/>
      <c r="AD3" s="6">
        <f>SUM(AD4:AD99765)</f>
        <v>-32.698650579999992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Info!B2:BZ7000""),37,FALSE)),"""")*-1"),-2.8995910128)</f>
        <v>-2.8995910128000002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1105</v>
      </c>
      <c r="C20" s="15">
        <f t="shared" ref="C20:C32" si="1">IFERROR(F20/D20," - ")</f>
        <v>16.989999999999998</v>
      </c>
      <c r="D20" s="16">
        <v>18</v>
      </c>
      <c r="E20" s="16">
        <v>0</v>
      </c>
      <c r="F20" s="17">
        <v>305.82</v>
      </c>
      <c r="G20" s="29">
        <v>-50.1</v>
      </c>
      <c r="H20" s="18">
        <f t="shared" ref="H20:H32" si="2">G20/F20*-1</f>
        <v>0.16382185599372182</v>
      </c>
      <c r="I20" s="18">
        <f t="shared" ref="I20:I32" si="3">J20/F20</f>
        <v>0.20495328762016879</v>
      </c>
      <c r="J20" s="17">
        <f t="shared" ref="J20:J32" si="4">F20*0.85+G20+AF20*D20+D20*AE20+AG20+AD20</f>
        <v>62.678814420000016</v>
      </c>
      <c r="K20" s="17">
        <f t="shared" ref="K20:K32" si="5">J20/D20</f>
        <v>3.4821563566666676</v>
      </c>
      <c r="L20" s="16">
        <v>26</v>
      </c>
      <c r="M20" s="19">
        <f t="shared" ref="M20:M32" si="6">IFERROR(D20/L20,"-")</f>
        <v>0.69230769230769229</v>
      </c>
      <c r="N20" s="16">
        <v>36</v>
      </c>
      <c r="O20" s="20">
        <f t="shared" ref="O20:P20" si="7">D20/7</f>
        <v>2.5714285714285716</v>
      </c>
      <c r="P20" s="20">
        <f t="shared" si="7"/>
        <v>0</v>
      </c>
      <c r="Q20" s="16">
        <f t="shared" ref="Q20:Q32" si="8">ROUNDDOWN(N20/(O20+P20),0)</f>
        <v>14</v>
      </c>
      <c r="R20" s="16"/>
      <c r="S20" s="21">
        <v>0.40909090909090901</v>
      </c>
      <c r="T20" s="14">
        <v>0</v>
      </c>
      <c r="U20" s="22" t="s">
        <v>63</v>
      </c>
      <c r="V20" s="23" t="s">
        <v>63</v>
      </c>
      <c r="W20" s="14">
        <v>16</v>
      </c>
      <c r="X20" s="24">
        <f t="shared" ref="X20:X32" si="9">IFERROR(W20/D20,0)</f>
        <v>0.88888888888888884</v>
      </c>
      <c r="Y20" s="25">
        <f t="shared" ref="Y20:Y26" si="10">IFERROR(G20/(W20+Z20)*-1,0)</f>
        <v>3.1312500000000001</v>
      </c>
      <c r="Z20" s="14">
        <v>0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0.10869116666666666</v>
      </c>
      <c r="AD20" s="25">
        <f t="shared" ref="AD20:AD32" si="12">IFERROR(AB20*AC20*D20*2,0)</f>
        <v>-2.6998885799999996</v>
      </c>
      <c r="AE20" s="25">
        <v>-4.9000000000000004</v>
      </c>
      <c r="AF20" s="25">
        <v>-3.1260165000000004</v>
      </c>
      <c r="AG20" s="25">
        <v>0</v>
      </c>
    </row>
    <row r="21" spans="1:33" ht="15.75" customHeight="1" x14ac:dyDescent="0.2">
      <c r="A21" s="14" t="s">
        <v>71</v>
      </c>
      <c r="B21" s="14" t="s">
        <v>50</v>
      </c>
      <c r="C21" s="15">
        <f t="shared" si="1"/>
        <v>18.637499999999999</v>
      </c>
      <c r="D21" s="16">
        <v>8</v>
      </c>
      <c r="E21" s="16">
        <v>0</v>
      </c>
      <c r="F21" s="17">
        <v>149.1</v>
      </c>
      <c r="G21" s="29">
        <v>-22.700000000000003</v>
      </c>
      <c r="H21" s="18">
        <f t="shared" si="2"/>
        <v>0.15224681421864522</v>
      </c>
      <c r="I21" s="18">
        <f t="shared" si="3"/>
        <v>0.25906718658618361</v>
      </c>
      <c r="J21" s="17">
        <f t="shared" si="4"/>
        <v>38.626917519999978</v>
      </c>
      <c r="K21" s="17">
        <f t="shared" si="5"/>
        <v>4.8283646899999972</v>
      </c>
      <c r="L21" s="16">
        <v>25</v>
      </c>
      <c r="M21" s="19">
        <f t="shared" si="6"/>
        <v>0.32</v>
      </c>
      <c r="N21" s="16">
        <v>201</v>
      </c>
      <c r="O21" s="20">
        <f t="shared" ref="O21:P21" si="13">D21/7</f>
        <v>1.1428571428571428</v>
      </c>
      <c r="P21" s="20">
        <f t="shared" si="13"/>
        <v>0</v>
      </c>
      <c r="Q21" s="16">
        <f t="shared" si="8"/>
        <v>175</v>
      </c>
      <c r="R21" s="16"/>
      <c r="S21" s="21">
        <v>0.45320197044334898</v>
      </c>
      <c r="T21" s="14">
        <v>225</v>
      </c>
      <c r="U21" s="22" t="s">
        <v>63</v>
      </c>
      <c r="V21" s="23" t="s">
        <v>63</v>
      </c>
      <c r="W21" s="14">
        <v>2</v>
      </c>
      <c r="X21" s="24">
        <f t="shared" si="9"/>
        <v>0.25</v>
      </c>
      <c r="Y21" s="25">
        <f t="shared" si="10"/>
        <v>4.5400000000000009</v>
      </c>
      <c r="Z21" s="14">
        <v>3</v>
      </c>
      <c r="AA21" s="14" t="s">
        <v>39</v>
      </c>
      <c r="AB21" s="27">
        <f t="shared" si="11"/>
        <v>-0.69</v>
      </c>
      <c r="AC21" s="28">
        <v>0.10869116666666666</v>
      </c>
      <c r="AD21" s="25">
        <f t="shared" si="12"/>
        <v>-1.1999504799999998</v>
      </c>
      <c r="AE21" s="25">
        <v>-4.9000000000000004</v>
      </c>
      <c r="AF21" s="25">
        <v>-3.1260165000000004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19.284545454545455</v>
      </c>
      <c r="D22" s="16">
        <v>11</v>
      </c>
      <c r="E22" s="16">
        <v>0</v>
      </c>
      <c r="F22" s="29">
        <v>212.13000000000002</v>
      </c>
      <c r="G22" s="29">
        <v>-35.99</v>
      </c>
      <c r="H22" s="18">
        <f t="shared" si="2"/>
        <v>0.16966011408098805</v>
      </c>
      <c r="I22" s="18">
        <f t="shared" si="3"/>
        <v>0.25637291561778153</v>
      </c>
      <c r="J22" s="17">
        <f t="shared" si="4"/>
        <v>54.384386589999998</v>
      </c>
      <c r="K22" s="17">
        <f t="shared" si="5"/>
        <v>4.9440351445454542</v>
      </c>
      <c r="L22" s="16">
        <v>29</v>
      </c>
      <c r="M22" s="19">
        <f t="shared" si="6"/>
        <v>0.37931034482758619</v>
      </c>
      <c r="N22" s="16">
        <v>190</v>
      </c>
      <c r="O22" s="20">
        <f t="shared" ref="O22:P22" si="14">D22/7</f>
        <v>1.5714285714285714</v>
      </c>
      <c r="P22" s="20">
        <f t="shared" si="14"/>
        <v>0</v>
      </c>
      <c r="Q22" s="16">
        <f t="shared" si="8"/>
        <v>120</v>
      </c>
      <c r="R22" s="16"/>
      <c r="S22" s="21">
        <v>0.61224489795918302</v>
      </c>
      <c r="T22" s="14">
        <v>225</v>
      </c>
      <c r="U22" s="22" t="s">
        <v>63</v>
      </c>
      <c r="V22" s="23" t="s">
        <v>63</v>
      </c>
      <c r="W22" s="14">
        <v>4</v>
      </c>
      <c r="X22" s="24">
        <f t="shared" si="9"/>
        <v>0.36363636363636365</v>
      </c>
      <c r="Y22" s="25">
        <f t="shared" si="10"/>
        <v>7.1980000000000004</v>
      </c>
      <c r="Z22" s="14">
        <v>1</v>
      </c>
      <c r="AA22" s="14" t="s">
        <v>39</v>
      </c>
      <c r="AB22" s="27">
        <f t="shared" si="11"/>
        <v>-0.69</v>
      </c>
      <c r="AC22" s="28">
        <v>0.10869116666666666</v>
      </c>
      <c r="AD22" s="25">
        <f t="shared" si="12"/>
        <v>-1.6499319099999998</v>
      </c>
      <c r="AE22" s="25">
        <v>-4.9000000000000004</v>
      </c>
      <c r="AF22" s="25">
        <v>-3.1260165000000004</v>
      </c>
      <c r="AG22" s="25">
        <v>0</v>
      </c>
    </row>
    <row r="23" spans="1:33" ht="15.75" customHeight="1" x14ac:dyDescent="0.2">
      <c r="A23" s="14" t="s">
        <v>76</v>
      </c>
      <c r="B23" s="14" t="s">
        <v>1106</v>
      </c>
      <c r="C23" s="15">
        <f t="shared" si="1"/>
        <v>19.264545454545456</v>
      </c>
      <c r="D23" s="16">
        <v>11</v>
      </c>
      <c r="E23" s="16">
        <v>0</v>
      </c>
      <c r="F23" s="17">
        <v>211.91</v>
      </c>
      <c r="G23" s="29">
        <v>-42.26</v>
      </c>
      <c r="H23" s="18">
        <f t="shared" si="2"/>
        <v>0.19942428389410599</v>
      </c>
      <c r="I23" s="18">
        <f t="shared" si="3"/>
        <v>0.22616859322353819</v>
      </c>
      <c r="J23" s="17">
        <f t="shared" si="4"/>
        <v>47.927386589999976</v>
      </c>
      <c r="K23" s="17">
        <f t="shared" si="5"/>
        <v>4.3570351445454527</v>
      </c>
      <c r="L23" s="16">
        <v>32</v>
      </c>
      <c r="M23" s="19">
        <f t="shared" si="6"/>
        <v>0.34375</v>
      </c>
      <c r="N23" s="16">
        <v>180</v>
      </c>
      <c r="O23" s="20">
        <f t="shared" ref="O23:P23" si="15">D23/7</f>
        <v>1.5714285714285714</v>
      </c>
      <c r="P23" s="20">
        <f t="shared" si="15"/>
        <v>0</v>
      </c>
      <c r="Q23" s="16">
        <f t="shared" si="8"/>
        <v>114</v>
      </c>
      <c r="R23" s="16"/>
      <c r="S23" s="21">
        <v>0.91304347826086896</v>
      </c>
      <c r="T23" s="14">
        <v>225</v>
      </c>
      <c r="U23" s="22" t="s">
        <v>63</v>
      </c>
      <c r="V23" s="23" t="s">
        <v>63</v>
      </c>
      <c r="W23" s="14">
        <v>7</v>
      </c>
      <c r="X23" s="24">
        <f t="shared" si="9"/>
        <v>0.63636363636363635</v>
      </c>
      <c r="Y23" s="25">
        <f t="shared" si="10"/>
        <v>6.0371428571428565</v>
      </c>
      <c r="Z23" s="14">
        <v>0</v>
      </c>
      <c r="AA23" s="14" t="s">
        <v>39</v>
      </c>
      <c r="AB23" s="27">
        <f t="shared" si="11"/>
        <v>-0.69</v>
      </c>
      <c r="AC23" s="28">
        <v>0.10869116666666666</v>
      </c>
      <c r="AD23" s="25">
        <f t="shared" si="12"/>
        <v>-1.6499319099999998</v>
      </c>
      <c r="AE23" s="25">
        <v>-4.9000000000000004</v>
      </c>
      <c r="AF23" s="25">
        <v>-3.1260165000000004</v>
      </c>
      <c r="AG23" s="25">
        <v>0</v>
      </c>
    </row>
    <row r="24" spans="1:33" ht="15.75" customHeight="1" x14ac:dyDescent="0.2">
      <c r="A24" s="14" t="s">
        <v>78</v>
      </c>
      <c r="B24" s="14" t="s">
        <v>1107</v>
      </c>
      <c r="C24" s="15">
        <f t="shared" si="1"/>
        <v>16.583333333333332</v>
      </c>
      <c r="D24" s="16">
        <v>15</v>
      </c>
      <c r="E24" s="16">
        <v>0</v>
      </c>
      <c r="F24" s="17">
        <v>248.75</v>
      </c>
      <c r="G24" s="17">
        <v>-38.090000000000003</v>
      </c>
      <c r="H24" s="18">
        <f t="shared" si="2"/>
        <v>0.15312562814070352</v>
      </c>
      <c r="I24" s="18">
        <f t="shared" si="3"/>
        <v>0.20384862452261299</v>
      </c>
      <c r="J24" s="17">
        <f t="shared" si="4"/>
        <v>50.707345349999983</v>
      </c>
      <c r="K24" s="17">
        <f t="shared" si="5"/>
        <v>3.3804896899999988</v>
      </c>
      <c r="L24" s="16">
        <v>43</v>
      </c>
      <c r="M24" s="19">
        <f t="shared" si="6"/>
        <v>0.34883720930232559</v>
      </c>
      <c r="N24" s="16">
        <v>165</v>
      </c>
      <c r="O24" s="20">
        <f t="shared" ref="O24:P24" si="16">D24/7</f>
        <v>2.1428571428571428</v>
      </c>
      <c r="P24" s="20">
        <f t="shared" si="16"/>
        <v>0</v>
      </c>
      <c r="Q24" s="16">
        <f t="shared" si="8"/>
        <v>77</v>
      </c>
      <c r="R24" s="16"/>
      <c r="S24" s="21">
        <v>0.99547511312217196</v>
      </c>
      <c r="T24" s="14">
        <v>375</v>
      </c>
      <c r="U24" s="22" t="s">
        <v>63</v>
      </c>
      <c r="V24" s="23" t="s">
        <v>63</v>
      </c>
      <c r="W24" s="14">
        <v>5</v>
      </c>
      <c r="X24" s="24">
        <f t="shared" si="9"/>
        <v>0.33333333333333331</v>
      </c>
      <c r="Y24" s="25">
        <f t="shared" si="10"/>
        <v>7.6180000000000003</v>
      </c>
      <c r="Z24" s="14">
        <v>0</v>
      </c>
      <c r="AA24" s="14" t="s">
        <v>39</v>
      </c>
      <c r="AB24" s="27">
        <f t="shared" si="11"/>
        <v>-0.69</v>
      </c>
      <c r="AC24" s="28">
        <v>0.10869116666666666</v>
      </c>
      <c r="AD24" s="25">
        <f t="shared" si="12"/>
        <v>-2.2499071499999999</v>
      </c>
      <c r="AE24" s="25">
        <v>-4.9000000000000004</v>
      </c>
      <c r="AF24" s="25">
        <v>-3.1260165000000004</v>
      </c>
      <c r="AG24" s="25">
        <v>0</v>
      </c>
    </row>
    <row r="25" spans="1:33" ht="15.75" customHeight="1" x14ac:dyDescent="0.2">
      <c r="A25" s="14" t="s">
        <v>81</v>
      </c>
      <c r="B25" s="30" t="s">
        <v>1108</v>
      </c>
      <c r="C25" s="15">
        <f t="shared" si="1"/>
        <v>15.691111111111111</v>
      </c>
      <c r="D25" s="16">
        <v>9</v>
      </c>
      <c r="E25" s="16">
        <v>0</v>
      </c>
      <c r="F25" s="17">
        <v>141.22</v>
      </c>
      <c r="G25" s="17">
        <v>-34.57</v>
      </c>
      <c r="H25" s="18">
        <f t="shared" si="2"/>
        <v>0.24479535476561393</v>
      </c>
      <c r="I25" s="18">
        <f t="shared" si="3"/>
        <v>8.3890778289194029E-2</v>
      </c>
      <c r="J25" s="17">
        <f t="shared" si="4"/>
        <v>11.847055709999982</v>
      </c>
      <c r="K25" s="17">
        <f t="shared" si="5"/>
        <v>1.3163395233333313</v>
      </c>
      <c r="L25" s="16">
        <v>48</v>
      </c>
      <c r="M25" s="19">
        <f t="shared" si="6"/>
        <v>0.1875</v>
      </c>
      <c r="N25" s="16">
        <v>154</v>
      </c>
      <c r="O25" s="20">
        <f t="shared" ref="O25:P25" si="17">D25/7</f>
        <v>1.2857142857142858</v>
      </c>
      <c r="P25" s="20">
        <f t="shared" si="17"/>
        <v>0</v>
      </c>
      <c r="Q25" s="16">
        <f t="shared" si="8"/>
        <v>119</v>
      </c>
      <c r="R25" s="16"/>
      <c r="S25" s="21">
        <v>0.76243093922651939</v>
      </c>
      <c r="T25" s="14">
        <v>375</v>
      </c>
      <c r="U25" s="22" t="s">
        <v>63</v>
      </c>
      <c r="V25" s="23" t="s">
        <v>63</v>
      </c>
      <c r="W25" s="14">
        <v>5</v>
      </c>
      <c r="X25" s="24">
        <f t="shared" si="9"/>
        <v>0.55555555555555558</v>
      </c>
      <c r="Y25" s="25">
        <f t="shared" si="10"/>
        <v>6.9139999999999997</v>
      </c>
      <c r="Z25" s="22">
        <v>0</v>
      </c>
      <c r="AA25" s="14" t="s">
        <v>39</v>
      </c>
      <c r="AB25" s="27">
        <f t="shared" si="11"/>
        <v>-0.69</v>
      </c>
      <c r="AC25" s="28">
        <v>0.10869116666666666</v>
      </c>
      <c r="AD25" s="25">
        <f t="shared" si="12"/>
        <v>-1.3499442899999998</v>
      </c>
      <c r="AE25" s="25">
        <v>-4.9000000000000004</v>
      </c>
      <c r="AF25" s="25">
        <v>-3.13</v>
      </c>
      <c r="AG25" s="25">
        <v>0</v>
      </c>
    </row>
    <row r="26" spans="1:33" ht="15.75" customHeight="1" x14ac:dyDescent="0.2">
      <c r="A26" s="14" t="s">
        <v>82</v>
      </c>
      <c r="B26" s="14" t="s">
        <v>1109</v>
      </c>
      <c r="C26" s="15">
        <f t="shared" si="1"/>
        <v>11.75</v>
      </c>
      <c r="D26" s="16">
        <v>17</v>
      </c>
      <c r="E26" s="16">
        <v>0</v>
      </c>
      <c r="F26" s="17">
        <v>199.75</v>
      </c>
      <c r="G26" s="17">
        <v>-33.83</v>
      </c>
      <c r="H26" s="18">
        <f t="shared" si="2"/>
        <v>0.16936170212765955</v>
      </c>
      <c r="I26" s="18">
        <f t="shared" si="3"/>
        <v>-1.9447685957446916E-2</v>
      </c>
      <c r="J26" s="17">
        <f t="shared" si="4"/>
        <v>-3.8846752700000216</v>
      </c>
      <c r="K26" s="17">
        <f t="shared" si="5"/>
        <v>-0.22851031000000127</v>
      </c>
      <c r="L26" s="16">
        <v>40</v>
      </c>
      <c r="M26" s="19">
        <f t="shared" si="6"/>
        <v>0.42499999999999999</v>
      </c>
      <c r="N26" s="16">
        <v>142</v>
      </c>
      <c r="O26" s="20">
        <f t="shared" ref="O26:P26" si="18">D26/7</f>
        <v>2.4285714285714284</v>
      </c>
      <c r="P26" s="20">
        <f t="shared" si="18"/>
        <v>0</v>
      </c>
      <c r="Q26" s="16">
        <f t="shared" si="8"/>
        <v>58</v>
      </c>
      <c r="R26" s="16"/>
      <c r="S26" s="21">
        <v>0.88505747126436785</v>
      </c>
      <c r="T26" s="14">
        <v>375</v>
      </c>
      <c r="U26" s="22" t="s">
        <v>63</v>
      </c>
      <c r="V26" s="23" t="s">
        <v>63</v>
      </c>
      <c r="W26" s="14">
        <v>7</v>
      </c>
      <c r="X26" s="24">
        <f t="shared" si="9"/>
        <v>0.41176470588235292</v>
      </c>
      <c r="Y26" s="25">
        <f t="shared" si="10"/>
        <v>3.0754545454545452</v>
      </c>
      <c r="Z26" s="14">
        <v>4</v>
      </c>
      <c r="AA26" s="14" t="s">
        <v>39</v>
      </c>
      <c r="AB26" s="27">
        <f t="shared" si="11"/>
        <v>-0.69</v>
      </c>
      <c r="AC26" s="28">
        <v>0.10869116666666666</v>
      </c>
      <c r="AD26" s="25">
        <f t="shared" si="12"/>
        <v>-2.5498947699999994</v>
      </c>
      <c r="AE26" s="25">
        <v>-4.95</v>
      </c>
      <c r="AF26" s="25">
        <v>-3.1260165</v>
      </c>
      <c r="AG26" s="25">
        <v>0</v>
      </c>
    </row>
    <row r="27" spans="1:33" ht="15.75" customHeight="1" x14ac:dyDescent="0.2">
      <c r="A27" s="14" t="s">
        <v>85</v>
      </c>
      <c r="B27" s="14" t="s">
        <v>155</v>
      </c>
      <c r="C27" s="15">
        <f t="shared" si="1"/>
        <v>9.9780952380952375</v>
      </c>
      <c r="D27" s="16">
        <v>21</v>
      </c>
      <c r="E27" s="16">
        <v>0</v>
      </c>
      <c r="F27" s="17">
        <v>209.54</v>
      </c>
      <c r="G27" s="17">
        <v>-35.470000000000013</v>
      </c>
      <c r="H27" s="18">
        <f t="shared" si="2"/>
        <v>0.16927555597976526</v>
      </c>
      <c r="I27" s="18">
        <f t="shared" si="3"/>
        <v>-0.12970315934905052</v>
      </c>
      <c r="J27" s="17">
        <f t="shared" si="4"/>
        <v>-27.178000010000048</v>
      </c>
      <c r="K27" s="17">
        <f t="shared" si="5"/>
        <v>-1.294190476666669</v>
      </c>
      <c r="L27" s="16">
        <v>58</v>
      </c>
      <c r="M27" s="19">
        <f t="shared" si="6"/>
        <v>0.36206896551724138</v>
      </c>
      <c r="N27" s="16">
        <v>144</v>
      </c>
      <c r="O27" s="20">
        <f t="shared" ref="O27:P27" si="19">D27/7</f>
        <v>3</v>
      </c>
      <c r="P27" s="20">
        <f t="shared" si="19"/>
        <v>0</v>
      </c>
      <c r="Q27" s="16">
        <f t="shared" si="8"/>
        <v>48</v>
      </c>
      <c r="R27" s="16"/>
      <c r="S27" s="21">
        <v>1.156342182890856</v>
      </c>
      <c r="T27" s="14">
        <v>375</v>
      </c>
      <c r="U27" s="22" t="s">
        <v>63</v>
      </c>
      <c r="V27" s="23" t="s">
        <v>63</v>
      </c>
      <c r="W27" s="14">
        <v>10</v>
      </c>
      <c r="X27" s="24">
        <f t="shared" si="9"/>
        <v>0.47619047619047616</v>
      </c>
      <c r="Y27" s="25">
        <f>IFERROR(G27/(W27+#REF!)*-1,0)</f>
        <v>0</v>
      </c>
      <c r="Z27" s="14">
        <v>1</v>
      </c>
      <c r="AA27" s="14" t="s">
        <v>39</v>
      </c>
      <c r="AB27" s="27">
        <f t="shared" si="11"/>
        <v>-0.69</v>
      </c>
      <c r="AC27" s="28">
        <v>0.10869116666666666</v>
      </c>
      <c r="AD27" s="25">
        <f t="shared" si="12"/>
        <v>-3.1498700099999994</v>
      </c>
      <c r="AE27" s="25">
        <v>-4.95</v>
      </c>
      <c r="AF27" s="25">
        <v>-2.9865300000000001</v>
      </c>
      <c r="AG27" s="25">
        <v>0</v>
      </c>
    </row>
    <row r="28" spans="1:33" ht="15.75" customHeight="1" x14ac:dyDescent="0.2">
      <c r="A28" s="14" t="s">
        <v>87</v>
      </c>
      <c r="B28" s="14" t="s">
        <v>38</v>
      </c>
      <c r="C28" s="15">
        <f t="shared" si="1"/>
        <v>10.079000000000001</v>
      </c>
      <c r="D28" s="16">
        <v>20</v>
      </c>
      <c r="E28" s="16">
        <v>1</v>
      </c>
      <c r="F28" s="17">
        <v>201.58</v>
      </c>
      <c r="G28" s="17">
        <v>-35.43</v>
      </c>
      <c r="H28" s="18">
        <f t="shared" si="2"/>
        <v>0.17576148427423355</v>
      </c>
      <c r="I28" s="18">
        <f t="shared" si="3"/>
        <v>-0.1280755838872904</v>
      </c>
      <c r="J28" s="17">
        <f t="shared" si="4"/>
        <v>-25.817476199999998</v>
      </c>
      <c r="K28" s="17">
        <f t="shared" si="5"/>
        <v>-1.2908738099999999</v>
      </c>
      <c r="L28" s="16">
        <v>53</v>
      </c>
      <c r="M28" s="19">
        <f t="shared" si="6"/>
        <v>0.37735849056603776</v>
      </c>
      <c r="N28" s="16">
        <v>123</v>
      </c>
      <c r="O28" s="20">
        <f t="shared" ref="O28:P28" si="20">D28/7</f>
        <v>2.8571428571428572</v>
      </c>
      <c r="P28" s="20">
        <f t="shared" si="20"/>
        <v>0.14285714285714285</v>
      </c>
      <c r="Q28" s="16">
        <f t="shared" si="8"/>
        <v>41</v>
      </c>
      <c r="R28" s="16"/>
      <c r="S28" s="21">
        <v>1.412429378531074</v>
      </c>
      <c r="T28" s="14">
        <v>375</v>
      </c>
      <c r="U28" s="22" t="s">
        <v>63</v>
      </c>
      <c r="V28" s="23" t="s">
        <v>63</v>
      </c>
      <c r="W28" s="14">
        <v>11</v>
      </c>
      <c r="X28" s="24">
        <f t="shared" si="9"/>
        <v>0.55000000000000004</v>
      </c>
      <c r="Y28" s="25">
        <f t="shared" ref="Y28:Y32" si="21">IFERROR(G28/(W28+Z28)*-1,0)</f>
        <v>2.9525000000000001</v>
      </c>
      <c r="Z28" s="14">
        <v>1</v>
      </c>
      <c r="AA28" s="14" t="s">
        <v>39</v>
      </c>
      <c r="AB28" s="27">
        <f t="shared" si="11"/>
        <v>-0.69</v>
      </c>
      <c r="AC28" s="28">
        <v>0.10869116666666666</v>
      </c>
      <c r="AD28" s="25">
        <f t="shared" si="12"/>
        <v>-2.9998761999999997</v>
      </c>
      <c r="AE28" s="25">
        <v>-4.95</v>
      </c>
      <c r="AF28" s="25">
        <v>-2.9865300000000001</v>
      </c>
      <c r="AG28" s="25">
        <v>0</v>
      </c>
    </row>
    <row r="29" spans="1:33" ht="15.75" customHeight="1" x14ac:dyDescent="0.2">
      <c r="A29" s="14" t="s">
        <v>89</v>
      </c>
      <c r="B29" s="14" t="s">
        <v>88</v>
      </c>
      <c r="C29" s="15">
        <f t="shared" si="1"/>
        <v>10.043461538461539</v>
      </c>
      <c r="D29" s="16">
        <v>26</v>
      </c>
      <c r="E29" s="16">
        <v>5</v>
      </c>
      <c r="F29" s="17">
        <v>261.13</v>
      </c>
      <c r="G29" s="17">
        <v>-34.81</v>
      </c>
      <c r="H29" s="18">
        <f t="shared" si="2"/>
        <v>0.13330525025849194</v>
      </c>
      <c r="I29" s="18">
        <f t="shared" si="3"/>
        <v>-8.8458312181672077E-2</v>
      </c>
      <c r="J29" s="17">
        <f t="shared" si="4"/>
        <v>-23.099119060000028</v>
      </c>
      <c r="K29" s="17">
        <f t="shared" si="5"/>
        <v>-0.88842765615384722</v>
      </c>
      <c r="L29" s="16">
        <v>57</v>
      </c>
      <c r="M29" s="19">
        <f t="shared" si="6"/>
        <v>0.45614035087719296</v>
      </c>
      <c r="N29" s="16">
        <v>83</v>
      </c>
      <c r="O29" s="20">
        <f t="shared" ref="O29:P29" si="22">D29/7</f>
        <v>3.7142857142857144</v>
      </c>
      <c r="P29" s="20">
        <f t="shared" si="22"/>
        <v>0.7142857142857143</v>
      </c>
      <c r="Q29" s="16">
        <f t="shared" si="8"/>
        <v>18</v>
      </c>
      <c r="R29" s="16"/>
      <c r="S29" s="21">
        <v>2.1921708185053381</v>
      </c>
      <c r="T29" s="14">
        <v>150</v>
      </c>
      <c r="U29" s="22" t="s">
        <v>63</v>
      </c>
      <c r="V29" s="23" t="s">
        <v>63</v>
      </c>
      <c r="W29" s="14">
        <v>9</v>
      </c>
      <c r="X29" s="24">
        <f t="shared" si="9"/>
        <v>0.34615384615384615</v>
      </c>
      <c r="Y29" s="25">
        <f t="shared" si="21"/>
        <v>3.1645454545454546</v>
      </c>
      <c r="Z29" s="14">
        <v>2</v>
      </c>
      <c r="AA29" s="14" t="s">
        <v>39</v>
      </c>
      <c r="AB29" s="27">
        <f t="shared" si="11"/>
        <v>-0.69</v>
      </c>
      <c r="AC29" s="28">
        <v>0.10869116666666666</v>
      </c>
      <c r="AD29" s="25">
        <f t="shared" si="12"/>
        <v>-3.8998390599999992</v>
      </c>
      <c r="AE29" s="25">
        <v>-4.95</v>
      </c>
      <c r="AF29" s="25">
        <v>-2.9865300000000001</v>
      </c>
      <c r="AG29" s="25">
        <v>0</v>
      </c>
    </row>
    <row r="30" spans="1:33" ht="15.75" customHeight="1" x14ac:dyDescent="0.2">
      <c r="A30" s="31" t="s">
        <v>90</v>
      </c>
      <c r="B30" s="14" t="s">
        <v>38</v>
      </c>
      <c r="C30" s="15">
        <f t="shared" si="1"/>
        <v>10.067647058823528</v>
      </c>
      <c r="D30" s="16">
        <v>17</v>
      </c>
      <c r="E30" s="16">
        <v>4</v>
      </c>
      <c r="F30" s="17">
        <v>171.14999999999998</v>
      </c>
      <c r="G30" s="17">
        <v>-10.35</v>
      </c>
      <c r="H30" s="18">
        <f t="shared" si="2"/>
        <v>6.0473269062226123E-2</v>
      </c>
      <c r="I30" s="18">
        <f t="shared" si="3"/>
        <v>-5.0566286158343042E-3</v>
      </c>
      <c r="J30" s="17">
        <f t="shared" si="4"/>
        <v>-0.86544198760004099</v>
      </c>
      <c r="K30" s="17">
        <f t="shared" si="5"/>
        <v>-5.0908352211767115E-2</v>
      </c>
      <c r="L30" s="16">
        <v>50</v>
      </c>
      <c r="M30" s="19">
        <f t="shared" si="6"/>
        <v>0.34</v>
      </c>
      <c r="N30" s="16">
        <v>73</v>
      </c>
      <c r="O30" s="20">
        <f t="shared" ref="O30:P30" si="23">D30/7</f>
        <v>2.4285714285714284</v>
      </c>
      <c r="P30" s="20">
        <f t="shared" si="23"/>
        <v>0.5714285714285714</v>
      </c>
      <c r="Q30" s="16">
        <f t="shared" si="8"/>
        <v>24</v>
      </c>
      <c r="R30" s="16"/>
      <c r="S30" s="21">
        <v>1.598152424942263</v>
      </c>
      <c r="T30" s="14">
        <v>150</v>
      </c>
      <c r="U30" s="22" t="s">
        <v>63</v>
      </c>
      <c r="V30" s="23" t="s">
        <v>63</v>
      </c>
      <c r="W30" s="14">
        <v>1</v>
      </c>
      <c r="X30" s="24">
        <f t="shared" si="9"/>
        <v>5.8823529411764705E-2</v>
      </c>
      <c r="Y30" s="25">
        <f t="shared" si="21"/>
        <v>10.35</v>
      </c>
      <c r="Z30" s="14">
        <v>0</v>
      </c>
      <c r="AA30" s="14" t="s">
        <v>39</v>
      </c>
      <c r="AB30" s="27">
        <f t="shared" si="11"/>
        <v>-0.69</v>
      </c>
      <c r="AC30" s="28">
        <v>0.10869116666666666</v>
      </c>
      <c r="AD30" s="25">
        <f t="shared" si="12"/>
        <v>-2.5498947699999994</v>
      </c>
      <c r="AE30" s="25">
        <v>-4.95</v>
      </c>
      <c r="AF30" s="25">
        <v>-2.8995910128000002</v>
      </c>
      <c r="AG30" s="25">
        <v>0</v>
      </c>
    </row>
    <row r="31" spans="1:33" ht="15.75" customHeight="1" x14ac:dyDescent="0.2">
      <c r="A31" s="31" t="s">
        <v>91</v>
      </c>
      <c r="B31" s="14" t="s">
        <v>38</v>
      </c>
      <c r="C31" s="15">
        <f t="shared" si="1"/>
        <v>9.9576190476190458</v>
      </c>
      <c r="D31" s="16">
        <v>21</v>
      </c>
      <c r="E31" s="16">
        <v>0</v>
      </c>
      <c r="F31" s="17">
        <v>209.10999999999996</v>
      </c>
      <c r="G31" s="17">
        <v>0</v>
      </c>
      <c r="H31" s="18">
        <f t="shared" si="2"/>
        <v>0</v>
      </c>
      <c r="I31" s="18">
        <f t="shared" si="3"/>
        <v>4.663678791640756E-2</v>
      </c>
      <c r="J31" s="17">
        <f t="shared" si="4"/>
        <v>9.7522187211999825</v>
      </c>
      <c r="K31" s="17">
        <f t="shared" si="5"/>
        <v>0.46439136767618966</v>
      </c>
      <c r="L31" s="16">
        <v>56</v>
      </c>
      <c r="M31" s="19">
        <f t="shared" si="6"/>
        <v>0.375</v>
      </c>
      <c r="N31" s="16">
        <v>60</v>
      </c>
      <c r="O31" s="20">
        <f t="shared" ref="O31:P32" si="24">D31/7</f>
        <v>3</v>
      </c>
      <c r="P31" s="20">
        <f t="shared" si="24"/>
        <v>0</v>
      </c>
      <c r="Q31" s="16">
        <f t="shared" si="8"/>
        <v>20</v>
      </c>
      <c r="R31" s="16"/>
      <c r="S31" s="21">
        <v>1.8378378378378299</v>
      </c>
      <c r="T31" s="14" t="s">
        <v>63</v>
      </c>
      <c r="U31" s="22" t="s">
        <v>63</v>
      </c>
      <c r="V31" s="23" t="s">
        <v>1152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0.10869116666666666</v>
      </c>
      <c r="AD31" s="25">
        <f t="shared" si="12"/>
        <v>-3.1498700099999994</v>
      </c>
      <c r="AE31" s="25">
        <v>-4.95</v>
      </c>
      <c r="AF31" s="25">
        <v>-2.8995910127999989</v>
      </c>
      <c r="AG31" s="25">
        <v>0</v>
      </c>
    </row>
    <row r="32" spans="1:33" ht="15.75" customHeight="1" x14ac:dyDescent="0.2">
      <c r="A32" s="31" t="s">
        <v>1149</v>
      </c>
      <c r="B32" s="14"/>
      <c r="C32" s="15">
        <f t="shared" si="1"/>
        <v>10.157083333333334</v>
      </c>
      <c r="D32" s="16">
        <v>24</v>
      </c>
      <c r="E32" s="16">
        <v>0</v>
      </c>
      <c r="F32" s="17">
        <v>243.77</v>
      </c>
      <c r="G32" s="17">
        <v>0</v>
      </c>
      <c r="H32" s="18">
        <f t="shared" si="2"/>
        <v>0</v>
      </c>
      <c r="I32" s="18">
        <f t="shared" si="3"/>
        <v>6.2413193800713765E-2</v>
      </c>
      <c r="J32" s="17">
        <f t="shared" si="4"/>
        <v>15.214464252799996</v>
      </c>
      <c r="K32" s="17">
        <f t="shared" si="5"/>
        <v>0.63393601053333315</v>
      </c>
      <c r="L32" s="16">
        <v>53</v>
      </c>
      <c r="M32" s="19">
        <f t="shared" si="6"/>
        <v>0.45283018867924529</v>
      </c>
      <c r="N32" s="16">
        <v>32</v>
      </c>
      <c r="O32" s="20">
        <f t="shared" si="24"/>
        <v>3.4285714285714284</v>
      </c>
      <c r="P32" s="20">
        <f t="shared" si="24"/>
        <v>0</v>
      </c>
      <c r="Q32" s="16">
        <f t="shared" si="8"/>
        <v>9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2.1836228287841188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0.10869116666666666</v>
      </c>
      <c r="AD32" s="25">
        <f t="shared" si="12"/>
        <v>-3.5998514399999992</v>
      </c>
      <c r="AE32" s="25">
        <v>-4.95</v>
      </c>
      <c r="AF32" s="25">
        <v>-2.8995910128000002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Amp to 30 Amp RV Y Adapter - 10/3 STW 14-50P Male Plug to Two TT-30R Female, Yellow")</f>
        <v>50 Amp to 30 Amp RV Y Adapter - 10/3 STW 14-50P Male Plug to Two TT-30R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Info!B1:BJ5000""),2,FALSE),"""")"),"B08PMDRJ7H")</f>
        <v>B08PMDRJ7H</v>
      </c>
      <c r="B2" s="3" t="s">
        <v>1110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15.09801692279412</v>
      </c>
      <c r="D3" s="5">
        <f>SUM(D4:D99765)</f>
        <v>202</v>
      </c>
      <c r="E3" s="5"/>
      <c r="F3" s="6">
        <f t="shared" ref="F3:G3" si="0">SUM(F4:F99765)</f>
        <v>3646.5499999999997</v>
      </c>
      <c r="G3" s="6">
        <f t="shared" si="0"/>
        <v>-354.34000000000003</v>
      </c>
      <c r="H3" s="7">
        <f>G3/F3*-1</f>
        <v>9.7171298898959313E-2</v>
      </c>
      <c r="I3" s="8">
        <f>J3/F3</f>
        <v>5.8015107126147322E-3</v>
      </c>
      <c r="J3" s="6">
        <f>SUM(J4:J99765)</f>
        <v>21.155498889085251</v>
      </c>
      <c r="K3" s="6">
        <f>J3/D3</f>
        <v>0.10473019252022402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0.5 - June
0.5 - July
0.5 - Aug
0.5 - Sept
0.5 - Oct
0.5 - Nov
0.5 - Dec
 - Jan
 - Feb")</f>
        <v xml:space="preserve"> - March
 - April
 - May
0.5 - June
0.5 - July
0.5 - Aug
0.5 - Sept
0.5 - Oct
0.5 - Nov
0.5 -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54</v>
      </c>
      <c r="X3" s="7">
        <f>W3/D3</f>
        <v>0.26732673267326734</v>
      </c>
      <c r="Y3" s="6"/>
      <c r="Z3" s="5"/>
      <c r="AA3" s="5"/>
      <c r="AB3" s="5"/>
      <c r="AC3" s="5"/>
      <c r="AD3" s="6">
        <f>SUM(AD4:AD99765)</f>
        <v>-77.982231660347225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Info!B2:BZ7000""),37,FALSE)),"""")*-1"),-6.853314384375)</f>
        <v>-6.8533143843750004</v>
      </c>
      <c r="AG3" s="6">
        <f>SUM(AG4:AG99765)</f>
        <v>-22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1111</v>
      </c>
      <c r="C20" s="15">
        <f t="shared" ref="C20:C32" si="1">IFERROR(F20/D20," - ")</f>
        <v>24.99</v>
      </c>
      <c r="D20" s="16">
        <v>5</v>
      </c>
      <c r="E20" s="16">
        <v>0</v>
      </c>
      <c r="F20" s="17">
        <v>124.94999999999999</v>
      </c>
      <c r="G20" s="29">
        <v>-41.06</v>
      </c>
      <c r="H20" s="18">
        <f t="shared" ref="H20:H32" si="2">G20/F20*-1</f>
        <v>0.3286114445778312</v>
      </c>
      <c r="I20" s="18">
        <f t="shared" ref="I20:I32" si="3">J20/F20</f>
        <v>-1.5172403415912019E-2</v>
      </c>
      <c r="J20" s="17">
        <f t="shared" ref="J20:J32" si="4">F20*0.85+G20+AF20*D20+D20*AE20+AG20+AD20</f>
        <v>-1.8957918068182067</v>
      </c>
      <c r="K20" s="17">
        <f t="shared" ref="K20:K32" si="5">J20/D20</f>
        <v>-0.37915836136364134</v>
      </c>
      <c r="L20" s="16">
        <v>22</v>
      </c>
      <c r="M20" s="19">
        <f t="shared" ref="M20:M32" si="6">IFERROR(D20/L20,"-")</f>
        <v>0.22727272727272727</v>
      </c>
      <c r="N20" s="16">
        <v>207</v>
      </c>
      <c r="O20" s="20">
        <f t="shared" ref="O20:P20" si="7">D20/7</f>
        <v>0.7142857142857143</v>
      </c>
      <c r="P20" s="20">
        <f t="shared" si="7"/>
        <v>0</v>
      </c>
      <c r="Q20" s="16">
        <f t="shared" ref="Q20:Q32" si="8">ROUNDDOWN(N20/(O20+P20),0)</f>
        <v>289</v>
      </c>
      <c r="R20" s="16"/>
      <c r="S20" s="21">
        <v>1.44230769230769E-2</v>
      </c>
      <c r="T20" s="14">
        <v>0</v>
      </c>
      <c r="U20" s="22" t="s">
        <v>63</v>
      </c>
      <c r="V20" s="23" t="s">
        <v>63</v>
      </c>
      <c r="W20" s="14">
        <v>4</v>
      </c>
      <c r="X20" s="24">
        <f t="shared" ref="X20:X32" si="9">IFERROR(W20/D20,0)</f>
        <v>0.8</v>
      </c>
      <c r="Y20" s="25">
        <f t="shared" ref="Y20:Y26" si="10">IFERROR(G20/(W20+Z20)*-1,0)</f>
        <v>8.2119999999999997</v>
      </c>
      <c r="Z20" s="14">
        <v>1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0.25024708333333334</v>
      </c>
      <c r="AD20" s="25">
        <f t="shared" ref="AD20:AD32" si="12">IFERROR(AB20*AC20*D20*2,0)</f>
        <v>-1.726704875</v>
      </c>
      <c r="AE20" s="25">
        <v>-5.8</v>
      </c>
      <c r="AF20" s="25">
        <v>-7.2633173863636369</v>
      </c>
      <c r="AG20" s="25">
        <v>0</v>
      </c>
    </row>
    <row r="21" spans="1:33" ht="15.75" customHeight="1" x14ac:dyDescent="0.2">
      <c r="A21" s="14" t="s">
        <v>71</v>
      </c>
      <c r="B21" s="14" t="s">
        <v>316</v>
      </c>
      <c r="C21" s="15">
        <f t="shared" si="1"/>
        <v>23.17</v>
      </c>
      <c r="D21" s="16">
        <v>9</v>
      </c>
      <c r="E21" s="16">
        <v>0</v>
      </c>
      <c r="F21" s="17">
        <v>208.53</v>
      </c>
      <c r="G21" s="29">
        <v>-66.529999999999987</v>
      </c>
      <c r="H21" s="18">
        <f t="shared" si="2"/>
        <v>0.31904282357454555</v>
      </c>
      <c r="I21" s="18">
        <f t="shared" si="3"/>
        <v>-4.7750564677853199E-2</v>
      </c>
      <c r="J21" s="17">
        <f t="shared" si="4"/>
        <v>-9.9574252522727278</v>
      </c>
      <c r="K21" s="17">
        <f t="shared" si="5"/>
        <v>-1.1063805835858587</v>
      </c>
      <c r="L21" s="16">
        <v>18</v>
      </c>
      <c r="M21" s="19">
        <f t="shared" si="6"/>
        <v>0.5</v>
      </c>
      <c r="N21" s="16">
        <v>191</v>
      </c>
      <c r="O21" s="20">
        <f t="shared" ref="O21:P21" si="13">D21/7</f>
        <v>1.2857142857142858</v>
      </c>
      <c r="P21" s="20">
        <f t="shared" si="13"/>
        <v>0</v>
      </c>
      <c r="Q21" s="16">
        <f t="shared" si="8"/>
        <v>148</v>
      </c>
      <c r="R21" s="16"/>
      <c r="S21" s="21">
        <v>0.22222222222222199</v>
      </c>
      <c r="T21" s="14">
        <v>0</v>
      </c>
      <c r="U21" s="22" t="s">
        <v>63</v>
      </c>
      <c r="V21" s="23" t="s">
        <v>63</v>
      </c>
      <c r="W21" s="14">
        <v>8</v>
      </c>
      <c r="X21" s="24">
        <f t="shared" si="9"/>
        <v>0.88888888888888884</v>
      </c>
      <c r="Y21" s="25">
        <f t="shared" si="10"/>
        <v>7.3922222222222205</v>
      </c>
      <c r="Z21" s="14">
        <v>1</v>
      </c>
      <c r="AA21" s="14" t="s">
        <v>39</v>
      </c>
      <c r="AB21" s="27">
        <f t="shared" si="11"/>
        <v>-0.69</v>
      </c>
      <c r="AC21" s="28">
        <v>0.25024708333333334</v>
      </c>
      <c r="AD21" s="25">
        <f t="shared" si="12"/>
        <v>-3.108068775</v>
      </c>
      <c r="AE21" s="25">
        <v>-5.8</v>
      </c>
      <c r="AF21" s="25">
        <v>-7.2633173863636369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20.532666666666668</v>
      </c>
      <c r="D22" s="16">
        <v>15</v>
      </c>
      <c r="E22" s="16">
        <v>0</v>
      </c>
      <c r="F22" s="29">
        <v>307.99</v>
      </c>
      <c r="G22" s="29">
        <v>-39.82</v>
      </c>
      <c r="H22" s="18">
        <f t="shared" si="2"/>
        <v>0.12928991201013021</v>
      </c>
      <c r="I22" s="18">
        <f t="shared" si="3"/>
        <v>6.7669809342983334E-2</v>
      </c>
      <c r="J22" s="17">
        <f t="shared" si="4"/>
        <v>20.841624579545439</v>
      </c>
      <c r="K22" s="17">
        <f t="shared" si="5"/>
        <v>1.3894416386363626</v>
      </c>
      <c r="L22" s="16">
        <v>25</v>
      </c>
      <c r="M22" s="19">
        <f t="shared" si="6"/>
        <v>0.6</v>
      </c>
      <c r="N22" s="16">
        <v>180</v>
      </c>
      <c r="O22" s="20">
        <f t="shared" ref="O22:P22" si="14">D22/7</f>
        <v>2.1428571428571428</v>
      </c>
      <c r="P22" s="20">
        <f t="shared" si="14"/>
        <v>0</v>
      </c>
      <c r="Q22" s="16">
        <f t="shared" si="8"/>
        <v>84</v>
      </c>
      <c r="R22" s="16"/>
      <c r="S22" s="21">
        <v>0.45652173913043398</v>
      </c>
      <c r="T22" s="14">
        <v>0</v>
      </c>
      <c r="U22" s="22" t="s">
        <v>63</v>
      </c>
      <c r="V22" s="23" t="s">
        <v>63</v>
      </c>
      <c r="W22" s="14">
        <v>9</v>
      </c>
      <c r="X22" s="24">
        <f t="shared" si="9"/>
        <v>0.6</v>
      </c>
      <c r="Y22" s="25">
        <f t="shared" si="10"/>
        <v>4.4244444444444442</v>
      </c>
      <c r="Z22" s="14">
        <v>0</v>
      </c>
      <c r="AA22" s="14" t="s">
        <v>39</v>
      </c>
      <c r="AB22" s="27">
        <f t="shared" si="11"/>
        <v>-0.69</v>
      </c>
      <c r="AC22" s="28">
        <v>0.25024708333333334</v>
      </c>
      <c r="AD22" s="25">
        <f t="shared" si="12"/>
        <v>-5.1801146249999999</v>
      </c>
      <c r="AE22" s="25">
        <v>-5.8</v>
      </c>
      <c r="AF22" s="25">
        <v>-7.2633173863636369</v>
      </c>
      <c r="AG22" s="25">
        <v>0</v>
      </c>
    </row>
    <row r="23" spans="1:33" ht="15.75" customHeight="1" x14ac:dyDescent="0.2">
      <c r="A23" s="14" t="s">
        <v>76</v>
      </c>
      <c r="B23" s="14" t="s">
        <v>1112</v>
      </c>
      <c r="C23" s="15">
        <f t="shared" si="1"/>
        <v>20.046666666666667</v>
      </c>
      <c r="D23" s="16">
        <v>12</v>
      </c>
      <c r="E23" s="16">
        <v>0</v>
      </c>
      <c r="F23" s="17">
        <v>240.56</v>
      </c>
      <c r="G23" s="29">
        <v>-29.829999999999995</v>
      </c>
      <c r="H23" s="18">
        <f t="shared" si="2"/>
        <v>0.124002327901563</v>
      </c>
      <c r="I23" s="18">
        <f t="shared" si="3"/>
        <v>5.7125455868125972E-2</v>
      </c>
      <c r="J23" s="17">
        <f t="shared" si="4"/>
        <v>13.742099663636385</v>
      </c>
      <c r="K23" s="17">
        <f t="shared" si="5"/>
        <v>1.1451749719696986</v>
      </c>
      <c r="L23" s="16">
        <v>26</v>
      </c>
      <c r="M23" s="19">
        <f t="shared" si="6"/>
        <v>0.46153846153846156</v>
      </c>
      <c r="N23" s="16">
        <v>171</v>
      </c>
      <c r="O23" s="20">
        <f t="shared" ref="O23:P23" si="15">D23/7</f>
        <v>1.7142857142857142</v>
      </c>
      <c r="P23" s="20">
        <f t="shared" si="15"/>
        <v>0</v>
      </c>
      <c r="Q23" s="16">
        <f t="shared" si="8"/>
        <v>99</v>
      </c>
      <c r="R23" s="16"/>
      <c r="S23" s="21">
        <v>0.75</v>
      </c>
      <c r="T23" s="14">
        <v>0</v>
      </c>
      <c r="U23" s="22" t="s">
        <v>63</v>
      </c>
      <c r="V23" s="23" t="s">
        <v>63</v>
      </c>
      <c r="W23" s="14">
        <v>7</v>
      </c>
      <c r="X23" s="24">
        <f t="shared" si="9"/>
        <v>0.58333333333333337</v>
      </c>
      <c r="Y23" s="25">
        <f t="shared" si="10"/>
        <v>4.2614285714285707</v>
      </c>
      <c r="Z23" s="14">
        <v>0</v>
      </c>
      <c r="AA23" s="14" t="s">
        <v>39</v>
      </c>
      <c r="AB23" s="27">
        <f t="shared" si="11"/>
        <v>-0.69</v>
      </c>
      <c r="AC23" s="28">
        <v>0.25024708333333334</v>
      </c>
      <c r="AD23" s="25">
        <f t="shared" si="12"/>
        <v>-4.1440916999999997</v>
      </c>
      <c r="AE23" s="25">
        <v>-5.8</v>
      </c>
      <c r="AF23" s="25">
        <v>-7.2633173863636369</v>
      </c>
      <c r="AG23" s="25">
        <v>0</v>
      </c>
    </row>
    <row r="24" spans="1:33" ht="15.75" customHeight="1" x14ac:dyDescent="0.2">
      <c r="A24" s="14" t="s">
        <v>78</v>
      </c>
      <c r="B24" s="14" t="s">
        <v>1113</v>
      </c>
      <c r="C24" s="15">
        <f t="shared" si="1"/>
        <v>19.515000000000001</v>
      </c>
      <c r="D24" s="16">
        <v>12</v>
      </c>
      <c r="E24" s="16">
        <v>0</v>
      </c>
      <c r="F24" s="17">
        <v>234.18</v>
      </c>
      <c r="G24" s="17">
        <v>-30.83</v>
      </c>
      <c r="H24" s="18">
        <f t="shared" si="2"/>
        <v>0.13165086685455632</v>
      </c>
      <c r="I24" s="18">
        <f t="shared" si="3"/>
        <v>3.1254162027655581E-2</v>
      </c>
      <c r="J24" s="17">
        <f t="shared" si="4"/>
        <v>7.3190996636363836</v>
      </c>
      <c r="K24" s="17">
        <f t="shared" si="5"/>
        <v>0.60992497196969864</v>
      </c>
      <c r="L24" s="16">
        <v>18</v>
      </c>
      <c r="M24" s="19">
        <f t="shared" si="6"/>
        <v>0.66666666666666663</v>
      </c>
      <c r="N24" s="16">
        <v>157</v>
      </c>
      <c r="O24" s="20">
        <f t="shared" ref="O24:P24" si="16">D24/7</f>
        <v>1.7142857142857142</v>
      </c>
      <c r="P24" s="20">
        <f t="shared" si="16"/>
        <v>0</v>
      </c>
      <c r="Q24" s="16">
        <f t="shared" si="8"/>
        <v>91</v>
      </c>
      <c r="R24" s="16"/>
      <c r="S24" s="21">
        <v>0.47058823529411697</v>
      </c>
      <c r="T24" s="14">
        <v>0</v>
      </c>
      <c r="U24" s="22" t="s">
        <v>63</v>
      </c>
      <c r="V24" s="23" t="s">
        <v>63</v>
      </c>
      <c r="W24" s="14">
        <v>5</v>
      </c>
      <c r="X24" s="24">
        <f t="shared" si="9"/>
        <v>0.41666666666666669</v>
      </c>
      <c r="Y24" s="25">
        <f t="shared" si="10"/>
        <v>6.1659999999999995</v>
      </c>
      <c r="Z24" s="14">
        <v>0</v>
      </c>
      <c r="AA24" s="14" t="s">
        <v>39</v>
      </c>
      <c r="AB24" s="27">
        <f t="shared" si="11"/>
        <v>-0.69</v>
      </c>
      <c r="AC24" s="28">
        <v>0.25024708333333334</v>
      </c>
      <c r="AD24" s="25">
        <f t="shared" si="12"/>
        <v>-4.1440916999999997</v>
      </c>
      <c r="AE24" s="25">
        <v>-5.8</v>
      </c>
      <c r="AF24" s="25">
        <v>-7.2633173863636369</v>
      </c>
      <c r="AG24" s="25">
        <v>0</v>
      </c>
    </row>
    <row r="25" spans="1:33" ht="15.75" customHeight="1" x14ac:dyDescent="0.2">
      <c r="A25" s="14" t="s">
        <v>81</v>
      </c>
      <c r="B25" s="30" t="s">
        <v>1114</v>
      </c>
      <c r="C25" s="15">
        <f t="shared" si="1"/>
        <v>16.417894736842104</v>
      </c>
      <c r="D25" s="16">
        <v>19</v>
      </c>
      <c r="E25" s="16">
        <v>0</v>
      </c>
      <c r="F25" s="17">
        <v>311.94</v>
      </c>
      <c r="G25" s="17">
        <v>-62.36</v>
      </c>
      <c r="H25" s="18">
        <f t="shared" si="2"/>
        <v>0.19991023914855421</v>
      </c>
      <c r="I25" s="18">
        <f t="shared" si="3"/>
        <v>-0.16977974683054262</v>
      </c>
      <c r="J25" s="17">
        <f t="shared" si="4"/>
        <v>-52.96109422631946</v>
      </c>
      <c r="K25" s="17">
        <f t="shared" si="5"/>
        <v>-2.7874260119115504</v>
      </c>
      <c r="L25" s="16">
        <v>52</v>
      </c>
      <c r="M25" s="19">
        <f t="shared" si="6"/>
        <v>0.36538461538461536</v>
      </c>
      <c r="N25" s="16">
        <v>136</v>
      </c>
      <c r="O25" s="20">
        <f t="shared" ref="O25:P25" si="17">D25/7</f>
        <v>2.7142857142857144</v>
      </c>
      <c r="P25" s="20">
        <f t="shared" si="17"/>
        <v>0</v>
      </c>
      <c r="Q25" s="16">
        <f t="shared" si="8"/>
        <v>50</v>
      </c>
      <c r="R25" s="16"/>
      <c r="S25" s="21">
        <v>0.76744186046511631</v>
      </c>
      <c r="T25" s="14">
        <v>0</v>
      </c>
      <c r="U25" s="22" t="s">
        <v>63</v>
      </c>
      <c r="V25" s="23" t="s">
        <v>63</v>
      </c>
      <c r="W25" s="14">
        <v>10</v>
      </c>
      <c r="X25" s="24">
        <f t="shared" si="9"/>
        <v>0.52631578947368418</v>
      </c>
      <c r="Y25" s="25">
        <f t="shared" si="10"/>
        <v>6.2359999999999998</v>
      </c>
      <c r="Z25" s="22">
        <v>0</v>
      </c>
      <c r="AA25" s="14" t="s">
        <v>39</v>
      </c>
      <c r="AB25" s="27">
        <f t="shared" si="11"/>
        <v>-0.69</v>
      </c>
      <c r="AC25" s="28">
        <v>0.29024005439814815</v>
      </c>
      <c r="AD25" s="25">
        <f t="shared" si="12"/>
        <v>-7.6100942263194442</v>
      </c>
      <c r="AE25" s="25">
        <v>-5.8</v>
      </c>
      <c r="AF25" s="25">
        <v>-7.26</v>
      </c>
      <c r="AG25" s="25">
        <v>0</v>
      </c>
    </row>
    <row r="26" spans="1:33" ht="15.75" customHeight="1" x14ac:dyDescent="0.2">
      <c r="A26" s="14" t="s">
        <v>82</v>
      </c>
      <c r="B26" s="14" t="s">
        <v>1043</v>
      </c>
      <c r="C26" s="15">
        <f t="shared" si="1"/>
        <v>15.97</v>
      </c>
      <c r="D26" s="16">
        <v>13</v>
      </c>
      <c r="E26" s="16">
        <v>1</v>
      </c>
      <c r="F26" s="17">
        <v>207.61</v>
      </c>
      <c r="G26" s="17">
        <v>-30.87</v>
      </c>
      <c r="H26" s="18">
        <f t="shared" si="2"/>
        <v>0.14869225952507104</v>
      </c>
      <c r="I26" s="18">
        <f t="shared" si="3"/>
        <v>-0.15303469292726735</v>
      </c>
      <c r="J26" s="17">
        <f t="shared" si="4"/>
        <v>-31.771532598629975</v>
      </c>
      <c r="K26" s="17">
        <f t="shared" si="5"/>
        <v>-2.4439640460484595</v>
      </c>
      <c r="L26" s="16">
        <v>39</v>
      </c>
      <c r="M26" s="19">
        <f t="shared" si="6"/>
        <v>0.33333333333333331</v>
      </c>
      <c r="N26" s="16">
        <v>123</v>
      </c>
      <c r="O26" s="20">
        <f t="shared" ref="O26:P26" si="18">D26/7</f>
        <v>1.8571428571428572</v>
      </c>
      <c r="P26" s="20">
        <f t="shared" si="18"/>
        <v>0.14285714285714285</v>
      </c>
      <c r="Q26" s="16">
        <f t="shared" si="8"/>
        <v>61</v>
      </c>
      <c r="R26" s="16"/>
      <c r="S26" s="21">
        <v>1.123287671232877</v>
      </c>
      <c r="T26" s="14">
        <v>0</v>
      </c>
      <c r="U26" s="22" t="s">
        <v>63</v>
      </c>
      <c r="V26" s="23" t="s">
        <v>63</v>
      </c>
      <c r="W26" s="14">
        <v>5</v>
      </c>
      <c r="X26" s="24">
        <f t="shared" si="9"/>
        <v>0.38461538461538464</v>
      </c>
      <c r="Y26" s="25">
        <f t="shared" si="10"/>
        <v>4.41</v>
      </c>
      <c r="Z26" s="14">
        <v>2</v>
      </c>
      <c r="AA26" s="14" t="s">
        <v>39</v>
      </c>
      <c r="AB26" s="27">
        <f t="shared" si="11"/>
        <v>-0.69</v>
      </c>
      <c r="AC26" s="28">
        <v>0.29024005439814815</v>
      </c>
      <c r="AD26" s="25">
        <f t="shared" si="12"/>
        <v>-5.2069065759027771</v>
      </c>
      <c r="AE26" s="25">
        <v>-5.98</v>
      </c>
      <c r="AF26" s="25">
        <v>-7.2633173863636298</v>
      </c>
      <c r="AG26" s="25">
        <v>0</v>
      </c>
    </row>
    <row r="27" spans="1:33" ht="15.75" customHeight="1" x14ac:dyDescent="0.2">
      <c r="A27" s="14" t="s">
        <v>85</v>
      </c>
      <c r="B27" s="14" t="s">
        <v>1115</v>
      </c>
      <c r="C27" s="15">
        <f t="shared" si="1"/>
        <v>16.003255813953487</v>
      </c>
      <c r="D27" s="16">
        <v>43</v>
      </c>
      <c r="E27" s="16">
        <v>0</v>
      </c>
      <c r="F27" s="17">
        <v>688.14</v>
      </c>
      <c r="G27" s="17">
        <v>-42.61999999999999</v>
      </c>
      <c r="H27" s="18">
        <f t="shared" si="2"/>
        <v>6.1935071351759803E-2</v>
      </c>
      <c r="I27" s="18">
        <f t="shared" si="3"/>
        <v>-7.6249682029270613E-2</v>
      </c>
      <c r="J27" s="17">
        <f t="shared" si="4"/>
        <v>-52.470456191622276</v>
      </c>
      <c r="K27" s="17">
        <f t="shared" si="5"/>
        <v>-1.2202431672470297</v>
      </c>
      <c r="L27" s="16">
        <v>61</v>
      </c>
      <c r="M27" s="19">
        <f t="shared" si="6"/>
        <v>0.70491803278688525</v>
      </c>
      <c r="N27" s="16">
        <v>85</v>
      </c>
      <c r="O27" s="20">
        <f t="shared" ref="O27:P27" si="19">D27/7</f>
        <v>6.1428571428571432</v>
      </c>
      <c r="P27" s="20">
        <f t="shared" si="19"/>
        <v>0</v>
      </c>
      <c r="Q27" s="16">
        <f t="shared" si="8"/>
        <v>13</v>
      </c>
      <c r="R27" s="16"/>
      <c r="S27" s="21">
        <v>1.5797101449275359</v>
      </c>
      <c r="T27" s="14">
        <v>0</v>
      </c>
      <c r="U27" s="22" t="s">
        <v>63</v>
      </c>
      <c r="V27" s="23" t="s">
        <v>63</v>
      </c>
      <c r="W27" s="14">
        <v>5</v>
      </c>
      <c r="X27" s="24">
        <f t="shared" si="9"/>
        <v>0.11627906976744186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0.29024005439814815</v>
      </c>
      <c r="AD27" s="25">
        <f t="shared" si="12"/>
        <v>-17.222844827986108</v>
      </c>
      <c r="AE27" s="25">
        <v>-5.98</v>
      </c>
      <c r="AF27" s="25">
        <v>-6.9396886363636296</v>
      </c>
      <c r="AG27" s="25">
        <v>-22</v>
      </c>
    </row>
    <row r="28" spans="1:33" ht="15.75" customHeight="1" x14ac:dyDescent="0.2">
      <c r="A28" s="14" t="s">
        <v>87</v>
      </c>
      <c r="B28" s="14" t="s">
        <v>1116</v>
      </c>
      <c r="C28" s="15">
        <f t="shared" si="1"/>
        <v>17.493928571428572</v>
      </c>
      <c r="D28" s="16">
        <v>56</v>
      </c>
      <c r="E28" s="16">
        <v>7</v>
      </c>
      <c r="F28" s="17">
        <v>979.66</v>
      </c>
      <c r="G28" s="17">
        <v>-10.42</v>
      </c>
      <c r="H28" s="18">
        <f t="shared" si="2"/>
        <v>1.063634322111753E-2</v>
      </c>
      <c r="I28" s="18">
        <f t="shared" si="3"/>
        <v>7.7944067288393704E-2</v>
      </c>
      <c r="J28" s="17">
        <f t="shared" si="4"/>
        <v>76.358684959747777</v>
      </c>
      <c r="K28" s="17">
        <f t="shared" si="5"/>
        <v>1.3635479457097817</v>
      </c>
      <c r="L28" s="16">
        <v>94</v>
      </c>
      <c r="M28" s="19">
        <f t="shared" si="6"/>
        <v>0.5957446808510638</v>
      </c>
      <c r="N28" s="16">
        <v>30</v>
      </c>
      <c r="O28" s="20">
        <f t="shared" ref="O28:P28" si="20">D28/7</f>
        <v>8</v>
      </c>
      <c r="P28" s="20">
        <f t="shared" si="20"/>
        <v>1</v>
      </c>
      <c r="Q28" s="16">
        <f t="shared" si="8"/>
        <v>3</v>
      </c>
      <c r="R28" s="16"/>
      <c r="S28" s="21">
        <v>1.541371158392435</v>
      </c>
      <c r="T28" s="14">
        <v>0</v>
      </c>
      <c r="U28" s="22" t="s">
        <v>63</v>
      </c>
      <c r="V28" s="23" t="s">
        <v>63</v>
      </c>
      <c r="W28" s="14">
        <v>1</v>
      </c>
      <c r="X28" s="24">
        <f t="shared" si="9"/>
        <v>1.7857142857142856E-2</v>
      </c>
      <c r="Y28" s="25">
        <f t="shared" ref="Y28:Y32" si="21">IFERROR(G28/(W28+Z28)*-1,0)</f>
        <v>5.21</v>
      </c>
      <c r="Z28" s="14">
        <v>1</v>
      </c>
      <c r="AA28" s="14" t="s">
        <v>39</v>
      </c>
      <c r="AB28" s="27">
        <f t="shared" si="11"/>
        <v>-0.69</v>
      </c>
      <c r="AC28" s="28">
        <v>0.29024005439814815</v>
      </c>
      <c r="AD28" s="25">
        <f t="shared" si="12"/>
        <v>-22.429751403888886</v>
      </c>
      <c r="AE28" s="25">
        <v>-5.98</v>
      </c>
      <c r="AF28" s="25">
        <v>-6.9396886363636296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>
        <f t="shared" si="1"/>
        <v>18.774374999999999</v>
      </c>
      <c r="D29" s="16">
        <v>16</v>
      </c>
      <c r="E29" s="16">
        <v>0</v>
      </c>
      <c r="F29" s="17">
        <v>300.39</v>
      </c>
      <c r="G29" s="17">
        <v>0</v>
      </c>
      <c r="H29" s="18">
        <f t="shared" si="2"/>
        <v>0</v>
      </c>
      <c r="I29" s="18">
        <f t="shared" si="3"/>
        <v>0.14051060760035552</v>
      </c>
      <c r="J29" s="17">
        <f t="shared" si="4"/>
        <v>42.207981417070798</v>
      </c>
      <c r="K29" s="17">
        <f t="shared" si="5"/>
        <v>2.6379988385669249</v>
      </c>
      <c r="L29" s="16">
        <v>38</v>
      </c>
      <c r="M29" s="19">
        <f t="shared" si="6"/>
        <v>0.42105263157894735</v>
      </c>
      <c r="N29" s="16">
        <v>1</v>
      </c>
      <c r="O29" s="20">
        <f t="shared" ref="O29:P29" si="22">D29/7</f>
        <v>2.2857142857142856</v>
      </c>
      <c r="P29" s="20">
        <f t="shared" si="22"/>
        <v>0</v>
      </c>
      <c r="Q29" s="16">
        <f t="shared" si="8"/>
        <v>0</v>
      </c>
      <c r="R29" s="16"/>
      <c r="S29" s="21">
        <v>2.345609065155807</v>
      </c>
      <c r="T29" s="14">
        <v>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0.29024005439814815</v>
      </c>
      <c r="AD29" s="25">
        <f t="shared" si="12"/>
        <v>-6.4085004011111106</v>
      </c>
      <c r="AE29" s="25">
        <v>-5.98</v>
      </c>
      <c r="AF29" s="25">
        <v>-6.9396886363636296</v>
      </c>
      <c r="AG29" s="25">
        <v>0</v>
      </c>
    </row>
    <row r="30" spans="1:33" ht="15.75" customHeight="1" x14ac:dyDescent="0.2">
      <c r="A30" s="31" t="s">
        <v>90</v>
      </c>
      <c r="B30" s="31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18" t="e">
        <f t="shared" si="2"/>
        <v>#DIV/0!</v>
      </c>
      <c r="I30" s="18" t="e">
        <f t="shared" si="3"/>
        <v>#DIV/0!</v>
      </c>
      <c r="J30" s="17">
        <f t="shared" si="4"/>
        <v>0</v>
      </c>
      <c r="K30" s="17" t="e">
        <f t="shared" si="5"/>
        <v>#DIV/0!</v>
      </c>
      <c r="L30" s="16">
        <v>0</v>
      </c>
      <c r="M30" s="19" t="str">
        <f t="shared" si="6"/>
        <v>-</v>
      </c>
      <c r="N30" s="16">
        <v>0</v>
      </c>
      <c r="O30" s="20">
        <f t="shared" ref="O30:P30" si="23">D30/7</f>
        <v>0</v>
      </c>
      <c r="P30" s="20">
        <f t="shared" si="23"/>
        <v>0</v>
      </c>
      <c r="Q30" s="16" t="e">
        <f t="shared" si="8"/>
        <v>#DIV/0!</v>
      </c>
      <c r="R30" s="16"/>
      <c r="S30" s="21">
        <v>2.4615384615384621</v>
      </c>
      <c r="T30" s="14">
        <v>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0.29024005439814815</v>
      </c>
      <c r="AD30" s="25">
        <f t="shared" si="12"/>
        <v>0</v>
      </c>
      <c r="AE30" s="25">
        <v>-5.98</v>
      </c>
      <c r="AF30" s="25">
        <v>-6.8533143843750004</v>
      </c>
      <c r="AG30" s="25">
        <v>0</v>
      </c>
    </row>
    <row r="31" spans="1:33" ht="15.75" customHeight="1" x14ac:dyDescent="0.2">
      <c r="A31" s="31" t="s">
        <v>91</v>
      </c>
      <c r="B31" s="31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17">
        <v>0</v>
      </c>
      <c r="H31" s="18" t="e">
        <f t="shared" si="2"/>
        <v>#DIV/0!</v>
      </c>
      <c r="I31" s="18" t="e">
        <f t="shared" si="3"/>
        <v>#DIV/0!</v>
      </c>
      <c r="J31" s="17">
        <f t="shared" si="4"/>
        <v>0</v>
      </c>
      <c r="K31" s="17" t="e">
        <f t="shared" si="5"/>
        <v>#DIV/0!</v>
      </c>
      <c r="L31" s="16">
        <v>0</v>
      </c>
      <c r="M31" s="19" t="str">
        <f t="shared" si="6"/>
        <v>-</v>
      </c>
      <c r="N31" s="16">
        <v>0</v>
      </c>
      <c r="O31" s="20">
        <f t="shared" ref="O31:P32" si="24">D31/7</f>
        <v>0</v>
      </c>
      <c r="P31" s="20">
        <f t="shared" si="24"/>
        <v>0</v>
      </c>
      <c r="Q31" s="16" t="e">
        <f t="shared" si="8"/>
        <v>#DIV/0!</v>
      </c>
      <c r="R31" s="16"/>
      <c r="S31" s="21">
        <v>2.73684210526315</v>
      </c>
      <c r="T31" s="14" t="s">
        <v>63</v>
      </c>
      <c r="U31" s="22" t="s">
        <v>63</v>
      </c>
      <c r="V31" s="23" t="s">
        <v>1154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0.29024005439814815</v>
      </c>
      <c r="AD31" s="25">
        <f t="shared" si="12"/>
        <v>0</v>
      </c>
      <c r="AE31" s="25">
        <v>-5.98</v>
      </c>
      <c r="AF31" s="25">
        <v>-6.8533143843749995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21.3</v>
      </c>
      <c r="D32" s="16">
        <v>2</v>
      </c>
      <c r="E32" s="16">
        <v>0</v>
      </c>
      <c r="F32" s="17">
        <v>42.6</v>
      </c>
      <c r="G32" s="17">
        <v>0</v>
      </c>
      <c r="H32" s="18">
        <f t="shared" si="2"/>
        <v>0</v>
      </c>
      <c r="I32" s="18">
        <f t="shared" si="3"/>
        <v>0.22869269204486173</v>
      </c>
      <c r="J32" s="17">
        <f t="shared" si="4"/>
        <v>9.7423086811111101</v>
      </c>
      <c r="K32" s="17">
        <f t="shared" si="5"/>
        <v>4.8711543405555551</v>
      </c>
      <c r="L32" s="16">
        <v>8</v>
      </c>
      <c r="M32" s="19">
        <f t="shared" si="6"/>
        <v>0.25</v>
      </c>
      <c r="N32" s="16">
        <v>1</v>
      </c>
      <c r="O32" s="20">
        <f t="shared" si="24"/>
        <v>0.2857142857142857</v>
      </c>
      <c r="P32" s="20">
        <f t="shared" si="24"/>
        <v>0</v>
      </c>
      <c r="Q32" s="16">
        <f t="shared" si="8"/>
        <v>3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1.9532710280373831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0.29024005439814815</v>
      </c>
      <c r="AD32" s="25">
        <f t="shared" si="12"/>
        <v>-0.80106255013888883</v>
      </c>
      <c r="AE32" s="25">
        <v>-5.98</v>
      </c>
      <c r="AF32" s="25">
        <v>-6.8533143843750004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Info!B1:BJ5000""),3,FALSE),"""")"),"50 Amp to 15 Amp RV Y Adapter - 10/3 STW 14-50P Male Plug to Two 5-15R Female, Yellow")</f>
        <v>50 Amp to 15 Amp RV Y Adapter - 10/3 STW 14-50P Male Plug to Two 5-15R Female, Yellow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Info!B1:BJ5000""),2,FALSE),"""")"),"B08PMT5611")</f>
        <v>B08PMT5611</v>
      </c>
      <c r="B2" s="3" t="s">
        <v>1117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15.09801692279412</v>
      </c>
      <c r="D3" s="5">
        <f>SUM(D4:D99765)</f>
        <v>253</v>
      </c>
      <c r="E3" s="5"/>
      <c r="F3" s="6">
        <f t="shared" ref="F3:G3" si="0">SUM(F4:F99765)</f>
        <v>5487.04</v>
      </c>
      <c r="G3" s="6">
        <f t="shared" si="0"/>
        <v>-76.260000000000005</v>
      </c>
      <c r="H3" s="7">
        <f>G3/F3*-1</f>
        <v>1.3898203767422873E-2</v>
      </c>
      <c r="I3" s="8">
        <f>J3/F3</f>
        <v>0.21881070038897318</v>
      </c>
      <c r="J3" s="6">
        <f>SUM(J4:J99765)</f>
        <v>1200.6230654623114</v>
      </c>
      <c r="K3" s="6">
        <f>J3/D3</f>
        <v>4.7455457132897685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2 - April
2 - May
4.5 - June
6.5 - July
8.5 - Aug
6.5 - Sept
1.5 - Oct
1 - Nov
1 - Dec
 - Jan
 - Feb")</f>
        <v xml:space="preserve"> - March
2 - April
2 - May
4.5 - June
6.5 - July
8.5 - Aug
6.5 - Sept
1.5 -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11</v>
      </c>
      <c r="X3" s="7">
        <f>W3/D3</f>
        <v>4.3478260869565216E-2</v>
      </c>
      <c r="Y3" s="6"/>
      <c r="Z3" s="5"/>
      <c r="AA3" s="5"/>
      <c r="AB3" s="5"/>
      <c r="AC3" s="5"/>
      <c r="AD3" s="6">
        <f>SUM(AD4:AD99765)</f>
        <v>-98.394592369791638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Info!B2:BZ7000""),37,FALSE)),"""")*-1"),-6.853314384375)</f>
        <v>-6.8533143843750004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1118</v>
      </c>
      <c r="C17" s="15">
        <f t="shared" ref="C17:C32" si="1">IFERROR(F17/D17," - ")</f>
        <v>26.042000000000002</v>
      </c>
      <c r="D17" s="16">
        <v>10</v>
      </c>
      <c r="E17" s="16">
        <v>0</v>
      </c>
      <c r="F17" s="17">
        <v>260.42</v>
      </c>
      <c r="G17" s="29">
        <v>-47.17</v>
      </c>
      <c r="H17" s="18">
        <f t="shared" ref="H17:H32" si="2">G17/F17*-1</f>
        <v>0.18113048152983641</v>
      </c>
      <c r="I17" s="18">
        <f t="shared" ref="I17:I32" si="3">J17/F17</f>
        <v>0.16473772872070902</v>
      </c>
      <c r="J17" s="17">
        <f t="shared" ref="J17:J32" si="4">F17*0.85+G17+AF17*D17+D17*AE17+AG17+AD17</f>
        <v>42.900999313447045</v>
      </c>
      <c r="K17" s="17">
        <f t="shared" ref="K17:K32" si="5">J17/D17</f>
        <v>4.2900999313447041</v>
      </c>
      <c r="L17" s="16">
        <v>45</v>
      </c>
      <c r="M17" s="19">
        <f t="shared" ref="M17:M32" si="6">IFERROR(D17/L17,"-")</f>
        <v>0.22222222222222221</v>
      </c>
      <c r="N17" s="16">
        <v>202</v>
      </c>
      <c r="O17" s="20">
        <f t="shared" ref="O17:P17" si="7">D17/7</f>
        <v>1.4285714285714286</v>
      </c>
      <c r="P17" s="20">
        <f t="shared" si="7"/>
        <v>0</v>
      </c>
      <c r="Q17" s="16">
        <f t="shared" ref="Q17:Q32" si="8">ROUNDDOWN(N17/(O17+P17),0)</f>
        <v>141</v>
      </c>
      <c r="R17" s="16"/>
      <c r="S17" s="21">
        <v>7.3170731707316999E-2</v>
      </c>
      <c r="T17" s="14">
        <v>0</v>
      </c>
      <c r="U17" s="22" t="s">
        <v>63</v>
      </c>
      <c r="V17" s="23" t="s">
        <v>63</v>
      </c>
      <c r="W17" s="14">
        <v>5</v>
      </c>
      <c r="X17" s="24">
        <f t="shared" ref="X17:X32" si="9">IFERROR(W17/D17,0)</f>
        <v>0.5</v>
      </c>
      <c r="Y17" s="25">
        <f t="shared" ref="Y17:Y26" si="10">IFERROR(G17/(W17+Z17)*-1,0)</f>
        <v>9.4340000000000011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0.28181987847222217</v>
      </c>
      <c r="AD17" s="25">
        <f t="shared" ref="AD17:AD32" si="12">IFERROR(AB17*AC17*D17*2,0)</f>
        <v>-3.889114322916666</v>
      </c>
      <c r="AE17" s="25">
        <v>-5.8</v>
      </c>
      <c r="AF17" s="25">
        <v>-6.9396886363636296</v>
      </c>
      <c r="AG17" s="25">
        <v>0</v>
      </c>
    </row>
    <row r="18" spans="1:33" ht="15.75" customHeight="1" x14ac:dyDescent="0.2">
      <c r="A18" s="14" t="s">
        <v>64</v>
      </c>
      <c r="B18" s="14" t="s">
        <v>38</v>
      </c>
      <c r="C18" s="15">
        <f t="shared" si="1"/>
        <v>25.742666666666672</v>
      </c>
      <c r="D18" s="16">
        <v>15</v>
      </c>
      <c r="E18" s="16">
        <v>0</v>
      </c>
      <c r="F18" s="17">
        <v>386.1400000000001</v>
      </c>
      <c r="G18" s="29">
        <v>-29.09</v>
      </c>
      <c r="H18" s="18">
        <f t="shared" si="2"/>
        <v>7.5335370590977349E-2</v>
      </c>
      <c r="I18" s="18">
        <f t="shared" si="3"/>
        <v>0.264670842104342</v>
      </c>
      <c r="J18" s="17">
        <f t="shared" si="4"/>
        <v>102.19999897017064</v>
      </c>
      <c r="K18" s="17">
        <f t="shared" si="5"/>
        <v>6.8133332646780422</v>
      </c>
      <c r="L18" s="16">
        <v>36</v>
      </c>
      <c r="M18" s="19">
        <f t="shared" si="6"/>
        <v>0.41666666666666669</v>
      </c>
      <c r="N18" s="16">
        <v>187</v>
      </c>
      <c r="O18" s="20">
        <f t="shared" ref="O18:P18" si="13">D18/7</f>
        <v>2.1428571428571428</v>
      </c>
      <c r="P18" s="20">
        <f t="shared" si="13"/>
        <v>0</v>
      </c>
      <c r="Q18" s="16">
        <f t="shared" si="8"/>
        <v>87</v>
      </c>
      <c r="R18" s="16"/>
      <c r="S18" s="21">
        <v>0.26424870466321199</v>
      </c>
      <c r="T18" s="14">
        <v>0</v>
      </c>
      <c r="U18" s="22" t="s">
        <v>63</v>
      </c>
      <c r="V18" s="23" t="s">
        <v>63</v>
      </c>
      <c r="W18" s="14">
        <v>6</v>
      </c>
      <c r="X18" s="24">
        <f t="shared" si="9"/>
        <v>0.4</v>
      </c>
      <c r="Y18" s="25">
        <f t="shared" si="10"/>
        <v>4.1557142857142857</v>
      </c>
      <c r="Z18" s="14">
        <v>1</v>
      </c>
      <c r="AA18" s="14" t="s">
        <v>39</v>
      </c>
      <c r="AB18" s="27">
        <f t="shared" si="11"/>
        <v>-0.69</v>
      </c>
      <c r="AC18" s="28">
        <v>0.28181987847222217</v>
      </c>
      <c r="AD18" s="25">
        <f t="shared" si="12"/>
        <v>-5.8336714843749986</v>
      </c>
      <c r="AE18" s="25">
        <v>-5.8</v>
      </c>
      <c r="AF18" s="25">
        <v>-6.9396886363636296</v>
      </c>
      <c r="AG18" s="25">
        <v>0</v>
      </c>
    </row>
    <row r="19" spans="1:33" ht="15.75" customHeight="1" x14ac:dyDescent="0.2">
      <c r="A19" s="14" t="s">
        <v>67</v>
      </c>
      <c r="B19" s="14" t="s">
        <v>38</v>
      </c>
      <c r="C19" s="15">
        <f t="shared" si="1"/>
        <v>26.689285714285717</v>
      </c>
      <c r="D19" s="16">
        <v>14</v>
      </c>
      <c r="E19" s="16">
        <v>0</v>
      </c>
      <c r="F19" s="17">
        <v>373.65000000000003</v>
      </c>
      <c r="G19" s="29">
        <v>0</v>
      </c>
      <c r="H19" s="18">
        <f t="shared" si="2"/>
        <v>0</v>
      </c>
      <c r="I19" s="18">
        <f t="shared" si="3"/>
        <v>0.34596894564117692</v>
      </c>
      <c r="J19" s="17">
        <f t="shared" si="4"/>
        <v>129.27129653882577</v>
      </c>
      <c r="K19" s="17">
        <f t="shared" si="5"/>
        <v>9.2336640384875555</v>
      </c>
      <c r="L19" s="16">
        <v>31</v>
      </c>
      <c r="M19" s="19">
        <f t="shared" si="6"/>
        <v>0.45161290322580644</v>
      </c>
      <c r="N19" s="16">
        <v>175</v>
      </c>
      <c r="O19" s="20">
        <f t="shared" ref="O19:P19" si="14">D19/7</f>
        <v>2</v>
      </c>
      <c r="P19" s="20">
        <f t="shared" si="14"/>
        <v>0</v>
      </c>
      <c r="Q19" s="16">
        <f t="shared" si="8"/>
        <v>87</v>
      </c>
      <c r="R19" s="16"/>
      <c r="S19" s="21">
        <v>0.50561797752808901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0.28181987847222217</v>
      </c>
      <c r="AD19" s="25">
        <f t="shared" si="12"/>
        <v>-5.4447600520833319</v>
      </c>
      <c r="AE19" s="25">
        <v>-5.8</v>
      </c>
      <c r="AF19" s="25">
        <v>-7.2633173863636369</v>
      </c>
      <c r="AG19" s="25">
        <v>0</v>
      </c>
    </row>
    <row r="20" spans="1:33" ht="15.75" customHeight="1" x14ac:dyDescent="0.2">
      <c r="A20" s="14" t="s">
        <v>68</v>
      </c>
      <c r="B20" s="14" t="s">
        <v>1119</v>
      </c>
      <c r="C20" s="15">
        <f t="shared" si="1"/>
        <v>25.537999999999997</v>
      </c>
      <c r="D20" s="16">
        <v>10</v>
      </c>
      <c r="E20" s="16">
        <v>0</v>
      </c>
      <c r="F20" s="17">
        <v>255.37999999999997</v>
      </c>
      <c r="G20" s="29">
        <v>0</v>
      </c>
      <c r="H20" s="18">
        <f t="shared" si="2"/>
        <v>0</v>
      </c>
      <c r="I20" s="18">
        <f t="shared" si="3"/>
        <v>0.32324658083423502</v>
      </c>
      <c r="J20" s="17">
        <f t="shared" si="4"/>
        <v>82.550711813446924</v>
      </c>
      <c r="K20" s="17">
        <f t="shared" si="5"/>
        <v>8.2550711813446931</v>
      </c>
      <c r="L20" s="16">
        <v>31</v>
      </c>
      <c r="M20" s="19">
        <f t="shared" si="6"/>
        <v>0.32258064516129031</v>
      </c>
      <c r="N20" s="16">
        <v>164</v>
      </c>
      <c r="O20" s="20">
        <f t="shared" ref="O20:P20" si="15">D20/7</f>
        <v>1.4285714285714286</v>
      </c>
      <c r="P20" s="20">
        <f t="shared" si="15"/>
        <v>0</v>
      </c>
      <c r="Q20" s="16">
        <f t="shared" si="8"/>
        <v>114</v>
      </c>
      <c r="R20" s="16"/>
      <c r="S20" s="21">
        <v>0.813253012048192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0.28181987847222217</v>
      </c>
      <c r="AD20" s="25">
        <f t="shared" si="12"/>
        <v>-3.889114322916666</v>
      </c>
      <c r="AE20" s="25">
        <v>-5.8</v>
      </c>
      <c r="AF20" s="25">
        <v>-7.2633173863636369</v>
      </c>
      <c r="AG20" s="25">
        <v>0</v>
      </c>
    </row>
    <row r="21" spans="1:33" ht="15.75" customHeight="1" x14ac:dyDescent="0.2">
      <c r="A21" s="14" t="s">
        <v>71</v>
      </c>
      <c r="B21" s="14" t="s">
        <v>1120</v>
      </c>
      <c r="C21" s="15">
        <f t="shared" si="1"/>
        <v>23.242941176470588</v>
      </c>
      <c r="D21" s="16">
        <v>17</v>
      </c>
      <c r="E21" s="16">
        <v>0</v>
      </c>
      <c r="F21" s="17">
        <v>395.13</v>
      </c>
      <c r="G21" s="29">
        <v>0</v>
      </c>
      <c r="H21" s="18">
        <f t="shared" si="2"/>
        <v>0</v>
      </c>
      <c r="I21" s="18">
        <f t="shared" si="3"/>
        <v>0.27123379668174991</v>
      </c>
      <c r="J21" s="17">
        <f t="shared" si="4"/>
        <v>107.17261008285985</v>
      </c>
      <c r="K21" s="17">
        <f t="shared" si="5"/>
        <v>6.3042711813446966</v>
      </c>
      <c r="L21" s="16">
        <v>14</v>
      </c>
      <c r="M21" s="19">
        <f t="shared" si="6"/>
        <v>1.2142857142857142</v>
      </c>
      <c r="N21" s="16">
        <v>151</v>
      </c>
      <c r="O21" s="20">
        <f t="shared" ref="O21:P21" si="16">D21/7</f>
        <v>2.4285714285714284</v>
      </c>
      <c r="P21" s="20">
        <f t="shared" si="16"/>
        <v>0</v>
      </c>
      <c r="Q21" s="16">
        <f t="shared" si="8"/>
        <v>62</v>
      </c>
      <c r="R21" s="16"/>
      <c r="S21" s="21">
        <v>0.61878453038673997</v>
      </c>
      <c r="T21" s="14">
        <v>375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0.28181987847222217</v>
      </c>
      <c r="AD21" s="25">
        <f t="shared" si="12"/>
        <v>-6.611494348958332</v>
      </c>
      <c r="AE21" s="25">
        <v>-5.8</v>
      </c>
      <c r="AF21" s="25">
        <v>-7.2633173863636369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23.516666666666669</v>
      </c>
      <c r="D22" s="16">
        <v>9</v>
      </c>
      <c r="E22" s="16">
        <v>0</v>
      </c>
      <c r="F22" s="29">
        <v>211.65000000000003</v>
      </c>
      <c r="G22" s="29">
        <v>0</v>
      </c>
      <c r="H22" s="18">
        <f t="shared" si="2"/>
        <v>0</v>
      </c>
      <c r="I22" s="18">
        <f t="shared" si="3"/>
        <v>0.27797042585448756</v>
      </c>
      <c r="J22" s="17">
        <f t="shared" si="4"/>
        <v>58.832440632102305</v>
      </c>
      <c r="K22" s="17">
        <f t="shared" si="5"/>
        <v>6.5369378480113669</v>
      </c>
      <c r="L22" s="16">
        <v>29</v>
      </c>
      <c r="M22" s="19">
        <f t="shared" si="6"/>
        <v>0.31034482758620691</v>
      </c>
      <c r="N22" s="16">
        <v>143</v>
      </c>
      <c r="O22" s="20">
        <f t="shared" ref="O22:P22" si="17">D22/7</f>
        <v>1.2857142857142858</v>
      </c>
      <c r="P22" s="20">
        <f t="shared" si="17"/>
        <v>0</v>
      </c>
      <c r="Q22" s="16">
        <f t="shared" si="8"/>
        <v>111</v>
      </c>
      <c r="R22" s="16"/>
      <c r="S22" s="21">
        <v>0.83333333333333304</v>
      </c>
      <c r="T22" s="14">
        <v>375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0.28181987847222217</v>
      </c>
      <c r="AD22" s="25">
        <f t="shared" si="12"/>
        <v>-3.5002028906249993</v>
      </c>
      <c r="AE22" s="25">
        <v>-5.8</v>
      </c>
      <c r="AF22" s="25">
        <v>-7.2633173863636369</v>
      </c>
      <c r="AG22" s="25">
        <v>0</v>
      </c>
    </row>
    <row r="23" spans="1:33" ht="15.75" customHeight="1" x14ac:dyDescent="0.2">
      <c r="A23" s="14" t="s">
        <v>76</v>
      </c>
      <c r="B23" s="14" t="s">
        <v>1121</v>
      </c>
      <c r="C23" s="15">
        <f t="shared" si="1"/>
        <v>23.228000000000002</v>
      </c>
      <c r="D23" s="16">
        <v>5</v>
      </c>
      <c r="E23" s="16">
        <v>0</v>
      </c>
      <c r="F23" s="17">
        <v>116.14</v>
      </c>
      <c r="G23" s="29">
        <v>0</v>
      </c>
      <c r="H23" s="18">
        <f t="shared" si="2"/>
        <v>0</v>
      </c>
      <c r="I23" s="18">
        <f t="shared" si="3"/>
        <v>0.27086151116517543</v>
      </c>
      <c r="J23" s="17">
        <f t="shared" si="4"/>
        <v>31.457855906723474</v>
      </c>
      <c r="K23" s="17">
        <f t="shared" si="5"/>
        <v>6.2915711813446951</v>
      </c>
      <c r="L23" s="16">
        <v>37</v>
      </c>
      <c r="M23" s="19">
        <f t="shared" si="6"/>
        <v>0.13513513513513514</v>
      </c>
      <c r="N23" s="16">
        <v>135</v>
      </c>
      <c r="O23" s="20">
        <f t="shared" ref="O23:P23" si="18">D23/7</f>
        <v>0.7142857142857143</v>
      </c>
      <c r="P23" s="20">
        <f t="shared" si="18"/>
        <v>0</v>
      </c>
      <c r="Q23" s="16">
        <f t="shared" si="8"/>
        <v>189</v>
      </c>
      <c r="R23" s="16"/>
      <c r="S23" s="21">
        <v>1.0452961672473799</v>
      </c>
      <c r="T23" s="14">
        <v>375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0.28181987847222217</v>
      </c>
      <c r="AD23" s="25">
        <f t="shared" si="12"/>
        <v>-1.944557161458333</v>
      </c>
      <c r="AE23" s="25">
        <v>-5.8</v>
      </c>
      <c r="AF23" s="25">
        <v>-7.2633173863636369</v>
      </c>
      <c r="AG23" s="25">
        <v>0</v>
      </c>
    </row>
    <row r="24" spans="1:33" ht="15.75" customHeight="1" x14ac:dyDescent="0.2">
      <c r="A24" s="14" t="s">
        <v>78</v>
      </c>
      <c r="B24" s="14" t="s">
        <v>1122</v>
      </c>
      <c r="C24" s="15">
        <f t="shared" si="1"/>
        <v>20.973124999999996</v>
      </c>
      <c r="D24" s="16">
        <v>16</v>
      </c>
      <c r="E24" s="16">
        <v>0</v>
      </c>
      <c r="F24" s="17">
        <v>335.56999999999994</v>
      </c>
      <c r="G24" s="17">
        <v>0</v>
      </c>
      <c r="H24" s="18">
        <f t="shared" si="2"/>
        <v>0</v>
      </c>
      <c r="I24" s="18">
        <f t="shared" si="3"/>
        <v>0.20859683196207965</v>
      </c>
      <c r="J24" s="17">
        <f t="shared" si="4"/>
        <v>69.998838901515057</v>
      </c>
      <c r="K24" s="17">
        <f t="shared" si="5"/>
        <v>4.3749274313446911</v>
      </c>
      <c r="L24" s="16">
        <v>37</v>
      </c>
      <c r="M24" s="19">
        <f t="shared" si="6"/>
        <v>0.43243243243243246</v>
      </c>
      <c r="N24" s="16">
        <v>119</v>
      </c>
      <c r="O24" s="20">
        <f t="shared" ref="O24:P24" si="19">D24/7</f>
        <v>2.2857142857142856</v>
      </c>
      <c r="P24" s="20">
        <f t="shared" si="19"/>
        <v>0</v>
      </c>
      <c r="Q24" s="16">
        <f t="shared" si="8"/>
        <v>52</v>
      </c>
      <c r="R24" s="16"/>
      <c r="S24" s="21">
        <v>1.1428571428571399</v>
      </c>
      <c r="T24" s="14">
        <v>535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0.28181987847222217</v>
      </c>
      <c r="AD24" s="25">
        <f t="shared" si="12"/>
        <v>-6.2225829166666653</v>
      </c>
      <c r="AE24" s="25">
        <v>-5.8</v>
      </c>
      <c r="AF24" s="25">
        <v>-7.2633173863636369</v>
      </c>
      <c r="AG24" s="25">
        <v>0</v>
      </c>
    </row>
    <row r="25" spans="1:33" ht="15.75" customHeight="1" x14ac:dyDescent="0.2">
      <c r="A25" s="14" t="s">
        <v>81</v>
      </c>
      <c r="B25" s="30"/>
      <c r="C25" s="15">
        <f t="shared" si="1"/>
        <v>19.951071428571428</v>
      </c>
      <c r="D25" s="16">
        <v>28</v>
      </c>
      <c r="E25" s="16">
        <v>1</v>
      </c>
      <c r="F25" s="17">
        <v>558.63</v>
      </c>
      <c r="G25" s="17">
        <v>0</v>
      </c>
      <c r="H25" s="18">
        <f t="shared" si="2"/>
        <v>0</v>
      </c>
      <c r="I25" s="18">
        <f t="shared" si="3"/>
        <v>0.17590530386093348</v>
      </c>
      <c r="J25" s="17">
        <f t="shared" si="4"/>
        <v>98.265979895833269</v>
      </c>
      <c r="K25" s="17">
        <f t="shared" si="5"/>
        <v>3.5094992819940454</v>
      </c>
      <c r="L25" s="16">
        <v>53</v>
      </c>
      <c r="M25" s="19">
        <f t="shared" si="6"/>
        <v>0.52830188679245282</v>
      </c>
      <c r="N25" s="16">
        <v>89</v>
      </c>
      <c r="O25" s="20">
        <f t="shared" ref="O25:P25" si="20">D25/7</f>
        <v>4</v>
      </c>
      <c r="P25" s="20">
        <f t="shared" si="20"/>
        <v>0.14285714285714285</v>
      </c>
      <c r="Q25" s="16">
        <f t="shared" si="8"/>
        <v>21</v>
      </c>
      <c r="R25" s="16"/>
      <c r="S25" s="21">
        <v>0.9851380042462845</v>
      </c>
      <c r="T25" s="14">
        <v>535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0.28181987847222217</v>
      </c>
      <c r="AD25" s="25">
        <f t="shared" si="12"/>
        <v>-10.889520104166664</v>
      </c>
      <c r="AE25" s="25">
        <v>-5.8</v>
      </c>
      <c r="AF25" s="25">
        <v>-7.26</v>
      </c>
      <c r="AG25" s="25">
        <v>0</v>
      </c>
    </row>
    <row r="26" spans="1:33" ht="15.75" customHeight="1" x14ac:dyDescent="0.2">
      <c r="A26" s="14" t="s">
        <v>82</v>
      </c>
      <c r="B26" s="14" t="s">
        <v>1123</v>
      </c>
      <c r="C26" s="15">
        <f t="shared" si="1"/>
        <v>19.201470588235296</v>
      </c>
      <c r="D26" s="16">
        <v>34</v>
      </c>
      <c r="E26" s="16">
        <v>0</v>
      </c>
      <c r="F26" s="17">
        <v>652.85</v>
      </c>
      <c r="G26" s="17">
        <v>0</v>
      </c>
      <c r="H26" s="18">
        <f t="shared" si="2"/>
        <v>0</v>
      </c>
      <c r="I26" s="18">
        <f t="shared" si="3"/>
        <v>0.14004246023699149</v>
      </c>
      <c r="J26" s="17">
        <f t="shared" si="4"/>
        <v>91.4267201657199</v>
      </c>
      <c r="K26" s="17">
        <f t="shared" si="5"/>
        <v>2.6890211813447031</v>
      </c>
      <c r="L26" s="16">
        <v>74</v>
      </c>
      <c r="M26" s="19">
        <f t="shared" si="6"/>
        <v>0.45945945945945948</v>
      </c>
      <c r="N26" s="16">
        <v>66</v>
      </c>
      <c r="O26" s="20">
        <f t="shared" ref="O26:P26" si="21">D26/7</f>
        <v>4.8571428571428568</v>
      </c>
      <c r="P26" s="20">
        <f t="shared" si="21"/>
        <v>0</v>
      </c>
      <c r="Q26" s="16">
        <f t="shared" si="8"/>
        <v>13</v>
      </c>
      <c r="R26" s="16"/>
      <c r="S26" s="21">
        <v>1.3491686460807599</v>
      </c>
      <c r="T26" s="14">
        <v>535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0.28181987847222217</v>
      </c>
      <c r="AD26" s="25">
        <f t="shared" si="12"/>
        <v>-13.222988697916664</v>
      </c>
      <c r="AE26" s="25">
        <v>-5.98</v>
      </c>
      <c r="AF26" s="25">
        <v>-7.2633173863636298</v>
      </c>
      <c r="AG26" s="25">
        <v>0</v>
      </c>
    </row>
    <row r="27" spans="1:33" ht="15.75" customHeight="1" x14ac:dyDescent="0.2">
      <c r="A27" s="14" t="s">
        <v>85</v>
      </c>
      <c r="B27" s="14" t="s">
        <v>105</v>
      </c>
      <c r="C27" s="15">
        <f t="shared" si="1"/>
        <v>19.921481481481482</v>
      </c>
      <c r="D27" s="16">
        <v>54</v>
      </c>
      <c r="E27" s="16">
        <v>3</v>
      </c>
      <c r="F27" s="17">
        <v>1075.76</v>
      </c>
      <c r="G27" s="17">
        <v>0</v>
      </c>
      <c r="H27" s="18">
        <f t="shared" si="2"/>
        <v>0</v>
      </c>
      <c r="I27" s="18">
        <f t="shared" si="3"/>
        <v>0.18194727103872047</v>
      </c>
      <c r="J27" s="17">
        <f t="shared" si="4"/>
        <v>195.73159629261392</v>
      </c>
      <c r="K27" s="17">
        <f t="shared" si="5"/>
        <v>3.6246591906039614</v>
      </c>
      <c r="L27" s="16">
        <v>117</v>
      </c>
      <c r="M27" s="19">
        <f t="shared" si="6"/>
        <v>0.46153846153846156</v>
      </c>
      <c r="N27" s="16">
        <v>15</v>
      </c>
      <c r="O27" s="20">
        <f t="shared" ref="O27:P27" si="22">D27/7</f>
        <v>7.7142857142857144</v>
      </c>
      <c r="P27" s="20">
        <f t="shared" si="22"/>
        <v>0.42857142857142855</v>
      </c>
      <c r="Q27" s="16">
        <f t="shared" si="8"/>
        <v>1</v>
      </c>
      <c r="R27" s="16"/>
      <c r="S27" s="21">
        <v>2.4380952380952379</v>
      </c>
      <c r="T27" s="14">
        <v>535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0.28181987847222217</v>
      </c>
      <c r="AD27" s="25">
        <f t="shared" si="12"/>
        <v>-21.001217343749996</v>
      </c>
      <c r="AE27" s="25">
        <v>-5.98</v>
      </c>
      <c r="AF27" s="25">
        <v>-6.9396886363636296</v>
      </c>
      <c r="AG27" s="25">
        <v>0</v>
      </c>
    </row>
    <row r="28" spans="1:33" ht="15.75" customHeight="1" x14ac:dyDescent="0.2">
      <c r="A28" s="14" t="s">
        <v>87</v>
      </c>
      <c r="B28" s="14" t="s">
        <v>105</v>
      </c>
      <c r="C28" s="15">
        <f t="shared" si="1"/>
        <v>19.95</v>
      </c>
      <c r="D28" s="16">
        <v>11</v>
      </c>
      <c r="E28" s="16">
        <v>0</v>
      </c>
      <c r="F28" s="17">
        <v>219.45</v>
      </c>
      <c r="G28" s="17">
        <v>0</v>
      </c>
      <c r="H28" s="18">
        <f t="shared" si="2"/>
        <v>0</v>
      </c>
      <c r="I28" s="18">
        <f t="shared" si="3"/>
        <v>0.18290225219772951</v>
      </c>
      <c r="J28" s="17">
        <f t="shared" si="4"/>
        <v>40.13789924479174</v>
      </c>
      <c r="K28" s="17">
        <f t="shared" si="5"/>
        <v>3.6488999313447037</v>
      </c>
      <c r="L28" s="16">
        <v>40</v>
      </c>
      <c r="M28" s="19">
        <f t="shared" si="6"/>
        <v>0.27500000000000002</v>
      </c>
      <c r="N28" s="16">
        <v>34</v>
      </c>
      <c r="O28" s="20">
        <f t="shared" ref="O28:P28" si="23">D28/7</f>
        <v>1.5714285714285714</v>
      </c>
      <c r="P28" s="20">
        <f t="shared" si="23"/>
        <v>0</v>
      </c>
      <c r="Q28" s="16">
        <f t="shared" si="8"/>
        <v>21</v>
      </c>
      <c r="R28" s="16"/>
      <c r="S28" s="21">
        <v>2.4571428571428569</v>
      </c>
      <c r="T28" s="14">
        <v>535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0.28181987847222217</v>
      </c>
      <c r="AD28" s="25">
        <f t="shared" si="12"/>
        <v>-4.2780257552083327</v>
      </c>
      <c r="AE28" s="25">
        <v>-5.98</v>
      </c>
      <c r="AF28" s="25">
        <v>-6.9396886363636296</v>
      </c>
      <c r="AG28" s="25">
        <v>0</v>
      </c>
    </row>
    <row r="29" spans="1:33" ht="15.75" customHeight="1" x14ac:dyDescent="0.2">
      <c r="A29" s="14" t="s">
        <v>89</v>
      </c>
      <c r="B29" s="14" t="s">
        <v>105</v>
      </c>
      <c r="C29" s="15">
        <f t="shared" si="1"/>
        <v>21.263913043478261</v>
      </c>
      <c r="D29" s="16">
        <v>23</v>
      </c>
      <c r="E29" s="16">
        <v>0</v>
      </c>
      <c r="F29" s="17">
        <v>489.07</v>
      </c>
      <c r="G29" s="17">
        <v>0</v>
      </c>
      <c r="H29" s="18">
        <f t="shared" si="2"/>
        <v>0</v>
      </c>
      <c r="I29" s="18">
        <f t="shared" si="3"/>
        <v>0.22412271948990561</v>
      </c>
      <c r="J29" s="17">
        <f t="shared" si="4"/>
        <v>109.61169842092814</v>
      </c>
      <c r="K29" s="17">
        <f t="shared" si="5"/>
        <v>4.7657260183012236</v>
      </c>
      <c r="L29" s="16">
        <v>89</v>
      </c>
      <c r="M29" s="19">
        <f t="shared" si="6"/>
        <v>0.25842696629213485</v>
      </c>
      <c r="N29" s="16">
        <v>13</v>
      </c>
      <c r="O29" s="20">
        <f t="shared" ref="O29:P29" si="25">D29/7</f>
        <v>3.2857142857142856</v>
      </c>
      <c r="P29" s="20">
        <f t="shared" si="25"/>
        <v>0</v>
      </c>
      <c r="Q29" s="16">
        <f t="shared" si="8"/>
        <v>3</v>
      </c>
      <c r="R29" s="16"/>
      <c r="S29" s="21">
        <v>1.88</v>
      </c>
      <c r="T29" s="14">
        <v>250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0.28181987847222217</v>
      </c>
      <c r="AD29" s="25">
        <f t="shared" si="12"/>
        <v>-8.9449629427083313</v>
      </c>
      <c r="AE29" s="25">
        <v>-5.98</v>
      </c>
      <c r="AF29" s="25">
        <v>-6.9396886363636296</v>
      </c>
      <c r="AG29" s="25">
        <v>0</v>
      </c>
    </row>
    <row r="30" spans="1:33" ht="15.75" customHeight="1" x14ac:dyDescent="0.2">
      <c r="A30" s="31" t="s">
        <v>90</v>
      </c>
      <c r="B30" s="14" t="s">
        <v>105</v>
      </c>
      <c r="C30" s="15">
        <f t="shared" si="1"/>
        <v>22.495000000000001</v>
      </c>
      <c r="D30" s="16">
        <v>6</v>
      </c>
      <c r="E30" s="16">
        <v>0</v>
      </c>
      <c r="F30" s="17">
        <v>134.97</v>
      </c>
      <c r="G30" s="17">
        <v>0</v>
      </c>
      <c r="H30" s="18">
        <f t="shared" si="2"/>
        <v>0</v>
      </c>
      <c r="I30" s="18">
        <f t="shared" si="3"/>
        <v>0.26221490034822548</v>
      </c>
      <c r="J30" s="17">
        <f t="shared" si="4"/>
        <v>35.391145099999996</v>
      </c>
      <c r="K30" s="17">
        <f t="shared" si="5"/>
        <v>5.8985241833333326</v>
      </c>
      <c r="L30" s="16">
        <v>31</v>
      </c>
      <c r="M30" s="19">
        <f t="shared" si="6"/>
        <v>0.19354838709677419</v>
      </c>
      <c r="N30" s="16">
        <v>1</v>
      </c>
      <c r="O30" s="20">
        <f t="shared" ref="O30:P30" si="26">D30/7</f>
        <v>0.8571428571428571</v>
      </c>
      <c r="P30" s="20">
        <f t="shared" si="26"/>
        <v>0</v>
      </c>
      <c r="Q30" s="16">
        <f t="shared" si="8"/>
        <v>1</v>
      </c>
      <c r="R30" s="16"/>
      <c r="S30" s="21">
        <v>2.089171974522293</v>
      </c>
      <c r="T30" s="14">
        <v>250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0.28181987847222217</v>
      </c>
      <c r="AD30" s="25">
        <f t="shared" si="12"/>
        <v>-2.3334685937499993</v>
      </c>
      <c r="AE30" s="25">
        <v>-5.98</v>
      </c>
      <c r="AF30" s="25">
        <v>-6.8533143843750004</v>
      </c>
      <c r="AG30" s="25">
        <v>0</v>
      </c>
    </row>
    <row r="31" spans="1:33" ht="15.75" customHeight="1" x14ac:dyDescent="0.2">
      <c r="A31" s="31" t="s">
        <v>91</v>
      </c>
      <c r="B31" s="14" t="s">
        <v>105</v>
      </c>
      <c r="C31" s="15">
        <f t="shared" si="1"/>
        <v>22.23</v>
      </c>
      <c r="D31" s="16">
        <v>1</v>
      </c>
      <c r="E31" s="16">
        <v>0</v>
      </c>
      <c r="F31" s="17">
        <v>22.23</v>
      </c>
      <c r="G31" s="17">
        <v>0</v>
      </c>
      <c r="H31" s="18">
        <f t="shared" si="2"/>
        <v>0</v>
      </c>
      <c r="I31" s="18">
        <f t="shared" si="3"/>
        <v>0.25520801544459426</v>
      </c>
      <c r="J31" s="17">
        <f t="shared" si="4"/>
        <v>5.6732741833333309</v>
      </c>
      <c r="K31" s="17">
        <f t="shared" si="5"/>
        <v>5.6732741833333309</v>
      </c>
      <c r="L31" s="16">
        <v>3</v>
      </c>
      <c r="M31" s="19">
        <f t="shared" si="6"/>
        <v>0.33333333333333331</v>
      </c>
      <c r="N31" s="16">
        <v>0</v>
      </c>
      <c r="O31" s="20">
        <f t="shared" ref="O31:P32" si="27">D31/7</f>
        <v>0.14285714285714285</v>
      </c>
      <c r="P31" s="20">
        <f t="shared" si="27"/>
        <v>0</v>
      </c>
      <c r="Q31" s="16">
        <f t="shared" si="8"/>
        <v>0</v>
      </c>
      <c r="R31" s="16"/>
      <c r="S31" s="21">
        <v>2.3819095477386898</v>
      </c>
      <c r="T31" s="14" t="s">
        <v>63</v>
      </c>
      <c r="U31" s="22" t="s">
        <v>63</v>
      </c>
      <c r="V31" s="23" t="s">
        <v>1151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0.28181987847222217</v>
      </c>
      <c r="AD31" s="25">
        <f t="shared" si="12"/>
        <v>-0.38891143229166658</v>
      </c>
      <c r="AE31" s="25">
        <v>-5.98</v>
      </c>
      <c r="AF31" s="25">
        <v>-6.8533143843749995</v>
      </c>
      <c r="AG31" s="25">
        <v>0</v>
      </c>
    </row>
    <row r="32" spans="1:33" ht="15.75" customHeight="1" x14ac:dyDescent="0.2">
      <c r="A32" s="31" t="s">
        <v>1149</v>
      </c>
      <c r="B32" s="14"/>
      <c r="C32" s="15" t="str">
        <f t="shared" si="1"/>
        <v xml:space="preserve"> - </v>
      </c>
      <c r="D32" s="16">
        <v>0</v>
      </c>
      <c r="E32" s="16">
        <v>0</v>
      </c>
      <c r="F32" s="17">
        <v>0</v>
      </c>
      <c r="G32" s="17">
        <v>0</v>
      </c>
      <c r="H32" s="18" t="e">
        <f t="shared" si="2"/>
        <v>#DIV/0!</v>
      </c>
      <c r="I32" s="18" t="e">
        <f t="shared" si="3"/>
        <v>#DIV/0!</v>
      </c>
      <c r="J32" s="17">
        <f t="shared" si="4"/>
        <v>0</v>
      </c>
      <c r="K32" s="17" t="e">
        <f t="shared" si="5"/>
        <v>#DIV/0!</v>
      </c>
      <c r="L32" s="16">
        <v>0</v>
      </c>
      <c r="M32" s="19" t="str">
        <f t="shared" si="6"/>
        <v>-</v>
      </c>
      <c r="N32" s="16">
        <v>0</v>
      </c>
      <c r="O32" s="20">
        <f t="shared" si="27"/>
        <v>0</v>
      </c>
      <c r="P32" s="20">
        <f t="shared" si="27"/>
        <v>0</v>
      </c>
      <c r="Q32" s="16" t="e">
        <f t="shared" si="8"/>
        <v>#DIV/0!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2.4109589041095889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0.28181987847222217</v>
      </c>
      <c r="AD32" s="25">
        <f t="shared" si="12"/>
        <v>0</v>
      </c>
      <c r="AE32" s="25">
        <v>-5.98</v>
      </c>
      <c r="AF32" s="25">
        <v>-6.8533143843750004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RV Extension Cord 15 Ft - TT-30P to NEWMA L5-30R 125v RV Power Cord")</f>
        <v>30 Amp RV Extension Cord 15 Ft - TT-30P to NEWMA L5-30R 125v RV Power Cord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Info!B1:BJ5000""),2,FALSE),"""")"),"B08Q6GZVJB")</f>
        <v>B08Q6GZVJB</v>
      </c>
      <c r="B2" s="3" t="s">
        <v>1124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78.75" customHeight="1" x14ac:dyDescent="0.15">
      <c r="A3" s="67" t="s">
        <v>30</v>
      </c>
      <c r="B3" s="68"/>
      <c r="C3" s="42">
        <f>((AE32+AF32)/0.85)*-1</f>
        <v>21.329157647058707</v>
      </c>
      <c r="D3" s="5">
        <f>SUM(D4:D99765)</f>
        <v>208</v>
      </c>
      <c r="E3" s="5"/>
      <c r="F3" s="6">
        <f t="shared" ref="F3:G3" si="0">SUM(F4:F99765)</f>
        <v>8562.75</v>
      </c>
      <c r="G3" s="6">
        <f t="shared" si="0"/>
        <v>-0.26</v>
      </c>
      <c r="H3" s="7">
        <f>G3/F3*-1</f>
        <v>3.0364076961256608E-5</v>
      </c>
      <c r="I3" s="8">
        <f>J3/F3</f>
        <v>0.37851538952129565</v>
      </c>
      <c r="J3" s="6">
        <f>SUM(J4:J99765)</f>
        <v>3241.1326516234744</v>
      </c>
      <c r="K3" s="6">
        <f>J3/D3</f>
        <v>15.58236851742055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1.5 - April
2.5 - May
3.5 - June
8 - July
6 - Aug
2.5 - Sept
2.5 - Oct
2.5 - Nov
2 - Dec
 - Jan
 - Feb")</f>
        <v xml:space="preserve"> - March
1.5 - April
2.5 - May
3.5 - June
8 - July
6 - Aug
2.5 - Sept
2.5 - Oct
2.5 - Nov
2 -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-119.53842087652775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Info!B2:BZ7000""),37,FALSE)),"""")*-1"),-11.5497839999999)</f>
        <v>-11.549783999999899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hidden="1" customHeight="1" x14ac:dyDescent="0.2">
      <c r="A17" s="14"/>
      <c r="B17" s="14"/>
      <c r="C17" s="15"/>
      <c r="D17" s="16"/>
      <c r="E17" s="16"/>
      <c r="F17" s="17"/>
      <c r="G17" s="29"/>
      <c r="H17" s="18"/>
      <c r="I17" s="18"/>
      <c r="J17" s="17"/>
      <c r="K17" s="17"/>
      <c r="L17" s="16"/>
      <c r="M17" s="19"/>
      <c r="N17" s="16"/>
      <c r="O17" s="20"/>
      <c r="P17" s="20"/>
      <c r="Q17" s="16"/>
      <c r="R17" s="16"/>
      <c r="S17" s="21"/>
      <c r="T17" s="14"/>
      <c r="U17" s="22"/>
      <c r="V17" s="23"/>
      <c r="W17" s="14"/>
      <c r="X17" s="24"/>
      <c r="Y17" s="25"/>
      <c r="Z17" s="14"/>
      <c r="AA17" s="14"/>
      <c r="AB17" s="27"/>
      <c r="AC17" s="28"/>
      <c r="AD17" s="25"/>
      <c r="AE17" s="25"/>
      <c r="AF17" s="25"/>
      <c r="AG17" s="25"/>
    </row>
    <row r="18" spans="1:33" ht="15.75" hidden="1" customHeight="1" x14ac:dyDescent="0.2">
      <c r="A18" s="14"/>
      <c r="B18" s="14"/>
      <c r="C18" s="15"/>
      <c r="D18" s="16"/>
      <c r="E18" s="16"/>
      <c r="F18" s="17"/>
      <c r="G18" s="29"/>
      <c r="H18" s="18"/>
      <c r="I18" s="18"/>
      <c r="J18" s="17"/>
      <c r="K18" s="17"/>
      <c r="L18" s="16"/>
      <c r="M18" s="19"/>
      <c r="N18" s="16"/>
      <c r="O18" s="20"/>
      <c r="P18" s="20"/>
      <c r="Q18" s="16"/>
      <c r="R18" s="16"/>
      <c r="S18" s="21"/>
      <c r="T18" s="14"/>
      <c r="U18" s="22"/>
      <c r="V18" s="23"/>
      <c r="W18" s="14"/>
      <c r="X18" s="24"/>
      <c r="Y18" s="25"/>
      <c r="Z18" s="14"/>
      <c r="AA18" s="14"/>
      <c r="AB18" s="27"/>
      <c r="AC18" s="28"/>
      <c r="AD18" s="25"/>
      <c r="AE18" s="25"/>
      <c r="AF18" s="25"/>
      <c r="AG18" s="25"/>
    </row>
    <row r="19" spans="1:33" ht="15.75" hidden="1" customHeight="1" x14ac:dyDescent="0.2">
      <c r="A19" s="14"/>
      <c r="B19" s="14"/>
      <c r="C19" s="15"/>
      <c r="D19" s="16"/>
      <c r="E19" s="16"/>
      <c r="F19" s="17"/>
      <c r="G19" s="29"/>
      <c r="H19" s="18"/>
      <c r="I19" s="18"/>
      <c r="J19" s="17"/>
      <c r="K19" s="17"/>
      <c r="L19" s="16"/>
      <c r="M19" s="19"/>
      <c r="N19" s="16"/>
      <c r="O19" s="20"/>
      <c r="P19" s="20"/>
      <c r="Q19" s="16"/>
      <c r="R19" s="16"/>
      <c r="S19" s="21"/>
      <c r="T19" s="14"/>
      <c r="U19" s="22"/>
      <c r="V19" s="23"/>
      <c r="W19" s="14"/>
      <c r="X19" s="24"/>
      <c r="Y19" s="25"/>
      <c r="Z19" s="14"/>
      <c r="AA19" s="14"/>
      <c r="AB19" s="27"/>
      <c r="AC19" s="28"/>
      <c r="AD19" s="25"/>
      <c r="AE19" s="25"/>
      <c r="AF19" s="25"/>
      <c r="AG19" s="25"/>
    </row>
    <row r="20" spans="1:33" ht="15.75" customHeight="1" x14ac:dyDescent="0.2">
      <c r="A20" s="14" t="s">
        <v>68</v>
      </c>
      <c r="B20" s="14" t="s">
        <v>1125</v>
      </c>
      <c r="C20" s="15">
        <f t="shared" ref="C20:C32" si="1">IFERROR(F20/D20," - ")</f>
        <v>32.99</v>
      </c>
      <c r="D20" s="16">
        <v>12</v>
      </c>
      <c r="E20" s="16">
        <v>0</v>
      </c>
      <c r="F20" s="17">
        <v>395.88000000000005</v>
      </c>
      <c r="G20" s="29">
        <v>0</v>
      </c>
      <c r="H20" s="18">
        <f t="shared" ref="H20:H32" si="2">G20/F20*-1</f>
        <v>0</v>
      </c>
      <c r="I20" s="18">
        <f t="shared" ref="I20:I32" si="3">J20/F20</f>
        <v>0.25420693739685435</v>
      </c>
      <c r="J20" s="17">
        <f t="shared" ref="J20:J32" si="4">F20*0.85+G20+AF20*D20+D20*AE20+AG20+AD20</f>
        <v>100.6354423766667</v>
      </c>
      <c r="K20" s="17">
        <f t="shared" ref="K20:K32" si="5">J20/D20</f>
        <v>8.3862868647222246</v>
      </c>
      <c r="L20" s="16">
        <v>26</v>
      </c>
      <c r="M20" s="19">
        <f t="shared" ref="M20:M32" si="6">IFERROR(D20/L20,"-")</f>
        <v>0.46153846153846156</v>
      </c>
      <c r="N20" s="16">
        <v>192</v>
      </c>
      <c r="O20" s="20">
        <f t="shared" ref="O20:P20" si="7">D20/7</f>
        <v>1.7142857142857142</v>
      </c>
      <c r="P20" s="20">
        <f t="shared" si="7"/>
        <v>0</v>
      </c>
      <c r="Q20" s="16">
        <f t="shared" ref="Q20:Q32" si="8">ROUNDDOWN(N20/(O20+P20),0)</f>
        <v>112</v>
      </c>
      <c r="R20" s="16"/>
      <c r="S20" s="21">
        <v>4.5685279187817202E-2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ref="X20:X32" si="9">IFERROR(W20/D20,0)</f>
        <v>0</v>
      </c>
      <c r="Y20" s="25">
        <f t="shared" ref="Y20:Y26" si="10">IFERROR(G20/(W20+Z20)*-1,0)</f>
        <v>0</v>
      </c>
      <c r="Z20" s="14">
        <v>0</v>
      </c>
      <c r="AA20" s="14" t="s">
        <v>39</v>
      </c>
      <c r="AB20" s="27">
        <f t="shared" ref="AB20:AB32" si="11">IF(OR(AA20="UsLargeStandardSize",AA20="UsSmallStandardSize"),-0.69,-0.48)</f>
        <v>-0.69</v>
      </c>
      <c r="AC20" s="28">
        <v>0.40396513425925923</v>
      </c>
      <c r="AD20" s="25">
        <f t="shared" ref="AD20:AD32" si="12">IFERROR(AB20*AC20*D20*2,0)</f>
        <v>-6.6896626233333318</v>
      </c>
      <c r="AE20" s="25">
        <v>-6.56</v>
      </c>
      <c r="AF20" s="25">
        <v>-12.53774125</v>
      </c>
      <c r="AG20" s="25">
        <v>0</v>
      </c>
    </row>
    <row r="21" spans="1:33" ht="15.75" customHeight="1" x14ac:dyDescent="0.2">
      <c r="A21" s="14" t="s">
        <v>71</v>
      </c>
      <c r="B21" s="14" t="s">
        <v>1126</v>
      </c>
      <c r="C21" s="15">
        <f t="shared" si="1"/>
        <v>36.278888888888893</v>
      </c>
      <c r="D21" s="16">
        <v>27</v>
      </c>
      <c r="E21" s="16">
        <v>0</v>
      </c>
      <c r="F21" s="17">
        <v>979.53000000000009</v>
      </c>
      <c r="G21" s="29">
        <v>-0.08</v>
      </c>
      <c r="H21" s="18">
        <f t="shared" si="2"/>
        <v>8.1671822200443062E-5</v>
      </c>
      <c r="I21" s="18">
        <f t="shared" si="3"/>
        <v>0.30813731621032531</v>
      </c>
      <c r="J21" s="17">
        <f t="shared" si="4"/>
        <v>301.82974534749997</v>
      </c>
      <c r="K21" s="17">
        <f t="shared" si="5"/>
        <v>11.178879457314814</v>
      </c>
      <c r="L21" s="16">
        <v>30</v>
      </c>
      <c r="M21" s="19">
        <f t="shared" si="6"/>
        <v>0.9</v>
      </c>
      <c r="N21" s="16">
        <v>160</v>
      </c>
      <c r="O21" s="20">
        <f t="shared" ref="O21:P21" si="13">D21/7</f>
        <v>3.8571428571428572</v>
      </c>
      <c r="P21" s="20">
        <f t="shared" si="13"/>
        <v>0</v>
      </c>
      <c r="Q21" s="16">
        <f t="shared" si="8"/>
        <v>41</v>
      </c>
      <c r="R21" s="16"/>
      <c r="S21" s="21">
        <v>0.77575757575757498</v>
      </c>
      <c r="T21" s="14">
        <v>100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0.40396513425925923</v>
      </c>
      <c r="AD21" s="25">
        <f t="shared" si="12"/>
        <v>-15.051740902499997</v>
      </c>
      <c r="AE21" s="25">
        <v>-6.56</v>
      </c>
      <c r="AF21" s="25">
        <v>-12.53774125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39.330000000000013</v>
      </c>
      <c r="D22" s="16">
        <v>16</v>
      </c>
      <c r="E22" s="16">
        <v>0</v>
      </c>
      <c r="F22" s="29">
        <v>629.2800000000002</v>
      </c>
      <c r="G22" s="29">
        <v>0</v>
      </c>
      <c r="H22" s="18">
        <f t="shared" si="2"/>
        <v>0</v>
      </c>
      <c r="I22" s="18">
        <f t="shared" si="3"/>
        <v>0.35024883968274162</v>
      </c>
      <c r="J22" s="17">
        <f t="shared" si="4"/>
        <v>220.40458983555573</v>
      </c>
      <c r="K22" s="17">
        <f t="shared" si="5"/>
        <v>13.775286864722233</v>
      </c>
      <c r="L22" s="16">
        <v>35</v>
      </c>
      <c r="M22" s="19">
        <f t="shared" si="6"/>
        <v>0.45714285714285713</v>
      </c>
      <c r="N22" s="16">
        <v>144</v>
      </c>
      <c r="O22" s="20">
        <f t="shared" ref="O22:P22" si="14">D22/7</f>
        <v>2.2857142857142856</v>
      </c>
      <c r="P22" s="20">
        <f t="shared" si="14"/>
        <v>0</v>
      </c>
      <c r="Q22" s="16">
        <f t="shared" si="8"/>
        <v>63</v>
      </c>
      <c r="R22" s="16"/>
      <c r="S22" s="21">
        <v>1.4054054054053999</v>
      </c>
      <c r="T22" s="14">
        <v>100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0.40396513425925923</v>
      </c>
      <c r="AD22" s="25">
        <f t="shared" si="12"/>
        <v>-8.919550164444443</v>
      </c>
      <c r="AE22" s="25">
        <v>-6.56</v>
      </c>
      <c r="AF22" s="25">
        <v>-12.53774125</v>
      </c>
      <c r="AG22" s="25">
        <v>0</v>
      </c>
    </row>
    <row r="23" spans="1:33" ht="15.75" customHeight="1" x14ac:dyDescent="0.2">
      <c r="A23" s="14" t="s">
        <v>76</v>
      </c>
      <c r="B23" s="14" t="s">
        <v>1127</v>
      </c>
      <c r="C23" s="15">
        <f t="shared" si="1"/>
        <v>42.208888888888886</v>
      </c>
      <c r="D23" s="16">
        <v>9</v>
      </c>
      <c r="E23" s="16">
        <v>0</v>
      </c>
      <c r="F23" s="17">
        <v>379.88</v>
      </c>
      <c r="G23" s="29">
        <v>0</v>
      </c>
      <c r="H23" s="18">
        <f t="shared" si="2"/>
        <v>0</v>
      </c>
      <c r="I23" s="18">
        <f t="shared" si="3"/>
        <v>0.38433474197772982</v>
      </c>
      <c r="J23" s="17">
        <f t="shared" si="4"/>
        <v>146.00108178249999</v>
      </c>
      <c r="K23" s="17">
        <f t="shared" si="5"/>
        <v>16.222342420277776</v>
      </c>
      <c r="L23" s="16">
        <v>39</v>
      </c>
      <c r="M23" s="19">
        <f t="shared" si="6"/>
        <v>0.23076923076923078</v>
      </c>
      <c r="N23" s="16">
        <v>135</v>
      </c>
      <c r="O23" s="20">
        <f t="shared" ref="O23:P23" si="15">D23/7</f>
        <v>1.2857142857142858</v>
      </c>
      <c r="P23" s="20">
        <f t="shared" si="15"/>
        <v>0</v>
      </c>
      <c r="Q23" s="16">
        <f t="shared" si="8"/>
        <v>105</v>
      </c>
      <c r="R23" s="16"/>
      <c r="S23" s="21">
        <v>1.72661870503597</v>
      </c>
      <c r="T23" s="14">
        <v>100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0.40396513425925923</v>
      </c>
      <c r="AD23" s="25">
        <f t="shared" si="12"/>
        <v>-5.0172469674999993</v>
      </c>
      <c r="AE23" s="25">
        <v>-6.56</v>
      </c>
      <c r="AF23" s="25">
        <v>-12.53774125</v>
      </c>
      <c r="AG23" s="25">
        <v>0</v>
      </c>
    </row>
    <row r="24" spans="1:33" ht="15.75" customHeight="1" x14ac:dyDescent="0.2">
      <c r="A24" s="14" t="s">
        <v>78</v>
      </c>
      <c r="B24" s="14" t="s">
        <v>1128</v>
      </c>
      <c r="C24" s="15">
        <f t="shared" si="1"/>
        <v>38.303888888888892</v>
      </c>
      <c r="D24" s="16">
        <v>18</v>
      </c>
      <c r="E24" s="16">
        <v>0</v>
      </c>
      <c r="F24" s="17">
        <v>689.47</v>
      </c>
      <c r="G24" s="17">
        <v>0</v>
      </c>
      <c r="H24" s="18">
        <f t="shared" si="2"/>
        <v>0</v>
      </c>
      <c r="I24" s="18">
        <f t="shared" si="3"/>
        <v>0.33686115939054639</v>
      </c>
      <c r="J24" s="17">
        <f t="shared" si="4"/>
        <v>232.25566356500002</v>
      </c>
      <c r="K24" s="17">
        <f t="shared" si="5"/>
        <v>12.90309242027778</v>
      </c>
      <c r="L24" s="16">
        <v>66</v>
      </c>
      <c r="M24" s="19">
        <f t="shared" si="6"/>
        <v>0.27272727272727271</v>
      </c>
      <c r="N24" s="16">
        <v>119</v>
      </c>
      <c r="O24" s="20">
        <f t="shared" ref="O24:P24" si="16">D24/7</f>
        <v>2.5714285714285716</v>
      </c>
      <c r="P24" s="20">
        <f t="shared" si="16"/>
        <v>0</v>
      </c>
      <c r="Q24" s="16">
        <f t="shared" si="8"/>
        <v>46</v>
      </c>
      <c r="R24" s="16"/>
      <c r="S24" s="21">
        <v>0.87804878048780399</v>
      </c>
      <c r="T24" s="14">
        <v>219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0.40396513425925923</v>
      </c>
      <c r="AD24" s="25">
        <f t="shared" si="12"/>
        <v>-10.034493934999999</v>
      </c>
      <c r="AE24" s="25">
        <v>-6.56</v>
      </c>
      <c r="AF24" s="25">
        <v>-12.53774125</v>
      </c>
      <c r="AG24" s="25">
        <v>0</v>
      </c>
    </row>
    <row r="25" spans="1:33" ht="15.75" customHeight="1" x14ac:dyDescent="0.2">
      <c r="A25" s="14" t="s">
        <v>81</v>
      </c>
      <c r="B25" s="30" t="s">
        <v>206</v>
      </c>
      <c r="C25" s="15">
        <f t="shared" si="1"/>
        <v>41.237222222222222</v>
      </c>
      <c r="D25" s="16">
        <v>18</v>
      </c>
      <c r="E25" s="16">
        <v>0</v>
      </c>
      <c r="F25" s="17">
        <v>742.27</v>
      </c>
      <c r="G25" s="17">
        <v>0</v>
      </c>
      <c r="H25" s="18">
        <f t="shared" si="2"/>
        <v>0</v>
      </c>
      <c r="I25" s="18">
        <f t="shared" si="3"/>
        <v>0.37330756472038479</v>
      </c>
      <c r="J25" s="17">
        <f t="shared" si="4"/>
        <v>277.09500606500001</v>
      </c>
      <c r="K25" s="17">
        <f t="shared" si="5"/>
        <v>15.394167003611111</v>
      </c>
      <c r="L25" s="16">
        <v>66</v>
      </c>
      <c r="M25" s="19">
        <f t="shared" si="6"/>
        <v>0.27272727272727271</v>
      </c>
      <c r="N25" s="16">
        <v>99</v>
      </c>
      <c r="O25" s="20">
        <f t="shared" ref="O25:P25" si="17">D25/7</f>
        <v>2.5714285714285716</v>
      </c>
      <c r="P25" s="20">
        <f t="shared" si="17"/>
        <v>0</v>
      </c>
      <c r="Q25" s="16">
        <f t="shared" si="8"/>
        <v>38</v>
      </c>
      <c r="R25" s="16"/>
      <c r="S25" s="21">
        <v>1.3812949640287771</v>
      </c>
      <c r="T25" s="14">
        <v>219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0.40396513425925923</v>
      </c>
      <c r="AD25" s="25">
        <f t="shared" si="12"/>
        <v>-10.034493934999999</v>
      </c>
      <c r="AE25" s="25">
        <v>-6.56</v>
      </c>
      <c r="AF25" s="25">
        <v>-12.54</v>
      </c>
      <c r="AG25" s="25">
        <v>0</v>
      </c>
    </row>
    <row r="26" spans="1:33" ht="15.75" customHeight="1" x14ac:dyDescent="0.2">
      <c r="A26" s="14" t="s">
        <v>82</v>
      </c>
      <c r="B26" s="14" t="s">
        <v>1128</v>
      </c>
      <c r="C26" s="15">
        <f t="shared" si="1"/>
        <v>39.8125</v>
      </c>
      <c r="D26" s="16">
        <v>16</v>
      </c>
      <c r="E26" s="16">
        <v>0</v>
      </c>
      <c r="F26" s="17">
        <v>637</v>
      </c>
      <c r="G26" s="17">
        <v>-0.08</v>
      </c>
      <c r="H26" s="18">
        <f t="shared" si="2"/>
        <v>1.2558869701726844E-4</v>
      </c>
      <c r="I26" s="18">
        <f t="shared" si="3"/>
        <v>0.35567753506366634</v>
      </c>
      <c r="J26" s="17">
        <f t="shared" si="4"/>
        <v>226.56658983555545</v>
      </c>
      <c r="K26" s="17">
        <f t="shared" si="5"/>
        <v>14.160411864722215</v>
      </c>
      <c r="L26" s="16">
        <v>48</v>
      </c>
      <c r="M26" s="19">
        <f t="shared" si="6"/>
        <v>0.33333333333333331</v>
      </c>
      <c r="N26" s="16">
        <v>88</v>
      </c>
      <c r="O26" s="20">
        <f t="shared" ref="O26:P26" si="18">D26/7</f>
        <v>2.2857142857142856</v>
      </c>
      <c r="P26" s="20">
        <f t="shared" si="18"/>
        <v>0</v>
      </c>
      <c r="Q26" s="16">
        <f t="shared" si="8"/>
        <v>38</v>
      </c>
      <c r="R26" s="16"/>
      <c r="S26" s="21">
        <v>1.86784140969163</v>
      </c>
      <c r="T26" s="14">
        <v>219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0.40396513425925923</v>
      </c>
      <c r="AD26" s="25">
        <f t="shared" si="12"/>
        <v>-8.919550164444443</v>
      </c>
      <c r="AE26" s="25">
        <v>-6.58</v>
      </c>
      <c r="AF26" s="25">
        <v>-12.53774125</v>
      </c>
      <c r="AG26" s="25">
        <v>0</v>
      </c>
    </row>
    <row r="27" spans="1:33" ht="15.75" customHeight="1" x14ac:dyDescent="0.2">
      <c r="A27" s="14" t="s">
        <v>85</v>
      </c>
      <c r="B27" s="14" t="s">
        <v>1129</v>
      </c>
      <c r="C27" s="15">
        <f t="shared" si="1"/>
        <v>40.446578947368423</v>
      </c>
      <c r="D27" s="16">
        <v>38</v>
      </c>
      <c r="E27" s="16">
        <v>0</v>
      </c>
      <c r="F27" s="17">
        <v>1536.97</v>
      </c>
      <c r="G27" s="17">
        <v>-0.08</v>
      </c>
      <c r="H27" s="18">
        <f t="shared" si="2"/>
        <v>5.2050462923804627E-5</v>
      </c>
      <c r="I27" s="18">
        <f t="shared" si="3"/>
        <v>0.37708232324602597</v>
      </c>
      <c r="J27" s="17">
        <f t="shared" si="4"/>
        <v>579.56421835944457</v>
      </c>
      <c r="K27" s="17">
        <f t="shared" si="5"/>
        <v>15.251689956827489</v>
      </c>
      <c r="L27" s="16">
        <v>87</v>
      </c>
      <c r="M27" s="19">
        <f t="shared" si="6"/>
        <v>0.43678160919540232</v>
      </c>
      <c r="N27" s="16">
        <v>50</v>
      </c>
      <c r="O27" s="20">
        <f t="shared" ref="O27:P27" si="19">D27/7</f>
        <v>5.4285714285714288</v>
      </c>
      <c r="P27" s="20">
        <f t="shared" si="19"/>
        <v>0</v>
      </c>
      <c r="Q27" s="16">
        <f t="shared" si="8"/>
        <v>9</v>
      </c>
      <c r="R27" s="16"/>
      <c r="S27" s="21">
        <v>2.8140703517587942</v>
      </c>
      <c r="T27" s="14">
        <v>219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0.40396513425925923</v>
      </c>
      <c r="AD27" s="25">
        <f t="shared" si="12"/>
        <v>-21.183931640555553</v>
      </c>
      <c r="AE27" s="25">
        <v>-6.58</v>
      </c>
      <c r="AF27" s="25">
        <v>-11.988325</v>
      </c>
      <c r="AG27" s="25">
        <v>0</v>
      </c>
    </row>
    <row r="28" spans="1:33" ht="15.75" customHeight="1" x14ac:dyDescent="0.2">
      <c r="A28" s="14" t="s">
        <v>87</v>
      </c>
      <c r="B28" s="14" t="s">
        <v>1130</v>
      </c>
      <c r="C28" s="15">
        <f t="shared" si="1"/>
        <v>44.755200000000002</v>
      </c>
      <c r="D28" s="16">
        <v>25</v>
      </c>
      <c r="E28" s="16">
        <v>0</v>
      </c>
      <c r="F28" s="17">
        <v>1118.8800000000001</v>
      </c>
      <c r="G28" s="17">
        <v>-0.02</v>
      </c>
      <c r="H28" s="18">
        <f t="shared" si="2"/>
        <v>1.7875017875017873E-5</v>
      </c>
      <c r="I28" s="18">
        <f t="shared" si="3"/>
        <v>0.42115659784133103</v>
      </c>
      <c r="J28" s="17">
        <f t="shared" si="4"/>
        <v>471.22369419270848</v>
      </c>
      <c r="K28" s="17">
        <f t="shared" si="5"/>
        <v>18.848947767708339</v>
      </c>
      <c r="L28" s="16">
        <v>90</v>
      </c>
      <c r="M28" s="19">
        <f t="shared" si="6"/>
        <v>0.27777777777777779</v>
      </c>
      <c r="N28" s="16">
        <v>28</v>
      </c>
      <c r="O28" s="20">
        <f t="shared" ref="O28:P28" si="20">D28/7</f>
        <v>3.5714285714285716</v>
      </c>
      <c r="P28" s="20">
        <f t="shared" si="20"/>
        <v>0</v>
      </c>
      <c r="Q28" s="16">
        <f t="shared" si="8"/>
        <v>7</v>
      </c>
      <c r="R28" s="16"/>
      <c r="S28" s="21">
        <v>1.771883289124669</v>
      </c>
      <c r="T28" s="14">
        <v>219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1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0.45206321180555553</v>
      </c>
      <c r="AD28" s="25">
        <f t="shared" si="12"/>
        <v>-15.596180807291665</v>
      </c>
      <c r="AE28" s="25">
        <v>-6.58</v>
      </c>
      <c r="AF28" s="25">
        <v>-11.988325</v>
      </c>
      <c r="AG28" s="25">
        <v>0</v>
      </c>
    </row>
    <row r="29" spans="1:33" ht="15.75" customHeight="1" x14ac:dyDescent="0.2">
      <c r="A29" s="14" t="s">
        <v>89</v>
      </c>
      <c r="B29" s="14" t="s">
        <v>1131</v>
      </c>
      <c r="C29" s="15">
        <f t="shared" si="1"/>
        <v>49.509285714285717</v>
      </c>
      <c r="D29" s="16">
        <v>14</v>
      </c>
      <c r="E29" s="16">
        <v>0</v>
      </c>
      <c r="F29" s="17">
        <v>693.13</v>
      </c>
      <c r="G29" s="17">
        <v>0</v>
      </c>
      <c r="H29" s="18">
        <f t="shared" si="2"/>
        <v>0</v>
      </c>
      <c r="I29" s="18">
        <f t="shared" si="3"/>
        <v>0.46235206779091459</v>
      </c>
      <c r="J29" s="17">
        <f t="shared" si="4"/>
        <v>320.47008874791663</v>
      </c>
      <c r="K29" s="17">
        <f t="shared" si="5"/>
        <v>22.890720624851188</v>
      </c>
      <c r="L29" s="16">
        <v>48</v>
      </c>
      <c r="M29" s="19">
        <f t="shared" si="6"/>
        <v>0.29166666666666669</v>
      </c>
      <c r="N29" s="16">
        <v>14</v>
      </c>
      <c r="O29" s="20">
        <f t="shared" ref="O29:P29" si="22">D29/7</f>
        <v>2</v>
      </c>
      <c r="P29" s="20">
        <f t="shared" si="22"/>
        <v>0</v>
      </c>
      <c r="Q29" s="16">
        <f t="shared" si="8"/>
        <v>7</v>
      </c>
      <c r="R29" s="16"/>
      <c r="S29" s="21">
        <v>2.3948220064724919</v>
      </c>
      <c r="T29" s="14">
        <v>300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1"/>
        <v>0</v>
      </c>
      <c r="Z29" s="14">
        <v>0</v>
      </c>
      <c r="AA29" s="14" t="s">
        <v>39</v>
      </c>
      <c r="AB29" s="27">
        <f t="shared" si="11"/>
        <v>-0.69</v>
      </c>
      <c r="AC29" s="28">
        <v>0.45206321180555553</v>
      </c>
      <c r="AD29" s="25">
        <f t="shared" si="12"/>
        <v>-8.733861252083333</v>
      </c>
      <c r="AE29" s="25">
        <v>-6.58</v>
      </c>
      <c r="AF29" s="25">
        <v>-11.988325</v>
      </c>
      <c r="AG29" s="25">
        <v>0</v>
      </c>
    </row>
    <row r="30" spans="1:33" ht="15.75" customHeight="1" x14ac:dyDescent="0.2">
      <c r="A30" s="31" t="s">
        <v>90</v>
      </c>
      <c r="B30" s="31" t="s">
        <v>105</v>
      </c>
      <c r="C30" s="15">
        <f t="shared" si="1"/>
        <v>53.699090909090906</v>
      </c>
      <c r="D30" s="16">
        <v>11</v>
      </c>
      <c r="E30" s="16">
        <v>0</v>
      </c>
      <c r="F30" s="17">
        <v>590.68999999999994</v>
      </c>
      <c r="G30" s="17">
        <v>0</v>
      </c>
      <c r="H30" s="18">
        <f t="shared" si="2"/>
        <v>0</v>
      </c>
      <c r="I30" s="18">
        <f t="shared" si="3"/>
        <v>0.50076445588175311</v>
      </c>
      <c r="J30" s="17">
        <f t="shared" si="4"/>
        <v>295.79655644479271</v>
      </c>
      <c r="K30" s="17">
        <f t="shared" si="5"/>
        <v>26.8905960404357</v>
      </c>
      <c r="L30" s="16">
        <v>26</v>
      </c>
      <c r="M30" s="19">
        <f t="shared" si="6"/>
        <v>0.42307692307692307</v>
      </c>
      <c r="N30" s="16">
        <v>3</v>
      </c>
      <c r="O30" s="20">
        <f t="shared" ref="O30:P30" si="23">D30/7</f>
        <v>1.5714285714285714</v>
      </c>
      <c r="P30" s="20">
        <f t="shared" si="23"/>
        <v>0</v>
      </c>
      <c r="Q30" s="16">
        <f t="shared" si="8"/>
        <v>1</v>
      </c>
      <c r="R30" s="16"/>
      <c r="S30" s="21">
        <v>2.7571428571428571</v>
      </c>
      <c r="T30" s="14">
        <v>300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1"/>
        <v>0</v>
      </c>
      <c r="Z30" s="14">
        <v>0</v>
      </c>
      <c r="AA30" s="14" t="s">
        <v>39</v>
      </c>
      <c r="AB30" s="27">
        <f t="shared" si="11"/>
        <v>-0.69</v>
      </c>
      <c r="AC30" s="28">
        <v>0.45206321180555553</v>
      </c>
      <c r="AD30" s="25">
        <f t="shared" si="12"/>
        <v>-6.8623195552083329</v>
      </c>
      <c r="AE30" s="25">
        <v>-6.58</v>
      </c>
      <c r="AF30" s="25">
        <v>-11.549783999999899</v>
      </c>
      <c r="AG30" s="25">
        <v>0</v>
      </c>
    </row>
    <row r="31" spans="1:33" ht="15.75" customHeight="1" x14ac:dyDescent="0.2">
      <c r="A31" s="31" t="s">
        <v>91</v>
      </c>
      <c r="B31" s="31" t="s">
        <v>1132</v>
      </c>
      <c r="C31" s="15">
        <f t="shared" si="1"/>
        <v>56.59</v>
      </c>
      <c r="D31" s="16">
        <v>2</v>
      </c>
      <c r="E31" s="16">
        <v>0</v>
      </c>
      <c r="F31" s="17">
        <v>113.18</v>
      </c>
      <c r="G31" s="17">
        <v>0</v>
      </c>
      <c r="H31" s="18">
        <f t="shared" si="2"/>
        <v>0</v>
      </c>
      <c r="I31" s="18">
        <f t="shared" si="3"/>
        <v>0.51860520883032923</v>
      </c>
      <c r="J31" s="17">
        <f t="shared" si="4"/>
        <v>58.695737535416669</v>
      </c>
      <c r="K31" s="17">
        <f t="shared" si="5"/>
        <v>29.347868767708334</v>
      </c>
      <c r="L31" s="16">
        <v>15</v>
      </c>
      <c r="M31" s="19">
        <f t="shared" si="6"/>
        <v>0.13333333333333333</v>
      </c>
      <c r="N31" s="16">
        <v>1</v>
      </c>
      <c r="O31" s="20">
        <f t="shared" ref="O31:P32" si="24">D31/7</f>
        <v>0.2857142857142857</v>
      </c>
      <c r="P31" s="20">
        <f t="shared" si="24"/>
        <v>0</v>
      </c>
      <c r="Q31" s="16">
        <f t="shared" si="8"/>
        <v>3</v>
      </c>
      <c r="R31" s="16"/>
      <c r="S31" s="21">
        <v>3.5151515151515098</v>
      </c>
      <c r="T31" s="14" t="s">
        <v>63</v>
      </c>
      <c r="U31" s="22" t="s">
        <v>63</v>
      </c>
      <c r="V31" s="23" t="s">
        <v>1153</v>
      </c>
      <c r="W31" s="14">
        <v>0</v>
      </c>
      <c r="X31" s="24">
        <f t="shared" si="9"/>
        <v>0</v>
      </c>
      <c r="Y31" s="25">
        <f t="shared" si="21"/>
        <v>0</v>
      </c>
      <c r="Z31" s="14">
        <v>0</v>
      </c>
      <c r="AA31" s="14" t="s">
        <v>39</v>
      </c>
      <c r="AB31" s="27">
        <f t="shared" si="11"/>
        <v>-0.69</v>
      </c>
      <c r="AC31" s="28">
        <v>0.45206321180555553</v>
      </c>
      <c r="AD31" s="25">
        <f t="shared" si="12"/>
        <v>-1.2476944645833332</v>
      </c>
      <c r="AE31" s="25">
        <v>-6.58</v>
      </c>
      <c r="AF31" s="25">
        <v>-11.549783999999999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28.295000000000002</v>
      </c>
      <c r="D32" s="16">
        <v>2</v>
      </c>
      <c r="E32" s="16">
        <v>0</v>
      </c>
      <c r="F32" s="17">
        <v>56.59</v>
      </c>
      <c r="G32" s="17">
        <v>0</v>
      </c>
      <c r="H32" s="18">
        <f t="shared" si="2"/>
        <v>0</v>
      </c>
      <c r="I32" s="18">
        <f t="shared" si="3"/>
        <v>0.18721041766066213</v>
      </c>
      <c r="J32" s="17">
        <f t="shared" si="4"/>
        <v>10.59423753541687</v>
      </c>
      <c r="K32" s="17">
        <f t="shared" si="5"/>
        <v>5.2971187677084348</v>
      </c>
      <c r="L32" s="16">
        <v>19</v>
      </c>
      <c r="M32" s="19">
        <f t="shared" si="6"/>
        <v>0.10526315789473684</v>
      </c>
      <c r="N32" s="16">
        <v>9</v>
      </c>
      <c r="O32" s="20">
        <f t="shared" si="24"/>
        <v>0.2857142857142857</v>
      </c>
      <c r="P32" s="20">
        <f t="shared" si="24"/>
        <v>0</v>
      </c>
      <c r="Q32" s="16">
        <f t="shared" si="8"/>
        <v>31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2.1298701298701301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1"/>
        <v>0</v>
      </c>
      <c r="Z32" s="14">
        <v>0</v>
      </c>
      <c r="AA32" s="14" t="s">
        <v>39</v>
      </c>
      <c r="AB32" s="27">
        <f t="shared" si="11"/>
        <v>-0.69</v>
      </c>
      <c r="AC32" s="28">
        <v>0.45206321180555553</v>
      </c>
      <c r="AD32" s="25">
        <f t="shared" si="12"/>
        <v>-1.2476944645833332</v>
      </c>
      <c r="AE32" s="25">
        <v>-6.58</v>
      </c>
      <c r="AF32" s="25">
        <v>-11.549783999999899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41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30.6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1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RV Extension Cord 25 Ft - TT-30P to NEWMA L5-30R 125v RV Power Cord")</f>
        <v>30 Amp RV Extension Cord 25 Ft - TT-30P to NEWMA L5-30R 125v RV Power Cord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Info!B1:BJ5000""),2,FALSE),"""")"),"B08Q6BJYZS")</f>
        <v>B08Q6BJYZS</v>
      </c>
      <c r="B2" s="3" t="s">
        <v>1133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28.856387785882355</v>
      </c>
      <c r="D3" s="5">
        <f>SUM(D4:D99765)</f>
        <v>250</v>
      </c>
      <c r="E3" s="5"/>
      <c r="F3" s="6">
        <f t="shared" ref="F3:G3" si="0">SUM(F4:F99765)</f>
        <v>13205.81</v>
      </c>
      <c r="G3" s="6">
        <f t="shared" si="0"/>
        <v>-0.56000000000000005</v>
      </c>
      <c r="H3" s="7">
        <f>G3/F3*-1</f>
        <v>4.240557754503511E-5</v>
      </c>
      <c r="I3" s="8">
        <f>J3/F3</f>
        <v>0.34973102796532041</v>
      </c>
      <c r="J3" s="6">
        <f>SUM(J4:J99765)</f>
        <v>4618.4815064147078</v>
      </c>
      <c r="K3" s="6">
        <f>J3/D3</f>
        <v>18.47392602565883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1 - April
2 - May
3 - June
6 - July
5 - Aug
1.5 - Sept
1.5 - Oct
1.5 - Nov
1.5 - Dec
 - Jan
 - Feb")</f>
        <v xml:space="preserve"> - March
1 - April
2 - May
3 - June
6 - July
5 - Aug
1.5 - Sept
1.5 - Oct
1.5 - Nov
1.5 -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-112.97238319729166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Info!B2:BZ7000""),37,FALSE)),"""")*-1"),-17.047929618)</f>
        <v>-17.047929618000001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1134</v>
      </c>
      <c r="C17" s="15">
        <f t="shared" ref="C17:C32" si="1">IFERROR(F17/D17," - ")</f>
        <v>41.49</v>
      </c>
      <c r="D17" s="16">
        <v>8</v>
      </c>
      <c r="E17" s="16">
        <v>0</v>
      </c>
      <c r="F17" s="17">
        <v>331.92</v>
      </c>
      <c r="G17" s="29">
        <v>0</v>
      </c>
      <c r="H17" s="18">
        <f t="shared" ref="H17:H32" si="2">G17/F17*-1</f>
        <v>0</v>
      </c>
      <c r="I17" s="18">
        <f t="shared" ref="I17:I32" si="3">J17/F17</f>
        <v>0.22265721625944007</v>
      </c>
      <c r="J17" s="17">
        <f t="shared" ref="J17:J32" si="4">F17*0.85+G17+AF17*D17+D17*AE17+AG17+AD17</f>
        <v>73.904383220833353</v>
      </c>
      <c r="K17" s="17">
        <f t="shared" ref="K17:K32" si="5">J17/D17</f>
        <v>9.2380479026041691</v>
      </c>
      <c r="L17" s="16">
        <v>18</v>
      </c>
      <c r="M17" s="19">
        <f t="shared" ref="M17:M32" si="6">IFERROR(D17/L17,"-")</f>
        <v>0.44444444444444442</v>
      </c>
      <c r="N17" s="16">
        <v>31</v>
      </c>
      <c r="O17" s="20">
        <f t="shared" ref="O17:P17" si="7">D17/7</f>
        <v>1.1428571428571428</v>
      </c>
      <c r="P17" s="20">
        <f t="shared" si="7"/>
        <v>0</v>
      </c>
      <c r="Q17" s="16">
        <f t="shared" ref="Q17:Q32" si="8">ROUNDDOWN(N17/(O17+P17),0)</f>
        <v>27</v>
      </c>
      <c r="R17" s="16"/>
      <c r="S17" s="21">
        <v>0.26470588235294101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ref="X17:X32" si="9">IFERROR(W17/D17,0)</f>
        <v>0</v>
      </c>
      <c r="Y17" s="25">
        <f t="shared" ref="Y17:Y26" si="10">IFERROR(G17/(W17+Z17)*-1,0)</f>
        <v>0</v>
      </c>
      <c r="Z17" s="14">
        <v>0</v>
      </c>
      <c r="AA17" s="14" t="s">
        <v>39</v>
      </c>
      <c r="AB17" s="27">
        <f t="shared" ref="AB17:AB32" si="11">IF(OR(AA17="UsLargeStandardSize",AA17="UsSmallStandardSize"),-0.69,-0.48)</f>
        <v>-0.69</v>
      </c>
      <c r="AC17" s="28">
        <v>0.32720441840277775</v>
      </c>
      <c r="AD17" s="25">
        <f t="shared" ref="AD17:AD32" si="12">IFERROR(AB17*AC17*D17*2,0)</f>
        <v>-3.6123367791666663</v>
      </c>
      <c r="AE17" s="25">
        <v>-7.7</v>
      </c>
      <c r="AF17" s="25">
        <v>-17.876909999999999</v>
      </c>
      <c r="AG17" s="25">
        <v>0</v>
      </c>
    </row>
    <row r="18" spans="1:33" ht="15.75" customHeight="1" x14ac:dyDescent="0.2">
      <c r="A18" s="14" t="s">
        <v>64</v>
      </c>
      <c r="B18" s="14" t="s">
        <v>525</v>
      </c>
      <c r="C18" s="15">
        <f t="shared" si="1"/>
        <v>50.97</v>
      </c>
      <c r="D18" s="16">
        <v>3</v>
      </c>
      <c r="E18" s="16">
        <v>0</v>
      </c>
      <c r="F18" s="17">
        <v>152.91</v>
      </c>
      <c r="G18" s="29">
        <v>0</v>
      </c>
      <c r="H18" s="18">
        <f t="shared" si="2"/>
        <v>0</v>
      </c>
      <c r="I18" s="18">
        <f t="shared" si="3"/>
        <v>0.33933780464202801</v>
      </c>
      <c r="J18" s="17">
        <f t="shared" si="4"/>
        <v>51.888143707812503</v>
      </c>
      <c r="K18" s="17">
        <f t="shared" si="5"/>
        <v>17.296047902604169</v>
      </c>
      <c r="L18" s="16">
        <v>21</v>
      </c>
      <c r="M18" s="19">
        <f t="shared" si="6"/>
        <v>0.14285714285714285</v>
      </c>
      <c r="N18" s="16">
        <v>24</v>
      </c>
      <c r="O18" s="20">
        <f t="shared" ref="O18:P18" si="13">D18/7</f>
        <v>0.42857142857142855</v>
      </c>
      <c r="P18" s="20">
        <f t="shared" si="13"/>
        <v>0</v>
      </c>
      <c r="Q18" s="16">
        <f t="shared" si="8"/>
        <v>56</v>
      </c>
      <c r="R18" s="16"/>
      <c r="S18" s="21">
        <v>1.375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39</v>
      </c>
      <c r="AB18" s="27">
        <f t="shared" si="11"/>
        <v>-0.69</v>
      </c>
      <c r="AC18" s="28">
        <v>0.32720441840277775</v>
      </c>
      <c r="AD18" s="25">
        <f t="shared" si="12"/>
        <v>-1.3546262921874999</v>
      </c>
      <c r="AE18" s="25">
        <v>-7.7</v>
      </c>
      <c r="AF18" s="25">
        <v>-17.876909999999999</v>
      </c>
      <c r="AG18" s="25">
        <v>0</v>
      </c>
    </row>
    <row r="19" spans="1:33" ht="15.75" customHeight="1" x14ac:dyDescent="0.2">
      <c r="A19" s="14" t="s">
        <v>67</v>
      </c>
      <c r="B19" s="14" t="s">
        <v>1135</v>
      </c>
      <c r="C19" s="15">
        <f t="shared" si="1"/>
        <v>47.95</v>
      </c>
      <c r="D19" s="16">
        <v>5</v>
      </c>
      <c r="E19" s="16">
        <v>0</v>
      </c>
      <c r="F19" s="17">
        <v>239.75</v>
      </c>
      <c r="G19" s="29">
        <v>0</v>
      </c>
      <c r="H19" s="18">
        <f t="shared" si="2"/>
        <v>0</v>
      </c>
      <c r="I19" s="18">
        <f t="shared" si="3"/>
        <v>0.29016063404805342</v>
      </c>
      <c r="J19" s="17">
        <f t="shared" si="4"/>
        <v>69.56601201302081</v>
      </c>
      <c r="K19" s="17">
        <f t="shared" si="5"/>
        <v>13.913202402604162</v>
      </c>
      <c r="L19" s="16">
        <v>16</v>
      </c>
      <c r="M19" s="19">
        <f t="shared" si="6"/>
        <v>0.3125</v>
      </c>
      <c r="N19" s="16">
        <v>180</v>
      </c>
      <c r="O19" s="20">
        <f t="shared" ref="O19:P19" si="14">D19/7</f>
        <v>0.7142857142857143</v>
      </c>
      <c r="P19" s="20">
        <f t="shared" si="14"/>
        <v>0</v>
      </c>
      <c r="Q19" s="16">
        <f t="shared" si="8"/>
        <v>252</v>
      </c>
      <c r="R19" s="16"/>
      <c r="S19" s="21">
        <v>1.95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39</v>
      </c>
      <c r="AB19" s="27">
        <f t="shared" si="11"/>
        <v>-0.69</v>
      </c>
      <c r="AC19" s="28">
        <v>0.32720441840277775</v>
      </c>
      <c r="AD19" s="25">
        <f t="shared" si="12"/>
        <v>-2.2577104869791667</v>
      </c>
      <c r="AE19" s="25">
        <v>-7.7</v>
      </c>
      <c r="AF19" s="25">
        <v>-18.692755500000004</v>
      </c>
      <c r="AG19" s="25">
        <v>0</v>
      </c>
    </row>
    <row r="20" spans="1:33" ht="15.75" customHeight="1" x14ac:dyDescent="0.2">
      <c r="A20" s="14" t="s">
        <v>68</v>
      </c>
      <c r="B20" s="14" t="s">
        <v>1136</v>
      </c>
      <c r="C20" s="15">
        <f t="shared" si="1"/>
        <v>40.485344827586211</v>
      </c>
      <c r="D20" s="16">
        <v>58</v>
      </c>
      <c r="E20" s="16">
        <v>0</v>
      </c>
      <c r="F20" s="17">
        <v>2348.15</v>
      </c>
      <c r="G20" s="29">
        <v>0</v>
      </c>
      <c r="H20" s="18">
        <f t="shared" si="2"/>
        <v>0</v>
      </c>
      <c r="I20" s="18">
        <f t="shared" si="3"/>
        <v>0.1869379040312763</v>
      </c>
      <c r="J20" s="17">
        <f t="shared" si="4"/>
        <v>438.95823935104147</v>
      </c>
      <c r="K20" s="17">
        <f t="shared" si="5"/>
        <v>7.5682455060524392</v>
      </c>
      <c r="L20" s="16">
        <v>32</v>
      </c>
      <c r="M20" s="19">
        <f t="shared" si="6"/>
        <v>1.8125</v>
      </c>
      <c r="N20" s="16">
        <v>116</v>
      </c>
      <c r="O20" s="20">
        <f t="shared" ref="O20:P20" si="15">D20/7</f>
        <v>8.2857142857142865</v>
      </c>
      <c r="P20" s="20">
        <f t="shared" si="15"/>
        <v>0</v>
      </c>
      <c r="Q20" s="16">
        <f t="shared" si="8"/>
        <v>14</v>
      </c>
      <c r="R20" s="16"/>
      <c r="S20" s="21">
        <v>0.32142857142857101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39</v>
      </c>
      <c r="AB20" s="27">
        <f t="shared" si="11"/>
        <v>-0.69</v>
      </c>
      <c r="AC20" s="28">
        <v>0.32720441840277775</v>
      </c>
      <c r="AD20" s="25">
        <f t="shared" si="12"/>
        <v>-26.189441648958329</v>
      </c>
      <c r="AE20" s="25">
        <v>-7.7</v>
      </c>
      <c r="AF20" s="25">
        <v>-18.692755500000004</v>
      </c>
      <c r="AG20" s="25">
        <v>0</v>
      </c>
    </row>
    <row r="21" spans="1:33" ht="15.75" customHeight="1" x14ac:dyDescent="0.2">
      <c r="A21" s="14" t="s">
        <v>71</v>
      </c>
      <c r="B21" s="14" t="s">
        <v>1137</v>
      </c>
      <c r="C21" s="15">
        <f t="shared" si="1"/>
        <v>48.349411764705884</v>
      </c>
      <c r="D21" s="16">
        <v>17</v>
      </c>
      <c r="E21" s="16">
        <v>0</v>
      </c>
      <c r="F21" s="17">
        <v>821.94</v>
      </c>
      <c r="G21" s="29">
        <v>0</v>
      </c>
      <c r="H21" s="18">
        <f t="shared" si="2"/>
        <v>0</v>
      </c>
      <c r="I21" s="18">
        <f t="shared" si="3"/>
        <v>0.29478543548710462</v>
      </c>
      <c r="J21" s="17">
        <f t="shared" si="4"/>
        <v>242.29594084427077</v>
      </c>
      <c r="K21" s="17">
        <f t="shared" si="5"/>
        <v>14.252702402604163</v>
      </c>
      <c r="L21" s="16">
        <v>21</v>
      </c>
      <c r="M21" s="19">
        <f t="shared" si="6"/>
        <v>0.80952380952380953</v>
      </c>
      <c r="N21" s="16">
        <v>118</v>
      </c>
      <c r="O21" s="20">
        <f t="shared" ref="O21:P21" si="16">D21/7</f>
        <v>2.4285714285714284</v>
      </c>
      <c r="P21" s="20">
        <f t="shared" si="16"/>
        <v>0</v>
      </c>
      <c r="Q21" s="16">
        <f t="shared" si="8"/>
        <v>48</v>
      </c>
      <c r="R21" s="16"/>
      <c r="S21" s="21">
        <v>2.07407407407407</v>
      </c>
      <c r="T21" s="14">
        <v>126</v>
      </c>
      <c r="U21" s="22" t="s">
        <v>63</v>
      </c>
      <c r="V21" s="23" t="s">
        <v>63</v>
      </c>
      <c r="W21" s="14">
        <v>0</v>
      </c>
      <c r="X21" s="24">
        <f t="shared" si="9"/>
        <v>0</v>
      </c>
      <c r="Y21" s="25">
        <f t="shared" si="10"/>
        <v>0</v>
      </c>
      <c r="Z21" s="14">
        <v>0</v>
      </c>
      <c r="AA21" s="14" t="s">
        <v>39</v>
      </c>
      <c r="AB21" s="27">
        <f t="shared" si="11"/>
        <v>-0.69</v>
      </c>
      <c r="AC21" s="28">
        <v>0.32720441840277775</v>
      </c>
      <c r="AD21" s="25">
        <f t="shared" si="12"/>
        <v>-7.6762156557291661</v>
      </c>
      <c r="AE21" s="25">
        <v>-7.7</v>
      </c>
      <c r="AF21" s="25">
        <v>-18.692755500000004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53.425454545454564</v>
      </c>
      <c r="D22" s="16">
        <v>11</v>
      </c>
      <c r="E22" s="16">
        <v>0</v>
      </c>
      <c r="F22" s="29">
        <v>587.68000000000018</v>
      </c>
      <c r="G22" s="29">
        <v>-0.08</v>
      </c>
      <c r="H22" s="18">
        <f t="shared" si="2"/>
        <v>1.3612850530901166E-4</v>
      </c>
      <c r="I22" s="18">
        <f t="shared" si="3"/>
        <v>0.34740118164417016</v>
      </c>
      <c r="J22" s="17">
        <f t="shared" si="4"/>
        <v>204.16072642864597</v>
      </c>
      <c r="K22" s="17">
        <f t="shared" si="5"/>
        <v>18.560066038967815</v>
      </c>
      <c r="L22" s="16">
        <v>38</v>
      </c>
      <c r="M22" s="19">
        <f t="shared" si="6"/>
        <v>0.28947368421052633</v>
      </c>
      <c r="N22" s="16">
        <v>113</v>
      </c>
      <c r="O22" s="20">
        <f t="shared" ref="O22:P22" si="17">D22/7</f>
        <v>1.5714285714285714</v>
      </c>
      <c r="P22" s="20">
        <f t="shared" si="17"/>
        <v>0</v>
      </c>
      <c r="Q22" s="16">
        <f t="shared" si="8"/>
        <v>71</v>
      </c>
      <c r="R22" s="16"/>
      <c r="S22" s="21">
        <v>2.8652482269503499</v>
      </c>
      <c r="T22" s="14">
        <v>126</v>
      </c>
      <c r="U22" s="22" t="s">
        <v>63</v>
      </c>
      <c r="V22" s="23" t="s">
        <v>63</v>
      </c>
      <c r="W22" s="14">
        <v>0</v>
      </c>
      <c r="X22" s="24">
        <f t="shared" si="9"/>
        <v>0</v>
      </c>
      <c r="Y22" s="25">
        <f t="shared" si="10"/>
        <v>0</v>
      </c>
      <c r="Z22" s="14">
        <v>0</v>
      </c>
      <c r="AA22" s="14" t="s">
        <v>39</v>
      </c>
      <c r="AB22" s="27">
        <f t="shared" si="11"/>
        <v>-0.69</v>
      </c>
      <c r="AC22" s="28">
        <v>0.32720441840277775</v>
      </c>
      <c r="AD22" s="25">
        <f t="shared" si="12"/>
        <v>-4.9669630713541659</v>
      </c>
      <c r="AE22" s="25">
        <v>-7.7</v>
      </c>
      <c r="AF22" s="25">
        <v>-18.692755500000004</v>
      </c>
      <c r="AG22" s="25">
        <v>0</v>
      </c>
    </row>
    <row r="23" spans="1:33" ht="15.75" customHeight="1" x14ac:dyDescent="0.2">
      <c r="A23" s="14" t="s">
        <v>76</v>
      </c>
      <c r="B23" s="14" t="s">
        <v>38</v>
      </c>
      <c r="C23" s="15">
        <f t="shared" si="1"/>
        <v>58.823571428571434</v>
      </c>
      <c r="D23" s="16">
        <v>14</v>
      </c>
      <c r="E23" s="16">
        <v>0</v>
      </c>
      <c r="F23" s="17">
        <v>823.53000000000009</v>
      </c>
      <c r="G23" s="29">
        <v>0</v>
      </c>
      <c r="H23" s="18">
        <f t="shared" si="2"/>
        <v>0</v>
      </c>
      <c r="I23" s="18">
        <f t="shared" si="3"/>
        <v>0.39364726681050882</v>
      </c>
      <c r="J23" s="17">
        <f t="shared" si="4"/>
        <v>324.18033363645839</v>
      </c>
      <c r="K23" s="17">
        <f t="shared" si="5"/>
        <v>23.155738116889886</v>
      </c>
      <c r="L23" s="16">
        <v>25</v>
      </c>
      <c r="M23" s="19">
        <f t="shared" si="6"/>
        <v>0.56000000000000005</v>
      </c>
      <c r="N23" s="16">
        <v>100</v>
      </c>
      <c r="O23" s="20">
        <f t="shared" ref="O23:P23" si="18">D23/7</f>
        <v>2</v>
      </c>
      <c r="P23" s="20">
        <f t="shared" si="18"/>
        <v>0</v>
      </c>
      <c r="Q23" s="16">
        <f t="shared" si="8"/>
        <v>50</v>
      </c>
      <c r="R23" s="16"/>
      <c r="S23" s="21">
        <v>3.3230769230769202</v>
      </c>
      <c r="T23" s="14">
        <v>126</v>
      </c>
      <c r="U23" s="22" t="s">
        <v>63</v>
      </c>
      <c r="V23" s="23" t="s">
        <v>63</v>
      </c>
      <c r="W23" s="14">
        <v>0</v>
      </c>
      <c r="X23" s="24">
        <f t="shared" si="9"/>
        <v>0</v>
      </c>
      <c r="Y23" s="25">
        <f t="shared" si="10"/>
        <v>0</v>
      </c>
      <c r="Z23" s="14">
        <v>0</v>
      </c>
      <c r="AA23" s="14" t="s">
        <v>39</v>
      </c>
      <c r="AB23" s="27">
        <f t="shared" si="11"/>
        <v>-0.69</v>
      </c>
      <c r="AC23" s="28">
        <v>0.32720441840277775</v>
      </c>
      <c r="AD23" s="25">
        <f t="shared" si="12"/>
        <v>-6.3215893635416656</v>
      </c>
      <c r="AE23" s="25">
        <v>-7.7</v>
      </c>
      <c r="AF23" s="25">
        <v>-18.692755500000004</v>
      </c>
      <c r="AG23" s="25">
        <v>0</v>
      </c>
    </row>
    <row r="24" spans="1:33" ht="15.75" customHeight="1" x14ac:dyDescent="0.2">
      <c r="A24" s="14" t="s">
        <v>78</v>
      </c>
      <c r="B24" s="14" t="s">
        <v>38</v>
      </c>
      <c r="C24" s="15">
        <f t="shared" si="1"/>
        <v>54.417857142857137</v>
      </c>
      <c r="D24" s="16">
        <v>14</v>
      </c>
      <c r="E24" s="16">
        <v>0</v>
      </c>
      <c r="F24" s="17">
        <v>761.84999999999991</v>
      </c>
      <c r="G24" s="17">
        <v>-0.16</v>
      </c>
      <c r="H24" s="18">
        <f t="shared" si="2"/>
        <v>2.1001509483494128E-4</v>
      </c>
      <c r="I24" s="18">
        <f t="shared" si="3"/>
        <v>0.35649056065689866</v>
      </c>
      <c r="J24" s="17">
        <f t="shared" si="4"/>
        <v>271.59233363645819</v>
      </c>
      <c r="K24" s="17">
        <f t="shared" si="5"/>
        <v>19.399452402604158</v>
      </c>
      <c r="L24" s="16">
        <v>46</v>
      </c>
      <c r="M24" s="19">
        <f t="shared" si="6"/>
        <v>0.30434782608695654</v>
      </c>
      <c r="N24" s="16">
        <v>83</v>
      </c>
      <c r="O24" s="20">
        <f t="shared" ref="O24:P24" si="19">D24/7</f>
        <v>2</v>
      </c>
      <c r="P24" s="20">
        <f t="shared" si="19"/>
        <v>0</v>
      </c>
      <c r="Q24" s="16">
        <f t="shared" si="8"/>
        <v>41</v>
      </c>
      <c r="R24" s="16"/>
      <c r="S24" s="21">
        <v>1.95275590551181</v>
      </c>
      <c r="T24" s="14">
        <v>246</v>
      </c>
      <c r="U24" s="22" t="s">
        <v>63</v>
      </c>
      <c r="V24" s="23" t="s">
        <v>63</v>
      </c>
      <c r="W24" s="14">
        <v>0</v>
      </c>
      <c r="X24" s="24">
        <f t="shared" si="9"/>
        <v>0</v>
      </c>
      <c r="Y24" s="25">
        <f t="shared" si="10"/>
        <v>0</v>
      </c>
      <c r="Z24" s="14">
        <v>0</v>
      </c>
      <c r="AA24" s="14" t="s">
        <v>39</v>
      </c>
      <c r="AB24" s="27">
        <f t="shared" si="11"/>
        <v>-0.69</v>
      </c>
      <c r="AC24" s="28">
        <v>0.32720441840277775</v>
      </c>
      <c r="AD24" s="25">
        <f t="shared" si="12"/>
        <v>-6.3215893635416656</v>
      </c>
      <c r="AE24" s="25">
        <v>-7.7</v>
      </c>
      <c r="AF24" s="25">
        <v>-18.692755500000004</v>
      </c>
      <c r="AG24" s="25">
        <v>0</v>
      </c>
    </row>
    <row r="25" spans="1:33" ht="15.75" customHeight="1" x14ac:dyDescent="0.2">
      <c r="A25" s="14" t="s">
        <v>81</v>
      </c>
      <c r="B25" s="30" t="s">
        <v>1138</v>
      </c>
      <c r="C25" s="15">
        <f t="shared" si="1"/>
        <v>56.722857142857144</v>
      </c>
      <c r="D25" s="16">
        <v>21</v>
      </c>
      <c r="E25" s="16">
        <v>0</v>
      </c>
      <c r="F25" s="17">
        <v>1191.18</v>
      </c>
      <c r="G25" s="17">
        <v>0</v>
      </c>
      <c r="H25" s="18">
        <f t="shared" si="2"/>
        <v>0</v>
      </c>
      <c r="I25" s="18">
        <f t="shared" si="3"/>
        <v>0.37679495622381798</v>
      </c>
      <c r="J25" s="17">
        <f t="shared" si="4"/>
        <v>448.83061595468752</v>
      </c>
      <c r="K25" s="17">
        <f t="shared" si="5"/>
        <v>21.37288647403274</v>
      </c>
      <c r="L25" s="16">
        <v>69</v>
      </c>
      <c r="M25" s="19">
        <f t="shared" si="6"/>
        <v>0.30434782608695654</v>
      </c>
      <c r="N25" s="16">
        <v>63</v>
      </c>
      <c r="O25" s="20">
        <f t="shared" ref="O25:P25" si="20">D25/7</f>
        <v>3</v>
      </c>
      <c r="P25" s="20">
        <f t="shared" si="20"/>
        <v>0</v>
      </c>
      <c r="Q25" s="16">
        <f t="shared" si="8"/>
        <v>21</v>
      </c>
      <c r="R25" s="16"/>
      <c r="S25" s="21">
        <v>2.5422222222222222</v>
      </c>
      <c r="T25" s="14">
        <v>246</v>
      </c>
      <c r="U25" s="22" t="s">
        <v>63</v>
      </c>
      <c r="V25" s="23" t="s">
        <v>63</v>
      </c>
      <c r="W25" s="14">
        <v>0</v>
      </c>
      <c r="X25" s="24">
        <f t="shared" si="9"/>
        <v>0</v>
      </c>
      <c r="Y25" s="25">
        <f t="shared" si="10"/>
        <v>0</v>
      </c>
      <c r="Z25" s="22">
        <v>0</v>
      </c>
      <c r="AA25" s="14" t="s">
        <v>39</v>
      </c>
      <c r="AB25" s="27">
        <f t="shared" si="11"/>
        <v>-0.69</v>
      </c>
      <c r="AC25" s="28">
        <v>0.32720441840277775</v>
      </c>
      <c r="AD25" s="25">
        <f t="shared" si="12"/>
        <v>-9.4823840453124983</v>
      </c>
      <c r="AE25" s="25">
        <v>-7.7</v>
      </c>
      <c r="AF25" s="25">
        <v>-18.690000000000001</v>
      </c>
      <c r="AG25" s="25">
        <v>0</v>
      </c>
    </row>
    <row r="26" spans="1:33" ht="15.75" customHeight="1" x14ac:dyDescent="0.2">
      <c r="A26" s="14" t="s">
        <v>82</v>
      </c>
      <c r="B26" s="14" t="s">
        <v>96</v>
      </c>
      <c r="C26" s="15">
        <f t="shared" si="1"/>
        <v>55.957083333333337</v>
      </c>
      <c r="D26" s="16">
        <v>24</v>
      </c>
      <c r="E26" s="16">
        <v>0</v>
      </c>
      <c r="F26" s="17">
        <v>1342.97</v>
      </c>
      <c r="G26" s="17">
        <v>-0.08</v>
      </c>
      <c r="H26" s="18">
        <f t="shared" si="2"/>
        <v>5.9569461715451576E-5</v>
      </c>
      <c r="I26" s="18">
        <f t="shared" si="3"/>
        <v>0.37414190760962651</v>
      </c>
      <c r="J26" s="17">
        <f t="shared" si="4"/>
        <v>502.46135766250012</v>
      </c>
      <c r="K26" s="17">
        <f t="shared" si="5"/>
        <v>20.93588990260417</v>
      </c>
      <c r="L26" s="16">
        <v>78</v>
      </c>
      <c r="M26" s="19">
        <f t="shared" si="6"/>
        <v>0.30769230769230771</v>
      </c>
      <c r="N26" s="16">
        <v>43</v>
      </c>
      <c r="O26" s="20">
        <f t="shared" ref="O26:P26" si="21">D26/7</f>
        <v>3.4285714285714284</v>
      </c>
      <c r="P26" s="20">
        <f t="shared" si="21"/>
        <v>0</v>
      </c>
      <c r="Q26" s="16">
        <f t="shared" si="8"/>
        <v>12</v>
      </c>
      <c r="R26" s="16"/>
      <c r="S26" s="21">
        <v>3.32994923857868</v>
      </c>
      <c r="T26" s="14">
        <v>246</v>
      </c>
      <c r="U26" s="22" t="s">
        <v>63</v>
      </c>
      <c r="V26" s="23" t="s">
        <v>63</v>
      </c>
      <c r="W26" s="14">
        <v>0</v>
      </c>
      <c r="X26" s="24">
        <f t="shared" si="9"/>
        <v>0</v>
      </c>
      <c r="Y26" s="25">
        <f t="shared" si="10"/>
        <v>0</v>
      </c>
      <c r="Z26" s="14">
        <v>0</v>
      </c>
      <c r="AA26" s="14" t="s">
        <v>39</v>
      </c>
      <c r="AB26" s="27">
        <f t="shared" si="11"/>
        <v>-0.69</v>
      </c>
      <c r="AC26" s="28">
        <v>0.32720441840277775</v>
      </c>
      <c r="AD26" s="25">
        <f t="shared" si="12"/>
        <v>-10.837010337499999</v>
      </c>
      <c r="AE26" s="25">
        <v>-7.48</v>
      </c>
      <c r="AF26" s="25">
        <v>-18.692755500000001</v>
      </c>
      <c r="AG26" s="25">
        <v>0</v>
      </c>
    </row>
    <row r="27" spans="1:33" ht="15.75" customHeight="1" x14ac:dyDescent="0.2">
      <c r="A27" s="14" t="s">
        <v>85</v>
      </c>
      <c r="B27" s="14" t="s">
        <v>1139</v>
      </c>
      <c r="C27" s="15">
        <f t="shared" si="1"/>
        <v>59.965294117647055</v>
      </c>
      <c r="D27" s="16">
        <v>17</v>
      </c>
      <c r="E27" s="16">
        <v>0</v>
      </c>
      <c r="F27" s="17">
        <v>1019.41</v>
      </c>
      <c r="G27" s="17">
        <v>-0.08</v>
      </c>
      <c r="H27" s="18">
        <f t="shared" si="2"/>
        <v>7.8476765972474276E-5</v>
      </c>
      <c r="I27" s="18">
        <f t="shared" si="3"/>
        <v>0.41953170397020895</v>
      </c>
      <c r="J27" s="17">
        <f t="shared" si="4"/>
        <v>427.67481434427071</v>
      </c>
      <c r="K27" s="17">
        <f t="shared" si="5"/>
        <v>25.157342020251217</v>
      </c>
      <c r="L27" s="16">
        <v>70</v>
      </c>
      <c r="M27" s="19">
        <f t="shared" si="6"/>
        <v>0.24285714285714285</v>
      </c>
      <c r="N27" s="16">
        <v>58</v>
      </c>
      <c r="O27" s="20">
        <f t="shared" ref="O27:P27" si="22">D27/7</f>
        <v>2.4285714285714284</v>
      </c>
      <c r="P27" s="20">
        <f t="shared" si="22"/>
        <v>0</v>
      </c>
      <c r="Q27" s="16">
        <f t="shared" si="8"/>
        <v>23</v>
      </c>
      <c r="R27" s="16"/>
      <c r="S27" s="21">
        <v>3.937823834196891</v>
      </c>
      <c r="T27" s="14">
        <v>246</v>
      </c>
      <c r="U27" s="22" t="s">
        <v>63</v>
      </c>
      <c r="V27" s="23" t="s">
        <v>63</v>
      </c>
      <c r="W27" s="14">
        <v>0</v>
      </c>
      <c r="X27" s="24">
        <f t="shared" si="9"/>
        <v>0</v>
      </c>
      <c r="Y27" s="25">
        <f>IFERROR(G27/(W27+#REF!)*-1,0)</f>
        <v>0</v>
      </c>
      <c r="Z27" s="14">
        <v>0</v>
      </c>
      <c r="AA27" s="14" t="s">
        <v>39</v>
      </c>
      <c r="AB27" s="27">
        <f t="shared" si="11"/>
        <v>-0.69</v>
      </c>
      <c r="AC27" s="28">
        <v>0.32720441840277775</v>
      </c>
      <c r="AD27" s="25">
        <f t="shared" si="12"/>
        <v>-7.6762156557291661</v>
      </c>
      <c r="AE27" s="25">
        <v>-7.48</v>
      </c>
      <c r="AF27" s="25">
        <v>-17.876909999999999</v>
      </c>
      <c r="AG27" s="25">
        <v>0</v>
      </c>
    </row>
    <row r="28" spans="1:33" ht="15.75" customHeight="1" x14ac:dyDescent="0.2">
      <c r="A28" s="14" t="s">
        <v>87</v>
      </c>
      <c r="B28" s="14" t="s">
        <v>1140</v>
      </c>
      <c r="C28" s="15">
        <f t="shared" si="1"/>
        <v>56.288000000000004</v>
      </c>
      <c r="D28" s="16">
        <v>25</v>
      </c>
      <c r="E28" s="16">
        <v>0</v>
      </c>
      <c r="F28" s="17">
        <v>1407.2</v>
      </c>
      <c r="G28" s="17">
        <v>0</v>
      </c>
      <c r="H28" s="18">
        <f t="shared" si="2"/>
        <v>0</v>
      </c>
      <c r="I28" s="18">
        <f t="shared" si="3"/>
        <v>0.39149282089617993</v>
      </c>
      <c r="J28" s="17">
        <f t="shared" si="4"/>
        <v>550.90869756510438</v>
      </c>
      <c r="K28" s="17">
        <f t="shared" si="5"/>
        <v>22.036347902604174</v>
      </c>
      <c r="L28" s="16">
        <v>63</v>
      </c>
      <c r="M28" s="19">
        <f t="shared" si="6"/>
        <v>0.3968253968253968</v>
      </c>
      <c r="N28" s="16">
        <v>35</v>
      </c>
      <c r="O28" s="20">
        <f t="shared" ref="O28:P28" si="23">D28/7</f>
        <v>3.5714285714285716</v>
      </c>
      <c r="P28" s="20">
        <f t="shared" si="23"/>
        <v>0</v>
      </c>
      <c r="Q28" s="16">
        <f t="shared" si="8"/>
        <v>9</v>
      </c>
      <c r="R28" s="16"/>
      <c r="S28" s="21">
        <v>2.6580645161290319</v>
      </c>
      <c r="T28" s="14">
        <v>246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39</v>
      </c>
      <c r="AB28" s="27">
        <f t="shared" si="11"/>
        <v>-0.69</v>
      </c>
      <c r="AC28" s="28">
        <v>0.32720441840277775</v>
      </c>
      <c r="AD28" s="25">
        <f t="shared" si="12"/>
        <v>-11.288552434895832</v>
      </c>
      <c r="AE28" s="25">
        <v>-7.48</v>
      </c>
      <c r="AF28" s="25">
        <v>-17.876909999999999</v>
      </c>
      <c r="AG28" s="25">
        <v>0</v>
      </c>
    </row>
    <row r="29" spans="1:33" ht="15.75" customHeight="1" x14ac:dyDescent="0.2">
      <c r="A29" s="14" t="s">
        <v>89</v>
      </c>
      <c r="B29" s="14" t="s">
        <v>1141</v>
      </c>
      <c r="C29" s="15">
        <f t="shared" si="1"/>
        <v>65.832352941176481</v>
      </c>
      <c r="D29" s="16">
        <v>17</v>
      </c>
      <c r="E29" s="16">
        <v>0</v>
      </c>
      <c r="F29" s="17">
        <v>1119.1500000000001</v>
      </c>
      <c r="G29" s="17">
        <v>-0.08</v>
      </c>
      <c r="H29" s="18">
        <f t="shared" si="2"/>
        <v>7.1482821784389931E-5</v>
      </c>
      <c r="I29" s="18">
        <f t="shared" si="3"/>
        <v>0.4578955585437795</v>
      </c>
      <c r="J29" s="17">
        <f t="shared" si="4"/>
        <v>512.45381434427088</v>
      </c>
      <c r="K29" s="17">
        <f t="shared" si="5"/>
        <v>30.14434202025123</v>
      </c>
      <c r="L29" s="16">
        <v>52</v>
      </c>
      <c r="M29" s="19">
        <f t="shared" si="6"/>
        <v>0.32692307692307693</v>
      </c>
      <c r="N29" s="16">
        <v>22</v>
      </c>
      <c r="O29" s="20">
        <f t="shared" ref="O29:P29" si="25">D29/7</f>
        <v>2.4285714285714284</v>
      </c>
      <c r="P29" s="20">
        <f t="shared" si="25"/>
        <v>0</v>
      </c>
      <c r="Q29" s="16">
        <f t="shared" si="8"/>
        <v>9</v>
      </c>
      <c r="R29" s="16"/>
      <c r="S29" s="21">
        <v>3.2086330935251799</v>
      </c>
      <c r="T29" s="14">
        <v>150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39</v>
      </c>
      <c r="AB29" s="27">
        <f t="shared" si="11"/>
        <v>-0.69</v>
      </c>
      <c r="AC29" s="28">
        <v>0.32720441840277775</v>
      </c>
      <c r="AD29" s="25">
        <f t="shared" si="12"/>
        <v>-7.6762156557291661</v>
      </c>
      <c r="AE29" s="25">
        <v>-7.48</v>
      </c>
      <c r="AF29" s="25">
        <v>-17.876909999999999</v>
      </c>
      <c r="AG29" s="25">
        <v>0</v>
      </c>
    </row>
    <row r="30" spans="1:33" ht="15.75" customHeight="1" x14ac:dyDescent="0.2">
      <c r="A30" s="31" t="s">
        <v>90</v>
      </c>
      <c r="B30" s="31" t="s">
        <v>1142</v>
      </c>
      <c r="C30" s="15">
        <f t="shared" si="1"/>
        <v>68.820000000000007</v>
      </c>
      <c r="D30" s="16">
        <v>11</v>
      </c>
      <c r="E30" s="16">
        <v>0</v>
      </c>
      <c r="F30" s="17">
        <v>757.0200000000001</v>
      </c>
      <c r="G30" s="17">
        <v>0</v>
      </c>
      <c r="H30" s="18">
        <f t="shared" si="2"/>
        <v>0</v>
      </c>
      <c r="I30" s="18">
        <f t="shared" si="3"/>
        <v>0.48695291494599452</v>
      </c>
      <c r="J30" s="17">
        <f t="shared" si="4"/>
        <v>368.6330956724168</v>
      </c>
      <c r="K30" s="17">
        <f t="shared" si="5"/>
        <v>33.512099606583348</v>
      </c>
      <c r="L30" s="16">
        <v>37</v>
      </c>
      <c r="M30" s="19">
        <f t="shared" si="6"/>
        <v>0.29729729729729731</v>
      </c>
      <c r="N30" s="16">
        <v>10</v>
      </c>
      <c r="O30" s="20">
        <f t="shared" ref="O30:P30" si="26">D30/7</f>
        <v>1.5714285714285714</v>
      </c>
      <c r="P30" s="20">
        <f t="shared" si="26"/>
        <v>0</v>
      </c>
      <c r="Q30" s="16">
        <f t="shared" si="8"/>
        <v>6</v>
      </c>
      <c r="R30" s="16"/>
      <c r="S30" s="21">
        <v>3.7732793522267212</v>
      </c>
      <c r="T30" s="14">
        <v>150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0.33113824305555561</v>
      </c>
      <c r="AD30" s="25">
        <f t="shared" si="12"/>
        <v>-5.0266785295833341</v>
      </c>
      <c r="AE30" s="25">
        <v>-7.48</v>
      </c>
      <c r="AF30" s="25">
        <v>-17.047929618000001</v>
      </c>
      <c r="AG30" s="25">
        <v>0</v>
      </c>
    </row>
    <row r="31" spans="1:33" ht="15.75" customHeight="1" x14ac:dyDescent="0.2">
      <c r="A31" s="31" t="s">
        <v>91</v>
      </c>
      <c r="B31" s="31" t="s">
        <v>38</v>
      </c>
      <c r="C31" s="15">
        <f t="shared" si="1"/>
        <v>56.042500000000004</v>
      </c>
      <c r="D31" s="16">
        <v>4</v>
      </c>
      <c r="E31" s="16">
        <v>0</v>
      </c>
      <c r="F31" s="17">
        <v>224.17000000000002</v>
      </c>
      <c r="G31" s="17">
        <v>-0.08</v>
      </c>
      <c r="H31" s="18">
        <f t="shared" si="2"/>
        <v>3.568720167729848E-4</v>
      </c>
      <c r="I31" s="18">
        <f t="shared" si="3"/>
        <v>0.40382253836968951</v>
      </c>
      <c r="J31" s="17">
        <f t="shared" si="4"/>
        <v>90.524898426333309</v>
      </c>
      <c r="K31" s="17">
        <f t="shared" si="5"/>
        <v>22.631224606583327</v>
      </c>
      <c r="L31" s="16">
        <v>40</v>
      </c>
      <c r="M31" s="19">
        <f t="shared" si="6"/>
        <v>0.1</v>
      </c>
      <c r="N31" s="16">
        <v>4</v>
      </c>
      <c r="O31" s="20">
        <f t="shared" ref="O31:P32" si="27">D31/7</f>
        <v>0.5714285714285714</v>
      </c>
      <c r="P31" s="20">
        <f t="shared" si="27"/>
        <v>0</v>
      </c>
      <c r="Q31" s="16">
        <f t="shared" si="8"/>
        <v>7</v>
      </c>
      <c r="R31" s="16"/>
      <c r="S31" s="21">
        <v>4.99470899470899</v>
      </c>
      <c r="T31" s="14" t="s">
        <v>63</v>
      </c>
      <c r="U31" s="22" t="s">
        <v>63</v>
      </c>
      <c r="V31" s="23" t="s">
        <v>1152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0.33113824305555561</v>
      </c>
      <c r="AD31" s="25">
        <f t="shared" si="12"/>
        <v>-1.8278831016666668</v>
      </c>
      <c r="AE31" s="25">
        <v>-7.48</v>
      </c>
      <c r="AF31" s="25">
        <v>-17.047929618000001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76.98</v>
      </c>
      <c r="D32" s="16">
        <v>1</v>
      </c>
      <c r="E32" s="16">
        <v>0</v>
      </c>
      <c r="F32" s="17">
        <v>76.98</v>
      </c>
      <c r="G32" s="17">
        <v>0</v>
      </c>
      <c r="H32" s="18">
        <f t="shared" si="2"/>
        <v>0</v>
      </c>
      <c r="I32" s="18">
        <f t="shared" si="3"/>
        <v>0.5254364718963801</v>
      </c>
      <c r="J32" s="17">
        <f t="shared" si="4"/>
        <v>40.448099606583341</v>
      </c>
      <c r="K32" s="17">
        <f t="shared" si="5"/>
        <v>40.448099606583341</v>
      </c>
      <c r="L32" s="16">
        <v>24</v>
      </c>
      <c r="M32" s="19">
        <f t="shared" si="6"/>
        <v>4.1666666666666664E-2</v>
      </c>
      <c r="N32" s="16">
        <v>3</v>
      </c>
      <c r="O32" s="20">
        <f t="shared" si="27"/>
        <v>0.14285714285714285</v>
      </c>
      <c r="P32" s="20">
        <f t="shared" si="27"/>
        <v>0</v>
      </c>
      <c r="Q32" s="16">
        <f t="shared" si="8"/>
        <v>21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2.8277945619335352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0.33113824305555561</v>
      </c>
      <c r="AD32" s="25">
        <f t="shared" si="12"/>
        <v>-0.4569707754166667</v>
      </c>
      <c r="AE32" s="25">
        <v>-7.48</v>
      </c>
      <c r="AF32" s="25">
        <v>-17.047929618000001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1000"/>
  <sheetViews>
    <sheetView tabSelected="1" workbookViewId="0">
      <pane xSplit="2" ySplit="3" topLeftCell="C4" activePane="bottomRight" state="frozen"/>
      <selection activeCell="T32" sqref="T32"/>
      <selection pane="topRight" activeCell="T32" sqref="T32"/>
      <selection pane="bottomLeft" activeCell="T32" sqref="T32"/>
      <selection pane="bottomRight" activeCell="T32" sqref="T32"/>
    </sheetView>
  </sheetViews>
  <sheetFormatPr baseColWidth="10" defaultColWidth="12.6640625" defaultRowHeight="15" customHeight="1" x14ac:dyDescent="0.15"/>
  <cols>
    <col min="1" max="1" width="13.33203125" customWidth="1"/>
    <col min="2" max="2" width="20.5" customWidth="1"/>
    <col min="3" max="3" width="8" customWidth="1"/>
    <col min="4" max="4" width="5.6640625" customWidth="1"/>
    <col min="5" max="5" width="9.1640625" customWidth="1"/>
    <col min="6" max="6" width="9" customWidth="1"/>
    <col min="7" max="7" width="10.1640625" customWidth="1"/>
    <col min="8" max="8" width="9" customWidth="1"/>
    <col min="9" max="10" width="11.6640625" customWidth="1"/>
    <col min="11" max="12" width="8.6640625" customWidth="1"/>
    <col min="13" max="13" width="9.6640625" customWidth="1"/>
    <col min="14" max="14" width="4.83203125" customWidth="1"/>
    <col min="15" max="15" width="9.6640625" customWidth="1"/>
    <col min="16" max="16" width="8.1640625" customWidth="1"/>
    <col min="17" max="18" width="7.33203125" customWidth="1"/>
    <col min="19" max="19" width="7.1640625" customWidth="1"/>
    <col min="20" max="20" width="11.1640625" customWidth="1"/>
    <col min="21" max="21" width="13.5" customWidth="1"/>
    <col min="22" max="22" width="50.1640625" customWidth="1"/>
    <col min="23" max="24" width="7.6640625" customWidth="1"/>
    <col min="25" max="25" width="8.1640625" customWidth="1"/>
    <col min="26" max="26" width="11.1640625" customWidth="1"/>
    <col min="27" max="27" width="15.1640625" customWidth="1"/>
    <col min="28" max="28" width="9.6640625" customWidth="1"/>
    <col min="29" max="29" width="7.1640625" customWidth="1"/>
    <col min="30" max="30" width="10.83203125" customWidth="1"/>
    <col min="31" max="31" width="7.6640625" customWidth="1"/>
    <col min="32" max="32" width="10.1640625" customWidth="1"/>
    <col min="33" max="33" width="8.832031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Info!B1:BJ5000""),3,FALSE),"""")"),"30 Amp RV Extension Cord 50 Ft - TT-30P to NEWMA L5-30R 125v RV Power Cord")</f>
        <v>30 Amp RV Extension Cord 50 Ft - TT-30P to NEWMA L5-30R 125v RV Power Cord</v>
      </c>
      <c r="B1" s="53"/>
      <c r="C1" s="69" t="s">
        <v>0</v>
      </c>
      <c r="D1" s="72" t="s">
        <v>1</v>
      </c>
      <c r="E1" s="72" t="s">
        <v>2</v>
      </c>
      <c r="F1" s="70" t="s">
        <v>3</v>
      </c>
      <c r="G1" s="70" t="s">
        <v>4</v>
      </c>
      <c r="H1" s="66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63" t="s">
        <v>10</v>
      </c>
      <c r="N1" s="64" t="s">
        <v>11</v>
      </c>
      <c r="O1" s="72" t="s">
        <v>12</v>
      </c>
      <c r="P1" s="72" t="s">
        <v>13</v>
      </c>
      <c r="Q1" s="58" t="s">
        <v>14</v>
      </c>
      <c r="R1" s="58" t="s">
        <v>1148</v>
      </c>
      <c r="S1" s="73" t="s">
        <v>15</v>
      </c>
      <c r="T1" s="52" t="s">
        <v>1197</v>
      </c>
      <c r="U1" s="52" t="s">
        <v>16</v>
      </c>
      <c r="V1" s="52" t="s">
        <v>17</v>
      </c>
      <c r="W1" s="52" t="s">
        <v>18</v>
      </c>
      <c r="X1" s="52" t="s">
        <v>19</v>
      </c>
      <c r="Y1" s="52" t="s">
        <v>20</v>
      </c>
      <c r="Z1" s="52" t="s">
        <v>21</v>
      </c>
      <c r="AA1" s="52" t="s">
        <v>22</v>
      </c>
      <c r="AB1" s="52" t="s">
        <v>23</v>
      </c>
      <c r="AC1" s="52" t="s">
        <v>24</v>
      </c>
      <c r="AD1" s="57" t="s">
        <v>25</v>
      </c>
      <c r="AE1" s="55" t="s">
        <v>26</v>
      </c>
      <c r="AF1" s="54" t="s">
        <v>27</v>
      </c>
      <c r="AG1" s="55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Info!B1:BJ5000""),2,FALSE),"""")"),"B08Q62C2G2")</f>
        <v>B08Q62C2G2</v>
      </c>
      <c r="B2" s="3" t="s">
        <v>1143</v>
      </c>
      <c r="C2" s="59"/>
      <c r="D2" s="59"/>
      <c r="E2" s="65"/>
      <c r="F2" s="59"/>
      <c r="G2" s="59"/>
      <c r="H2" s="62"/>
      <c r="I2" s="59"/>
      <c r="J2" s="59"/>
      <c r="K2" s="62"/>
      <c r="L2" s="62"/>
      <c r="M2" s="62"/>
      <c r="N2" s="59"/>
      <c r="O2" s="59"/>
      <c r="P2" s="65"/>
      <c r="Q2" s="59"/>
      <c r="R2" s="59"/>
      <c r="S2" s="61"/>
      <c r="T2" s="53"/>
      <c r="U2" s="56"/>
      <c r="V2" s="56"/>
      <c r="W2" s="53"/>
      <c r="X2" s="53"/>
      <c r="Y2" s="53"/>
      <c r="Z2" s="53"/>
      <c r="AA2" s="56"/>
      <c r="AB2" s="56"/>
      <c r="AC2" s="56"/>
      <c r="AD2" s="56"/>
      <c r="AE2" s="53"/>
      <c r="AF2" s="53"/>
      <c r="AG2" s="53"/>
    </row>
    <row r="3" spans="1:33" ht="39" customHeight="1" x14ac:dyDescent="0.15">
      <c r="A3" s="67" t="s">
        <v>30</v>
      </c>
      <c r="B3" s="68"/>
      <c r="C3" s="42">
        <f>((AE32+AF32)/0.85)*-1</f>
        <v>50.632715058823528</v>
      </c>
      <c r="D3" s="5">
        <f>SUM(D4:D99765)</f>
        <v>194</v>
      </c>
      <c r="E3" s="5"/>
      <c r="F3" s="6">
        <f t="shared" ref="F3:G3" si="0">SUM(F4:F99765)</f>
        <v>14302.78</v>
      </c>
      <c r="G3" s="6">
        <f t="shared" si="0"/>
        <v>-418.83</v>
      </c>
      <c r="H3" s="7">
        <f>G3/F3*-1</f>
        <v>2.9283118386775157E-2</v>
      </c>
      <c r="I3" s="8">
        <f>J3/F3</f>
        <v>0.16964550349636759</v>
      </c>
      <c r="J3" s="6">
        <f>SUM(J4:J99765)</f>
        <v>2426.4023144977764</v>
      </c>
      <c r="K3" s="6">
        <f>J3/D3</f>
        <v>12.50722842524627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0.5 - April
1 - May
3 - June
6 - July
5 - Aug
2.5 - Sept
2.5 - Oct
2.5 - Nov
2.5 - Dec
 - Jan
 - Feb")</f>
        <v xml:space="preserve"> - March
0.5 - April
1 - May
3 - June
6 - July
5 - Aug
2.5 - Sept
2.5 - Oct
2.5 - Nov
2.5 -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36</v>
      </c>
      <c r="X3" s="7">
        <f>W3/D3</f>
        <v>0.18556701030927836</v>
      </c>
      <c r="Y3" s="6"/>
      <c r="Z3" s="5"/>
      <c r="AA3" s="5"/>
      <c r="AB3" s="5"/>
      <c r="AC3" s="5"/>
      <c r="AD3" s="6">
        <f>SUM(AD4:AD99765)</f>
        <v>-132.46650510222219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Info!B2:BZ7000""),37,FALSE)),"""")*-1"),-33.4578078)</f>
        <v>-33.457807799999998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6"/>
      <c r="AB4" s="27"/>
      <c r="AC4" s="28"/>
      <c r="AD4" s="25"/>
      <c r="AE4" s="25"/>
      <c r="AF4" s="25"/>
      <c r="AG4" s="25"/>
    </row>
    <row r="5" spans="1:33" ht="15.75" hidden="1" customHeight="1" x14ac:dyDescent="0.2">
      <c r="A5" s="14"/>
      <c r="B5" s="14"/>
      <c r="C5" s="15"/>
      <c r="D5" s="16"/>
      <c r="E5" s="16"/>
      <c r="F5" s="29"/>
      <c r="G5" s="29"/>
      <c r="H5" s="18"/>
      <c r="I5" s="18"/>
      <c r="J5" s="17"/>
      <c r="K5" s="17"/>
      <c r="L5" s="16"/>
      <c r="M5" s="19"/>
      <c r="N5" s="16"/>
      <c r="O5" s="20"/>
      <c r="P5" s="20"/>
      <c r="Q5" s="16"/>
      <c r="R5" s="16"/>
      <c r="S5" s="21"/>
      <c r="T5" s="14"/>
      <c r="U5" s="22"/>
      <c r="V5" s="23"/>
      <c r="W5" s="14"/>
      <c r="X5" s="24"/>
      <c r="Y5" s="25"/>
      <c r="Z5" s="14"/>
      <c r="AA5" s="14"/>
      <c r="AB5" s="27"/>
      <c r="AC5" s="28"/>
      <c r="AD5" s="25"/>
      <c r="AE5" s="25"/>
      <c r="AF5" s="25"/>
      <c r="AG5" s="25"/>
    </row>
    <row r="6" spans="1:33" ht="15.75" hidden="1" customHeight="1" x14ac:dyDescent="0.2">
      <c r="A6" s="14"/>
      <c r="B6" s="14"/>
      <c r="C6" s="15"/>
      <c r="D6" s="16"/>
      <c r="E6" s="16"/>
      <c r="F6" s="29"/>
      <c r="G6" s="29"/>
      <c r="H6" s="18"/>
      <c r="I6" s="18"/>
      <c r="J6" s="17"/>
      <c r="K6" s="17"/>
      <c r="L6" s="16"/>
      <c r="M6" s="19"/>
      <c r="N6" s="16"/>
      <c r="O6" s="20"/>
      <c r="P6" s="20"/>
      <c r="Q6" s="16"/>
      <c r="R6" s="16"/>
      <c r="S6" s="21"/>
      <c r="T6" s="14"/>
      <c r="U6" s="22"/>
      <c r="V6" s="23"/>
      <c r="W6" s="14"/>
      <c r="X6" s="24"/>
      <c r="Y6" s="25"/>
      <c r="Z6" s="14"/>
      <c r="AA6" s="14"/>
      <c r="AB6" s="27"/>
      <c r="AC6" s="28"/>
      <c r="AD6" s="25"/>
      <c r="AE6" s="25"/>
      <c r="AF6" s="25"/>
      <c r="AG6" s="25"/>
    </row>
    <row r="7" spans="1:33" ht="15.75" hidden="1" customHeight="1" x14ac:dyDescent="0.2">
      <c r="A7" s="14"/>
      <c r="B7" s="14"/>
      <c r="C7" s="15"/>
      <c r="D7" s="16"/>
      <c r="E7" s="16"/>
      <c r="F7" s="29"/>
      <c r="G7" s="29"/>
      <c r="H7" s="18"/>
      <c r="I7" s="18"/>
      <c r="J7" s="17"/>
      <c r="K7" s="17"/>
      <c r="L7" s="16"/>
      <c r="M7" s="19"/>
      <c r="N7" s="16"/>
      <c r="O7" s="20"/>
      <c r="P7" s="20"/>
      <c r="Q7" s="16"/>
      <c r="R7" s="16"/>
      <c r="S7" s="21"/>
      <c r="T7" s="14"/>
      <c r="U7" s="22"/>
      <c r="V7" s="23"/>
      <c r="W7" s="14"/>
      <c r="X7" s="24"/>
      <c r="Y7" s="25"/>
      <c r="Z7" s="14"/>
      <c r="AA7" s="14"/>
      <c r="AB7" s="27"/>
      <c r="AC7" s="28"/>
      <c r="AD7" s="25"/>
      <c r="AE7" s="25"/>
      <c r="AF7" s="25"/>
      <c r="AG7" s="25"/>
    </row>
    <row r="8" spans="1:33" ht="15.75" hidden="1" customHeight="1" x14ac:dyDescent="0.2">
      <c r="A8" s="14"/>
      <c r="B8" s="14"/>
      <c r="C8" s="15"/>
      <c r="D8" s="16"/>
      <c r="E8" s="16"/>
      <c r="F8" s="29"/>
      <c r="G8" s="29"/>
      <c r="H8" s="18"/>
      <c r="I8" s="18"/>
      <c r="J8" s="17"/>
      <c r="K8" s="17"/>
      <c r="L8" s="16"/>
      <c r="M8" s="19"/>
      <c r="N8" s="16"/>
      <c r="O8" s="20"/>
      <c r="P8" s="20"/>
      <c r="Q8" s="16"/>
      <c r="R8" s="16"/>
      <c r="S8" s="21"/>
      <c r="T8" s="14"/>
      <c r="U8" s="22"/>
      <c r="V8" s="23"/>
      <c r="W8" s="14"/>
      <c r="X8" s="24"/>
      <c r="Y8" s="25"/>
      <c r="Z8" s="14"/>
      <c r="AA8" s="14"/>
      <c r="AB8" s="27"/>
      <c r="AC8" s="28"/>
      <c r="AD8" s="25"/>
      <c r="AE8" s="25"/>
      <c r="AF8" s="25"/>
      <c r="AG8" s="25"/>
    </row>
    <row r="9" spans="1:33" ht="15.75" hidden="1" customHeight="1" x14ac:dyDescent="0.2">
      <c r="A9" s="14"/>
      <c r="B9" s="14"/>
      <c r="C9" s="15"/>
      <c r="D9" s="16"/>
      <c r="E9" s="16"/>
      <c r="F9" s="29"/>
      <c r="G9" s="29"/>
      <c r="H9" s="18"/>
      <c r="I9" s="18"/>
      <c r="J9" s="17"/>
      <c r="K9" s="17"/>
      <c r="L9" s="16"/>
      <c r="M9" s="19"/>
      <c r="N9" s="16"/>
      <c r="O9" s="20"/>
      <c r="P9" s="20"/>
      <c r="Q9" s="16"/>
      <c r="R9" s="16"/>
      <c r="S9" s="21"/>
      <c r="T9" s="14"/>
      <c r="U9" s="22"/>
      <c r="V9" s="23"/>
      <c r="W9" s="14"/>
      <c r="X9" s="24"/>
      <c r="Y9" s="25"/>
      <c r="Z9" s="14"/>
      <c r="AA9" s="14"/>
      <c r="AB9" s="27"/>
      <c r="AC9" s="28"/>
      <c r="AD9" s="25"/>
      <c r="AE9" s="25"/>
      <c r="AF9" s="25"/>
      <c r="AG9" s="25"/>
    </row>
    <row r="10" spans="1:33" ht="15.75" hidden="1" customHeight="1" x14ac:dyDescent="0.2">
      <c r="A10" s="14"/>
      <c r="B10" s="14"/>
      <c r="C10" s="15"/>
      <c r="D10" s="16"/>
      <c r="E10" s="16"/>
      <c r="F10" s="29"/>
      <c r="G10" s="29"/>
      <c r="H10" s="18"/>
      <c r="I10" s="18"/>
      <c r="J10" s="17"/>
      <c r="K10" s="17"/>
      <c r="L10" s="16"/>
      <c r="M10" s="19"/>
      <c r="N10" s="16"/>
      <c r="O10" s="20"/>
      <c r="P10" s="20"/>
      <c r="Q10" s="16"/>
      <c r="R10" s="16"/>
      <c r="S10" s="21"/>
      <c r="T10" s="14"/>
      <c r="U10" s="22"/>
      <c r="V10" s="23"/>
      <c r="W10" s="14"/>
      <c r="X10" s="24"/>
      <c r="Y10" s="25"/>
      <c r="Z10" s="14"/>
      <c r="AA10" s="14"/>
      <c r="AB10" s="27"/>
      <c r="AC10" s="28"/>
      <c r="AD10" s="25"/>
      <c r="AE10" s="25"/>
      <c r="AF10" s="25"/>
      <c r="AG10" s="25"/>
    </row>
    <row r="11" spans="1:33" ht="15.75" hidden="1" customHeight="1" x14ac:dyDescent="0.2">
      <c r="A11" s="14"/>
      <c r="B11" s="14"/>
      <c r="C11" s="15"/>
      <c r="D11" s="16"/>
      <c r="E11" s="16"/>
      <c r="F11" s="29"/>
      <c r="G11" s="29"/>
      <c r="H11" s="18"/>
      <c r="I11" s="18"/>
      <c r="J11" s="17"/>
      <c r="K11" s="17"/>
      <c r="L11" s="16"/>
      <c r="M11" s="19"/>
      <c r="N11" s="16"/>
      <c r="O11" s="20"/>
      <c r="P11" s="20"/>
      <c r="Q11" s="16"/>
      <c r="R11" s="16"/>
      <c r="S11" s="21"/>
      <c r="T11" s="14"/>
      <c r="U11" s="22"/>
      <c r="V11" s="23"/>
      <c r="W11" s="14"/>
      <c r="X11" s="24"/>
      <c r="Y11" s="25"/>
      <c r="Z11" s="14"/>
      <c r="AA11" s="14"/>
      <c r="AB11" s="27"/>
      <c r="AC11" s="28"/>
      <c r="AD11" s="25"/>
      <c r="AE11" s="25"/>
      <c r="AF11" s="25"/>
      <c r="AG11" s="25"/>
    </row>
    <row r="12" spans="1:33" ht="15.75" hidden="1" customHeight="1" x14ac:dyDescent="0.2">
      <c r="A12" s="14"/>
      <c r="B12" s="14"/>
      <c r="C12" s="15"/>
      <c r="D12" s="16"/>
      <c r="E12" s="16"/>
      <c r="F12" s="29"/>
      <c r="G12" s="29"/>
      <c r="H12" s="18"/>
      <c r="I12" s="18"/>
      <c r="J12" s="17"/>
      <c r="K12" s="17"/>
      <c r="L12" s="16"/>
      <c r="M12" s="19"/>
      <c r="N12" s="16"/>
      <c r="O12" s="20"/>
      <c r="P12" s="20"/>
      <c r="Q12" s="16"/>
      <c r="R12" s="16"/>
      <c r="S12" s="21"/>
      <c r="T12" s="14"/>
      <c r="U12" s="22"/>
      <c r="V12" s="23"/>
      <c r="W12" s="14"/>
      <c r="X12" s="24"/>
      <c r="Y12" s="25"/>
      <c r="Z12" s="14"/>
      <c r="AA12" s="14"/>
      <c r="AB12" s="27"/>
      <c r="AC12" s="28"/>
      <c r="AD12" s="25"/>
      <c r="AE12" s="25"/>
      <c r="AF12" s="25"/>
      <c r="AG12" s="25"/>
    </row>
    <row r="13" spans="1:33" ht="15.75" hidden="1" customHeight="1" x14ac:dyDescent="0.2">
      <c r="A13" s="14"/>
      <c r="B13" s="14"/>
      <c r="C13" s="15"/>
      <c r="D13" s="16"/>
      <c r="E13" s="16"/>
      <c r="F13" s="17"/>
      <c r="G13" s="29"/>
      <c r="H13" s="18"/>
      <c r="I13" s="18"/>
      <c r="J13" s="17"/>
      <c r="K13" s="17"/>
      <c r="L13" s="16"/>
      <c r="M13" s="19"/>
      <c r="N13" s="16"/>
      <c r="O13" s="20"/>
      <c r="P13" s="20"/>
      <c r="Q13" s="16"/>
      <c r="R13" s="16"/>
      <c r="S13" s="21"/>
      <c r="T13" s="14"/>
      <c r="U13" s="22"/>
      <c r="V13" s="23"/>
      <c r="W13" s="14"/>
      <c r="X13" s="24"/>
      <c r="Y13" s="25"/>
      <c r="Z13" s="14"/>
      <c r="AA13" s="14"/>
      <c r="AB13" s="27"/>
      <c r="AC13" s="28"/>
      <c r="AD13" s="25"/>
      <c r="AE13" s="25"/>
      <c r="AF13" s="25"/>
      <c r="AG13" s="25"/>
    </row>
    <row r="14" spans="1:33" ht="15.75" hidden="1" customHeight="1" x14ac:dyDescent="0.2">
      <c r="A14" s="14"/>
      <c r="B14" s="14"/>
      <c r="C14" s="15"/>
      <c r="D14" s="16"/>
      <c r="E14" s="16"/>
      <c r="F14" s="17"/>
      <c r="G14" s="29"/>
      <c r="H14" s="18"/>
      <c r="I14" s="18"/>
      <c r="J14" s="17"/>
      <c r="K14" s="17"/>
      <c r="L14" s="16"/>
      <c r="M14" s="19"/>
      <c r="N14" s="16"/>
      <c r="O14" s="20"/>
      <c r="P14" s="20"/>
      <c r="Q14" s="16"/>
      <c r="R14" s="16"/>
      <c r="S14" s="21"/>
      <c r="T14" s="14"/>
      <c r="U14" s="22"/>
      <c r="V14" s="23"/>
      <c r="W14" s="14"/>
      <c r="X14" s="24"/>
      <c r="Y14" s="25"/>
      <c r="Z14" s="14"/>
      <c r="AA14" s="14"/>
      <c r="AB14" s="27"/>
      <c r="AC14" s="28"/>
      <c r="AD14" s="25"/>
      <c r="AE14" s="25"/>
      <c r="AF14" s="25"/>
      <c r="AG14" s="25"/>
    </row>
    <row r="15" spans="1:33" ht="15.75" hidden="1" customHeight="1" x14ac:dyDescent="0.2">
      <c r="A15" s="14"/>
      <c r="B15" s="14"/>
      <c r="C15" s="15"/>
      <c r="D15" s="16"/>
      <c r="E15" s="16"/>
      <c r="F15" s="17"/>
      <c r="G15" s="29"/>
      <c r="H15" s="18"/>
      <c r="I15" s="18"/>
      <c r="J15" s="17"/>
      <c r="K15" s="17"/>
      <c r="L15" s="16"/>
      <c r="M15" s="19"/>
      <c r="N15" s="16"/>
      <c r="O15" s="20"/>
      <c r="P15" s="20"/>
      <c r="Q15" s="16"/>
      <c r="R15" s="16"/>
      <c r="S15" s="21"/>
      <c r="T15" s="14"/>
      <c r="U15" s="22"/>
      <c r="V15" s="23"/>
      <c r="W15" s="14"/>
      <c r="X15" s="24"/>
      <c r="Y15" s="25"/>
      <c r="Z15" s="14"/>
      <c r="AA15" s="14"/>
      <c r="AB15" s="27"/>
      <c r="AC15" s="28"/>
      <c r="AD15" s="25"/>
      <c r="AE15" s="25"/>
      <c r="AF15" s="25"/>
      <c r="AG15" s="25"/>
    </row>
    <row r="16" spans="1:33" ht="15.75" hidden="1" customHeight="1" x14ac:dyDescent="0.2">
      <c r="A16" s="14"/>
      <c r="B16" s="14"/>
      <c r="C16" s="15"/>
      <c r="D16" s="16"/>
      <c r="E16" s="16"/>
      <c r="F16" s="17"/>
      <c r="G16" s="29"/>
      <c r="H16" s="18"/>
      <c r="I16" s="18"/>
      <c r="J16" s="17"/>
      <c r="K16" s="17"/>
      <c r="L16" s="16"/>
      <c r="M16" s="19"/>
      <c r="N16" s="16"/>
      <c r="O16" s="20"/>
      <c r="P16" s="20"/>
      <c r="Q16" s="16"/>
      <c r="R16" s="16"/>
      <c r="S16" s="21"/>
      <c r="T16" s="14"/>
      <c r="U16" s="22"/>
      <c r="V16" s="23"/>
      <c r="W16" s="14"/>
      <c r="X16" s="24"/>
      <c r="Y16" s="25"/>
      <c r="Z16" s="14"/>
      <c r="AA16" s="14"/>
      <c r="AB16" s="27"/>
      <c r="AC16" s="28"/>
      <c r="AD16" s="25"/>
      <c r="AE16" s="25"/>
      <c r="AF16" s="25"/>
      <c r="AG16" s="25"/>
    </row>
    <row r="17" spans="1:33" ht="15.75" customHeight="1" x14ac:dyDescent="0.2">
      <c r="A17" s="14" t="s">
        <v>62</v>
      </c>
      <c r="B17" s="14" t="s">
        <v>1144</v>
      </c>
      <c r="C17" s="15">
        <f t="shared" ref="C17:C32" si="1">IFERROR(F17/D17," - ")</f>
        <v>65.989999999999995</v>
      </c>
      <c r="D17" s="16">
        <v>1</v>
      </c>
      <c r="E17" s="16">
        <v>0</v>
      </c>
      <c r="F17" s="17">
        <v>65.989999999999995</v>
      </c>
      <c r="G17" s="29">
        <v>-0.08</v>
      </c>
      <c r="H17" s="18">
        <f t="shared" ref="H17:H32" si="2">G17/F17*-1</f>
        <v>1.2123048946810124E-3</v>
      </c>
      <c r="I17" s="18">
        <f t="shared" ref="I17:I32" si="3">J17/F17</f>
        <v>0.13150017692916427</v>
      </c>
      <c r="J17" s="17">
        <f t="shared" ref="J17:J32" si="4">F17*0.85+G17+AF17*D17+D17*AE17+AG17+AD17</f>
        <v>8.6776966755555502</v>
      </c>
      <c r="K17" s="17">
        <f t="shared" ref="K17:K32" si="5">J17/D17</f>
        <v>8.6776966755555502</v>
      </c>
      <c r="L17" s="16">
        <v>8</v>
      </c>
      <c r="M17" s="19">
        <f t="shared" ref="M17:M32" si="6">IFERROR(D17/L17,"-")</f>
        <v>0.125</v>
      </c>
      <c r="N17" s="16">
        <v>7</v>
      </c>
      <c r="O17" s="20">
        <f t="shared" ref="O17:P17" si="7">D17/7</f>
        <v>0.14285714285714285</v>
      </c>
      <c r="P17" s="20">
        <f t="shared" si="7"/>
        <v>0</v>
      </c>
      <c r="Q17" s="16">
        <f t="shared" ref="Q17:Q32" si="8">ROUNDDOWN(N17/(O17+P17),0)</f>
        <v>49</v>
      </c>
      <c r="R17" s="16"/>
      <c r="S17" s="21">
        <v>0.42857142857142799</v>
      </c>
      <c r="T17" s="14">
        <v>0</v>
      </c>
      <c r="U17" s="22" t="s">
        <v>63</v>
      </c>
      <c r="V17" s="23" t="s">
        <v>63</v>
      </c>
      <c r="W17" s="14">
        <v>0</v>
      </c>
      <c r="X17" s="24">
        <f t="shared" ref="X17:X32" si="9">IFERROR(W17/D17,0)</f>
        <v>0</v>
      </c>
      <c r="Y17" s="25">
        <f t="shared" ref="Y17:Y26" si="10">IFERROR(G17/(W17+Z17)*-1,0)</f>
        <v>0</v>
      </c>
      <c r="Z17" s="14">
        <v>0</v>
      </c>
      <c r="AA17" s="14" t="s">
        <v>122</v>
      </c>
      <c r="AB17" s="27">
        <f t="shared" ref="AB17:AB32" si="11">IF(OR(AA17="UsLargeStandardSize",AA17="UsSmallStandardSize"),-0.69,-0.48)</f>
        <v>-0.48</v>
      </c>
      <c r="AC17" s="28">
        <v>0.71867012962962962</v>
      </c>
      <c r="AD17" s="25">
        <f t="shared" ref="AD17:AD32" si="12">IFERROR(AB17*AC17*D17*2,0)</f>
        <v>-0.68992332444444437</v>
      </c>
      <c r="AE17" s="25">
        <v>-13.96</v>
      </c>
      <c r="AF17" s="25">
        <v>-32.683880000000002</v>
      </c>
      <c r="AG17" s="25">
        <v>0</v>
      </c>
    </row>
    <row r="18" spans="1:33" ht="15.75" customHeight="1" x14ac:dyDescent="0.2">
      <c r="A18" s="14" t="s">
        <v>64</v>
      </c>
      <c r="B18" s="14" t="s">
        <v>105</v>
      </c>
      <c r="C18" s="15">
        <f t="shared" si="1"/>
        <v>74.75</v>
      </c>
      <c r="D18" s="16">
        <v>3</v>
      </c>
      <c r="E18" s="16">
        <v>0</v>
      </c>
      <c r="F18" s="17">
        <v>224.25</v>
      </c>
      <c r="G18" s="29">
        <v>0</v>
      </c>
      <c r="H18" s="18">
        <f t="shared" si="2"/>
        <v>0</v>
      </c>
      <c r="I18" s="18">
        <f t="shared" si="3"/>
        <v>0.21677186188034178</v>
      </c>
      <c r="J18" s="17">
        <f t="shared" si="4"/>
        <v>48.611090026666645</v>
      </c>
      <c r="K18" s="17">
        <f t="shared" si="5"/>
        <v>16.203696675555548</v>
      </c>
      <c r="L18" s="16">
        <v>7</v>
      </c>
      <c r="M18" s="19">
        <f t="shared" si="6"/>
        <v>0.42857142857142855</v>
      </c>
      <c r="N18" s="16">
        <v>5</v>
      </c>
      <c r="O18" s="20">
        <f t="shared" ref="O18:P18" si="13">D18/7</f>
        <v>0.42857142857142855</v>
      </c>
      <c r="P18" s="20">
        <f t="shared" si="13"/>
        <v>0</v>
      </c>
      <c r="Q18" s="16">
        <f t="shared" si="8"/>
        <v>11</v>
      </c>
      <c r="R18" s="16"/>
      <c r="S18" s="21">
        <v>0.42857142857142799</v>
      </c>
      <c r="T18" s="14">
        <v>0</v>
      </c>
      <c r="U18" s="22" t="s">
        <v>63</v>
      </c>
      <c r="V18" s="23" t="s">
        <v>63</v>
      </c>
      <c r="W18" s="14">
        <v>0</v>
      </c>
      <c r="X18" s="24">
        <f t="shared" si="9"/>
        <v>0</v>
      </c>
      <c r="Y18" s="25">
        <f t="shared" si="10"/>
        <v>0</v>
      </c>
      <c r="Z18" s="14">
        <v>0</v>
      </c>
      <c r="AA18" s="14" t="s">
        <v>122</v>
      </c>
      <c r="AB18" s="27">
        <f t="shared" si="11"/>
        <v>-0.48</v>
      </c>
      <c r="AC18" s="28">
        <v>0.71867012962962962</v>
      </c>
      <c r="AD18" s="25">
        <f t="shared" si="12"/>
        <v>-2.069769973333333</v>
      </c>
      <c r="AE18" s="25">
        <v>-13.96</v>
      </c>
      <c r="AF18" s="25">
        <v>-32.683880000000002</v>
      </c>
      <c r="AG18" s="25">
        <v>0</v>
      </c>
    </row>
    <row r="19" spans="1:33" ht="15.75" customHeight="1" x14ac:dyDescent="0.2">
      <c r="A19" s="14" t="s">
        <v>67</v>
      </c>
      <c r="B19" s="14" t="s">
        <v>525</v>
      </c>
      <c r="C19" s="15">
        <f t="shared" si="1"/>
        <v>78.03</v>
      </c>
      <c r="D19" s="16">
        <v>5</v>
      </c>
      <c r="E19" s="16">
        <v>0</v>
      </c>
      <c r="F19" s="17">
        <v>390.15</v>
      </c>
      <c r="G19" s="29">
        <v>0</v>
      </c>
      <c r="H19" s="18">
        <f t="shared" si="2"/>
        <v>0</v>
      </c>
      <c r="I19" s="18">
        <f t="shared" si="3"/>
        <v>0.22430478887037736</v>
      </c>
      <c r="J19" s="17">
        <f t="shared" si="4"/>
        <v>87.512513377777722</v>
      </c>
      <c r="K19" s="17">
        <f t="shared" si="5"/>
        <v>17.502502675555544</v>
      </c>
      <c r="L19" s="16">
        <v>16</v>
      </c>
      <c r="M19" s="19">
        <f t="shared" si="6"/>
        <v>0.3125</v>
      </c>
      <c r="N19" s="16">
        <v>127</v>
      </c>
      <c r="O19" s="20">
        <f t="shared" ref="O19:P19" si="14">D19/7</f>
        <v>0.7142857142857143</v>
      </c>
      <c r="P19" s="20">
        <f t="shared" si="14"/>
        <v>0</v>
      </c>
      <c r="Q19" s="16">
        <f t="shared" si="8"/>
        <v>177</v>
      </c>
      <c r="R19" s="16"/>
      <c r="S19" s="21">
        <v>0.23076923076923</v>
      </c>
      <c r="T19" s="14">
        <v>0</v>
      </c>
      <c r="U19" s="22" t="s">
        <v>63</v>
      </c>
      <c r="V19" s="23" t="s">
        <v>63</v>
      </c>
      <c r="W19" s="14">
        <v>0</v>
      </c>
      <c r="X19" s="24">
        <f t="shared" si="9"/>
        <v>0</v>
      </c>
      <c r="Y19" s="25">
        <f t="shared" si="10"/>
        <v>0</v>
      </c>
      <c r="Z19" s="14">
        <v>0</v>
      </c>
      <c r="AA19" s="14" t="s">
        <v>122</v>
      </c>
      <c r="AB19" s="27">
        <f t="shared" si="11"/>
        <v>-0.48</v>
      </c>
      <c r="AC19" s="28">
        <v>0.71867012962962962</v>
      </c>
      <c r="AD19" s="25">
        <f t="shared" si="12"/>
        <v>-3.449616622222222</v>
      </c>
      <c r="AE19" s="25">
        <v>-13.96</v>
      </c>
      <c r="AF19" s="25">
        <v>-34.173074000000007</v>
      </c>
      <c r="AG19" s="25">
        <v>0</v>
      </c>
    </row>
    <row r="20" spans="1:33" ht="15.75" customHeight="1" x14ac:dyDescent="0.2">
      <c r="A20" s="14" t="s">
        <v>68</v>
      </c>
      <c r="B20" s="14" t="s">
        <v>50</v>
      </c>
      <c r="C20" s="15">
        <f t="shared" si="1"/>
        <v>72.419999999999987</v>
      </c>
      <c r="D20" s="16">
        <v>2</v>
      </c>
      <c r="E20" s="16">
        <v>0</v>
      </c>
      <c r="F20" s="17">
        <v>144.83999999999997</v>
      </c>
      <c r="G20" s="29">
        <v>0</v>
      </c>
      <c r="H20" s="18">
        <f t="shared" si="2"/>
        <v>0</v>
      </c>
      <c r="I20" s="18">
        <f t="shared" si="3"/>
        <v>0.17583544152935016</v>
      </c>
      <c r="J20" s="17">
        <f t="shared" si="4"/>
        <v>25.468005351111071</v>
      </c>
      <c r="K20" s="17">
        <f t="shared" si="5"/>
        <v>12.734002675555535</v>
      </c>
      <c r="L20" s="16">
        <v>16</v>
      </c>
      <c r="M20" s="19">
        <f t="shared" si="6"/>
        <v>0.125</v>
      </c>
      <c r="N20" s="16">
        <v>124</v>
      </c>
      <c r="O20" s="20">
        <f t="shared" ref="O20:P20" si="15">D20/7</f>
        <v>0.2857142857142857</v>
      </c>
      <c r="P20" s="20">
        <f t="shared" si="15"/>
        <v>0</v>
      </c>
      <c r="Q20" s="16">
        <f t="shared" si="8"/>
        <v>434</v>
      </c>
      <c r="R20" s="16"/>
      <c r="S20" s="21">
        <v>0.2109375</v>
      </c>
      <c r="T20" s="14">
        <v>0</v>
      </c>
      <c r="U20" s="22" t="s">
        <v>63</v>
      </c>
      <c r="V20" s="23" t="s">
        <v>63</v>
      </c>
      <c r="W20" s="14">
        <v>0</v>
      </c>
      <c r="X20" s="24">
        <f t="shared" si="9"/>
        <v>0</v>
      </c>
      <c r="Y20" s="25">
        <f t="shared" si="10"/>
        <v>0</v>
      </c>
      <c r="Z20" s="14">
        <v>0</v>
      </c>
      <c r="AA20" s="14" t="s">
        <v>122</v>
      </c>
      <c r="AB20" s="27">
        <f t="shared" si="11"/>
        <v>-0.48</v>
      </c>
      <c r="AC20" s="28">
        <v>0.71867012962962962</v>
      </c>
      <c r="AD20" s="25">
        <f t="shared" si="12"/>
        <v>-1.3798466488888887</v>
      </c>
      <c r="AE20" s="25">
        <v>-13.96</v>
      </c>
      <c r="AF20" s="25">
        <v>-34.173074000000007</v>
      </c>
      <c r="AG20" s="25">
        <v>0</v>
      </c>
    </row>
    <row r="21" spans="1:33" ht="15.75" customHeight="1" x14ac:dyDescent="0.2">
      <c r="A21" s="14" t="s">
        <v>71</v>
      </c>
      <c r="B21" s="14" t="s">
        <v>797</v>
      </c>
      <c r="C21" s="15">
        <f t="shared" si="1"/>
        <v>70.307500000000005</v>
      </c>
      <c r="D21" s="16">
        <v>8</v>
      </c>
      <c r="E21" s="16">
        <v>1</v>
      </c>
      <c r="F21" s="17">
        <v>562.46</v>
      </c>
      <c r="G21" s="29">
        <v>-63.639999999999993</v>
      </c>
      <c r="H21" s="18">
        <f t="shared" si="2"/>
        <v>0.11314582370301886</v>
      </c>
      <c r="I21" s="18">
        <f t="shared" si="3"/>
        <v>4.2433277752096862E-2</v>
      </c>
      <c r="J21" s="17">
        <f t="shared" si="4"/>
        <v>23.867021404444404</v>
      </c>
      <c r="K21" s="17">
        <f t="shared" si="5"/>
        <v>2.9833776755555506</v>
      </c>
      <c r="L21" s="16">
        <v>20</v>
      </c>
      <c r="M21" s="19">
        <f t="shared" si="6"/>
        <v>0.4</v>
      </c>
      <c r="N21" s="16">
        <v>151</v>
      </c>
      <c r="O21" s="20">
        <f t="shared" ref="O21:P21" si="16">D21/7</f>
        <v>1.1428571428571428</v>
      </c>
      <c r="P21" s="20">
        <f t="shared" si="16"/>
        <v>0.14285714285714285</v>
      </c>
      <c r="Q21" s="16">
        <f t="shared" si="8"/>
        <v>117</v>
      </c>
      <c r="R21" s="16"/>
      <c r="S21" s="21">
        <v>0.34782608695652101</v>
      </c>
      <c r="T21" s="14">
        <v>0</v>
      </c>
      <c r="U21" s="22" t="s">
        <v>63</v>
      </c>
      <c r="V21" s="23" t="s">
        <v>63</v>
      </c>
      <c r="W21" s="14">
        <v>4</v>
      </c>
      <c r="X21" s="24">
        <f t="shared" si="9"/>
        <v>0.5</v>
      </c>
      <c r="Y21" s="25">
        <f t="shared" si="10"/>
        <v>9.0914285714285707</v>
      </c>
      <c r="Z21" s="14">
        <v>3</v>
      </c>
      <c r="AA21" s="14" t="s">
        <v>122</v>
      </c>
      <c r="AB21" s="27">
        <f t="shared" si="11"/>
        <v>-0.48</v>
      </c>
      <c r="AC21" s="28">
        <v>0.71867012962962962</v>
      </c>
      <c r="AD21" s="25">
        <f t="shared" si="12"/>
        <v>-5.519386595555555</v>
      </c>
      <c r="AE21" s="25">
        <v>-13.96</v>
      </c>
      <c r="AF21" s="25">
        <v>-34.173074000000007</v>
      </c>
      <c r="AG21" s="25">
        <v>0</v>
      </c>
    </row>
    <row r="22" spans="1:33" ht="15.75" customHeight="1" x14ac:dyDescent="0.2">
      <c r="A22" s="14" t="s">
        <v>74</v>
      </c>
      <c r="B22" s="14"/>
      <c r="C22" s="15">
        <f t="shared" si="1"/>
        <v>73.995263157894712</v>
      </c>
      <c r="D22" s="16">
        <v>19</v>
      </c>
      <c r="E22" s="16">
        <v>1</v>
      </c>
      <c r="F22" s="29">
        <v>1405.9099999999996</v>
      </c>
      <c r="G22" s="29">
        <v>-74.410000000000011</v>
      </c>
      <c r="H22" s="18">
        <f t="shared" si="2"/>
        <v>5.2926574247284697E-2</v>
      </c>
      <c r="I22" s="18">
        <f t="shared" si="3"/>
        <v>0.13726095613201053</v>
      </c>
      <c r="J22" s="17">
        <f t="shared" si="4"/>
        <v>192.97655083555489</v>
      </c>
      <c r="K22" s="17">
        <f t="shared" si="5"/>
        <v>10.156660570292363</v>
      </c>
      <c r="L22" s="16">
        <v>37</v>
      </c>
      <c r="M22" s="19">
        <f t="shared" si="6"/>
        <v>0.51351351351351349</v>
      </c>
      <c r="N22" s="16">
        <v>132</v>
      </c>
      <c r="O22" s="20">
        <f t="shared" ref="O22:P22" si="17">D22/7</f>
        <v>2.7142857142857144</v>
      </c>
      <c r="P22" s="20">
        <f t="shared" si="17"/>
        <v>0.14285714285714285</v>
      </c>
      <c r="Q22" s="16">
        <f t="shared" si="8"/>
        <v>46</v>
      </c>
      <c r="R22" s="16"/>
      <c r="S22" s="21">
        <v>0.89510489510489499</v>
      </c>
      <c r="T22" s="14">
        <v>0</v>
      </c>
      <c r="U22" s="22" t="s">
        <v>63</v>
      </c>
      <c r="V22" s="23" t="s">
        <v>63</v>
      </c>
      <c r="W22" s="14">
        <v>8</v>
      </c>
      <c r="X22" s="24">
        <f t="shared" si="9"/>
        <v>0.42105263157894735</v>
      </c>
      <c r="Y22" s="25">
        <f t="shared" si="10"/>
        <v>7.4410000000000007</v>
      </c>
      <c r="Z22" s="14">
        <v>2</v>
      </c>
      <c r="AA22" s="14" t="s">
        <v>122</v>
      </c>
      <c r="AB22" s="27">
        <f t="shared" si="11"/>
        <v>-0.48</v>
      </c>
      <c r="AC22" s="28">
        <v>0.71867012962962962</v>
      </c>
      <c r="AD22" s="25">
        <f t="shared" si="12"/>
        <v>-13.108543164444443</v>
      </c>
      <c r="AE22" s="25">
        <v>-13.96</v>
      </c>
      <c r="AF22" s="25">
        <v>-34.173074000000007</v>
      </c>
      <c r="AG22" s="25">
        <v>0</v>
      </c>
    </row>
    <row r="23" spans="1:33" ht="15.75" customHeight="1" x14ac:dyDescent="0.2">
      <c r="A23" s="14" t="s">
        <v>76</v>
      </c>
      <c r="B23" s="14" t="s">
        <v>881</v>
      </c>
      <c r="C23" s="15">
        <f t="shared" si="1"/>
        <v>63.671428571428571</v>
      </c>
      <c r="D23" s="16">
        <v>7</v>
      </c>
      <c r="E23" s="16">
        <v>1</v>
      </c>
      <c r="F23" s="17">
        <v>445.7</v>
      </c>
      <c r="G23" s="29">
        <v>-38.919999999999995</v>
      </c>
      <c r="H23" s="18">
        <f t="shared" si="2"/>
        <v>8.7323311644603982E-2</v>
      </c>
      <c r="I23" s="18">
        <f t="shared" si="3"/>
        <v>-4.1193207788000809E-3</v>
      </c>
      <c r="J23" s="17">
        <f t="shared" si="4"/>
        <v>-1.835981271111196</v>
      </c>
      <c r="K23" s="17">
        <f t="shared" si="5"/>
        <v>-0.26228303873017084</v>
      </c>
      <c r="L23" s="16">
        <v>40</v>
      </c>
      <c r="M23" s="19">
        <f t="shared" si="6"/>
        <v>0.17499999999999999</v>
      </c>
      <c r="N23" s="16">
        <v>121</v>
      </c>
      <c r="O23" s="20">
        <f t="shared" ref="O23:P23" si="18">D23/7</f>
        <v>1</v>
      </c>
      <c r="P23" s="20">
        <f t="shared" si="18"/>
        <v>0.14285714285714285</v>
      </c>
      <c r="Q23" s="16">
        <f t="shared" si="8"/>
        <v>105</v>
      </c>
      <c r="R23" s="16"/>
      <c r="S23" s="21">
        <v>1.24242424242424</v>
      </c>
      <c r="T23" s="14">
        <v>0</v>
      </c>
      <c r="U23" s="22" t="s">
        <v>63</v>
      </c>
      <c r="V23" s="23" t="s">
        <v>63</v>
      </c>
      <c r="W23" s="14">
        <v>3</v>
      </c>
      <c r="X23" s="24">
        <f t="shared" si="9"/>
        <v>0.42857142857142855</v>
      </c>
      <c r="Y23" s="25">
        <f t="shared" si="10"/>
        <v>12.973333333333331</v>
      </c>
      <c r="Z23" s="14">
        <v>0</v>
      </c>
      <c r="AA23" s="14" t="s">
        <v>122</v>
      </c>
      <c r="AB23" s="27">
        <f t="shared" si="11"/>
        <v>-0.48</v>
      </c>
      <c r="AC23" s="28">
        <v>0.71867012962962962</v>
      </c>
      <c r="AD23" s="25">
        <f t="shared" si="12"/>
        <v>-4.829463271111111</v>
      </c>
      <c r="AE23" s="25">
        <v>-13.96</v>
      </c>
      <c r="AF23" s="25">
        <v>-34.173074000000007</v>
      </c>
      <c r="AG23" s="25">
        <v>0</v>
      </c>
    </row>
    <row r="24" spans="1:33" ht="15.75" customHeight="1" x14ac:dyDescent="0.2">
      <c r="A24" s="14" t="s">
        <v>78</v>
      </c>
      <c r="B24" s="14" t="s">
        <v>155</v>
      </c>
      <c r="C24" s="15">
        <f t="shared" si="1"/>
        <v>64.853076923076927</v>
      </c>
      <c r="D24" s="16">
        <v>13</v>
      </c>
      <c r="E24" s="16">
        <v>1</v>
      </c>
      <c r="F24" s="17">
        <v>843.09</v>
      </c>
      <c r="G24" s="17">
        <v>-69.669999999999987</v>
      </c>
      <c r="H24" s="18">
        <f t="shared" si="2"/>
        <v>8.2636491952223348E-2</v>
      </c>
      <c r="I24" s="18">
        <f t="shared" si="3"/>
        <v>1.4538821219824827E-2</v>
      </c>
      <c r="J24" s="17">
        <f t="shared" si="4"/>
        <v>12.257534782222114</v>
      </c>
      <c r="K24" s="17">
        <f t="shared" si="5"/>
        <v>0.94288729094016266</v>
      </c>
      <c r="L24" s="16">
        <v>46</v>
      </c>
      <c r="M24" s="19">
        <f t="shared" si="6"/>
        <v>0.28260869565217389</v>
      </c>
      <c r="N24" s="16">
        <v>108</v>
      </c>
      <c r="O24" s="20">
        <f t="shared" ref="O24:P24" si="19">D24/7</f>
        <v>1.8571428571428572</v>
      </c>
      <c r="P24" s="20">
        <f t="shared" si="19"/>
        <v>0.14285714285714285</v>
      </c>
      <c r="Q24" s="16">
        <f t="shared" si="8"/>
        <v>54</v>
      </c>
      <c r="R24" s="16"/>
      <c r="S24" s="21">
        <v>0.9</v>
      </c>
      <c r="T24" s="14">
        <v>0</v>
      </c>
      <c r="U24" s="22" t="s">
        <v>63</v>
      </c>
      <c r="V24" s="23" t="s">
        <v>63</v>
      </c>
      <c r="W24" s="14">
        <v>1</v>
      </c>
      <c r="X24" s="24">
        <f t="shared" si="9"/>
        <v>7.6923076923076927E-2</v>
      </c>
      <c r="Y24" s="25">
        <f t="shared" si="10"/>
        <v>17.417499999999997</v>
      </c>
      <c r="Z24" s="14">
        <v>3</v>
      </c>
      <c r="AA24" s="14" t="s">
        <v>122</v>
      </c>
      <c r="AB24" s="27">
        <f t="shared" si="11"/>
        <v>-0.48</v>
      </c>
      <c r="AC24" s="28">
        <v>0.71867012962962962</v>
      </c>
      <c r="AD24" s="25">
        <f t="shared" si="12"/>
        <v>-8.969003217777777</v>
      </c>
      <c r="AE24" s="25">
        <v>-13.96</v>
      </c>
      <c r="AF24" s="25">
        <v>-34.173074000000007</v>
      </c>
      <c r="AG24" s="25">
        <v>0</v>
      </c>
    </row>
    <row r="25" spans="1:33" ht="15.75" customHeight="1" x14ac:dyDescent="0.2">
      <c r="A25" s="14" t="s">
        <v>81</v>
      </c>
      <c r="B25" s="30" t="s">
        <v>1145</v>
      </c>
      <c r="C25" s="15">
        <f t="shared" si="1"/>
        <v>70.988518518518518</v>
      </c>
      <c r="D25" s="16">
        <v>27</v>
      </c>
      <c r="E25" s="16">
        <v>2</v>
      </c>
      <c r="F25" s="17">
        <v>1916.69</v>
      </c>
      <c r="G25" s="17">
        <v>-81.429999999999993</v>
      </c>
      <c r="H25" s="18">
        <f t="shared" si="2"/>
        <v>4.2484700186258599E-2</v>
      </c>
      <c r="I25" s="18">
        <f t="shared" si="3"/>
        <v>0.11979953473957704</v>
      </c>
      <c r="J25" s="17">
        <f t="shared" si="4"/>
        <v>229.61857023999991</v>
      </c>
      <c r="K25" s="17">
        <f t="shared" si="5"/>
        <v>8.5043914903703666</v>
      </c>
      <c r="L25" s="16">
        <v>94</v>
      </c>
      <c r="M25" s="19">
        <f t="shared" si="6"/>
        <v>0.28723404255319152</v>
      </c>
      <c r="N25" s="16">
        <v>79</v>
      </c>
      <c r="O25" s="20">
        <f t="shared" ref="O25:P25" si="20">D25/7</f>
        <v>3.8571428571428572</v>
      </c>
      <c r="P25" s="20">
        <f t="shared" si="20"/>
        <v>0.2857142857142857</v>
      </c>
      <c r="Q25" s="16">
        <f t="shared" si="8"/>
        <v>19</v>
      </c>
      <c r="R25" s="16"/>
      <c r="S25" s="21">
        <v>1.296</v>
      </c>
      <c r="T25" s="14">
        <v>0</v>
      </c>
      <c r="U25" s="22" t="s">
        <v>63</v>
      </c>
      <c r="V25" s="23" t="s">
        <v>63</v>
      </c>
      <c r="W25" s="14">
        <v>8</v>
      </c>
      <c r="X25" s="24">
        <f t="shared" si="9"/>
        <v>0.29629629629629628</v>
      </c>
      <c r="Y25" s="25">
        <f t="shared" si="10"/>
        <v>6.2638461538461536</v>
      </c>
      <c r="Z25" s="22">
        <v>5</v>
      </c>
      <c r="AA25" s="14" t="s">
        <v>122</v>
      </c>
      <c r="AB25" s="27">
        <f t="shared" si="11"/>
        <v>-0.48</v>
      </c>
      <c r="AC25" s="28">
        <v>0.71867012962962962</v>
      </c>
      <c r="AD25" s="25">
        <f t="shared" si="12"/>
        <v>-18.627929759999997</v>
      </c>
      <c r="AE25" s="25">
        <v>-13.96</v>
      </c>
      <c r="AF25" s="25">
        <v>-34.17</v>
      </c>
      <c r="AG25" s="25">
        <v>0</v>
      </c>
    </row>
    <row r="26" spans="1:33" ht="15.75" customHeight="1" x14ac:dyDescent="0.2">
      <c r="A26" s="14" t="s">
        <v>82</v>
      </c>
      <c r="B26" s="14" t="s">
        <v>88</v>
      </c>
      <c r="C26" s="15">
        <f t="shared" si="1"/>
        <v>69.714615384615385</v>
      </c>
      <c r="D26" s="16">
        <v>26</v>
      </c>
      <c r="E26" s="16">
        <v>2</v>
      </c>
      <c r="F26" s="17">
        <v>1812.58</v>
      </c>
      <c r="G26" s="17">
        <v>-67.610000000000014</v>
      </c>
      <c r="H26" s="18">
        <f t="shared" si="2"/>
        <v>3.7300422602036885E-2</v>
      </c>
      <c r="I26" s="18">
        <f t="shared" si="3"/>
        <v>0.10663533171746602</v>
      </c>
      <c r="J26" s="17">
        <f t="shared" si="4"/>
        <v>193.28506956444454</v>
      </c>
      <c r="K26" s="17">
        <f t="shared" si="5"/>
        <v>7.4340411370940211</v>
      </c>
      <c r="L26" s="16">
        <v>78</v>
      </c>
      <c r="M26" s="19">
        <f t="shared" si="6"/>
        <v>0.33333333333333331</v>
      </c>
      <c r="N26" s="16">
        <v>56</v>
      </c>
      <c r="O26" s="20">
        <f t="shared" ref="O26:P26" si="21">D26/7</f>
        <v>3.7142857142857144</v>
      </c>
      <c r="P26" s="20">
        <f t="shared" si="21"/>
        <v>0.2857142857142857</v>
      </c>
      <c r="Q26" s="16">
        <f t="shared" si="8"/>
        <v>14</v>
      </c>
      <c r="R26" s="16"/>
      <c r="S26" s="21">
        <v>1.934883720930233</v>
      </c>
      <c r="T26" s="14">
        <v>0</v>
      </c>
      <c r="U26" s="22" t="s">
        <v>63</v>
      </c>
      <c r="V26" s="23" t="s">
        <v>63</v>
      </c>
      <c r="W26" s="14">
        <v>8</v>
      </c>
      <c r="X26" s="24">
        <f t="shared" si="9"/>
        <v>0.30769230769230771</v>
      </c>
      <c r="Y26" s="25">
        <f t="shared" si="10"/>
        <v>6.761000000000001</v>
      </c>
      <c r="Z26" s="14">
        <v>2</v>
      </c>
      <c r="AA26" s="14" t="s">
        <v>122</v>
      </c>
      <c r="AB26" s="27">
        <f t="shared" si="11"/>
        <v>-0.48</v>
      </c>
      <c r="AC26" s="28">
        <v>0.71867012962962962</v>
      </c>
      <c r="AD26" s="25">
        <f t="shared" si="12"/>
        <v>-17.938006435555554</v>
      </c>
      <c r="AE26" s="25">
        <v>-14.36</v>
      </c>
      <c r="AF26" s="25">
        <v>-34.173074</v>
      </c>
      <c r="AG26" s="25">
        <v>0</v>
      </c>
    </row>
    <row r="27" spans="1:33" ht="15.75" customHeight="1" x14ac:dyDescent="0.2">
      <c r="A27" s="14" t="s">
        <v>85</v>
      </c>
      <c r="B27" s="14" t="s">
        <v>1146</v>
      </c>
      <c r="C27" s="15">
        <f t="shared" si="1"/>
        <v>73.853846153846149</v>
      </c>
      <c r="D27" s="16">
        <v>26</v>
      </c>
      <c r="E27" s="16">
        <v>0</v>
      </c>
      <c r="F27" s="17">
        <v>1920.2</v>
      </c>
      <c r="G27" s="17">
        <v>-22.79</v>
      </c>
      <c r="H27" s="18">
        <f t="shared" si="2"/>
        <v>1.186855535881679E-2</v>
      </c>
      <c r="I27" s="18">
        <f t="shared" si="3"/>
        <v>0.19180351711511534</v>
      </c>
      <c r="J27" s="17">
        <f t="shared" si="4"/>
        <v>368.30111356444451</v>
      </c>
      <c r="K27" s="17">
        <f t="shared" si="5"/>
        <v>14.165427444786328</v>
      </c>
      <c r="L27" s="16">
        <v>76</v>
      </c>
      <c r="M27" s="19">
        <f t="shared" si="6"/>
        <v>0.34210526315789475</v>
      </c>
      <c r="N27" s="16">
        <v>66</v>
      </c>
      <c r="O27" s="20">
        <f t="shared" ref="O27:P27" si="22">D27/7</f>
        <v>3.7142857142857144</v>
      </c>
      <c r="P27" s="20">
        <f t="shared" si="22"/>
        <v>0</v>
      </c>
      <c r="Q27" s="16">
        <f t="shared" si="8"/>
        <v>17</v>
      </c>
      <c r="R27" s="16"/>
      <c r="S27" s="21">
        <v>2.7121951219512201</v>
      </c>
      <c r="T27" s="14">
        <v>0</v>
      </c>
      <c r="U27" s="22" t="s">
        <v>63</v>
      </c>
      <c r="V27" s="23" t="s">
        <v>63</v>
      </c>
      <c r="W27" s="14">
        <v>4</v>
      </c>
      <c r="X27" s="24">
        <f t="shared" si="9"/>
        <v>0.15384615384615385</v>
      </c>
      <c r="Y27" s="25">
        <f>IFERROR(G27/(W27+#REF!)*-1,0)</f>
        <v>0</v>
      </c>
      <c r="Z27" s="14">
        <v>1</v>
      </c>
      <c r="AA27" s="14" t="s">
        <v>122</v>
      </c>
      <c r="AB27" s="27">
        <f t="shared" si="11"/>
        <v>-0.48</v>
      </c>
      <c r="AC27" s="28">
        <v>0.71867012962962962</v>
      </c>
      <c r="AD27" s="25">
        <f t="shared" si="12"/>
        <v>-17.938006435555554</v>
      </c>
      <c r="AE27" s="25">
        <v>-14.36</v>
      </c>
      <c r="AF27" s="25">
        <v>-32.683880000000002</v>
      </c>
      <c r="AG27" s="25">
        <v>0</v>
      </c>
    </row>
    <row r="28" spans="1:33" ht="15.75" customHeight="1" x14ac:dyDescent="0.2">
      <c r="A28" s="14" t="s">
        <v>87</v>
      </c>
      <c r="B28" s="14" t="s">
        <v>1147</v>
      </c>
      <c r="C28" s="15">
        <f t="shared" si="1"/>
        <v>79.589999999999989</v>
      </c>
      <c r="D28" s="16">
        <v>18</v>
      </c>
      <c r="E28" s="16">
        <v>5</v>
      </c>
      <c r="F28" s="17">
        <v>1432.62</v>
      </c>
      <c r="G28" s="17">
        <v>0</v>
      </c>
      <c r="H28" s="18">
        <f t="shared" si="2"/>
        <v>0</v>
      </c>
      <c r="I28" s="18">
        <f t="shared" si="3"/>
        <v>0.25025375895910978</v>
      </c>
      <c r="J28" s="17">
        <f t="shared" si="4"/>
        <v>358.51854015999982</v>
      </c>
      <c r="K28" s="17">
        <f t="shared" si="5"/>
        <v>19.917696675555547</v>
      </c>
      <c r="L28" s="16">
        <v>43</v>
      </c>
      <c r="M28" s="19">
        <f t="shared" si="6"/>
        <v>0.41860465116279072</v>
      </c>
      <c r="N28" s="16">
        <v>46</v>
      </c>
      <c r="O28" s="20">
        <f t="shared" ref="O28:P28" si="23">D28/7</f>
        <v>2.5714285714285716</v>
      </c>
      <c r="P28" s="20">
        <f t="shared" si="23"/>
        <v>0.7142857142857143</v>
      </c>
      <c r="Q28" s="16">
        <f t="shared" si="8"/>
        <v>14</v>
      </c>
      <c r="R28" s="16"/>
      <c r="S28" s="21">
        <v>2.08</v>
      </c>
      <c r="T28" s="14">
        <v>0</v>
      </c>
      <c r="U28" s="22" t="s">
        <v>63</v>
      </c>
      <c r="V28" s="23" t="s">
        <v>63</v>
      </c>
      <c r="W28" s="14">
        <v>0</v>
      </c>
      <c r="X28" s="24">
        <f t="shared" si="9"/>
        <v>0</v>
      </c>
      <c r="Y28" s="25">
        <f t="shared" ref="Y28:Y32" si="24">IFERROR(G28/(W28+Z28)*-1,0)</f>
        <v>0</v>
      </c>
      <c r="Z28" s="14">
        <v>0</v>
      </c>
      <c r="AA28" s="14" t="s">
        <v>122</v>
      </c>
      <c r="AB28" s="27">
        <f t="shared" si="11"/>
        <v>-0.48</v>
      </c>
      <c r="AC28" s="28">
        <v>0.71867012962962962</v>
      </c>
      <c r="AD28" s="25">
        <f t="shared" si="12"/>
        <v>-12.418619839999998</v>
      </c>
      <c r="AE28" s="25">
        <v>-14.36</v>
      </c>
      <c r="AF28" s="25">
        <v>-32.683880000000002</v>
      </c>
      <c r="AG28" s="25">
        <v>0</v>
      </c>
    </row>
    <row r="29" spans="1:33" ht="15.75" customHeight="1" x14ac:dyDescent="0.2">
      <c r="A29" s="14" t="s">
        <v>89</v>
      </c>
      <c r="B29" s="14" t="s">
        <v>150</v>
      </c>
      <c r="C29" s="15">
        <f t="shared" si="1"/>
        <v>77.007142857142867</v>
      </c>
      <c r="D29" s="16">
        <v>21</v>
      </c>
      <c r="E29" s="16">
        <v>0</v>
      </c>
      <c r="F29" s="17">
        <v>1617.15</v>
      </c>
      <c r="G29" s="17">
        <v>-0.2</v>
      </c>
      <c r="H29" s="18">
        <f t="shared" si="2"/>
        <v>1.2367436539591255E-4</v>
      </c>
      <c r="I29" s="18">
        <f t="shared" si="3"/>
        <v>0.23001430305578743</v>
      </c>
      <c r="J29" s="17">
        <f t="shared" si="4"/>
        <v>371.96763018666667</v>
      </c>
      <c r="K29" s="17">
        <f t="shared" si="5"/>
        <v>17.712744294603176</v>
      </c>
      <c r="L29" s="16">
        <v>47</v>
      </c>
      <c r="M29" s="19">
        <f t="shared" si="6"/>
        <v>0.44680851063829785</v>
      </c>
      <c r="N29" s="16">
        <v>30</v>
      </c>
      <c r="O29" s="20">
        <f t="shared" ref="O29:P29" si="25">D29/7</f>
        <v>3</v>
      </c>
      <c r="P29" s="20">
        <f t="shared" si="25"/>
        <v>0</v>
      </c>
      <c r="Q29" s="16">
        <f t="shared" si="8"/>
        <v>10</v>
      </c>
      <c r="R29" s="16"/>
      <c r="S29" s="21">
        <v>2.6222222222222218</v>
      </c>
      <c r="T29" s="14">
        <v>250</v>
      </c>
      <c r="U29" s="22" t="s">
        <v>63</v>
      </c>
      <c r="V29" s="23" t="s">
        <v>63</v>
      </c>
      <c r="W29" s="14">
        <v>0</v>
      </c>
      <c r="X29" s="24">
        <f t="shared" si="9"/>
        <v>0</v>
      </c>
      <c r="Y29" s="25">
        <f t="shared" si="24"/>
        <v>0</v>
      </c>
      <c r="Z29" s="14">
        <v>0</v>
      </c>
      <c r="AA29" s="14" t="s">
        <v>122</v>
      </c>
      <c r="AB29" s="27">
        <f t="shared" si="11"/>
        <v>-0.48</v>
      </c>
      <c r="AC29" s="28">
        <v>0.71867012962962962</v>
      </c>
      <c r="AD29" s="25">
        <f t="shared" si="12"/>
        <v>-14.488389813333331</v>
      </c>
      <c r="AE29" s="25">
        <v>-14.36</v>
      </c>
      <c r="AF29" s="25">
        <v>-32.683880000000002</v>
      </c>
      <c r="AG29" s="25">
        <v>0</v>
      </c>
    </row>
    <row r="30" spans="1:33" ht="15.75" customHeight="1" x14ac:dyDescent="0.2">
      <c r="A30" s="31" t="s">
        <v>90</v>
      </c>
      <c r="B30" s="31" t="s">
        <v>38</v>
      </c>
      <c r="C30" s="15">
        <f t="shared" si="1"/>
        <v>65.462500000000006</v>
      </c>
      <c r="D30" s="16">
        <v>4</v>
      </c>
      <c r="E30" s="16">
        <v>0</v>
      </c>
      <c r="F30" s="17">
        <v>261.85000000000002</v>
      </c>
      <c r="G30" s="17">
        <v>0</v>
      </c>
      <c r="H30" s="18">
        <f t="shared" si="2"/>
        <v>0</v>
      </c>
      <c r="I30" s="18">
        <f t="shared" si="3"/>
        <v>0.18318860212589916</v>
      </c>
      <c r="J30" s="17">
        <f t="shared" si="4"/>
        <v>47.967935466666695</v>
      </c>
      <c r="K30" s="17">
        <f t="shared" si="5"/>
        <v>11.991983866666674</v>
      </c>
      <c r="L30" s="16">
        <v>23</v>
      </c>
      <c r="M30" s="19">
        <f t="shared" si="6"/>
        <v>0.17391304347826086</v>
      </c>
      <c r="N30" s="16">
        <v>20</v>
      </c>
      <c r="O30" s="20">
        <f t="shared" ref="O30:P30" si="26">D30/7</f>
        <v>0.5714285714285714</v>
      </c>
      <c r="P30" s="20">
        <f t="shared" si="26"/>
        <v>0</v>
      </c>
      <c r="Q30" s="16">
        <f t="shared" si="8"/>
        <v>35</v>
      </c>
      <c r="R30" s="16"/>
      <c r="S30" s="21">
        <v>2.8528301886792451</v>
      </c>
      <c r="T30" s="14">
        <v>250</v>
      </c>
      <c r="U30" s="22" t="s">
        <v>63</v>
      </c>
      <c r="V30" s="23" t="s">
        <v>63</v>
      </c>
      <c r="W30" s="14">
        <v>0</v>
      </c>
      <c r="X30" s="24">
        <f t="shared" si="9"/>
        <v>0</v>
      </c>
      <c r="Y30" s="25">
        <f t="shared" si="24"/>
        <v>0</v>
      </c>
      <c r="Z30" s="14">
        <v>0</v>
      </c>
      <c r="AA30" s="14" t="s">
        <v>39</v>
      </c>
      <c r="AB30" s="27">
        <f t="shared" si="11"/>
        <v>-0.69</v>
      </c>
      <c r="AC30" s="28">
        <v>0.44444444444444442</v>
      </c>
      <c r="AD30" s="25">
        <f t="shared" si="12"/>
        <v>-2.4533333333333331</v>
      </c>
      <c r="AE30" s="25">
        <v>-9.58</v>
      </c>
      <c r="AF30" s="25">
        <v>-33.457807799999998</v>
      </c>
      <c r="AG30" s="25">
        <v>0</v>
      </c>
    </row>
    <row r="31" spans="1:33" ht="15.75" customHeight="1" x14ac:dyDescent="0.2">
      <c r="A31" s="31" t="s">
        <v>91</v>
      </c>
      <c r="B31" s="31" t="s">
        <v>38</v>
      </c>
      <c r="C31" s="15">
        <f t="shared" si="1"/>
        <v>89.95</v>
      </c>
      <c r="D31" s="16">
        <v>6</v>
      </c>
      <c r="E31" s="16">
        <v>0</v>
      </c>
      <c r="F31" s="17">
        <v>539.70000000000005</v>
      </c>
      <c r="G31" s="17">
        <v>-0.08</v>
      </c>
      <c r="H31" s="18">
        <f t="shared" si="2"/>
        <v>1.4823049842505094E-4</v>
      </c>
      <c r="I31" s="18">
        <f t="shared" si="3"/>
        <v>0.36456948897535663</v>
      </c>
      <c r="J31" s="17">
        <f t="shared" si="4"/>
        <v>196.75815319999998</v>
      </c>
      <c r="K31" s="17">
        <f t="shared" si="5"/>
        <v>32.793025533333328</v>
      </c>
      <c r="L31" s="16">
        <v>22</v>
      </c>
      <c r="M31" s="19">
        <f t="shared" si="6"/>
        <v>0.27272727272727271</v>
      </c>
      <c r="N31" s="16">
        <v>13</v>
      </c>
      <c r="O31" s="20">
        <f t="shared" ref="O31:P32" si="27">D31/7</f>
        <v>0.8571428571428571</v>
      </c>
      <c r="P31" s="20">
        <f t="shared" si="27"/>
        <v>0</v>
      </c>
      <c r="Q31" s="16">
        <f t="shared" si="8"/>
        <v>15</v>
      </c>
      <c r="R31" s="16"/>
      <c r="S31" s="21">
        <v>3.7294685990338099</v>
      </c>
      <c r="T31" s="14" t="s">
        <v>63</v>
      </c>
      <c r="U31" s="22" t="s">
        <v>63</v>
      </c>
      <c r="V31" s="23" t="s">
        <v>1151</v>
      </c>
      <c r="W31" s="14">
        <v>0</v>
      </c>
      <c r="X31" s="24">
        <f t="shared" si="9"/>
        <v>0</v>
      </c>
      <c r="Y31" s="25">
        <f t="shared" si="24"/>
        <v>0</v>
      </c>
      <c r="Z31" s="14">
        <v>0</v>
      </c>
      <c r="AA31" s="14" t="s">
        <v>39</v>
      </c>
      <c r="AB31" s="27">
        <f t="shared" si="11"/>
        <v>-0.69</v>
      </c>
      <c r="AC31" s="28">
        <v>0.44444444444444442</v>
      </c>
      <c r="AD31" s="25">
        <f t="shared" si="12"/>
        <v>-3.6799999999999997</v>
      </c>
      <c r="AE31" s="25">
        <v>-9.58</v>
      </c>
      <c r="AF31" s="25">
        <v>-33.457807799999998</v>
      </c>
      <c r="AG31" s="25">
        <v>0</v>
      </c>
    </row>
    <row r="32" spans="1:33" ht="15.75" customHeight="1" x14ac:dyDescent="0.2">
      <c r="A32" s="31" t="s">
        <v>1149</v>
      </c>
      <c r="B32" s="31"/>
      <c r="C32" s="15">
        <f t="shared" si="1"/>
        <v>89.95</v>
      </c>
      <c r="D32" s="16">
        <v>8</v>
      </c>
      <c r="E32" s="16">
        <v>1</v>
      </c>
      <c r="F32" s="17">
        <v>719.6</v>
      </c>
      <c r="G32" s="17">
        <v>0</v>
      </c>
      <c r="H32" s="18">
        <f t="shared" si="2"/>
        <v>0</v>
      </c>
      <c r="I32" s="18">
        <f t="shared" si="3"/>
        <v>0.36471771947378179</v>
      </c>
      <c r="J32" s="17">
        <f t="shared" si="4"/>
        <v>262.45087093333336</v>
      </c>
      <c r="K32" s="17">
        <f t="shared" si="5"/>
        <v>32.80635886666667</v>
      </c>
      <c r="L32" s="16">
        <v>23</v>
      </c>
      <c r="M32" s="19">
        <f t="shared" si="6"/>
        <v>0.34782608695652173</v>
      </c>
      <c r="N32" s="16">
        <v>45</v>
      </c>
      <c r="O32" s="20">
        <f t="shared" si="27"/>
        <v>1.1428571428571428</v>
      </c>
      <c r="P32" s="20">
        <f t="shared" si="27"/>
        <v>0.14285714285714285</v>
      </c>
      <c r="Q32" s="16">
        <f t="shared" si="8"/>
        <v>35</v>
      </c>
      <c r="R32" s="16" t="str">
        <f ca="1">IFERROR(VLOOKUP($B$2,IMPORTRANGE("https://docs.google.com/spreadsheets/d/1KiWZV1ko8G7lnRucBRBd29jj3Be6ltMfljMDqzOkQmI/edit#gid=1381463014","Lookup!A:F"),6,FALSE),"")</f>
        <v/>
      </c>
      <c r="S32" s="21">
        <v>2.2011173184357542</v>
      </c>
      <c r="T32" s="14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23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14">
        <v>0</v>
      </c>
      <c r="X32" s="24">
        <f t="shared" si="9"/>
        <v>0</v>
      </c>
      <c r="Y32" s="25">
        <f t="shared" si="24"/>
        <v>0</v>
      </c>
      <c r="Z32" s="14">
        <v>0</v>
      </c>
      <c r="AA32" s="14" t="s">
        <v>39</v>
      </c>
      <c r="AB32" s="27">
        <f t="shared" si="11"/>
        <v>-0.69</v>
      </c>
      <c r="AC32" s="28">
        <v>0.44444444444444442</v>
      </c>
      <c r="AD32" s="25">
        <f t="shared" si="12"/>
        <v>-4.9066666666666663</v>
      </c>
      <c r="AE32" s="25">
        <v>-9.58</v>
      </c>
      <c r="AF32" s="25">
        <v>-33.457807799999998</v>
      </c>
      <c r="AG32" s="25">
        <v>0</v>
      </c>
    </row>
    <row r="33" spans="1:33" ht="15.75" customHeight="1" x14ac:dyDescent="0.2">
      <c r="A33" s="31"/>
      <c r="B33" s="31"/>
      <c r="C33" s="32"/>
      <c r="D33" s="33"/>
      <c r="E33" s="33"/>
      <c r="F33" s="34"/>
      <c r="G33" s="34"/>
      <c r="H33" s="34"/>
      <c r="I33" s="33"/>
      <c r="J33" s="33"/>
      <c r="K33" s="33"/>
      <c r="L33" s="33"/>
      <c r="M33" s="35"/>
      <c r="N33" s="33"/>
      <c r="O33" s="33"/>
      <c r="P33" s="33"/>
      <c r="Q33" s="33"/>
      <c r="R33" s="33"/>
      <c r="S33" s="21"/>
      <c r="T33" s="31"/>
      <c r="U33" s="37"/>
      <c r="V33" s="1"/>
      <c r="W33" s="31"/>
      <c r="X33" s="31"/>
      <c r="Y33" s="31"/>
      <c r="Z33" s="31"/>
      <c r="AA33" s="2"/>
      <c r="AB33" s="31"/>
      <c r="AC33" s="31"/>
      <c r="AD33" s="31"/>
      <c r="AE33" s="38"/>
      <c r="AF33" s="38"/>
      <c r="AG33" s="38"/>
    </row>
    <row r="34" spans="1:33" ht="15.75" customHeight="1" x14ac:dyDescent="0.2">
      <c r="A34" s="31"/>
      <c r="B34" s="31"/>
      <c r="C34" s="32"/>
      <c r="D34" s="33"/>
      <c r="E34" s="33"/>
      <c r="F34" s="34"/>
      <c r="G34" s="34"/>
      <c r="H34" s="34"/>
      <c r="I34" s="33"/>
      <c r="J34" s="33"/>
      <c r="K34" s="33"/>
      <c r="L34" s="33"/>
      <c r="M34" s="35"/>
      <c r="N34" s="33"/>
      <c r="O34" s="33"/>
      <c r="P34" s="33"/>
      <c r="Q34" s="33"/>
      <c r="R34" s="33"/>
      <c r="S34" s="21"/>
      <c r="T34" s="31"/>
      <c r="U34" s="37"/>
      <c r="V34" s="1"/>
      <c r="W34" s="31"/>
      <c r="X34" s="31"/>
      <c r="Y34" s="31"/>
      <c r="Z34" s="31"/>
      <c r="AA34" s="2"/>
      <c r="AB34" s="31"/>
      <c r="AC34" s="31"/>
      <c r="AD34" s="31"/>
      <c r="AE34" s="38"/>
      <c r="AF34" s="38"/>
      <c r="AG34" s="38"/>
    </row>
    <row r="35" spans="1:33" ht="15.75" customHeight="1" x14ac:dyDescent="0.2">
      <c r="A35" s="31"/>
      <c r="B35" s="31"/>
      <c r="C35" s="32"/>
      <c r="D35" s="33"/>
      <c r="E35" s="33"/>
      <c r="F35" s="34"/>
      <c r="G35" s="34"/>
      <c r="H35" s="34"/>
      <c r="I35" s="33"/>
      <c r="J35" s="33"/>
      <c r="K35" s="33"/>
      <c r="L35" s="33"/>
      <c r="M35" s="35"/>
      <c r="N35" s="33"/>
      <c r="O35" s="33"/>
      <c r="P35" s="33"/>
      <c r="Q35" s="33"/>
      <c r="R35" s="33"/>
      <c r="S35" s="21"/>
      <c r="T35" s="31"/>
      <c r="U35" s="37"/>
      <c r="V35" s="1"/>
      <c r="W35" s="31"/>
      <c r="X35" s="31"/>
      <c r="Y35" s="31"/>
      <c r="Z35" s="31"/>
      <c r="AA35" s="2"/>
      <c r="AB35" s="31"/>
      <c r="AC35" s="31"/>
      <c r="AD35" s="31"/>
      <c r="AE35" s="38"/>
      <c r="AF35" s="38"/>
      <c r="AG35" s="38"/>
    </row>
    <row r="36" spans="1:33" ht="15.75" customHeight="1" x14ac:dyDescent="0.2">
      <c r="A36" s="31"/>
      <c r="B36" s="31"/>
      <c r="C36" s="32"/>
      <c r="D36" s="33"/>
      <c r="E36" s="33"/>
      <c r="F36" s="34"/>
      <c r="G36" s="34"/>
      <c r="H36" s="34"/>
      <c r="I36" s="33"/>
      <c r="J36" s="33"/>
      <c r="K36" s="33"/>
      <c r="L36" s="33"/>
      <c r="M36" s="35"/>
      <c r="N36" s="33"/>
      <c r="O36" s="33"/>
      <c r="P36" s="33"/>
      <c r="Q36" s="33"/>
      <c r="R36" s="33"/>
      <c r="S36" s="21"/>
      <c r="T36" s="31"/>
      <c r="U36" s="37"/>
      <c r="V36" s="1"/>
      <c r="W36" s="31"/>
      <c r="X36" s="31"/>
      <c r="Y36" s="31"/>
      <c r="Z36" s="31"/>
      <c r="AA36" s="2"/>
      <c r="AB36" s="31"/>
      <c r="AC36" s="31"/>
      <c r="AD36" s="31"/>
      <c r="AE36" s="38"/>
      <c r="AF36" s="38"/>
      <c r="AG36" s="38"/>
    </row>
    <row r="37" spans="1:33" ht="15.75" customHeight="1" x14ac:dyDescent="0.2">
      <c r="A37" s="31"/>
      <c r="B37" s="31"/>
      <c r="C37" s="32"/>
      <c r="D37" s="33"/>
      <c r="E37" s="33"/>
      <c r="F37" s="34"/>
      <c r="G37" s="34"/>
      <c r="H37" s="34"/>
      <c r="I37" s="33"/>
      <c r="J37" s="33"/>
      <c r="K37" s="33"/>
      <c r="L37" s="33"/>
      <c r="M37" s="35"/>
      <c r="N37" s="33"/>
      <c r="O37" s="33"/>
      <c r="P37" s="33"/>
      <c r="Q37" s="33"/>
      <c r="R37" s="33"/>
      <c r="S37" s="21"/>
      <c r="T37" s="31"/>
      <c r="U37" s="37"/>
      <c r="V37" s="1"/>
      <c r="W37" s="31"/>
      <c r="X37" s="31"/>
      <c r="Y37" s="31"/>
      <c r="Z37" s="31"/>
      <c r="AA37" s="2"/>
      <c r="AB37" s="31"/>
      <c r="AC37" s="31"/>
      <c r="AD37" s="31"/>
      <c r="AE37" s="38"/>
      <c r="AF37" s="38"/>
      <c r="AG37" s="38"/>
    </row>
    <row r="38" spans="1:33" ht="15.75" customHeight="1" x14ac:dyDescent="0.2">
      <c r="A38" s="31"/>
      <c r="B38" s="31"/>
      <c r="C38" s="32"/>
      <c r="D38" s="33"/>
      <c r="E38" s="33"/>
      <c r="F38" s="34"/>
      <c r="G38" s="34"/>
      <c r="H38" s="34"/>
      <c r="I38" s="33"/>
      <c r="J38" s="33"/>
      <c r="K38" s="33"/>
      <c r="L38" s="33"/>
      <c r="M38" s="35"/>
      <c r="N38" s="33"/>
      <c r="O38" s="33"/>
      <c r="P38" s="33"/>
      <c r="Q38" s="33"/>
      <c r="R38" s="33"/>
      <c r="S38" s="21"/>
      <c r="T38" s="31"/>
      <c r="U38" s="37"/>
      <c r="V38" s="1"/>
      <c r="W38" s="31"/>
      <c r="X38" s="31"/>
      <c r="Y38" s="31"/>
      <c r="Z38" s="31"/>
      <c r="AA38" s="2"/>
      <c r="AB38" s="31"/>
      <c r="AC38" s="31"/>
      <c r="AD38" s="31"/>
      <c r="AE38" s="38"/>
      <c r="AF38" s="38"/>
      <c r="AG38" s="38"/>
    </row>
    <row r="39" spans="1:33" ht="15.75" customHeight="1" x14ac:dyDescent="0.2">
      <c r="A39" s="31"/>
      <c r="B39" s="31"/>
      <c r="C39" s="32"/>
      <c r="D39" s="33"/>
      <c r="E39" s="33"/>
      <c r="F39" s="34"/>
      <c r="G39" s="34"/>
      <c r="H39" s="34"/>
      <c r="I39" s="33"/>
      <c r="J39" s="33"/>
      <c r="K39" s="33"/>
      <c r="L39" s="33"/>
      <c r="M39" s="35"/>
      <c r="N39" s="33"/>
      <c r="O39" s="33"/>
      <c r="P39" s="33"/>
      <c r="Q39" s="33"/>
      <c r="R39" s="33"/>
      <c r="S39" s="21"/>
      <c r="T39" s="31"/>
      <c r="U39" s="37"/>
      <c r="V39" s="1"/>
      <c r="W39" s="31"/>
      <c r="X39" s="31"/>
      <c r="Y39" s="31"/>
      <c r="Z39" s="31"/>
      <c r="AA39" s="2"/>
      <c r="AB39" s="31"/>
      <c r="AC39" s="31"/>
      <c r="AD39" s="31"/>
      <c r="AE39" s="38"/>
      <c r="AF39" s="38"/>
      <c r="AG39" s="38"/>
    </row>
    <row r="40" spans="1:33" ht="15.75" customHeight="1" x14ac:dyDescent="0.2">
      <c r="A40" s="31"/>
      <c r="B40" s="31"/>
      <c r="C40" s="32"/>
      <c r="D40" s="33"/>
      <c r="E40" s="33"/>
      <c r="F40" s="34"/>
      <c r="G40" s="34"/>
      <c r="H40" s="34"/>
      <c r="I40" s="33"/>
      <c r="J40" s="33"/>
      <c r="K40" s="33"/>
      <c r="L40" s="33"/>
      <c r="M40" s="35"/>
      <c r="N40" s="33"/>
      <c r="O40" s="33"/>
      <c r="P40" s="33"/>
      <c r="Q40" s="33"/>
      <c r="R40" s="33"/>
      <c r="S40" s="21"/>
      <c r="T40" s="31"/>
      <c r="U40" s="37"/>
      <c r="V40" s="1"/>
      <c r="W40" s="31"/>
      <c r="X40" s="31"/>
      <c r="Y40" s="31"/>
      <c r="Z40" s="31"/>
      <c r="AA40" s="2"/>
      <c r="AB40" s="31"/>
      <c r="AC40" s="31"/>
      <c r="AD40" s="31"/>
      <c r="AE40" s="38"/>
      <c r="AF40" s="38"/>
      <c r="AG40" s="38"/>
    </row>
    <row r="41" spans="1:33" ht="15.75" customHeight="1" x14ac:dyDescent="0.2">
      <c r="A41" s="31"/>
      <c r="B41" s="31"/>
      <c r="C41" s="32"/>
      <c r="D41" s="33"/>
      <c r="E41" s="33"/>
      <c r="F41" s="34"/>
      <c r="G41" s="34"/>
      <c r="H41" s="34"/>
      <c r="I41" s="33"/>
      <c r="J41" s="33"/>
      <c r="K41" s="33"/>
      <c r="L41" s="33"/>
      <c r="M41" s="35"/>
      <c r="N41" s="33"/>
      <c r="O41" s="33"/>
      <c r="P41" s="33"/>
      <c r="Q41" s="33"/>
      <c r="R41" s="33"/>
      <c r="S41" s="21"/>
      <c r="T41" s="31"/>
      <c r="U41" s="37"/>
      <c r="V41" s="1"/>
      <c r="W41" s="31"/>
      <c r="X41" s="31"/>
      <c r="Y41" s="31"/>
      <c r="Z41" s="31"/>
      <c r="AA41" s="2"/>
      <c r="AB41" s="31"/>
      <c r="AC41" s="31"/>
      <c r="AD41" s="31"/>
      <c r="AE41" s="38"/>
      <c r="AF41" s="38"/>
      <c r="AG41" s="38"/>
    </row>
    <row r="42" spans="1:33" ht="15.75" customHeight="1" x14ac:dyDescent="0.2">
      <c r="A42" s="31"/>
      <c r="B42" s="31"/>
      <c r="C42" s="32"/>
      <c r="D42" s="33"/>
      <c r="E42" s="33"/>
      <c r="F42" s="34"/>
      <c r="G42" s="34"/>
      <c r="H42" s="34"/>
      <c r="I42" s="33"/>
      <c r="J42" s="33"/>
      <c r="K42" s="33"/>
      <c r="L42" s="33"/>
      <c r="M42" s="35"/>
      <c r="N42" s="33"/>
      <c r="O42" s="33"/>
      <c r="P42" s="33"/>
      <c r="Q42" s="33"/>
      <c r="R42" s="33"/>
      <c r="S42" s="21"/>
      <c r="T42" s="31"/>
      <c r="U42" s="37"/>
      <c r="V42" s="1"/>
      <c r="W42" s="31"/>
      <c r="X42" s="31"/>
      <c r="Y42" s="31"/>
      <c r="Z42" s="31"/>
      <c r="AA42" s="2"/>
      <c r="AB42" s="31"/>
      <c r="AC42" s="31"/>
      <c r="AD42" s="31"/>
      <c r="AE42" s="38"/>
      <c r="AF42" s="38"/>
      <c r="AG42" s="38"/>
    </row>
    <row r="43" spans="1:33" ht="15.75" customHeight="1" x14ac:dyDescent="0.2">
      <c r="A43" s="31"/>
      <c r="B43" s="31"/>
      <c r="C43" s="32"/>
      <c r="D43" s="33"/>
      <c r="E43" s="33"/>
      <c r="F43" s="34"/>
      <c r="G43" s="34"/>
      <c r="H43" s="34"/>
      <c r="I43" s="33"/>
      <c r="J43" s="33"/>
      <c r="K43" s="33"/>
      <c r="L43" s="33"/>
      <c r="M43" s="35"/>
      <c r="N43" s="33"/>
      <c r="O43" s="33"/>
      <c r="P43" s="33"/>
      <c r="Q43" s="33"/>
      <c r="R43" s="33"/>
      <c r="S43" s="21"/>
      <c r="T43" s="31"/>
      <c r="U43" s="37"/>
      <c r="V43" s="1"/>
      <c r="W43" s="31"/>
      <c r="X43" s="31"/>
      <c r="Y43" s="31"/>
      <c r="Z43" s="31"/>
      <c r="AA43" s="2"/>
      <c r="AB43" s="31"/>
      <c r="AC43" s="31"/>
      <c r="AD43" s="31"/>
      <c r="AE43" s="38"/>
      <c r="AF43" s="38"/>
      <c r="AG43" s="38"/>
    </row>
    <row r="44" spans="1:33" ht="15.75" customHeight="1" x14ac:dyDescent="0.2">
      <c r="A44" s="31"/>
      <c r="B44" s="31"/>
      <c r="C44" s="32"/>
      <c r="D44" s="33"/>
      <c r="E44" s="33"/>
      <c r="F44" s="34"/>
      <c r="G44" s="34"/>
      <c r="H44" s="34"/>
      <c r="I44" s="33"/>
      <c r="J44" s="33"/>
      <c r="K44" s="33"/>
      <c r="L44" s="33"/>
      <c r="M44" s="35"/>
      <c r="N44" s="33"/>
      <c r="O44" s="33"/>
      <c r="P44" s="33"/>
      <c r="Q44" s="33"/>
      <c r="R44" s="33"/>
      <c r="S44" s="21"/>
      <c r="T44" s="31"/>
      <c r="U44" s="37"/>
      <c r="V44" s="1"/>
      <c r="W44" s="31"/>
      <c r="X44" s="31"/>
      <c r="Y44" s="31"/>
      <c r="Z44" s="31"/>
      <c r="AA44" s="2"/>
      <c r="AB44" s="31"/>
      <c r="AC44" s="31"/>
      <c r="AD44" s="31"/>
      <c r="AE44" s="38"/>
      <c r="AF44" s="38"/>
      <c r="AG44" s="38"/>
    </row>
    <row r="45" spans="1:33" ht="15.75" customHeight="1" x14ac:dyDescent="0.2">
      <c r="A45" s="31"/>
      <c r="B45" s="31"/>
      <c r="C45" s="32"/>
      <c r="D45" s="33"/>
      <c r="E45" s="33"/>
      <c r="F45" s="34"/>
      <c r="G45" s="34"/>
      <c r="H45" s="34"/>
      <c r="I45" s="33"/>
      <c r="J45" s="33"/>
      <c r="K45" s="33"/>
      <c r="L45" s="33"/>
      <c r="M45" s="35"/>
      <c r="N45" s="33"/>
      <c r="O45" s="33"/>
      <c r="P45" s="33"/>
      <c r="Q45" s="33"/>
      <c r="R45" s="33"/>
      <c r="S45" s="21"/>
      <c r="T45" s="31"/>
      <c r="U45" s="37"/>
      <c r="V45" s="1"/>
      <c r="W45" s="31"/>
      <c r="X45" s="31"/>
      <c r="Y45" s="31"/>
      <c r="Z45" s="31"/>
      <c r="AA45" s="2"/>
      <c r="AB45" s="31"/>
      <c r="AC45" s="31"/>
      <c r="AD45" s="31"/>
      <c r="AE45" s="38"/>
      <c r="AF45" s="38"/>
      <c r="AG45" s="38"/>
    </row>
    <row r="46" spans="1:33" ht="15.75" customHeight="1" x14ac:dyDescent="0.2">
      <c r="A46" s="31"/>
      <c r="B46" s="31"/>
      <c r="C46" s="32"/>
      <c r="D46" s="33"/>
      <c r="E46" s="33"/>
      <c r="F46" s="34"/>
      <c r="G46" s="34"/>
      <c r="H46" s="34"/>
      <c r="I46" s="33"/>
      <c r="J46" s="33"/>
      <c r="K46" s="33"/>
      <c r="L46" s="33"/>
      <c r="M46" s="35"/>
      <c r="N46" s="33"/>
      <c r="O46" s="33"/>
      <c r="P46" s="33"/>
      <c r="Q46" s="33"/>
      <c r="R46" s="33"/>
      <c r="S46" s="21"/>
      <c r="T46" s="31"/>
      <c r="U46" s="37"/>
      <c r="V46" s="1"/>
      <c r="W46" s="31"/>
      <c r="X46" s="31"/>
      <c r="Y46" s="31"/>
      <c r="Z46" s="31"/>
      <c r="AA46" s="2"/>
      <c r="AB46" s="31"/>
      <c r="AC46" s="31"/>
      <c r="AD46" s="31"/>
      <c r="AE46" s="38"/>
      <c r="AF46" s="38"/>
      <c r="AG46" s="38"/>
    </row>
    <row r="47" spans="1:33" ht="15.75" customHeight="1" x14ac:dyDescent="0.2">
      <c r="A47" s="31"/>
      <c r="B47" s="31"/>
      <c r="C47" s="32"/>
      <c r="D47" s="33"/>
      <c r="E47" s="33"/>
      <c r="F47" s="34"/>
      <c r="G47" s="34"/>
      <c r="H47" s="34"/>
      <c r="I47" s="33"/>
      <c r="J47" s="33"/>
      <c r="K47" s="33"/>
      <c r="L47" s="33"/>
      <c r="M47" s="35"/>
      <c r="N47" s="33"/>
      <c r="O47" s="33"/>
      <c r="P47" s="33"/>
      <c r="Q47" s="33"/>
      <c r="R47" s="33"/>
      <c r="S47" s="21"/>
      <c r="T47" s="31"/>
      <c r="U47" s="37"/>
      <c r="V47" s="1"/>
      <c r="W47" s="31"/>
      <c r="X47" s="31"/>
      <c r="Y47" s="31"/>
      <c r="Z47" s="31"/>
      <c r="AA47" s="2"/>
      <c r="AB47" s="31"/>
      <c r="AC47" s="31"/>
      <c r="AD47" s="31"/>
      <c r="AE47" s="38"/>
      <c r="AF47" s="38"/>
      <c r="AG47" s="38"/>
    </row>
    <row r="48" spans="1:33" ht="15.75" customHeight="1" x14ac:dyDescent="0.2">
      <c r="A48" s="31"/>
      <c r="B48" s="31"/>
      <c r="C48" s="32"/>
      <c r="D48" s="33"/>
      <c r="E48" s="33"/>
      <c r="F48" s="34"/>
      <c r="G48" s="34"/>
      <c r="H48" s="34"/>
      <c r="I48" s="33"/>
      <c r="J48" s="33"/>
      <c r="K48" s="33"/>
      <c r="L48" s="33"/>
      <c r="M48" s="35"/>
      <c r="N48" s="33"/>
      <c r="O48" s="33"/>
      <c r="P48" s="33"/>
      <c r="Q48" s="33"/>
      <c r="R48" s="33"/>
      <c r="S48" s="21"/>
      <c r="T48" s="31"/>
      <c r="U48" s="37"/>
      <c r="V48" s="1"/>
      <c r="W48" s="31"/>
      <c r="X48" s="31"/>
      <c r="Y48" s="31"/>
      <c r="Z48" s="31"/>
      <c r="AA48" s="2"/>
      <c r="AB48" s="31"/>
      <c r="AC48" s="31"/>
      <c r="AD48" s="31"/>
      <c r="AE48" s="38"/>
      <c r="AF48" s="38"/>
      <c r="AG48" s="38"/>
    </row>
    <row r="49" spans="1:33" ht="15.75" customHeight="1" x14ac:dyDescent="0.2">
      <c r="A49" s="31"/>
      <c r="B49" s="31"/>
      <c r="C49" s="32"/>
      <c r="D49" s="33"/>
      <c r="E49" s="33"/>
      <c r="F49" s="34"/>
      <c r="G49" s="34"/>
      <c r="H49" s="34"/>
      <c r="I49" s="33"/>
      <c r="J49" s="33"/>
      <c r="K49" s="33"/>
      <c r="L49" s="33"/>
      <c r="M49" s="35"/>
      <c r="N49" s="33"/>
      <c r="O49" s="33"/>
      <c r="P49" s="33"/>
      <c r="Q49" s="33"/>
      <c r="R49" s="33"/>
      <c r="S49" s="21"/>
      <c r="T49" s="31"/>
      <c r="U49" s="37"/>
      <c r="V49" s="1"/>
      <c r="W49" s="31"/>
      <c r="X49" s="31"/>
      <c r="Y49" s="31"/>
      <c r="Z49" s="31"/>
      <c r="AA49" s="2"/>
      <c r="AB49" s="31"/>
      <c r="AC49" s="31"/>
      <c r="AD49" s="31"/>
      <c r="AE49" s="38"/>
      <c r="AF49" s="38"/>
      <c r="AG49" s="38"/>
    </row>
    <row r="50" spans="1:33" ht="15.75" customHeight="1" x14ac:dyDescent="0.2">
      <c r="A50" s="31"/>
      <c r="B50" s="31"/>
      <c r="C50" s="32"/>
      <c r="D50" s="33"/>
      <c r="E50" s="33"/>
      <c r="F50" s="34"/>
      <c r="G50" s="34"/>
      <c r="H50" s="34"/>
      <c r="I50" s="33"/>
      <c r="J50" s="33"/>
      <c r="K50" s="33"/>
      <c r="L50" s="33"/>
      <c r="M50" s="35"/>
      <c r="N50" s="33"/>
      <c r="O50" s="33"/>
      <c r="P50" s="33"/>
      <c r="Q50" s="33"/>
      <c r="R50" s="33"/>
      <c r="S50" s="21"/>
      <c r="T50" s="31"/>
      <c r="U50" s="37"/>
      <c r="V50" s="1"/>
      <c r="W50" s="31"/>
      <c r="X50" s="31"/>
      <c r="Y50" s="31"/>
      <c r="Z50" s="31"/>
      <c r="AA50" s="2"/>
      <c r="AB50" s="31"/>
      <c r="AC50" s="31"/>
      <c r="AD50" s="31"/>
      <c r="AE50" s="38"/>
      <c r="AF50" s="38"/>
      <c r="AG50" s="38"/>
    </row>
    <row r="51" spans="1:33" ht="15.75" customHeight="1" x14ac:dyDescent="0.2">
      <c r="A51" s="31"/>
      <c r="B51" s="31"/>
      <c r="C51" s="32"/>
      <c r="D51" s="33"/>
      <c r="E51" s="33"/>
      <c r="F51" s="34"/>
      <c r="G51" s="34"/>
      <c r="H51" s="34"/>
      <c r="I51" s="33"/>
      <c r="J51" s="33"/>
      <c r="K51" s="33"/>
      <c r="L51" s="33"/>
      <c r="M51" s="35"/>
      <c r="N51" s="33"/>
      <c r="O51" s="33"/>
      <c r="P51" s="33"/>
      <c r="Q51" s="33"/>
      <c r="R51" s="33"/>
      <c r="S51" s="21"/>
      <c r="T51" s="31"/>
      <c r="U51" s="37"/>
      <c r="V51" s="1"/>
      <c r="W51" s="31"/>
      <c r="X51" s="31"/>
      <c r="Y51" s="31"/>
      <c r="Z51" s="31"/>
      <c r="AA51" s="2"/>
      <c r="AB51" s="31"/>
      <c r="AC51" s="31"/>
      <c r="AD51" s="31"/>
      <c r="AE51" s="38"/>
      <c r="AF51" s="38"/>
      <c r="AG51" s="38"/>
    </row>
    <row r="52" spans="1:33" ht="15.75" customHeight="1" x14ac:dyDescent="0.2">
      <c r="A52" s="31"/>
      <c r="B52" s="31"/>
      <c r="C52" s="32"/>
      <c r="D52" s="33"/>
      <c r="E52" s="33"/>
      <c r="F52" s="34"/>
      <c r="G52" s="34"/>
      <c r="H52" s="34"/>
      <c r="I52" s="33"/>
      <c r="J52" s="33"/>
      <c r="K52" s="33"/>
      <c r="L52" s="33"/>
      <c r="M52" s="35"/>
      <c r="N52" s="33"/>
      <c r="O52" s="33"/>
      <c r="P52" s="33"/>
      <c r="Q52" s="33"/>
      <c r="R52" s="33"/>
      <c r="S52" s="21"/>
      <c r="T52" s="31"/>
      <c r="U52" s="37"/>
      <c r="V52" s="1"/>
      <c r="W52" s="31"/>
      <c r="X52" s="31"/>
      <c r="Y52" s="31"/>
      <c r="Z52" s="31"/>
      <c r="AA52" s="2"/>
      <c r="AB52" s="31"/>
      <c r="AC52" s="31"/>
      <c r="AD52" s="31"/>
      <c r="AE52" s="38"/>
      <c r="AF52" s="38"/>
      <c r="AG52" s="38"/>
    </row>
    <row r="53" spans="1:33" ht="15.75" customHeight="1" x14ac:dyDescent="0.2">
      <c r="A53" s="31"/>
      <c r="B53" s="31"/>
      <c r="C53" s="32"/>
      <c r="D53" s="33"/>
      <c r="E53" s="33"/>
      <c r="F53" s="34"/>
      <c r="G53" s="34"/>
      <c r="H53" s="34"/>
      <c r="I53" s="33"/>
      <c r="J53" s="33"/>
      <c r="K53" s="33"/>
      <c r="L53" s="33"/>
      <c r="M53" s="35"/>
      <c r="N53" s="33"/>
      <c r="O53" s="33"/>
      <c r="P53" s="33"/>
      <c r="Q53" s="33"/>
      <c r="R53" s="33"/>
      <c r="S53" s="21"/>
      <c r="T53" s="31"/>
      <c r="U53" s="37"/>
      <c r="V53" s="1"/>
      <c r="W53" s="31"/>
      <c r="X53" s="31"/>
      <c r="Y53" s="31"/>
      <c r="Z53" s="31"/>
      <c r="AA53" s="2"/>
      <c r="AB53" s="31"/>
      <c r="AC53" s="31"/>
      <c r="AD53" s="31"/>
      <c r="AE53" s="38"/>
      <c r="AF53" s="38"/>
      <c r="AG53" s="38"/>
    </row>
    <row r="54" spans="1:33" ht="15.75" customHeight="1" x14ac:dyDescent="0.2">
      <c r="A54" s="31"/>
      <c r="B54" s="31"/>
      <c r="C54" s="32"/>
      <c r="D54" s="33"/>
      <c r="E54" s="33"/>
      <c r="F54" s="34"/>
      <c r="G54" s="34"/>
      <c r="H54" s="34"/>
      <c r="I54" s="33"/>
      <c r="J54" s="33"/>
      <c r="K54" s="33"/>
      <c r="L54" s="33"/>
      <c r="M54" s="35"/>
      <c r="N54" s="33"/>
      <c r="O54" s="33"/>
      <c r="P54" s="33"/>
      <c r="Q54" s="33"/>
      <c r="R54" s="33"/>
      <c r="S54" s="21"/>
      <c r="T54" s="31"/>
      <c r="U54" s="37"/>
      <c r="V54" s="1"/>
      <c r="W54" s="31"/>
      <c r="X54" s="31"/>
      <c r="Y54" s="31"/>
      <c r="Z54" s="31"/>
      <c r="AA54" s="2"/>
      <c r="AB54" s="31"/>
      <c r="AC54" s="31"/>
      <c r="AD54" s="31"/>
      <c r="AE54" s="38"/>
      <c r="AF54" s="38"/>
      <c r="AG54" s="38"/>
    </row>
    <row r="55" spans="1:33" ht="15.75" customHeight="1" x14ac:dyDescent="0.2">
      <c r="A55" s="31"/>
      <c r="B55" s="31"/>
      <c r="C55" s="32"/>
      <c r="D55" s="33"/>
      <c r="E55" s="33"/>
      <c r="F55" s="34"/>
      <c r="G55" s="34"/>
      <c r="H55" s="34"/>
      <c r="I55" s="33"/>
      <c r="J55" s="33"/>
      <c r="K55" s="33"/>
      <c r="L55" s="33"/>
      <c r="M55" s="35"/>
      <c r="N55" s="33"/>
      <c r="O55" s="33"/>
      <c r="P55" s="33"/>
      <c r="Q55" s="33"/>
      <c r="R55" s="33"/>
      <c r="S55" s="21"/>
      <c r="T55" s="31"/>
      <c r="U55" s="37"/>
      <c r="V55" s="1"/>
      <c r="W55" s="31"/>
      <c r="X55" s="31"/>
      <c r="Y55" s="31"/>
      <c r="Z55" s="31"/>
      <c r="AA55" s="2"/>
      <c r="AB55" s="31"/>
      <c r="AC55" s="31"/>
      <c r="AD55" s="31"/>
      <c r="AE55" s="38"/>
      <c r="AF55" s="38"/>
      <c r="AG55" s="38"/>
    </row>
    <row r="56" spans="1:33" ht="15.75" customHeight="1" x14ac:dyDescent="0.2">
      <c r="A56" s="31"/>
      <c r="B56" s="31"/>
      <c r="C56" s="32"/>
      <c r="D56" s="33"/>
      <c r="E56" s="33"/>
      <c r="F56" s="34"/>
      <c r="G56" s="34"/>
      <c r="H56" s="34"/>
      <c r="I56" s="33"/>
      <c r="J56" s="33"/>
      <c r="K56" s="33"/>
      <c r="L56" s="33"/>
      <c r="M56" s="35"/>
      <c r="N56" s="33"/>
      <c r="O56" s="33"/>
      <c r="P56" s="33"/>
      <c r="Q56" s="33"/>
      <c r="R56" s="33"/>
      <c r="S56" s="21"/>
      <c r="T56" s="31"/>
      <c r="U56" s="37"/>
      <c r="V56" s="1"/>
      <c r="W56" s="31"/>
      <c r="X56" s="31"/>
      <c r="Y56" s="31"/>
      <c r="Z56" s="31"/>
      <c r="AA56" s="2"/>
      <c r="AB56" s="31"/>
      <c r="AC56" s="31"/>
      <c r="AD56" s="31"/>
      <c r="AE56" s="38"/>
      <c r="AF56" s="38"/>
      <c r="AG56" s="38"/>
    </row>
    <row r="57" spans="1:33" ht="15.75" customHeight="1" x14ac:dyDescent="0.2">
      <c r="A57" s="31"/>
      <c r="B57" s="31"/>
      <c r="C57" s="32"/>
      <c r="D57" s="33"/>
      <c r="E57" s="33"/>
      <c r="F57" s="34"/>
      <c r="G57" s="34"/>
      <c r="H57" s="34"/>
      <c r="I57" s="33"/>
      <c r="J57" s="33"/>
      <c r="K57" s="33"/>
      <c r="L57" s="33"/>
      <c r="M57" s="35"/>
      <c r="N57" s="33"/>
      <c r="O57" s="33"/>
      <c r="P57" s="33"/>
      <c r="Q57" s="33"/>
      <c r="R57" s="33"/>
      <c r="S57" s="21"/>
      <c r="T57" s="31"/>
      <c r="U57" s="37"/>
      <c r="V57" s="1"/>
      <c r="W57" s="31"/>
      <c r="X57" s="31"/>
      <c r="Y57" s="31"/>
      <c r="Z57" s="31"/>
      <c r="AA57" s="2"/>
      <c r="AB57" s="31"/>
      <c r="AC57" s="31"/>
      <c r="AD57" s="31"/>
      <c r="AE57" s="38"/>
      <c r="AF57" s="38"/>
      <c r="AG57" s="38"/>
    </row>
    <row r="58" spans="1:33" ht="15.75" customHeight="1" x14ac:dyDescent="0.2">
      <c r="A58" s="31"/>
      <c r="B58" s="31"/>
      <c r="C58" s="32"/>
      <c r="D58" s="33"/>
      <c r="E58" s="33"/>
      <c r="F58" s="34"/>
      <c r="G58" s="34"/>
      <c r="H58" s="34"/>
      <c r="I58" s="33"/>
      <c r="J58" s="33"/>
      <c r="K58" s="33"/>
      <c r="L58" s="33"/>
      <c r="M58" s="35"/>
      <c r="N58" s="33"/>
      <c r="O58" s="33"/>
      <c r="P58" s="33"/>
      <c r="Q58" s="33"/>
      <c r="R58" s="33"/>
      <c r="S58" s="21"/>
      <c r="T58" s="31"/>
      <c r="U58" s="37"/>
      <c r="V58" s="1"/>
      <c r="W58" s="31"/>
      <c r="X58" s="31"/>
      <c r="Y58" s="31"/>
      <c r="Z58" s="31"/>
      <c r="AA58" s="2"/>
      <c r="AB58" s="31"/>
      <c r="AC58" s="31"/>
      <c r="AD58" s="31"/>
      <c r="AE58" s="38"/>
      <c r="AF58" s="38"/>
      <c r="AG58" s="38"/>
    </row>
    <row r="59" spans="1:33" ht="15.75" customHeight="1" x14ac:dyDescent="0.2">
      <c r="A59" s="31"/>
      <c r="B59" s="31"/>
      <c r="C59" s="32"/>
      <c r="D59" s="33"/>
      <c r="E59" s="33"/>
      <c r="F59" s="34"/>
      <c r="G59" s="34"/>
      <c r="H59" s="34"/>
      <c r="I59" s="33"/>
      <c r="J59" s="33"/>
      <c r="K59" s="33"/>
      <c r="L59" s="33"/>
      <c r="M59" s="35"/>
      <c r="N59" s="33"/>
      <c r="O59" s="33"/>
      <c r="P59" s="33"/>
      <c r="Q59" s="33"/>
      <c r="R59" s="33"/>
      <c r="S59" s="21"/>
      <c r="T59" s="31"/>
      <c r="U59" s="37"/>
      <c r="V59" s="1"/>
      <c r="W59" s="31"/>
      <c r="X59" s="31"/>
      <c r="Y59" s="31"/>
      <c r="Z59" s="31"/>
      <c r="AA59" s="2"/>
      <c r="AB59" s="31"/>
      <c r="AC59" s="31"/>
      <c r="AD59" s="31"/>
      <c r="AE59" s="38"/>
      <c r="AF59" s="38"/>
      <c r="AG59" s="38"/>
    </row>
    <row r="60" spans="1:33" ht="15.75" customHeight="1" x14ac:dyDescent="0.2">
      <c r="A60" s="31"/>
      <c r="B60" s="31"/>
      <c r="C60" s="32"/>
      <c r="D60" s="33"/>
      <c r="E60" s="33"/>
      <c r="F60" s="34"/>
      <c r="G60" s="34"/>
      <c r="H60" s="34"/>
      <c r="I60" s="33"/>
      <c r="J60" s="33"/>
      <c r="K60" s="33"/>
      <c r="L60" s="33"/>
      <c r="M60" s="35"/>
      <c r="N60" s="33"/>
      <c r="O60" s="33"/>
      <c r="P60" s="33"/>
      <c r="Q60" s="33"/>
      <c r="R60" s="33"/>
      <c r="S60" s="21"/>
      <c r="T60" s="31"/>
      <c r="U60" s="37"/>
      <c r="V60" s="1"/>
      <c r="W60" s="31"/>
      <c r="X60" s="31"/>
      <c r="Y60" s="31"/>
      <c r="Z60" s="31"/>
      <c r="AA60" s="2"/>
      <c r="AB60" s="31"/>
      <c r="AC60" s="31"/>
      <c r="AD60" s="31"/>
      <c r="AE60" s="38"/>
      <c r="AF60" s="38"/>
      <c r="AG60" s="38"/>
    </row>
    <row r="61" spans="1:33" ht="15.75" customHeight="1" x14ac:dyDescent="0.2">
      <c r="A61" s="31"/>
      <c r="B61" s="31"/>
      <c r="C61" s="32"/>
      <c r="D61" s="33"/>
      <c r="E61" s="33"/>
      <c r="F61" s="34"/>
      <c r="G61" s="34"/>
      <c r="H61" s="34"/>
      <c r="I61" s="33"/>
      <c r="J61" s="33"/>
      <c r="K61" s="33"/>
      <c r="L61" s="33"/>
      <c r="M61" s="35"/>
      <c r="N61" s="33"/>
      <c r="O61" s="33"/>
      <c r="P61" s="33"/>
      <c r="Q61" s="33"/>
      <c r="R61" s="33"/>
      <c r="S61" s="21"/>
      <c r="T61" s="31"/>
      <c r="U61" s="37"/>
      <c r="V61" s="1"/>
      <c r="W61" s="31"/>
      <c r="X61" s="31"/>
      <c r="Y61" s="31"/>
      <c r="Z61" s="31"/>
      <c r="AA61" s="2"/>
      <c r="AB61" s="31"/>
      <c r="AC61" s="31"/>
      <c r="AD61" s="31"/>
      <c r="AE61" s="38"/>
      <c r="AF61" s="38"/>
      <c r="AG61" s="38"/>
    </row>
    <row r="62" spans="1:33" ht="15.75" customHeight="1" x14ac:dyDescent="0.2">
      <c r="A62" s="31"/>
      <c r="B62" s="31"/>
      <c r="C62" s="32"/>
      <c r="D62" s="33"/>
      <c r="E62" s="33"/>
      <c r="F62" s="34"/>
      <c r="G62" s="34"/>
      <c r="H62" s="34"/>
      <c r="I62" s="33"/>
      <c r="J62" s="33"/>
      <c r="K62" s="33"/>
      <c r="L62" s="33"/>
      <c r="M62" s="35"/>
      <c r="N62" s="33"/>
      <c r="O62" s="33"/>
      <c r="P62" s="33"/>
      <c r="Q62" s="33"/>
      <c r="R62" s="33"/>
      <c r="S62" s="21"/>
      <c r="T62" s="31"/>
      <c r="U62" s="37"/>
      <c r="V62" s="1"/>
      <c r="W62" s="31"/>
      <c r="X62" s="31"/>
      <c r="Y62" s="31"/>
      <c r="Z62" s="31"/>
      <c r="AA62" s="2"/>
      <c r="AB62" s="31"/>
      <c r="AC62" s="31"/>
      <c r="AD62" s="31"/>
      <c r="AE62" s="38"/>
      <c r="AF62" s="38"/>
      <c r="AG62" s="38"/>
    </row>
    <row r="63" spans="1:33" ht="15.75" customHeight="1" x14ac:dyDescent="0.2">
      <c r="A63" s="31"/>
      <c r="B63" s="31"/>
      <c r="C63" s="32"/>
      <c r="D63" s="33"/>
      <c r="E63" s="33"/>
      <c r="F63" s="34"/>
      <c r="G63" s="34"/>
      <c r="H63" s="34"/>
      <c r="I63" s="33"/>
      <c r="J63" s="33"/>
      <c r="K63" s="33"/>
      <c r="L63" s="33"/>
      <c r="M63" s="35"/>
      <c r="N63" s="33"/>
      <c r="O63" s="33"/>
      <c r="P63" s="33"/>
      <c r="Q63" s="33"/>
      <c r="R63" s="33"/>
      <c r="S63" s="21"/>
      <c r="T63" s="31"/>
      <c r="U63" s="37"/>
      <c r="V63" s="1"/>
      <c r="W63" s="31"/>
      <c r="X63" s="31"/>
      <c r="Y63" s="31"/>
      <c r="Z63" s="31"/>
      <c r="AA63" s="2"/>
      <c r="AB63" s="31"/>
      <c r="AC63" s="31"/>
      <c r="AD63" s="31"/>
      <c r="AE63" s="38"/>
      <c r="AF63" s="38"/>
      <c r="AG63" s="38"/>
    </row>
    <row r="64" spans="1:33" ht="15.75" customHeight="1" x14ac:dyDescent="0.2">
      <c r="A64" s="31"/>
      <c r="B64" s="31"/>
      <c r="C64" s="32"/>
      <c r="D64" s="33"/>
      <c r="E64" s="33"/>
      <c r="F64" s="34"/>
      <c r="G64" s="34"/>
      <c r="H64" s="34"/>
      <c r="I64" s="33"/>
      <c r="J64" s="33"/>
      <c r="K64" s="33"/>
      <c r="L64" s="33"/>
      <c r="M64" s="35"/>
      <c r="N64" s="33"/>
      <c r="O64" s="33"/>
      <c r="P64" s="33"/>
      <c r="Q64" s="33"/>
      <c r="R64" s="33"/>
      <c r="S64" s="21"/>
      <c r="T64" s="31"/>
      <c r="U64" s="37"/>
      <c r="V64" s="1"/>
      <c r="W64" s="31"/>
      <c r="X64" s="31"/>
      <c r="Y64" s="31"/>
      <c r="Z64" s="31"/>
      <c r="AA64" s="2"/>
      <c r="AB64" s="31"/>
      <c r="AC64" s="31"/>
      <c r="AD64" s="31"/>
      <c r="AE64" s="38"/>
      <c r="AF64" s="38"/>
      <c r="AG64" s="38"/>
    </row>
    <row r="65" spans="1:33" ht="15.75" customHeight="1" x14ac:dyDescent="0.2">
      <c r="A65" s="31"/>
      <c r="B65" s="31"/>
      <c r="C65" s="32"/>
      <c r="D65" s="33"/>
      <c r="E65" s="33"/>
      <c r="F65" s="34"/>
      <c r="G65" s="34"/>
      <c r="H65" s="34"/>
      <c r="I65" s="33"/>
      <c r="J65" s="33"/>
      <c r="K65" s="33"/>
      <c r="L65" s="33"/>
      <c r="M65" s="35"/>
      <c r="N65" s="33"/>
      <c r="O65" s="33"/>
      <c r="P65" s="33"/>
      <c r="Q65" s="33"/>
      <c r="R65" s="33"/>
      <c r="S65" s="21"/>
      <c r="T65" s="31"/>
      <c r="U65" s="37"/>
      <c r="V65" s="1"/>
      <c r="W65" s="31"/>
      <c r="X65" s="31"/>
      <c r="Y65" s="31"/>
      <c r="Z65" s="31"/>
      <c r="AA65" s="2"/>
      <c r="AB65" s="31"/>
      <c r="AC65" s="31"/>
      <c r="AD65" s="31"/>
      <c r="AE65" s="38"/>
      <c r="AF65" s="38"/>
      <c r="AG65" s="38"/>
    </row>
    <row r="66" spans="1:33" ht="15.75" customHeight="1" x14ac:dyDescent="0.2">
      <c r="A66" s="31"/>
      <c r="B66" s="31"/>
      <c r="C66" s="32"/>
      <c r="D66" s="33"/>
      <c r="E66" s="33"/>
      <c r="F66" s="34"/>
      <c r="G66" s="34"/>
      <c r="H66" s="34"/>
      <c r="I66" s="33"/>
      <c r="J66" s="33"/>
      <c r="K66" s="33"/>
      <c r="L66" s="33"/>
      <c r="M66" s="35"/>
      <c r="N66" s="33"/>
      <c r="O66" s="33"/>
      <c r="P66" s="33"/>
      <c r="Q66" s="33"/>
      <c r="R66" s="33"/>
      <c r="S66" s="21"/>
      <c r="T66" s="31"/>
      <c r="U66" s="37"/>
      <c r="V66" s="1"/>
      <c r="W66" s="31"/>
      <c r="X66" s="31"/>
      <c r="Y66" s="31"/>
      <c r="Z66" s="31"/>
      <c r="AA66" s="2"/>
      <c r="AB66" s="31"/>
      <c r="AC66" s="31"/>
      <c r="AD66" s="31"/>
      <c r="AE66" s="38"/>
      <c r="AF66" s="38"/>
      <c r="AG66" s="38"/>
    </row>
    <row r="67" spans="1:33" ht="15.75" customHeight="1" x14ac:dyDescent="0.2">
      <c r="A67" s="31"/>
      <c r="B67" s="31"/>
      <c r="C67" s="32"/>
      <c r="D67" s="33"/>
      <c r="E67" s="33"/>
      <c r="F67" s="34"/>
      <c r="G67" s="34"/>
      <c r="H67" s="34"/>
      <c r="I67" s="33"/>
      <c r="J67" s="33"/>
      <c r="K67" s="33"/>
      <c r="L67" s="33"/>
      <c r="M67" s="35"/>
      <c r="N67" s="33"/>
      <c r="O67" s="33"/>
      <c r="P67" s="33"/>
      <c r="Q67" s="33"/>
      <c r="R67" s="33"/>
      <c r="S67" s="21"/>
      <c r="T67" s="31"/>
      <c r="U67" s="37"/>
      <c r="V67" s="1"/>
      <c r="W67" s="31"/>
      <c r="X67" s="31"/>
      <c r="Y67" s="31"/>
      <c r="Z67" s="31"/>
      <c r="AA67" s="2"/>
      <c r="AB67" s="31"/>
      <c r="AC67" s="31"/>
      <c r="AD67" s="31"/>
      <c r="AE67" s="38"/>
      <c r="AF67" s="38"/>
      <c r="AG67" s="38"/>
    </row>
    <row r="68" spans="1:33" ht="15.75" customHeight="1" x14ac:dyDescent="0.2">
      <c r="A68" s="31"/>
      <c r="B68" s="31"/>
      <c r="C68" s="32"/>
      <c r="D68" s="33"/>
      <c r="E68" s="33"/>
      <c r="F68" s="34"/>
      <c r="G68" s="34"/>
      <c r="H68" s="34"/>
      <c r="I68" s="33"/>
      <c r="J68" s="33"/>
      <c r="K68" s="33"/>
      <c r="L68" s="33"/>
      <c r="M68" s="35"/>
      <c r="N68" s="33"/>
      <c r="O68" s="33"/>
      <c r="P68" s="33"/>
      <c r="Q68" s="33"/>
      <c r="R68" s="33"/>
      <c r="S68" s="21"/>
      <c r="T68" s="31"/>
      <c r="U68" s="37"/>
      <c r="V68" s="1"/>
      <c r="W68" s="31"/>
      <c r="X68" s="31"/>
      <c r="Y68" s="31"/>
      <c r="Z68" s="31"/>
      <c r="AA68" s="2"/>
      <c r="AB68" s="31"/>
      <c r="AC68" s="31"/>
      <c r="AD68" s="31"/>
      <c r="AE68" s="38"/>
      <c r="AF68" s="38"/>
      <c r="AG68" s="38"/>
    </row>
    <row r="69" spans="1:33" ht="15.75" customHeight="1" x14ac:dyDescent="0.2">
      <c r="A69" s="31"/>
      <c r="B69" s="31"/>
      <c r="C69" s="32"/>
      <c r="D69" s="33"/>
      <c r="E69" s="33"/>
      <c r="F69" s="34"/>
      <c r="G69" s="34"/>
      <c r="H69" s="34"/>
      <c r="I69" s="33"/>
      <c r="J69" s="33"/>
      <c r="K69" s="33"/>
      <c r="L69" s="33"/>
      <c r="M69" s="35"/>
      <c r="N69" s="33"/>
      <c r="O69" s="33"/>
      <c r="P69" s="33"/>
      <c r="Q69" s="33"/>
      <c r="R69" s="33"/>
      <c r="S69" s="21"/>
      <c r="T69" s="31"/>
      <c r="U69" s="37"/>
      <c r="V69" s="1"/>
      <c r="W69" s="31"/>
      <c r="X69" s="31"/>
      <c r="Y69" s="31"/>
      <c r="Z69" s="31"/>
      <c r="AA69" s="2"/>
      <c r="AB69" s="31"/>
      <c r="AC69" s="31"/>
      <c r="AD69" s="31"/>
      <c r="AE69" s="38"/>
      <c r="AF69" s="38"/>
      <c r="AG69" s="38"/>
    </row>
    <row r="70" spans="1:33" ht="15.75" customHeight="1" x14ac:dyDescent="0.2">
      <c r="A70" s="31"/>
      <c r="B70" s="31"/>
      <c r="C70" s="32"/>
      <c r="D70" s="33"/>
      <c r="E70" s="33"/>
      <c r="F70" s="34"/>
      <c r="G70" s="34"/>
      <c r="H70" s="34"/>
      <c r="I70" s="33"/>
      <c r="J70" s="33"/>
      <c r="K70" s="33"/>
      <c r="L70" s="33"/>
      <c r="M70" s="35"/>
      <c r="N70" s="33"/>
      <c r="O70" s="33"/>
      <c r="P70" s="33"/>
      <c r="Q70" s="33"/>
      <c r="R70" s="33"/>
      <c r="S70" s="21"/>
      <c r="T70" s="31"/>
      <c r="U70" s="37"/>
      <c r="V70" s="1"/>
      <c r="W70" s="31"/>
      <c r="X70" s="31"/>
      <c r="Y70" s="31"/>
      <c r="Z70" s="31"/>
      <c r="AA70" s="2"/>
      <c r="AB70" s="31"/>
      <c r="AC70" s="31"/>
      <c r="AD70" s="31"/>
      <c r="AE70" s="38"/>
      <c r="AF70" s="38"/>
      <c r="AG70" s="38"/>
    </row>
    <row r="71" spans="1:33" ht="15.75" customHeight="1" x14ac:dyDescent="0.2">
      <c r="A71" s="31"/>
      <c r="B71" s="31"/>
      <c r="C71" s="32"/>
      <c r="D71" s="33"/>
      <c r="E71" s="33"/>
      <c r="F71" s="34"/>
      <c r="G71" s="34"/>
      <c r="H71" s="34"/>
      <c r="I71" s="33"/>
      <c r="J71" s="33"/>
      <c r="K71" s="33"/>
      <c r="L71" s="33"/>
      <c r="M71" s="35"/>
      <c r="N71" s="33"/>
      <c r="O71" s="33"/>
      <c r="P71" s="33"/>
      <c r="Q71" s="33"/>
      <c r="R71" s="33"/>
      <c r="S71" s="21"/>
      <c r="T71" s="31"/>
      <c r="U71" s="37"/>
      <c r="V71" s="1"/>
      <c r="W71" s="31"/>
      <c r="X71" s="31"/>
      <c r="Y71" s="31"/>
      <c r="Z71" s="31"/>
      <c r="AA71" s="2"/>
      <c r="AB71" s="31"/>
      <c r="AC71" s="31"/>
      <c r="AD71" s="31"/>
      <c r="AE71" s="38"/>
      <c r="AF71" s="38"/>
      <c r="AG71" s="38"/>
    </row>
    <row r="72" spans="1:33" ht="15.75" customHeight="1" x14ac:dyDescent="0.2">
      <c r="A72" s="31"/>
      <c r="B72" s="31"/>
      <c r="C72" s="32"/>
      <c r="D72" s="33"/>
      <c r="E72" s="33"/>
      <c r="F72" s="34"/>
      <c r="G72" s="34"/>
      <c r="H72" s="34"/>
      <c r="I72" s="33"/>
      <c r="J72" s="33"/>
      <c r="K72" s="33"/>
      <c r="L72" s="33"/>
      <c r="M72" s="35"/>
      <c r="N72" s="33"/>
      <c r="O72" s="33"/>
      <c r="P72" s="33"/>
      <c r="Q72" s="33"/>
      <c r="R72" s="33"/>
      <c r="S72" s="21"/>
      <c r="T72" s="31"/>
      <c r="U72" s="37"/>
      <c r="V72" s="1"/>
      <c r="W72" s="31"/>
      <c r="X72" s="31"/>
      <c r="Y72" s="31"/>
      <c r="Z72" s="31"/>
      <c r="AA72" s="2"/>
      <c r="AB72" s="31"/>
      <c r="AC72" s="31"/>
      <c r="AD72" s="31"/>
      <c r="AE72" s="38"/>
      <c r="AF72" s="38"/>
      <c r="AG72" s="38"/>
    </row>
    <row r="73" spans="1:33" ht="15.75" customHeight="1" x14ac:dyDescent="0.2">
      <c r="A73" s="31"/>
      <c r="B73" s="31"/>
      <c r="C73" s="32"/>
      <c r="D73" s="33"/>
      <c r="E73" s="33"/>
      <c r="F73" s="34"/>
      <c r="G73" s="34"/>
      <c r="H73" s="34"/>
      <c r="I73" s="33"/>
      <c r="J73" s="33"/>
      <c r="K73" s="33"/>
      <c r="L73" s="33"/>
      <c r="M73" s="35"/>
      <c r="N73" s="33"/>
      <c r="O73" s="33"/>
      <c r="P73" s="33"/>
      <c r="Q73" s="33"/>
      <c r="R73" s="33"/>
      <c r="S73" s="21"/>
      <c r="T73" s="31"/>
      <c r="U73" s="37"/>
      <c r="V73" s="1"/>
      <c r="W73" s="31"/>
      <c r="X73" s="31"/>
      <c r="Y73" s="31"/>
      <c r="Z73" s="31"/>
      <c r="AA73" s="2"/>
      <c r="AB73" s="31"/>
      <c r="AC73" s="31"/>
      <c r="AD73" s="31"/>
      <c r="AE73" s="38"/>
      <c r="AF73" s="38"/>
      <c r="AG73" s="38"/>
    </row>
    <row r="74" spans="1:33" ht="15.75" customHeight="1" x14ac:dyDescent="0.2">
      <c r="A74" s="31"/>
      <c r="B74" s="31"/>
      <c r="C74" s="32"/>
      <c r="D74" s="33"/>
      <c r="E74" s="33"/>
      <c r="F74" s="34"/>
      <c r="G74" s="34"/>
      <c r="H74" s="34"/>
      <c r="I74" s="33"/>
      <c r="J74" s="33"/>
      <c r="K74" s="33"/>
      <c r="L74" s="33"/>
      <c r="M74" s="35"/>
      <c r="N74" s="33"/>
      <c r="O74" s="33"/>
      <c r="P74" s="33"/>
      <c r="Q74" s="33"/>
      <c r="R74" s="33"/>
      <c r="S74" s="21"/>
      <c r="T74" s="31"/>
      <c r="U74" s="37"/>
      <c r="V74" s="1"/>
      <c r="W74" s="31"/>
      <c r="X74" s="31"/>
      <c r="Y74" s="31"/>
      <c r="Z74" s="31"/>
      <c r="AA74" s="2"/>
      <c r="AB74" s="31"/>
      <c r="AC74" s="31"/>
      <c r="AD74" s="31"/>
      <c r="AE74" s="38"/>
      <c r="AF74" s="38"/>
      <c r="AG74" s="38"/>
    </row>
    <row r="75" spans="1:33" ht="15.75" customHeight="1" x14ac:dyDescent="0.2">
      <c r="A75" s="31"/>
      <c r="B75" s="31"/>
      <c r="C75" s="32"/>
      <c r="D75" s="33"/>
      <c r="E75" s="33"/>
      <c r="F75" s="34"/>
      <c r="G75" s="34"/>
      <c r="H75" s="34"/>
      <c r="I75" s="33"/>
      <c r="J75" s="33"/>
      <c r="K75" s="33"/>
      <c r="L75" s="33"/>
      <c r="M75" s="35"/>
      <c r="N75" s="33"/>
      <c r="O75" s="33"/>
      <c r="P75" s="33"/>
      <c r="Q75" s="33"/>
      <c r="R75" s="33"/>
      <c r="S75" s="21"/>
      <c r="T75" s="31"/>
      <c r="U75" s="37"/>
      <c r="V75" s="1"/>
      <c r="W75" s="31"/>
      <c r="X75" s="31"/>
      <c r="Y75" s="31"/>
      <c r="Z75" s="31"/>
      <c r="AA75" s="2"/>
      <c r="AB75" s="31"/>
      <c r="AC75" s="31"/>
      <c r="AD75" s="31"/>
      <c r="AE75" s="38"/>
      <c r="AF75" s="38"/>
      <c r="AG75" s="38"/>
    </row>
    <row r="76" spans="1:33" ht="15.75" customHeight="1" x14ac:dyDescent="0.2">
      <c r="A76" s="31"/>
      <c r="B76" s="31"/>
      <c r="C76" s="32"/>
      <c r="D76" s="33"/>
      <c r="E76" s="33"/>
      <c r="F76" s="34"/>
      <c r="G76" s="34"/>
      <c r="H76" s="34"/>
      <c r="I76" s="33"/>
      <c r="J76" s="33"/>
      <c r="K76" s="33"/>
      <c r="L76" s="33"/>
      <c r="M76" s="35"/>
      <c r="N76" s="33"/>
      <c r="O76" s="33"/>
      <c r="P76" s="33"/>
      <c r="Q76" s="33"/>
      <c r="R76" s="33"/>
      <c r="S76" s="21"/>
      <c r="T76" s="31"/>
      <c r="U76" s="37"/>
      <c r="V76" s="1"/>
      <c r="W76" s="31"/>
      <c r="X76" s="31"/>
      <c r="Y76" s="31"/>
      <c r="Z76" s="31"/>
      <c r="AA76" s="2"/>
      <c r="AB76" s="31"/>
      <c r="AC76" s="31"/>
      <c r="AD76" s="31"/>
      <c r="AE76" s="38"/>
      <c r="AF76" s="38"/>
      <c r="AG76" s="38"/>
    </row>
    <row r="77" spans="1:33" ht="15.75" customHeight="1" x14ac:dyDescent="0.2">
      <c r="A77" s="31"/>
      <c r="B77" s="31"/>
      <c r="C77" s="32"/>
      <c r="D77" s="33"/>
      <c r="E77" s="33"/>
      <c r="F77" s="34"/>
      <c r="G77" s="34"/>
      <c r="H77" s="34"/>
      <c r="I77" s="33"/>
      <c r="J77" s="33"/>
      <c r="K77" s="33"/>
      <c r="L77" s="33"/>
      <c r="M77" s="35"/>
      <c r="N77" s="33"/>
      <c r="O77" s="33"/>
      <c r="P77" s="33"/>
      <c r="Q77" s="33"/>
      <c r="R77" s="33"/>
      <c r="S77" s="21"/>
      <c r="T77" s="31"/>
      <c r="U77" s="37"/>
      <c r="V77" s="1"/>
      <c r="W77" s="31"/>
      <c r="X77" s="31"/>
      <c r="Y77" s="31"/>
      <c r="Z77" s="31"/>
      <c r="AA77" s="2"/>
      <c r="AB77" s="31"/>
      <c r="AC77" s="31"/>
      <c r="AD77" s="31"/>
      <c r="AE77" s="38"/>
      <c r="AF77" s="38"/>
      <c r="AG77" s="38"/>
    </row>
    <row r="78" spans="1:33" ht="15.75" customHeight="1" x14ac:dyDescent="0.2">
      <c r="A78" s="31"/>
      <c r="B78" s="31"/>
      <c r="C78" s="32"/>
      <c r="D78" s="33"/>
      <c r="E78" s="33"/>
      <c r="F78" s="34"/>
      <c r="G78" s="34"/>
      <c r="H78" s="34"/>
      <c r="I78" s="33"/>
      <c r="J78" s="33"/>
      <c r="K78" s="33"/>
      <c r="L78" s="33"/>
      <c r="M78" s="35"/>
      <c r="N78" s="33"/>
      <c r="O78" s="33"/>
      <c r="P78" s="33"/>
      <c r="Q78" s="33"/>
      <c r="R78" s="33"/>
      <c r="S78" s="21"/>
      <c r="T78" s="31"/>
      <c r="U78" s="37"/>
      <c r="V78" s="1"/>
      <c r="W78" s="31"/>
      <c r="X78" s="31"/>
      <c r="Y78" s="31"/>
      <c r="Z78" s="31"/>
      <c r="AA78" s="2"/>
      <c r="AB78" s="31"/>
      <c r="AC78" s="31"/>
      <c r="AD78" s="31"/>
      <c r="AE78" s="38"/>
      <c r="AF78" s="38"/>
      <c r="AG78" s="38"/>
    </row>
    <row r="79" spans="1:33" ht="15.75" customHeight="1" x14ac:dyDescent="0.2">
      <c r="A79" s="31"/>
      <c r="B79" s="31"/>
      <c r="C79" s="32"/>
      <c r="D79" s="33"/>
      <c r="E79" s="33"/>
      <c r="F79" s="34"/>
      <c r="G79" s="34"/>
      <c r="H79" s="34"/>
      <c r="I79" s="33"/>
      <c r="J79" s="33"/>
      <c r="K79" s="33"/>
      <c r="L79" s="33"/>
      <c r="M79" s="35"/>
      <c r="N79" s="33"/>
      <c r="O79" s="33"/>
      <c r="P79" s="33"/>
      <c r="Q79" s="33"/>
      <c r="R79" s="33"/>
      <c r="S79" s="21"/>
      <c r="T79" s="31"/>
      <c r="U79" s="37"/>
      <c r="V79" s="1"/>
      <c r="W79" s="31"/>
      <c r="X79" s="31"/>
      <c r="Y79" s="31"/>
      <c r="Z79" s="31"/>
      <c r="AA79" s="2"/>
      <c r="AB79" s="31"/>
      <c r="AC79" s="31"/>
      <c r="AD79" s="31"/>
      <c r="AE79" s="38"/>
      <c r="AF79" s="38"/>
      <c r="AG79" s="38"/>
    </row>
    <row r="80" spans="1:33" ht="15.75" customHeight="1" x14ac:dyDescent="0.2">
      <c r="A80" s="31"/>
      <c r="B80" s="31"/>
      <c r="C80" s="32"/>
      <c r="D80" s="33"/>
      <c r="E80" s="33"/>
      <c r="F80" s="34"/>
      <c r="G80" s="34"/>
      <c r="H80" s="34"/>
      <c r="I80" s="33"/>
      <c r="J80" s="33"/>
      <c r="K80" s="33"/>
      <c r="L80" s="33"/>
      <c r="M80" s="35"/>
      <c r="N80" s="33"/>
      <c r="O80" s="33"/>
      <c r="P80" s="33"/>
      <c r="Q80" s="33"/>
      <c r="R80" s="33"/>
      <c r="S80" s="21"/>
      <c r="T80" s="31"/>
      <c r="U80" s="37"/>
      <c r="V80" s="1"/>
      <c r="W80" s="31"/>
      <c r="X80" s="31"/>
      <c r="Y80" s="31"/>
      <c r="Z80" s="31"/>
      <c r="AA80" s="2"/>
      <c r="AB80" s="31"/>
      <c r="AC80" s="31"/>
      <c r="AD80" s="31"/>
      <c r="AE80" s="38"/>
      <c r="AF80" s="38"/>
      <c r="AG80" s="38"/>
    </row>
    <row r="81" spans="1:33" ht="15.75" customHeight="1" x14ac:dyDescent="0.2">
      <c r="A81" s="31"/>
      <c r="B81" s="31"/>
      <c r="C81" s="32"/>
      <c r="D81" s="33"/>
      <c r="E81" s="33"/>
      <c r="F81" s="34"/>
      <c r="G81" s="34"/>
      <c r="H81" s="34"/>
      <c r="I81" s="33"/>
      <c r="J81" s="33"/>
      <c r="K81" s="33"/>
      <c r="L81" s="33"/>
      <c r="M81" s="35"/>
      <c r="N81" s="33"/>
      <c r="O81" s="33"/>
      <c r="P81" s="33"/>
      <c r="Q81" s="33"/>
      <c r="R81" s="33"/>
      <c r="S81" s="21"/>
      <c r="T81" s="31"/>
      <c r="U81" s="37"/>
      <c r="V81" s="1"/>
      <c r="W81" s="31"/>
      <c r="X81" s="31"/>
      <c r="Y81" s="31"/>
      <c r="Z81" s="31"/>
      <c r="AA81" s="2"/>
      <c r="AB81" s="31"/>
      <c r="AC81" s="31"/>
      <c r="AD81" s="31"/>
      <c r="AE81" s="38"/>
      <c r="AF81" s="38"/>
      <c r="AG81" s="38"/>
    </row>
    <row r="82" spans="1:33" ht="15.75" customHeight="1" x14ac:dyDescent="0.2">
      <c r="A82" s="31"/>
      <c r="B82" s="31"/>
      <c r="C82" s="32"/>
      <c r="D82" s="33"/>
      <c r="E82" s="33"/>
      <c r="F82" s="34"/>
      <c r="G82" s="34"/>
      <c r="H82" s="34"/>
      <c r="I82" s="33"/>
      <c r="J82" s="33"/>
      <c r="K82" s="33"/>
      <c r="L82" s="33"/>
      <c r="M82" s="35"/>
      <c r="N82" s="33"/>
      <c r="O82" s="33"/>
      <c r="P82" s="33"/>
      <c r="Q82" s="33"/>
      <c r="R82" s="33"/>
      <c r="S82" s="21"/>
      <c r="T82" s="31"/>
      <c r="U82" s="37"/>
      <c r="V82" s="1"/>
      <c r="W82" s="31"/>
      <c r="X82" s="31"/>
      <c r="Y82" s="31"/>
      <c r="Z82" s="31"/>
      <c r="AA82" s="2"/>
      <c r="AB82" s="31"/>
      <c r="AC82" s="31"/>
      <c r="AD82" s="31"/>
      <c r="AE82" s="38"/>
      <c r="AF82" s="38"/>
      <c r="AG82" s="38"/>
    </row>
    <row r="83" spans="1:33" ht="15.75" customHeight="1" x14ac:dyDescent="0.2">
      <c r="A83" s="31"/>
      <c r="B83" s="31"/>
      <c r="C83" s="32"/>
      <c r="D83" s="33"/>
      <c r="E83" s="33"/>
      <c r="F83" s="34"/>
      <c r="G83" s="34"/>
      <c r="H83" s="34"/>
      <c r="I83" s="33"/>
      <c r="J83" s="33"/>
      <c r="K83" s="33"/>
      <c r="L83" s="33"/>
      <c r="M83" s="35"/>
      <c r="N83" s="33"/>
      <c r="O83" s="33"/>
      <c r="P83" s="33"/>
      <c r="Q83" s="33"/>
      <c r="R83" s="33"/>
      <c r="S83" s="21"/>
      <c r="T83" s="31"/>
      <c r="U83" s="37"/>
      <c r="V83" s="1"/>
      <c r="W83" s="31"/>
      <c r="X83" s="31"/>
      <c r="Y83" s="31"/>
      <c r="Z83" s="31"/>
      <c r="AA83" s="2"/>
      <c r="AB83" s="31"/>
      <c r="AC83" s="31"/>
      <c r="AD83" s="31"/>
      <c r="AE83" s="38"/>
      <c r="AF83" s="38"/>
      <c r="AG83" s="38"/>
    </row>
    <row r="84" spans="1:33" ht="15.75" customHeight="1" x14ac:dyDescent="0.2">
      <c r="A84" s="31"/>
      <c r="B84" s="31"/>
      <c r="C84" s="32"/>
      <c r="D84" s="33"/>
      <c r="E84" s="33"/>
      <c r="F84" s="34"/>
      <c r="G84" s="34"/>
      <c r="H84" s="34"/>
      <c r="I84" s="33"/>
      <c r="J84" s="33"/>
      <c r="K84" s="33"/>
      <c r="L84" s="33"/>
      <c r="M84" s="35"/>
      <c r="N84" s="33"/>
      <c r="O84" s="33"/>
      <c r="P84" s="33"/>
      <c r="Q84" s="33"/>
      <c r="R84" s="33"/>
      <c r="S84" s="21"/>
      <c r="T84" s="31"/>
      <c r="U84" s="37"/>
      <c r="V84" s="1"/>
      <c r="W84" s="31"/>
      <c r="X84" s="31"/>
      <c r="Y84" s="31"/>
      <c r="Z84" s="31"/>
      <c r="AA84" s="2"/>
      <c r="AB84" s="31"/>
      <c r="AC84" s="31"/>
      <c r="AD84" s="31"/>
      <c r="AE84" s="38"/>
      <c r="AF84" s="38"/>
      <c r="AG84" s="38"/>
    </row>
    <row r="85" spans="1:33" ht="15.75" customHeight="1" x14ac:dyDescent="0.2">
      <c r="A85" s="31"/>
      <c r="B85" s="31"/>
      <c r="C85" s="32"/>
      <c r="D85" s="33"/>
      <c r="E85" s="33"/>
      <c r="F85" s="34"/>
      <c r="G85" s="34"/>
      <c r="H85" s="34"/>
      <c r="I85" s="33"/>
      <c r="J85" s="33"/>
      <c r="K85" s="33"/>
      <c r="L85" s="33"/>
      <c r="M85" s="35"/>
      <c r="N85" s="33"/>
      <c r="O85" s="33"/>
      <c r="P85" s="33"/>
      <c r="Q85" s="33"/>
      <c r="R85" s="33"/>
      <c r="S85" s="21"/>
      <c r="T85" s="31"/>
      <c r="U85" s="37"/>
      <c r="V85" s="1"/>
      <c r="W85" s="31"/>
      <c r="X85" s="31"/>
      <c r="Y85" s="31"/>
      <c r="Z85" s="31"/>
      <c r="AA85" s="2"/>
      <c r="AB85" s="31"/>
      <c r="AC85" s="31"/>
      <c r="AD85" s="31"/>
      <c r="AE85" s="38"/>
      <c r="AF85" s="38"/>
      <c r="AG85" s="38"/>
    </row>
    <row r="86" spans="1:33" ht="15.75" customHeight="1" x14ac:dyDescent="0.2">
      <c r="A86" s="31"/>
      <c r="B86" s="31"/>
      <c r="C86" s="32"/>
      <c r="D86" s="33"/>
      <c r="E86" s="33"/>
      <c r="F86" s="34"/>
      <c r="G86" s="34"/>
      <c r="H86" s="34"/>
      <c r="I86" s="33"/>
      <c r="J86" s="33"/>
      <c r="K86" s="33"/>
      <c r="L86" s="33"/>
      <c r="M86" s="35"/>
      <c r="N86" s="33"/>
      <c r="O86" s="33"/>
      <c r="P86" s="33"/>
      <c r="Q86" s="33"/>
      <c r="R86" s="33"/>
      <c r="S86" s="21"/>
      <c r="T86" s="31"/>
      <c r="U86" s="37"/>
      <c r="V86" s="1"/>
      <c r="W86" s="31"/>
      <c r="X86" s="31"/>
      <c r="Y86" s="31"/>
      <c r="Z86" s="31"/>
      <c r="AA86" s="2"/>
      <c r="AB86" s="31"/>
      <c r="AC86" s="31"/>
      <c r="AD86" s="31"/>
      <c r="AE86" s="38"/>
      <c r="AF86" s="38"/>
      <c r="AG86" s="38"/>
    </row>
    <row r="87" spans="1:33" ht="15.75" customHeight="1" x14ac:dyDescent="0.2">
      <c r="A87" s="31"/>
      <c r="B87" s="31"/>
      <c r="C87" s="32"/>
      <c r="D87" s="33"/>
      <c r="E87" s="33"/>
      <c r="F87" s="34"/>
      <c r="G87" s="34"/>
      <c r="H87" s="34"/>
      <c r="I87" s="33"/>
      <c r="J87" s="33"/>
      <c r="K87" s="33"/>
      <c r="L87" s="33"/>
      <c r="M87" s="35"/>
      <c r="N87" s="33"/>
      <c r="O87" s="33"/>
      <c r="P87" s="33"/>
      <c r="Q87" s="33"/>
      <c r="R87" s="33"/>
      <c r="S87" s="21"/>
      <c r="T87" s="31"/>
      <c r="U87" s="37"/>
      <c r="V87" s="1"/>
      <c r="W87" s="31"/>
      <c r="X87" s="31"/>
      <c r="Y87" s="31"/>
      <c r="Z87" s="31"/>
      <c r="AA87" s="2"/>
      <c r="AB87" s="31"/>
      <c r="AC87" s="31"/>
      <c r="AD87" s="31"/>
      <c r="AE87" s="38"/>
      <c r="AF87" s="38"/>
      <c r="AG87" s="38"/>
    </row>
    <row r="88" spans="1:33" ht="15.75" customHeight="1" x14ac:dyDescent="0.2">
      <c r="A88" s="31"/>
      <c r="B88" s="31"/>
      <c r="C88" s="32"/>
      <c r="D88" s="33"/>
      <c r="E88" s="33"/>
      <c r="F88" s="34"/>
      <c r="G88" s="34"/>
      <c r="H88" s="34"/>
      <c r="I88" s="33"/>
      <c r="J88" s="33"/>
      <c r="K88" s="33"/>
      <c r="L88" s="33"/>
      <c r="M88" s="35"/>
      <c r="N88" s="33"/>
      <c r="O88" s="33"/>
      <c r="P88" s="33"/>
      <c r="Q88" s="33"/>
      <c r="R88" s="33"/>
      <c r="S88" s="21"/>
      <c r="T88" s="31"/>
      <c r="U88" s="37"/>
      <c r="V88" s="1"/>
      <c r="W88" s="31"/>
      <c r="X88" s="31"/>
      <c r="Y88" s="31"/>
      <c r="Z88" s="31"/>
      <c r="AA88" s="2"/>
      <c r="AB88" s="31"/>
      <c r="AC88" s="31"/>
      <c r="AD88" s="31"/>
      <c r="AE88" s="38"/>
      <c r="AF88" s="38"/>
      <c r="AG88" s="38"/>
    </row>
    <row r="89" spans="1:33" ht="15.75" customHeight="1" x14ac:dyDescent="0.2">
      <c r="A89" s="31"/>
      <c r="B89" s="31"/>
      <c r="C89" s="32"/>
      <c r="D89" s="33"/>
      <c r="E89" s="33"/>
      <c r="F89" s="34"/>
      <c r="G89" s="34"/>
      <c r="H89" s="34"/>
      <c r="I89" s="33"/>
      <c r="J89" s="33"/>
      <c r="K89" s="33"/>
      <c r="L89" s="33"/>
      <c r="M89" s="35"/>
      <c r="N89" s="33"/>
      <c r="O89" s="33"/>
      <c r="P89" s="33"/>
      <c r="Q89" s="33"/>
      <c r="R89" s="33"/>
      <c r="S89" s="21"/>
      <c r="T89" s="31"/>
      <c r="U89" s="37"/>
      <c r="V89" s="1"/>
      <c r="W89" s="31"/>
      <c r="X89" s="31"/>
      <c r="Y89" s="31"/>
      <c r="Z89" s="31"/>
      <c r="AA89" s="2"/>
      <c r="AB89" s="31"/>
      <c r="AC89" s="31"/>
      <c r="AD89" s="31"/>
      <c r="AE89" s="38"/>
      <c r="AF89" s="38"/>
      <c r="AG89" s="38"/>
    </row>
    <row r="90" spans="1:33" ht="15.75" customHeight="1" x14ac:dyDescent="0.2">
      <c r="A90" s="31"/>
      <c r="B90" s="31"/>
      <c r="C90" s="32"/>
      <c r="D90" s="33"/>
      <c r="E90" s="33"/>
      <c r="F90" s="34"/>
      <c r="G90" s="34"/>
      <c r="H90" s="34"/>
      <c r="I90" s="33"/>
      <c r="J90" s="33"/>
      <c r="K90" s="33"/>
      <c r="L90" s="33"/>
      <c r="M90" s="35"/>
      <c r="N90" s="33"/>
      <c r="O90" s="33"/>
      <c r="P90" s="33"/>
      <c r="Q90" s="33"/>
      <c r="R90" s="33"/>
      <c r="S90" s="21"/>
      <c r="T90" s="31"/>
      <c r="U90" s="37"/>
      <c r="V90" s="1"/>
      <c r="W90" s="31"/>
      <c r="X90" s="31"/>
      <c r="Y90" s="31"/>
      <c r="Z90" s="31"/>
      <c r="AA90" s="2"/>
      <c r="AB90" s="31"/>
      <c r="AC90" s="31"/>
      <c r="AD90" s="31"/>
      <c r="AE90" s="38"/>
      <c r="AF90" s="38"/>
      <c r="AG90" s="38"/>
    </row>
    <row r="91" spans="1:33" ht="15.75" customHeight="1" x14ac:dyDescent="0.2">
      <c r="A91" s="31"/>
      <c r="B91" s="31"/>
      <c r="C91" s="32"/>
      <c r="D91" s="33"/>
      <c r="E91" s="33"/>
      <c r="F91" s="34"/>
      <c r="G91" s="34"/>
      <c r="H91" s="34"/>
      <c r="I91" s="33"/>
      <c r="J91" s="33"/>
      <c r="K91" s="33"/>
      <c r="L91" s="33"/>
      <c r="M91" s="35"/>
      <c r="N91" s="33"/>
      <c r="O91" s="33"/>
      <c r="P91" s="33"/>
      <c r="Q91" s="33"/>
      <c r="R91" s="33"/>
      <c r="S91" s="21"/>
      <c r="T91" s="31"/>
      <c r="U91" s="37"/>
      <c r="V91" s="1"/>
      <c r="W91" s="31"/>
      <c r="X91" s="31"/>
      <c r="Y91" s="31"/>
      <c r="Z91" s="31"/>
      <c r="AA91" s="2"/>
      <c r="AB91" s="31"/>
      <c r="AC91" s="31"/>
      <c r="AD91" s="31"/>
      <c r="AE91" s="38"/>
      <c r="AF91" s="38"/>
      <c r="AG91" s="38"/>
    </row>
    <row r="92" spans="1:33" ht="15.75" customHeight="1" x14ac:dyDescent="0.2">
      <c r="A92" s="31"/>
      <c r="B92" s="31"/>
      <c r="C92" s="32"/>
      <c r="D92" s="33"/>
      <c r="E92" s="33"/>
      <c r="F92" s="34"/>
      <c r="G92" s="34"/>
      <c r="H92" s="34"/>
      <c r="I92" s="33"/>
      <c r="J92" s="33"/>
      <c r="K92" s="33"/>
      <c r="L92" s="33"/>
      <c r="M92" s="35"/>
      <c r="N92" s="33"/>
      <c r="O92" s="33"/>
      <c r="P92" s="33"/>
      <c r="Q92" s="33"/>
      <c r="R92" s="33"/>
      <c r="S92" s="21"/>
      <c r="T92" s="31"/>
      <c r="U92" s="37"/>
      <c r="V92" s="1"/>
      <c r="W92" s="31"/>
      <c r="X92" s="31"/>
      <c r="Y92" s="31"/>
      <c r="Z92" s="31"/>
      <c r="AA92" s="2"/>
      <c r="AB92" s="31"/>
      <c r="AC92" s="31"/>
      <c r="AD92" s="31"/>
      <c r="AE92" s="38"/>
      <c r="AF92" s="38"/>
      <c r="AG92" s="38"/>
    </row>
    <row r="93" spans="1:33" ht="15.75" customHeight="1" x14ac:dyDescent="0.2">
      <c r="A93" s="31"/>
      <c r="B93" s="31"/>
      <c r="C93" s="32"/>
      <c r="D93" s="33"/>
      <c r="E93" s="33"/>
      <c r="F93" s="34"/>
      <c r="G93" s="34"/>
      <c r="H93" s="34"/>
      <c r="I93" s="33"/>
      <c r="J93" s="33"/>
      <c r="K93" s="33"/>
      <c r="L93" s="33"/>
      <c r="M93" s="35"/>
      <c r="N93" s="33"/>
      <c r="O93" s="33"/>
      <c r="P93" s="33"/>
      <c r="Q93" s="33"/>
      <c r="R93" s="33"/>
      <c r="S93" s="21"/>
      <c r="T93" s="31"/>
      <c r="U93" s="37"/>
      <c r="V93" s="1"/>
      <c r="W93" s="31"/>
      <c r="X93" s="31"/>
      <c r="Y93" s="31"/>
      <c r="Z93" s="31"/>
      <c r="AA93" s="2"/>
      <c r="AB93" s="31"/>
      <c r="AC93" s="31"/>
      <c r="AD93" s="31"/>
      <c r="AE93" s="38"/>
      <c r="AF93" s="38"/>
      <c r="AG93" s="38"/>
    </row>
    <row r="94" spans="1:33" ht="15.75" customHeight="1" x14ac:dyDescent="0.2">
      <c r="A94" s="31"/>
      <c r="B94" s="31"/>
      <c r="C94" s="32"/>
      <c r="D94" s="33"/>
      <c r="E94" s="33"/>
      <c r="F94" s="34"/>
      <c r="G94" s="34"/>
      <c r="H94" s="34"/>
      <c r="I94" s="33"/>
      <c r="J94" s="33"/>
      <c r="K94" s="33"/>
      <c r="L94" s="33"/>
      <c r="M94" s="35"/>
      <c r="N94" s="33"/>
      <c r="O94" s="33"/>
      <c r="P94" s="33"/>
      <c r="Q94" s="33"/>
      <c r="R94" s="33"/>
      <c r="S94" s="21"/>
      <c r="T94" s="31"/>
      <c r="U94" s="37"/>
      <c r="V94" s="1"/>
      <c r="W94" s="31"/>
      <c r="X94" s="31"/>
      <c r="Y94" s="31"/>
      <c r="Z94" s="31"/>
      <c r="AA94" s="2"/>
      <c r="AB94" s="31"/>
      <c r="AC94" s="31"/>
      <c r="AD94" s="31"/>
      <c r="AE94" s="38"/>
      <c r="AF94" s="38"/>
      <c r="AG94" s="38"/>
    </row>
    <row r="95" spans="1:33" ht="15.75" customHeight="1" x14ac:dyDescent="0.2">
      <c r="A95" s="31"/>
      <c r="B95" s="31"/>
      <c r="C95" s="32"/>
      <c r="D95" s="33"/>
      <c r="E95" s="33"/>
      <c r="F95" s="34"/>
      <c r="G95" s="34"/>
      <c r="H95" s="34"/>
      <c r="I95" s="33"/>
      <c r="J95" s="33"/>
      <c r="K95" s="33"/>
      <c r="L95" s="33"/>
      <c r="M95" s="35"/>
      <c r="N95" s="33"/>
      <c r="O95" s="33"/>
      <c r="P95" s="33"/>
      <c r="Q95" s="33"/>
      <c r="R95" s="33"/>
      <c r="S95" s="21"/>
      <c r="T95" s="31"/>
      <c r="U95" s="37"/>
      <c r="V95" s="1"/>
      <c r="W95" s="31"/>
      <c r="X95" s="31"/>
      <c r="Y95" s="31"/>
      <c r="Z95" s="31"/>
      <c r="AA95" s="2"/>
      <c r="AB95" s="31"/>
      <c r="AC95" s="31"/>
      <c r="AD95" s="31"/>
      <c r="AE95" s="38"/>
      <c r="AF95" s="38"/>
      <c r="AG95" s="38"/>
    </row>
    <row r="96" spans="1:33" ht="15.75" customHeight="1" x14ac:dyDescent="0.2">
      <c r="A96" s="31"/>
      <c r="B96" s="31"/>
      <c r="C96" s="32"/>
      <c r="D96" s="33"/>
      <c r="E96" s="33"/>
      <c r="F96" s="34"/>
      <c r="G96" s="34"/>
      <c r="H96" s="34"/>
      <c r="I96" s="33"/>
      <c r="J96" s="33"/>
      <c r="K96" s="33"/>
      <c r="L96" s="33"/>
      <c r="M96" s="35"/>
      <c r="N96" s="33"/>
      <c r="O96" s="33"/>
      <c r="P96" s="33"/>
      <c r="Q96" s="33"/>
      <c r="R96" s="33"/>
      <c r="S96" s="21"/>
      <c r="T96" s="31"/>
      <c r="U96" s="37"/>
      <c r="V96" s="1"/>
      <c r="W96" s="31"/>
      <c r="X96" s="31"/>
      <c r="Y96" s="31"/>
      <c r="Z96" s="31"/>
      <c r="AA96" s="2"/>
      <c r="AB96" s="31"/>
      <c r="AC96" s="31"/>
      <c r="AD96" s="31"/>
      <c r="AE96" s="38"/>
      <c r="AF96" s="38"/>
      <c r="AG96" s="38"/>
    </row>
    <row r="97" spans="1:33" ht="15.75" customHeight="1" x14ac:dyDescent="0.2">
      <c r="A97" s="31"/>
      <c r="B97" s="3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9"/>
      <c r="R97" s="39"/>
      <c r="S97" s="21"/>
      <c r="T97" s="31"/>
      <c r="U97" s="31"/>
      <c r="V97" s="31"/>
      <c r="W97" s="31"/>
      <c r="X97" s="31"/>
      <c r="Y97" s="31"/>
      <c r="Z97" s="31"/>
      <c r="AA97" s="2"/>
      <c r="AB97" s="31"/>
      <c r="AC97" s="31"/>
      <c r="AD97" s="31"/>
      <c r="AE97" s="31"/>
      <c r="AF97" s="31"/>
      <c r="AG97" s="31"/>
    </row>
    <row r="98" spans="1:33" ht="15.75" customHeight="1" x14ac:dyDescent="0.2">
      <c r="A98" s="31"/>
      <c r="B98" s="3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9"/>
      <c r="R98" s="39"/>
      <c r="S98" s="21"/>
      <c r="T98" s="31"/>
      <c r="U98" s="31"/>
      <c r="V98" s="31"/>
      <c r="W98" s="31"/>
      <c r="X98" s="31"/>
      <c r="Y98" s="31"/>
      <c r="Z98" s="31"/>
      <c r="AA98" s="2"/>
      <c r="AB98" s="31"/>
      <c r="AC98" s="31"/>
      <c r="AD98" s="31"/>
      <c r="AE98" s="31"/>
      <c r="AF98" s="31"/>
      <c r="AG98" s="31"/>
    </row>
    <row r="99" spans="1:33" ht="15.75" customHeight="1" x14ac:dyDescent="0.2">
      <c r="A99" s="31"/>
      <c r="B99" s="31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9"/>
      <c r="R99" s="39"/>
      <c r="S99" s="21"/>
      <c r="T99" s="31"/>
      <c r="U99" s="31"/>
      <c r="V99" s="31"/>
      <c r="W99" s="31"/>
      <c r="X99" s="31"/>
      <c r="Y99" s="31"/>
      <c r="Z99" s="31"/>
      <c r="AA99" s="2"/>
      <c r="AB99" s="31"/>
      <c r="AC99" s="31"/>
      <c r="AD99" s="31"/>
      <c r="AE99" s="31"/>
      <c r="AF99" s="31"/>
      <c r="AG99" s="31"/>
    </row>
    <row r="100" spans="1:33" ht="15.75" customHeight="1" x14ac:dyDescent="0.2">
      <c r="A100" s="31"/>
      <c r="B100" s="31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9"/>
      <c r="R100" s="39"/>
      <c r="S100" s="21"/>
      <c r="T100" s="31"/>
      <c r="U100" s="31"/>
      <c r="V100" s="31"/>
      <c r="W100" s="31"/>
      <c r="X100" s="31"/>
      <c r="Y100" s="31"/>
      <c r="Z100" s="31"/>
      <c r="AA100" s="2"/>
      <c r="AB100" s="31"/>
      <c r="AC100" s="31"/>
      <c r="AD100" s="31"/>
      <c r="AE100" s="31"/>
      <c r="AF100" s="31"/>
      <c r="AG100" s="31"/>
    </row>
    <row r="101" spans="1:33" ht="15.75" customHeight="1" x14ac:dyDescent="0.2">
      <c r="A101" s="31"/>
      <c r="B101" s="31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9"/>
      <c r="R101" s="39"/>
      <c r="S101" s="21"/>
      <c r="T101" s="31"/>
      <c r="U101" s="31"/>
      <c r="V101" s="31"/>
      <c r="W101" s="31"/>
      <c r="X101" s="31"/>
      <c r="Y101" s="31"/>
      <c r="Z101" s="31"/>
      <c r="AA101" s="2"/>
      <c r="AB101" s="31"/>
      <c r="AC101" s="31"/>
      <c r="AD101" s="31"/>
      <c r="AE101" s="31"/>
      <c r="AF101" s="31"/>
      <c r="AG101" s="31"/>
    </row>
    <row r="102" spans="1:33" ht="15.75" customHeight="1" x14ac:dyDescent="0.2">
      <c r="A102" s="31"/>
      <c r="B102" s="31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9"/>
      <c r="R102" s="39"/>
      <c r="S102" s="21"/>
      <c r="T102" s="31"/>
      <c r="U102" s="31"/>
      <c r="V102" s="31"/>
      <c r="W102" s="31"/>
      <c r="X102" s="31"/>
      <c r="Y102" s="31"/>
      <c r="Z102" s="31"/>
      <c r="AA102" s="2"/>
      <c r="AB102" s="31"/>
      <c r="AC102" s="31"/>
      <c r="AD102" s="31"/>
      <c r="AE102" s="31"/>
      <c r="AF102" s="31"/>
      <c r="AG102" s="31"/>
    </row>
    <row r="103" spans="1:33" ht="15.75" customHeight="1" x14ac:dyDescent="0.2">
      <c r="A103" s="31"/>
      <c r="B103" s="31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9"/>
      <c r="R103" s="39"/>
      <c r="S103" s="21"/>
      <c r="T103" s="31"/>
      <c r="U103" s="31"/>
      <c r="V103" s="31"/>
      <c r="W103" s="31"/>
      <c r="X103" s="31"/>
      <c r="Y103" s="31"/>
      <c r="Z103" s="31"/>
      <c r="AA103" s="2"/>
      <c r="AB103" s="31"/>
      <c r="AC103" s="31"/>
      <c r="AD103" s="31"/>
      <c r="AE103" s="31"/>
      <c r="AF103" s="31"/>
      <c r="AG103" s="31"/>
    </row>
    <row r="104" spans="1:33" ht="15.75" customHeight="1" x14ac:dyDescent="0.2">
      <c r="A104" s="31"/>
      <c r="B104" s="31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9"/>
      <c r="R104" s="39"/>
      <c r="S104" s="21"/>
      <c r="T104" s="31"/>
      <c r="U104" s="31"/>
      <c r="V104" s="31"/>
      <c r="W104" s="31"/>
      <c r="X104" s="31"/>
      <c r="Y104" s="31"/>
      <c r="Z104" s="31"/>
      <c r="AA104" s="2"/>
      <c r="AB104" s="31"/>
      <c r="AC104" s="31"/>
      <c r="AD104" s="31"/>
      <c r="AE104" s="31"/>
      <c r="AF104" s="31"/>
      <c r="AG104" s="31"/>
    </row>
    <row r="105" spans="1:33" ht="15.75" customHeight="1" x14ac:dyDescent="0.2">
      <c r="A105" s="31"/>
      <c r="B105" s="31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9"/>
      <c r="R105" s="39"/>
      <c r="S105" s="21"/>
      <c r="T105" s="31"/>
      <c r="U105" s="31"/>
      <c r="V105" s="31"/>
      <c r="W105" s="31"/>
      <c r="X105" s="31"/>
      <c r="Y105" s="31"/>
      <c r="Z105" s="31"/>
      <c r="AA105" s="2"/>
      <c r="AB105" s="31"/>
      <c r="AC105" s="31"/>
      <c r="AD105" s="31"/>
      <c r="AE105" s="31"/>
      <c r="AF105" s="31"/>
      <c r="AG105" s="31"/>
    </row>
    <row r="106" spans="1:33" ht="15.75" customHeight="1" x14ac:dyDescent="0.2">
      <c r="A106" s="31"/>
      <c r="B106" s="31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9"/>
      <c r="R106" s="39"/>
      <c r="S106" s="21"/>
      <c r="T106" s="31"/>
      <c r="U106" s="31"/>
      <c r="V106" s="31"/>
      <c r="W106" s="31"/>
      <c r="X106" s="31"/>
      <c r="Y106" s="31"/>
      <c r="Z106" s="31"/>
      <c r="AA106" s="2"/>
      <c r="AB106" s="31"/>
      <c r="AC106" s="31"/>
      <c r="AD106" s="31"/>
      <c r="AE106" s="31"/>
      <c r="AF106" s="31"/>
      <c r="AG106" s="31"/>
    </row>
    <row r="107" spans="1:33" ht="15.75" customHeight="1" x14ac:dyDescent="0.2">
      <c r="A107" s="31"/>
      <c r="B107" s="31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9"/>
      <c r="R107" s="39"/>
      <c r="S107" s="21"/>
      <c r="T107" s="31"/>
      <c r="U107" s="31"/>
      <c r="V107" s="31"/>
      <c r="W107" s="31"/>
      <c r="X107" s="31"/>
      <c r="Y107" s="31"/>
      <c r="Z107" s="31"/>
      <c r="AA107" s="2"/>
      <c r="AB107" s="31"/>
      <c r="AC107" s="31"/>
      <c r="AD107" s="31"/>
      <c r="AE107" s="31"/>
      <c r="AF107" s="31"/>
      <c r="AG107" s="31"/>
    </row>
    <row r="108" spans="1:33" ht="15.75" customHeight="1" x14ac:dyDescent="0.2">
      <c r="A108" s="31"/>
      <c r="B108" s="31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9"/>
      <c r="R108" s="39"/>
      <c r="S108" s="21"/>
      <c r="T108" s="31"/>
      <c r="U108" s="31"/>
      <c r="V108" s="31"/>
      <c r="W108" s="31"/>
      <c r="X108" s="31"/>
      <c r="Y108" s="31"/>
      <c r="Z108" s="31"/>
      <c r="AA108" s="2"/>
      <c r="AB108" s="31"/>
      <c r="AC108" s="31"/>
      <c r="AD108" s="31"/>
      <c r="AE108" s="31"/>
      <c r="AF108" s="31"/>
      <c r="AG108" s="31"/>
    </row>
    <row r="109" spans="1:33" ht="15.75" customHeight="1" x14ac:dyDescent="0.2">
      <c r="A109" s="31"/>
      <c r="B109" s="31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9"/>
      <c r="R109" s="39"/>
      <c r="S109" s="21"/>
      <c r="T109" s="31"/>
      <c r="U109" s="31"/>
      <c r="V109" s="31"/>
      <c r="W109" s="31"/>
      <c r="X109" s="31"/>
      <c r="Y109" s="31"/>
      <c r="Z109" s="31"/>
      <c r="AA109" s="2"/>
      <c r="AB109" s="31"/>
      <c r="AC109" s="31"/>
      <c r="AD109" s="31"/>
      <c r="AE109" s="31"/>
      <c r="AF109" s="31"/>
      <c r="AG109" s="31"/>
    </row>
    <row r="110" spans="1:33" ht="15.75" customHeight="1" x14ac:dyDescent="0.2">
      <c r="A110" s="31"/>
      <c r="B110" s="31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9"/>
      <c r="R110" s="39"/>
      <c r="S110" s="21"/>
      <c r="T110" s="31"/>
      <c r="U110" s="31"/>
      <c r="V110" s="31"/>
      <c r="W110" s="31"/>
      <c r="X110" s="31"/>
      <c r="Y110" s="31"/>
      <c r="Z110" s="31"/>
      <c r="AA110" s="2"/>
      <c r="AB110" s="31"/>
      <c r="AC110" s="31"/>
      <c r="AD110" s="31"/>
      <c r="AE110" s="31"/>
      <c r="AF110" s="31"/>
      <c r="AG110" s="31"/>
    </row>
    <row r="111" spans="1:33" ht="15.75" customHeight="1" x14ac:dyDescent="0.2">
      <c r="A111" s="31"/>
      <c r="B111" s="31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9"/>
      <c r="R111" s="39"/>
      <c r="S111" s="21"/>
      <c r="T111" s="31"/>
      <c r="U111" s="31"/>
      <c r="V111" s="31"/>
      <c r="W111" s="31"/>
      <c r="X111" s="31"/>
      <c r="Y111" s="31"/>
      <c r="Z111" s="31"/>
      <c r="AA111" s="2"/>
      <c r="AB111" s="31"/>
      <c r="AC111" s="31"/>
      <c r="AD111" s="31"/>
      <c r="AE111" s="31"/>
      <c r="AF111" s="31"/>
      <c r="AG111" s="31"/>
    </row>
    <row r="112" spans="1:33" ht="15.75" customHeight="1" x14ac:dyDescent="0.2">
      <c r="A112" s="31"/>
      <c r="B112" s="31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9"/>
      <c r="R112" s="39"/>
      <c r="S112" s="21"/>
      <c r="T112" s="31"/>
      <c r="U112" s="31"/>
      <c r="V112" s="31"/>
      <c r="W112" s="31"/>
      <c r="X112" s="31"/>
      <c r="Y112" s="31"/>
      <c r="Z112" s="31"/>
      <c r="AA112" s="2"/>
      <c r="AB112" s="31"/>
      <c r="AC112" s="31"/>
      <c r="AD112" s="31"/>
      <c r="AE112" s="31"/>
      <c r="AF112" s="31"/>
      <c r="AG112" s="31"/>
    </row>
    <row r="113" spans="1:33" ht="15.75" customHeight="1" x14ac:dyDescent="0.2">
      <c r="A113" s="31"/>
      <c r="B113" s="31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9"/>
      <c r="R113" s="39"/>
      <c r="S113" s="21"/>
      <c r="T113" s="31"/>
      <c r="U113" s="31"/>
      <c r="V113" s="31"/>
      <c r="W113" s="31"/>
      <c r="X113" s="31"/>
      <c r="Y113" s="31"/>
      <c r="Z113" s="31"/>
      <c r="AA113" s="2"/>
      <c r="AB113" s="31"/>
      <c r="AC113" s="31"/>
      <c r="AD113" s="31"/>
      <c r="AE113" s="31"/>
      <c r="AF113" s="31"/>
      <c r="AG113" s="31"/>
    </row>
    <row r="114" spans="1:33" ht="15.75" customHeight="1" x14ac:dyDescent="0.2">
      <c r="A114" s="31"/>
      <c r="B114" s="31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9"/>
      <c r="R114" s="39"/>
      <c r="S114" s="21"/>
      <c r="T114" s="31"/>
      <c r="U114" s="31"/>
      <c r="V114" s="31"/>
      <c r="W114" s="31"/>
      <c r="X114" s="31"/>
      <c r="Y114" s="31"/>
      <c r="Z114" s="31"/>
      <c r="AA114" s="2"/>
      <c r="AB114" s="31"/>
      <c r="AC114" s="31"/>
      <c r="AD114" s="31"/>
      <c r="AE114" s="31"/>
      <c r="AF114" s="31"/>
      <c r="AG114" s="31"/>
    </row>
    <row r="115" spans="1:33" ht="15.75" customHeight="1" x14ac:dyDescent="0.2">
      <c r="A115" s="31"/>
      <c r="B115" s="31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2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</row>
    <row r="116" spans="1:33" ht="15.75" customHeight="1" x14ac:dyDescent="0.2">
      <c r="A116" s="31"/>
      <c r="B116" s="31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2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</row>
    <row r="117" spans="1:33" ht="15.75" customHeight="1" x14ac:dyDescent="0.2">
      <c r="A117" s="31"/>
      <c r="B117" s="31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2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</row>
    <row r="118" spans="1:33" ht="15.75" customHeight="1" x14ac:dyDescent="0.2">
      <c r="A118" s="31"/>
      <c r="B118" s="31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2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</row>
    <row r="119" spans="1:33" ht="15.75" customHeight="1" x14ac:dyDescent="0.2">
      <c r="A119" s="31"/>
      <c r="B119" s="31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2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</row>
    <row r="120" spans="1:33" ht="15.75" customHeight="1" x14ac:dyDescent="0.2">
      <c r="A120" s="31"/>
      <c r="B120" s="31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2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</row>
    <row r="121" spans="1:33" ht="15.75" customHeight="1" x14ac:dyDescent="0.2">
      <c r="A121" s="31"/>
      <c r="B121" s="31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2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</row>
    <row r="122" spans="1:33" ht="15.75" customHeight="1" x14ac:dyDescent="0.2">
      <c r="A122" s="31"/>
      <c r="B122" s="31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2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</row>
    <row r="123" spans="1:33" ht="15.75" customHeight="1" x14ac:dyDescent="0.2">
      <c r="A123" s="31"/>
      <c r="B123" s="31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2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</row>
    <row r="124" spans="1:33" ht="15.75" customHeight="1" x14ac:dyDescent="0.2">
      <c r="A124" s="31"/>
      <c r="B124" s="31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2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</row>
    <row r="125" spans="1:33" ht="15.75" customHeight="1" x14ac:dyDescent="0.2">
      <c r="A125" s="31"/>
      <c r="B125" s="31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2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</row>
    <row r="126" spans="1:33" ht="15.75" customHeight="1" x14ac:dyDescent="0.2">
      <c r="A126" s="31"/>
      <c r="B126" s="31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2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</row>
    <row r="127" spans="1:33" ht="15.75" customHeight="1" x14ac:dyDescent="0.2">
      <c r="A127" s="31"/>
      <c r="B127" s="31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2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</row>
    <row r="128" spans="1:33" ht="15.75" customHeight="1" x14ac:dyDescent="0.2">
      <c r="A128" s="31"/>
      <c r="B128" s="31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2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</row>
    <row r="129" spans="1:33" ht="15.75" customHeight="1" x14ac:dyDescent="0.2">
      <c r="A129" s="31"/>
      <c r="B129" s="31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2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</row>
    <row r="130" spans="1:33" ht="15.75" customHeight="1" x14ac:dyDescent="0.2">
      <c r="A130" s="31"/>
      <c r="B130" s="31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2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</row>
    <row r="131" spans="1:33" ht="15.75" customHeight="1" x14ac:dyDescent="0.2">
      <c r="A131" s="31"/>
      <c r="B131" s="31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2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</row>
    <row r="132" spans="1:33" ht="15.75" customHeight="1" x14ac:dyDescent="0.2">
      <c r="A132" s="31"/>
      <c r="B132" s="31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2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</row>
    <row r="133" spans="1:33" ht="15.75" customHeight="1" x14ac:dyDescent="0.2">
      <c r="A133" s="31"/>
      <c r="B133" s="31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2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</row>
    <row r="134" spans="1:33" ht="15.75" customHeight="1" x14ac:dyDescent="0.2">
      <c r="A134" s="31"/>
      <c r="B134" s="31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2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</row>
    <row r="135" spans="1:33" ht="15.75" customHeight="1" x14ac:dyDescent="0.2">
      <c r="A135" s="31"/>
      <c r="B135" s="31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2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</row>
    <row r="136" spans="1:33" ht="15.75" customHeight="1" x14ac:dyDescent="0.2">
      <c r="A136" s="31"/>
      <c r="B136" s="31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2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</row>
    <row r="137" spans="1:33" ht="15.75" customHeight="1" x14ac:dyDescent="0.2">
      <c r="A137" s="31"/>
      <c r="B137" s="31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2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</row>
    <row r="138" spans="1:33" ht="15.75" customHeight="1" x14ac:dyDescent="0.2">
      <c r="A138" s="31"/>
      <c r="B138" s="31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2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</row>
    <row r="139" spans="1:33" ht="15.75" customHeight="1" x14ac:dyDescent="0.2">
      <c r="A139" s="31"/>
      <c r="B139" s="31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2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</row>
    <row r="140" spans="1:33" ht="15.75" customHeight="1" x14ac:dyDescent="0.2">
      <c r="A140" s="31"/>
      <c r="B140" s="31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2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</row>
    <row r="141" spans="1:33" ht="15.75" customHeight="1" x14ac:dyDescent="0.2">
      <c r="A141" s="31"/>
      <c r="B141" s="31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2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</row>
    <row r="142" spans="1:33" ht="15.75" customHeight="1" x14ac:dyDescent="0.2">
      <c r="A142" s="31"/>
      <c r="B142" s="31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2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</row>
    <row r="143" spans="1:33" ht="15.75" customHeight="1" x14ac:dyDescent="0.2">
      <c r="A143" s="31"/>
      <c r="B143" s="31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2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</row>
    <row r="144" spans="1:33" ht="15.75" customHeight="1" x14ac:dyDescent="0.2">
      <c r="A144" s="31"/>
      <c r="B144" s="31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2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</row>
    <row r="145" spans="1:33" ht="15.75" customHeight="1" x14ac:dyDescent="0.2">
      <c r="A145" s="31"/>
      <c r="B145" s="31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2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</row>
    <row r="146" spans="1:33" ht="15.75" customHeight="1" x14ac:dyDescent="0.2">
      <c r="A146" s="31"/>
      <c r="B146" s="31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2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</row>
    <row r="147" spans="1:33" ht="15.75" customHeight="1" x14ac:dyDescent="0.2">
      <c r="A147" s="31"/>
      <c r="B147" s="31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2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</row>
    <row r="148" spans="1:33" ht="15.75" customHeight="1" x14ac:dyDescent="0.2">
      <c r="A148" s="14"/>
      <c r="B148" s="14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15">
      <c r="S221" s="41"/>
    </row>
    <row r="222" spans="1:33" ht="15.75" customHeight="1" x14ac:dyDescent="0.15">
      <c r="S222" s="41"/>
    </row>
    <row r="223" spans="1:33" ht="15.75" customHeight="1" x14ac:dyDescent="0.15">
      <c r="S223" s="41"/>
    </row>
    <row r="224" spans="1:33" ht="15.75" customHeight="1" x14ac:dyDescent="0.15">
      <c r="S224" s="41"/>
    </row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PL-IFC-123CR40</vt:lpstr>
      <vt:lpstr>PL-IFC-143CR30HD-ORBK</vt:lpstr>
      <vt:lpstr>PL-IFC-143CR50HD-ORBK</vt:lpstr>
      <vt:lpstr>PL-IFC-143CR50-ORBK</vt:lpstr>
      <vt:lpstr>PL-IFC-143CR75HD-ORBK</vt:lpstr>
      <vt:lpstr>PL-IFC-163CR30-BKBK</vt:lpstr>
      <vt:lpstr>PL-IFC-163CR30-BLBK</vt:lpstr>
      <vt:lpstr>PL-IFC-163CR30-BRK</vt:lpstr>
      <vt:lpstr>PL-IFC-163CR30-GRBK</vt:lpstr>
      <vt:lpstr>PL-IFC-163CR30-REBK</vt:lpstr>
      <vt:lpstr>PL-IFC-163CR30-REBK-BRK</vt:lpstr>
      <vt:lpstr>PL-IFC-163CR30-TLBK</vt:lpstr>
      <vt:lpstr>PL-IFC-CSR-WS-BK</vt:lpstr>
      <vt:lpstr>PL-IFC-AW123BL10</vt:lpstr>
      <vt:lpstr>PL-IFC-AW123BL25</vt:lpstr>
      <vt:lpstr>PL-IFC-AW123BL25-A</vt:lpstr>
      <vt:lpstr>PL-IFC-AW123BL50</vt:lpstr>
      <vt:lpstr>PL-IFC-AW123BL100</vt:lpstr>
      <vt:lpstr>PL-IFC-AW123BL10P</vt:lpstr>
      <vt:lpstr>PL-IFC-AW123BL25P</vt:lpstr>
      <vt:lpstr>PL-IFC-AW123BL50P</vt:lpstr>
      <vt:lpstr>PL-IFC-AW123BL100P</vt:lpstr>
      <vt:lpstr>PL-IFC-L14-104B10-FN</vt:lpstr>
      <vt:lpstr>PL-IFC-L14-104B20-FN</vt:lpstr>
      <vt:lpstr>PL-IFC-L14-104B40-FN</vt:lpstr>
      <vt:lpstr>PL-IFC-L14-104Y25-P4-FN</vt:lpstr>
      <vt:lpstr>PL-IFC-L5-103Y25-P3-FN</vt:lpstr>
      <vt:lpstr>PL-IFC-LV122B100</vt:lpstr>
      <vt:lpstr>PL-IFC-LV142B100</vt:lpstr>
      <vt:lpstr>PL-IFC-LV162B100</vt:lpstr>
      <vt:lpstr>PL-IFC-LV182B100-FN</vt:lpstr>
      <vt:lpstr>PL-IFC-LV122B250</vt:lpstr>
      <vt:lpstr>PL-IFC-LV142250-24C</vt:lpstr>
      <vt:lpstr>PL-IFC-LV142B250</vt:lpstr>
      <vt:lpstr>PL-IFC-LV162100-16C</vt:lpstr>
      <vt:lpstr>PL-IFC-LV162250-24C</vt:lpstr>
      <vt:lpstr>PL-IFC-LV162B250</vt:lpstr>
      <vt:lpstr>PL-IFC-LV182100-16C</vt:lpstr>
      <vt:lpstr>PL-IFC-LVT-120W</vt:lpstr>
      <vt:lpstr>PL-IFC-LVT-120W-A</vt:lpstr>
      <vt:lpstr>PL-IFC-LVT-200W</vt:lpstr>
      <vt:lpstr>PL-IFC-LVT-200W-A</vt:lpstr>
      <vt:lpstr>PL-IFC-LVT-300W</vt:lpstr>
      <vt:lpstr>PL-IFC-LVT-300W-A</vt:lpstr>
      <vt:lpstr>PL-IFC-123OSPLT50</vt:lpstr>
      <vt:lpstr>PL-IFC-123YSPLT50</vt:lpstr>
      <vt:lpstr>PL-IFC-163GSPLT12</vt:lpstr>
      <vt:lpstr>PL-IFC-163GSPLT25</vt:lpstr>
      <vt:lpstr>PL-IFC-163GSPLT40</vt:lpstr>
      <vt:lpstr>PL-IFC-163GSPLT52</vt:lpstr>
      <vt:lpstr>PL-IFC-163WSPLT12</vt:lpstr>
      <vt:lpstr>PL-IFC-163WSPLT25</vt:lpstr>
      <vt:lpstr>PL-IFC-163WSPLT40</vt:lpstr>
      <vt:lpstr>PL-IFC-163WSPLT52</vt:lpstr>
      <vt:lpstr>PL-IFC-163B4SPL13</vt:lpstr>
      <vt:lpstr>PL-IFC-163B4SPL28</vt:lpstr>
      <vt:lpstr>PL-IFC-163B4SPL40</vt:lpstr>
      <vt:lpstr>PL-IFC-163BSPLT12</vt:lpstr>
      <vt:lpstr>PL-IFC-163BSPLT25</vt:lpstr>
      <vt:lpstr>PL-IFC-163BSPLT40</vt:lpstr>
      <vt:lpstr>PL-IFC-163BSPLT52</vt:lpstr>
      <vt:lpstr>PL-IFC-123YSPLT10</vt:lpstr>
      <vt:lpstr>PL-IFC-123YSPLT25</vt:lpstr>
      <vt:lpstr>PL-IFC-TC122W-100</vt:lpstr>
      <vt:lpstr>PL-IFC-TC122W-50</vt:lpstr>
      <vt:lpstr>PL-IFC-TC142W-100</vt:lpstr>
      <vt:lpstr>PL-IFC-TC142W-50</vt:lpstr>
      <vt:lpstr>PL-IFC-TC162W-100</vt:lpstr>
      <vt:lpstr>PL-IFC-TC162W-200</vt:lpstr>
      <vt:lpstr>PL-IFC-TC162W-50</vt:lpstr>
      <vt:lpstr>PL-IFC-RVA-DB1</vt:lpstr>
      <vt:lpstr>PL-IFC-RVA-DB2</vt:lpstr>
      <vt:lpstr>PL-IFC-RVA-DB3</vt:lpstr>
      <vt:lpstr>PL-IFC-RVA-DB4</vt:lpstr>
      <vt:lpstr>PL-IFC-RVA-DB5</vt:lpstr>
      <vt:lpstr>PL-IFC-RVA-DB6</vt:lpstr>
      <vt:lpstr>PL-IFC-RVA-DB7</vt:lpstr>
      <vt:lpstr>PL-IFC-RVA-DB8</vt:lpstr>
      <vt:lpstr>PL-IFC-RVA-DB9</vt:lpstr>
      <vt:lpstr>PL-IFC-RVA-SPL1</vt:lpstr>
      <vt:lpstr>PL-IFC-RVA-SPL2</vt:lpstr>
      <vt:lpstr>PL-IFC-RVC1-15</vt:lpstr>
      <vt:lpstr>PL-IFC-RVC1-25</vt:lpstr>
      <vt:lpstr>PL-IFC-RVC1-50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2021-07-19T16:56:07Z</dcterms:modified>
</cp:coreProperties>
</file>